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090" yWindow="5730" windowWidth="28365" windowHeight="13230" tabRatio="600" firstSheet="0" activeTab="3" autoFilterDateGrouping="1"/>
  </bookViews>
  <sheets>
    <sheet xmlns:r="http://schemas.openxmlformats.org/officeDocument/2006/relationships" name="Instructions" sheetId="1" state="visible" r:id="rId1"/>
    <sheet xmlns:r="http://schemas.openxmlformats.org/officeDocument/2006/relationships" name="Error Summary" sheetId="2" state="visible" r:id="rId2"/>
    <sheet xmlns:r="http://schemas.openxmlformats.org/officeDocument/2006/relationships" name="WAYFAIR_USE_ONLY" sheetId="3" state="hidden" r:id="rId3"/>
    <sheet xmlns:r="http://schemas.openxmlformats.org/officeDocument/2006/relationships" name="441 - Coffee &amp; Cocktail" sheetId="4" state="visible" r:id="rId4"/>
    <sheet xmlns:r="http://schemas.openxmlformats.org/officeDocument/2006/relationships" name="441 - Coffee &amp; Cocktail-WUO_ERR" sheetId="5" state="hidden" r:id="rId5"/>
    <sheet xmlns:r="http://schemas.openxmlformats.org/officeDocument/2006/relationships" name="441 - Coffee &amp; Cocktail-WUO_TRK" sheetId="6" state="hidden" r:id="rId6"/>
    <sheet xmlns:r="http://schemas.openxmlformats.org/officeDocument/2006/relationships" name="Additional Cartons" sheetId="7" state="visible" r:id="rId7"/>
    <sheet xmlns:r="http://schemas.openxmlformats.org/officeDocument/2006/relationships" name="Additional Cartons-WUO_ERR" sheetId="8" state="hidden" r:id="rId8"/>
    <sheet xmlns:r="http://schemas.openxmlformats.org/officeDocument/2006/relationships" name="Additional Cartons-WUO_TRK" sheetId="9" state="hidden" r:id="rId9"/>
    <sheet xmlns:r="http://schemas.openxmlformats.org/officeDocument/2006/relationships" name="Additional Chemicals" sheetId="10" state="visible" r:id="rId10"/>
    <sheet xmlns:r="http://schemas.openxmlformats.org/officeDocument/2006/relationships" name="Additional Chemicals-WUO_ERR" sheetId="11" state="hidden" r:id="rId11"/>
    <sheet xmlns:r="http://schemas.openxmlformats.org/officeDocument/2006/relationships" name="Additional Chemicals-WUO_TRK" sheetId="12" state="hidden" r:id="rId12"/>
    <sheet xmlns:r="http://schemas.openxmlformats.org/officeDocument/2006/relationships" name="Additional Images" sheetId="13" state="visible" r:id="rId13"/>
    <sheet xmlns:r="http://schemas.openxmlformats.org/officeDocument/2006/relationships" name="Additional Images-WUO_ERR" sheetId="14" state="hidden" r:id="rId14"/>
    <sheet xmlns:r="http://schemas.openxmlformats.org/officeDocument/2006/relationships" name="Additional Images-WUO_TRK" sheetId="15" state="hidden" r:id="rId15"/>
    <sheet xmlns:r="http://schemas.openxmlformats.org/officeDocument/2006/relationships" name="Additional Videos" sheetId="16" state="visible" r:id="rId16"/>
    <sheet xmlns:r="http://schemas.openxmlformats.org/officeDocument/2006/relationships" name="Additional Videos-WUO_ERR" sheetId="17" state="hidden" r:id="rId17"/>
    <sheet xmlns:r="http://schemas.openxmlformats.org/officeDocument/2006/relationships" name="Additional Videos-WUO_TRK" sheetId="18" state="hidden" r:id="rId18"/>
    <sheet xmlns:r="http://schemas.openxmlformats.org/officeDocument/2006/relationships" name="Additional Documents" sheetId="19" state="visible" r:id="rId19"/>
    <sheet xmlns:r="http://schemas.openxmlformats.org/officeDocument/2006/relationships" name="Additional Documents-WUO_ERR" sheetId="20" state="hidden" r:id="rId20"/>
    <sheet xmlns:r="http://schemas.openxmlformats.org/officeDocument/2006/relationships" name="Additional Documents-WUO_TRK" sheetId="21" state="hidden" r:id="rId21"/>
    <sheet xmlns:r="http://schemas.openxmlformats.org/officeDocument/2006/relationships" name="Valid Values" sheetId="22" state="visible" r:id="rId22"/>
  </sheets>
  <definedNames>
    <definedName name="allowed10375">'Valid Values'!$R$2:$R$33</definedName>
    <definedName name="allowed10376">'Valid Values'!$S$2:$S$27</definedName>
    <definedName name="allowed10377">'Valid Values'!$U$2:$U$17</definedName>
    <definedName name="allowed10391">'Valid Values'!$O$2:$O$6</definedName>
    <definedName name="allowed10393">'Valid Values'!$P$2:$P$19</definedName>
    <definedName name="allowed10429">'Valid Values'!$AN$2:$AN$4</definedName>
    <definedName name="allowed185333">'Valid Values'!$AK$2:$AK$70</definedName>
    <definedName name="allowed210009">'Valid Values'!$AR$2:$AR$5</definedName>
    <definedName name="allowed222846">'Valid Values'!$BA$2:$BA$5</definedName>
    <definedName name="allowed222849">'Valid Values'!$BB$2:$BB$61</definedName>
    <definedName name="allowed222981">'Valid Values'!$V$2:$V$12</definedName>
    <definedName name="allowed222982">'Valid Values'!$T$2:$T$7</definedName>
    <definedName name="allowed223537">'Valid Values'!$W$2:$W$3</definedName>
    <definedName name="allowed224756">'Valid Values'!$AO$2:$AO$4</definedName>
    <definedName name="allowed224977">'Valid Values'!$AP$2:$AP$4</definedName>
    <definedName name="allowed236265">'Valid Values'!$AS$2:$AS$3</definedName>
    <definedName name="allowed239991">'Valid Values'!$X$2:$X$15</definedName>
    <definedName name="allowed239997">'Valid Values'!$Y$2:$Y$5</definedName>
    <definedName name="allowed244560">'Valid Values'!$Z$2:$Z$6</definedName>
    <definedName name="allowed251106">'Valid Values'!$AT$2:$AT$5</definedName>
    <definedName name="allowed255266">'Valid Values'!$BD$2:$BD$4</definedName>
    <definedName name="allowed256050">'Valid Values'!$BE$2:$BE$22</definedName>
    <definedName name="allowed293475">'Valid Values'!$AA$2:$AA$20</definedName>
    <definedName name="allowed333534">'Valid Values'!$BC$2:$BC$26</definedName>
    <definedName name="allowed340805">'Valid Values'!$AV$2:$AV$17</definedName>
    <definedName name="allowed341053">'Valid Values'!$AW$2:$AW$6</definedName>
    <definedName name="allowed346776">'Valid Values'!$AB$2:$AB$11</definedName>
    <definedName name="allowed351565">'Valid Values'!$AC$2:$AC$5</definedName>
    <definedName name="allowed351576">'Valid Values'!$AE$2:$AE$5</definedName>
    <definedName name="allowed351606">'Valid Values'!$AH$2:$AH$6</definedName>
    <definedName name="allowed352293">'Valid Values'!$AG$2:$AG$8</definedName>
    <definedName name="allowed352302">'Valid Values'!$AF$2:$AF$8</definedName>
    <definedName name="allowed364800">'Valid Values'!$AQ$2:$AQ$5</definedName>
    <definedName name="allowed367216">'Valid Values'!$AD$2:$AD$13</definedName>
    <definedName name="allowed369745">'Valid Values'!$AX$2:$AX$13</definedName>
    <definedName name="allowed371510">'Valid Values'!$AI$2:$AI$17</definedName>
    <definedName name="allowed373909">'Valid Values'!$AU$2:$AU$37</definedName>
    <definedName name="allowed378129">'Valid Values'!$Q$2:$Q$55</definedName>
    <definedName name="allowed381749">'Valid Values'!$AJ$2:$AJ$22</definedName>
    <definedName name="allowed384836">'Valid Values'!$AL$2:$AL$22</definedName>
    <definedName name="allowed386031">'Valid Values'!$AY$2:$AY$4</definedName>
    <definedName name="allowed400839">'Valid Values'!$AM$2:$AM$5</definedName>
    <definedName name="allowed421625">'Valid Values'!$AZ$2:$AZ$6</definedName>
    <definedName name="allowedcore__manufacturerId">'Valid Values'!$A$2:$A$2</definedName>
    <definedName name="allowedmedia__documentType">'Valid Values'!$K$2:$K$16</definedName>
    <definedName name="allowedmedia__language">'Valid Values'!$N$2:$N$30</definedName>
    <definedName name="allowedmedia__legalDocumentType">'Valid Values'!$L$2:$L$507</definedName>
    <definedName name="allowedmedia__regionType">'Valid Values'!$M$2:$M$5</definedName>
    <definedName name="allowedpropSixtyFive__chemicalId">'Valid Values'!$H$2:$H$902</definedName>
    <definedName name="allowedpropSixtyFive__countryOfManufacturer">'Valid Values'!$J$2:$J$248</definedName>
    <definedName name="allowedpropSixtyFive__toxicity">'Valid Values'!$I$2:$I$3</definedName>
    <definedName name="allowedshippingAndFulfillment__freightClass">'Valid Values'!$E$2:$E$19</definedName>
    <definedName name="allowedshippingAndFulfillment__leadTime">'Valid Values'!$F$2:$F$18</definedName>
    <definedName name="allowedshippingAndFulfillment__replacementLeadTime">'Valid Values'!$G$2:$G$7</definedName>
    <definedName name="allowedshippingAndFulfillment__shipType">'Valid Values'!$D$2:$D$3</definedName>
    <definedName name="allowedvariantGrouping__variantGrouping">'Valid Values'!$C$2:$C$6</definedName>
    <definedName name="allowedvariantGrouping__variantType">'Valid Values'!$B$2:$B$4</definedName>
    <definedName name="Class441Answers">'441 - Coffee &amp; Cocktail'!$B$8:$EN$507</definedName>
    <definedName name="Class441Errors">'441 - Coffee &amp; Cocktail-WUO_ERR'!$B$8:$EN$507</definedName>
    <definedName name="Class441Headers">'441 - Coffee &amp; Cocktail'!$B$4:$EN$4</definedName>
    <definedName name="Class441Tracker">'441 - Coffee &amp; Cocktail-WUO_TRK'!$B$8:$EN$507</definedName>
    <definedName name="GetErrorQuestionDisplayNames">_xlfn.LAMBDA(_xlpm.headers,_xlpm.tracker,_xlpm.errors,_xlfn.LET(_xlpm.colSeq,_xlfn.SEQUENCE(1,COLUMNS(_xlpm.tracker)),_xlpm.colMatrix,_xlfn.MAKEARRAY(ROWS(_xlpm.tracker),COLUMNS(_xlpm.tracker),_xlfn.LAMBDA(_xlpm.r,_xlpm.c,INDEX(_xlpm.colSeq,1,_xlpm.c))),_xlpm.filteredCols,_xlfn._xlws.FILTER(_xlfn.TOCOL(_xlpm.colMatrix),_xlfn.TOCOL((_xlpm.errors&lt;&gt;"")*(_xlpm.tracker&lt;&gt;"Valid")*(_xlpm.tracker&lt;&gt;"Disabled")),"QUESTION_PLACEHOLDER"),IF(AND(ROWS(_xlpm.filteredCols)*COLUMNS(_xlpm.filteredCols)=1,INDEX(_xlpm.filteredCols,1,1)="QUESTION_PLACEHOLDER"),"",_xlfn.LET(_xlpm.cleanColNums,_xlfn.TOCOL(_xlpm.filteredCols,2),_xlpm.rawHeaders,INDEX(_xlpm.headers,1,_xlpm.cleanColNums),IFERROR(IF(_xlpm.rawHeaders="","",_xlpm.rawHeaders),"")))))</definedName>
    <definedName name="GetFilteredProvidedAnswers">_xlfn.LAMBDA(_xlpm.answers,_xlpm.errors,_xlpm.tracker,_xlfn.LET(_xlpm.filtered,_xlfn._xlws.FILTER(_xlfn.TOCOL(_xlpm.answers),_xlfn.TOCOL((_xlpm.errors&lt;&gt;"")*(_xlpm.tracker&lt;&gt;"Valid")*(_xlpm.tracker&lt;&gt;"Disabled")),"EMPTY_FILTER_PLACEHOLDER"),_xlpm.final,IF(ROWS(_xlpm.filtered)*COLUMNS(_xlpm.filtered)=1,IF(INDEX(_xlpm.filtered,1,1)="EMPTY_FILTER_PLACEHOLDER","EMPTY_ERROR",_xlpm.filtered),_xlpm.filtered),_xlpm.result,IF(_xlpm.final="EMPTY_ERROR","EMPTY_ERROR",IFERROR(IF(_xlpm.final="","",_xlpm.final),"EMPTY_ERROR")),_xlpm.result))</definedName>
    <definedName name="GetSheetLocationAddresses">_xlfn.LAMBDA(_xlpm.tracker,_xlpm.errors,_xlfn.LET(_xlpm.filterCondition,_xlfn.TOCOL((_xlpm.errors&lt;&gt;"")*(_xlpm.tracker&lt;&gt;"Valid")*(_xlpm.tracker&lt;&gt;"Disabled")),_xlfn._xlws.FILTER(_xlfn.TOCOL(ADDRESS(_xlfn.SEQUENCE(ROWS(_xlpm.tracker),1,8),_xlfn.SEQUENCE(1,COLUMNS(_xlpm.tracker),2),4),2),_xlpm.filterCondition,"")))</definedName>
    <definedName name="GetSheetNameData">_xlfn.LAMBDA(_xlpm.tracker,_xlpm.errors,_xlpm.sheetTitle,_xlfn.LET(_xlpm.filterCondition,_xlfn.TOCOL((_xlpm.errors&lt;&gt;"")*(_xlpm.tracker&lt;&gt;"Valid")*(_xlpm.tracker&lt;&gt;"Disabled")),_xlpm.filteredData,_xlfn._xlws.FILTER(_xlfn.TOCOL(_xlpm.tracker),_xlpm.filterCondition,""),IF(_xlpm.filteredData&lt;&gt;"",_xlpm.sheetTitle,"")))</definedName>
    <definedName name="GetSheetProductNames">_xlfn.LAMBDA(_xlpm.tracker,_xlpm.errors,_xlpm.sheetRef,_xlfn.LET(_xlpm.filterCondition,_xlfn.TOCOL((_xlpm.errors&lt;&gt;"")*(_xlpm.tracker&lt;&gt;"Valid")*(_xlpm.tracker&lt;&gt;"Disabled")),_xlpm.rowNumbers,_xlfn._xlws.FILTER(_xlfn.TOCOL(ROW(_xlpm.tracker)*(COLUMN(_xlpm.tracker)/COLUMN(_xlpm.tracker)),2),_xlpm.filterCondition,""),IF(AND(ROWS(_xlpm.rowNumbers)*COLUMNS(_xlpm.rowNumbers)=1,_xlpm.rowNumbers=""),"EMPTY_ERROR",_xlfn.LET(_xlpm.rawVals,INDEX(_xlpm.sheetRef,_xlpm.rowNumbers),IFERROR(IF(_xlpm.rawVals="","",_xlpm.rawVals),"EMPTY_ERROR")))))</definedName>
    <definedName name="GetSheetStatusData">_xlfn.LAMBDA(_xlpm.tracker,_xlpm.errors,_xlfn.LET(_xlpm.filterCondition,_xlfn.TOCOL((_xlpm.errors&lt;&gt;"")*(_xlpm.tracker&lt;&gt;"Valid")*(_xlpm.tracker&lt;&gt;"Disabled")),_xlfn._xlws.FILTER(_xlfn.TOCOL(_xlpm.tracker),_xlpm.filterCondition,"")))</definedName>
    <definedName name="GetSheetSupplierPartNumbers">_xlfn.LAMBDA(_xlpm.tracker,_xlpm.errors,_xlpm.sheetRef,_xlfn.LET(_xlpm.filterCondition,_xlfn.TOCOL((_xlpm.errors&lt;&gt;"")*(_xlpm.tracker&lt;&gt;"Valid")*(_xlpm.tracker&lt;&gt;"Disabled")),_xlpm.rowNumbers,_xlfn._xlws.FILTER(_xlfn.TOCOL(ROW(_xlpm.tracker)*(COLUMN(_xlpm.tracker)/COLUMN(_xlpm.tracker)),2),_xlpm.filterCondition,""),IF(AND(ROWS(_xlpm.rowNumbers)*COLUMNS(_xlpm.rowNumbers)=1,_xlpm.rowNumbers=""),"",_xlfn.LET(_xlpm.rawVals,INDEX(_xlpm.sheetRef,_xlpm.rowNumbers),IFERROR(IF(_xlpm.rawVals="","",_xlpm.rawVals),"")))))</definedName>
    <definedName name="media__documentsAnswers">'Additional Documents'!$B$7:$H$507</definedName>
    <definedName name="media__documentsErrors">'Additional Documents-WUO_ERR'!$B$7:$H$507</definedName>
    <definedName name="media__documentsHeaders">'Additional Documents'!$B$4:$H$4</definedName>
    <definedName name="media__documentsTracker">'Additional Documents-WUO_TRK'!$B$7:$H$507</definedName>
    <definedName name="media__imagesAnswers">'Additional Images'!$B$7:$D$507</definedName>
    <definedName name="media__imagesErrors">'Additional Images-WUO_ERR'!$B$7:$D$507</definedName>
    <definedName name="media__imagesHeaders">'Additional Images'!$B$4:$D$4</definedName>
    <definedName name="media__imagesTracker">'Additional Images-WUO_TRK'!$B$7:$D$507</definedName>
    <definedName name="media__videosAnswers">'Additional Videos'!$B$7:$D$507</definedName>
    <definedName name="media__videosErrors">'Additional Videos-WUO_ERR'!$B$7:$D$507</definedName>
    <definedName name="media__videosHeaders">'Additional Videos'!$B$4:$D$4</definedName>
    <definedName name="media__videosTracker">'Additional Videos-WUO_TRK'!$B$7:$D$507</definedName>
    <definedName name="propSixtyFive__chemicalsAnswers">'Additional Chemicals'!$B$7:$E$507</definedName>
    <definedName name="propSixtyFive__chemicalsErrors">'Additional Chemicals-WUO_ERR'!$B$7:$E$507</definedName>
    <definedName name="propSixtyFive__chemicalsHeaders">'Additional Chemicals'!$B$4:$E$4</definedName>
    <definedName name="propSixtyFive__chemicalsTracker">'Additional Chemicals-WUO_TRK'!$B$7:$E$507</definedName>
    <definedName name="shippingAndFulfillment__cartonsAnswers">'Additional Cartons'!$B$7:$G$507</definedName>
    <definedName name="shippingAndFulfillment__cartonsErrors">'Additional Cartons-WUO_ERR'!$B$7:$G$507</definedName>
    <definedName name="shippingAndFulfillment__cartonsHeaders">'Additional Cartons'!$B$4:$G$4</definedName>
    <definedName name="shippingAndFulfillment__cartonsTracker">'Additional Cartons-WUO_TRK'!$B$7:$G$507</definedName>
    <definedName name="_xlnm._FilterDatabase" localSheetId="1" hidden="1">'Error Summary'!$A$2:$H$6002</definedName>
  </definedNames>
  <calcPr calcId="191029" fullCalcOnLoad="1"/>
</workbook>
</file>

<file path=xl/styles.xml><?xml version="1.0" encoding="utf-8"?>
<styleSheet xmlns="http://schemas.openxmlformats.org/spreadsheetml/2006/main">
  <numFmts count="0"/>
  <fonts count="11">
    <font>
      <name val="宋体"/>
      <charset val="134"/>
      <color theme="1"/>
      <sz val="11"/>
      <scheme val="minor"/>
    </font>
    <font>
      <name val="Helvetica"/>
      <family val="2"/>
      <b val="1"/>
      <color rgb="FF0000FF"/>
      <sz val="11"/>
      <u val="single"/>
    </font>
    <font>
      <name val="Helvetica"/>
      <family val="2"/>
      <b val="1"/>
      <color theme="1"/>
      <sz val="11"/>
    </font>
    <font>
      <name val="Helvetica"/>
      <family val="2"/>
      <b val="1"/>
      <color rgb="FFFFFFFF"/>
      <sz val="11"/>
    </font>
    <font>
      <name val="宋体"/>
      <charset val="134"/>
      <family val="3"/>
      <color rgb="FFFFFFFF"/>
      <sz val="11"/>
      <scheme val="minor"/>
    </font>
    <font>
      <name val="Helvetica"/>
      <family val="2"/>
      <b val="1"/>
      <color theme="1"/>
      <sz val="12"/>
    </font>
    <font>
      <name val="Helvetica"/>
      <family val="2"/>
      <color rgb="FF0000FF"/>
      <sz val="11"/>
    </font>
    <font>
      <name val="Helvetica"/>
      <family val="2"/>
      <color theme="1"/>
      <sz val="11"/>
    </font>
    <font>
      <name val="Helvetica"/>
      <family val="2"/>
      <b val="1"/>
      <i val="1"/>
      <color theme="1"/>
      <sz val="11"/>
    </font>
    <font>
      <name val="Tahoma"/>
      <family val="2"/>
      <sz val="8"/>
    </font>
    <font>
      <name val="宋体"/>
      <charset val="134"/>
      <family val="3"/>
      <sz val="9"/>
      <scheme val="minor"/>
    </font>
  </fonts>
  <fills count="21">
    <fill>
      <patternFill/>
    </fill>
    <fill>
      <patternFill patternType="gray125"/>
    </fill>
    <fill>
      <patternFill patternType="solid">
        <fgColor rgb="FFD0C4DC"/>
        <bgColor indexed="64"/>
      </patternFill>
    </fill>
    <fill>
      <patternFill patternType="solid">
        <fgColor rgb="FFEFEFEF"/>
        <bgColor indexed="64"/>
      </patternFill>
    </fill>
    <fill>
      <patternFill patternType="solid">
        <fgColor rgb="FFC4BD97"/>
        <bgColor indexed="64"/>
      </patternFill>
    </fill>
    <fill>
      <patternFill patternType="solid">
        <fgColor rgb="FFCCFF66"/>
        <bgColor indexed="64"/>
      </patternFill>
    </fill>
    <fill>
      <patternFill patternType="solid">
        <fgColor rgb="FF9D86FE"/>
        <bgColor indexed="64"/>
      </patternFill>
    </fill>
    <fill>
      <patternFill patternType="solid">
        <fgColor rgb="FFFF6699"/>
        <bgColor indexed="64"/>
      </patternFill>
    </fill>
    <fill>
      <patternFill patternType="solid">
        <fgColor rgb="FFF4CEEC"/>
        <bgColor indexed="64"/>
      </patternFill>
    </fill>
    <fill>
      <patternFill patternType="solid">
        <fgColor rgb="FFA3D571"/>
        <bgColor indexed="64"/>
      </patternFill>
    </fill>
    <fill>
      <patternFill patternType="solid">
        <fgColor rgb="FF0EF0AA"/>
        <bgColor indexed="64"/>
      </patternFill>
    </fill>
    <fill>
      <patternFill patternType="solid">
        <fgColor rgb="FFFFCCCC"/>
        <bgColor indexed="64"/>
      </patternFill>
    </fill>
    <fill>
      <patternFill patternType="solid">
        <fgColor rgb="FFCC99FF"/>
        <bgColor indexed="64"/>
      </patternFill>
    </fill>
    <fill>
      <patternFill patternType="solid">
        <fgColor rgb="FF684C7C"/>
        <bgColor indexed="64"/>
      </patternFill>
    </fill>
    <fill>
      <patternFill patternType="solid">
        <fgColor rgb="FF000000"/>
        <bgColor indexed="64"/>
      </patternFill>
    </fill>
    <fill>
      <patternFill patternType="solid">
        <fgColor rgb="FFD8D8D8"/>
        <bgColor indexed="64"/>
      </patternFill>
    </fill>
    <fill>
      <patternFill patternType="solid">
        <fgColor rgb="FFDAE9D3"/>
        <bgColor indexed="64"/>
      </patternFill>
    </fill>
    <fill>
      <patternFill patternType="solid">
        <fgColor rgb="FFFFABA7"/>
        <bgColor indexed="64"/>
      </patternFill>
    </fill>
    <fill>
      <patternFill patternType="solid">
        <fgColor rgb="FFFF8080"/>
        <bgColor indexed="64"/>
      </patternFill>
    </fill>
    <fill>
      <patternFill patternType="solid">
        <fgColor rgb="FFD8E4F9"/>
        <bgColor indexed="64"/>
      </patternFill>
    </fill>
    <fill>
      <patternFill patternType="solid">
        <fgColor rgb="FFFFFFCC"/>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48">
    <xf numFmtId="0" fontId="0" fillId="0" borderId="0" pivotButton="0" quotePrefix="0" xfId="0"/>
    <xf numFmtId="0" fontId="1" fillId="2" borderId="1" applyAlignment="1" pivotButton="0" quotePrefix="0" xfId="0">
      <alignment horizontal="center" vertical="center" wrapText="1"/>
    </xf>
    <xf numFmtId="0" fontId="0" fillId="0" borderId="0" applyProtection="1" pivotButton="0" quotePrefix="0" xfId="0">
      <protection locked="0" hidden="0"/>
    </xf>
    <xf numFmtId="0" fontId="0" fillId="3" borderId="1" applyAlignment="1" pivotButton="0" quotePrefix="0" xfId="0">
      <alignment horizontal="center" vertical="top" wrapText="1"/>
    </xf>
    <xf numFmtId="0" fontId="2" fillId="0" borderId="2" applyAlignment="1" pivotButton="0" quotePrefix="0" xfId="0">
      <alignment horizontal="center" vertical="center"/>
    </xf>
    <xf numFmtId="0" fontId="2" fillId="0" borderId="1" applyAlignment="1" pivotButton="0" quotePrefix="0" xfId="0">
      <alignment horizontal="center" vertical="top" wrapText="1"/>
    </xf>
    <xf numFmtId="0" fontId="1" fillId="0" borderId="1" applyAlignment="1" pivotButton="0" quotePrefix="0" xfId="0">
      <alignment horizontal="center" vertical="top" wrapText="1"/>
    </xf>
    <xf numFmtId="0" fontId="2" fillId="4" borderId="2" pivotButton="0" quotePrefix="0" xfId="0"/>
    <xf numFmtId="0" fontId="2" fillId="5" borderId="2" pivotButton="0" quotePrefix="0" xfId="0"/>
    <xf numFmtId="0" fontId="0" fillId="0" borderId="0" applyProtection="1" pivotButton="0" quotePrefix="0" xfId="0">
      <protection locked="1" hidden="1"/>
    </xf>
    <xf numFmtId="0" fontId="3" fillId="13" borderId="2" applyAlignment="1" pivotButton="0" quotePrefix="0" xfId="0">
      <alignment horizontal="center" vertical="center"/>
    </xf>
    <xf numFmtId="0" fontId="2" fillId="2" borderId="2" applyAlignment="1" pivotButton="0" quotePrefix="0" xfId="0">
      <alignment horizontal="center" vertical="center"/>
    </xf>
    <xf numFmtId="0" fontId="4" fillId="14" borderId="1" applyAlignment="1" pivotButton="0" quotePrefix="0" xfId="0">
      <alignment horizontal="center"/>
    </xf>
    <xf numFmtId="0" fontId="0" fillId="15" borderId="3" applyProtection="1" pivotButton="0" quotePrefix="0" xfId="0">
      <protection locked="0" hidden="0"/>
    </xf>
    <xf numFmtId="0" fontId="0" fillId="0" borderId="0" applyProtection="1" pivotButton="0" quotePrefix="0" xfId="0">
      <protection locked="0" hidden="0"/>
    </xf>
    <xf numFmtId="0" fontId="0" fillId="0" borderId="0" applyAlignment="1" applyProtection="1" pivotButton="0" quotePrefix="0" xfId="0">
      <alignment vertical="center" wrapText="1"/>
      <protection locked="1" hidden="1"/>
    </xf>
    <xf numFmtId="0" fontId="1" fillId="0" borderId="0" applyAlignment="1" applyProtection="1" pivotButton="0" quotePrefix="0" xfId="0">
      <alignment vertical="center" wrapText="1"/>
      <protection locked="1" hidden="1"/>
    </xf>
    <xf numFmtId="0" fontId="5" fillId="16" borderId="0" applyAlignment="1" pivotButton="0" quotePrefix="0" xfId="0">
      <alignment wrapText="1"/>
    </xf>
    <xf numFmtId="0" fontId="6" fillId="0" borderId="0" applyAlignment="1" pivotButton="0" quotePrefix="0" xfId="0">
      <alignment wrapText="1"/>
    </xf>
    <xf numFmtId="0" fontId="2" fillId="0" borderId="0" applyAlignment="1" pivotButton="0" quotePrefix="0" xfId="0">
      <alignment wrapText="1"/>
    </xf>
    <xf numFmtId="0" fontId="7" fillId="0" borderId="0" applyAlignment="1" pivotButton="0" quotePrefix="0" xfId="0">
      <alignment wrapText="1"/>
    </xf>
    <xf numFmtId="0" fontId="5" fillId="15" borderId="0" applyAlignment="1" pivotButton="0" quotePrefix="0" xfId="0">
      <alignment wrapText="1"/>
    </xf>
    <xf numFmtId="0" fontId="2" fillId="15" borderId="4" applyAlignment="1" pivotButton="0" quotePrefix="0" xfId="0">
      <alignment wrapText="1"/>
    </xf>
    <xf numFmtId="0" fontId="7" fillId="15" borderId="5" applyAlignment="1" pivotButton="0" quotePrefix="0" xfId="0">
      <alignment wrapText="1"/>
    </xf>
    <xf numFmtId="0" fontId="7" fillId="17" borderId="6" applyAlignment="1" pivotButton="0" quotePrefix="0" xfId="0">
      <alignment wrapText="1"/>
    </xf>
    <xf numFmtId="0" fontId="7" fillId="0" borderId="7" applyAlignment="1" pivotButton="0" quotePrefix="0" xfId="0">
      <alignment wrapText="1"/>
    </xf>
    <xf numFmtId="0" fontId="7" fillId="15" borderId="6" applyAlignment="1" pivotButton="0" quotePrefix="0" xfId="0">
      <alignment wrapText="1"/>
    </xf>
    <xf numFmtId="0" fontId="7" fillId="18" borderId="6" applyAlignment="1" pivotButton="0" quotePrefix="0" xfId="0">
      <alignment wrapText="1"/>
    </xf>
    <xf numFmtId="0" fontId="7" fillId="19" borderId="6" applyAlignment="1" pivotButton="0" quotePrefix="0" xfId="0">
      <alignment wrapText="1"/>
    </xf>
    <xf numFmtId="0" fontId="7" fillId="20" borderId="6" applyAlignment="1" pivotButton="0" quotePrefix="0" xfId="0">
      <alignment wrapText="1"/>
    </xf>
    <xf numFmtId="0" fontId="7" fillId="0" borderId="8" applyAlignment="1" pivotButton="0" quotePrefix="0" xfId="0">
      <alignment wrapText="1"/>
    </xf>
    <xf numFmtId="0" fontId="7" fillId="0" borderId="9" applyAlignment="1" pivotButton="0" quotePrefix="0" xfId="0">
      <alignment wrapText="1"/>
    </xf>
    <xf numFmtId="0" fontId="7" fillId="0" borderId="10" applyAlignment="1" pivotButton="0" quotePrefix="0" xfId="0">
      <alignment wrapText="1"/>
    </xf>
    <xf numFmtId="0" fontId="8" fillId="0" borderId="0" applyAlignment="1" pivotButton="0" quotePrefix="0" xfId="0">
      <alignment wrapText="1"/>
    </xf>
    <xf numFmtId="0" fontId="0" fillId="0" borderId="0" applyProtection="1" pivotButton="0" quotePrefix="1" xfId="0">
      <protection locked="0" hidden="0"/>
    </xf>
    <xf numFmtId="0" fontId="2" fillId="0" borderId="2" applyAlignment="1" pivotButton="0" quotePrefix="0" xfId="0">
      <alignment horizontal="center" vertical="center" wrapText="1"/>
    </xf>
    <xf numFmtId="0" fontId="2" fillId="4" borderId="2" pivotButton="0" quotePrefix="0" xfId="0"/>
    <xf numFmtId="0" fontId="0" fillId="0" borderId="0" applyProtection="1" pivotButton="0" quotePrefix="0" xfId="0">
      <protection locked="0" hidden="0"/>
    </xf>
    <xf numFmtId="0" fontId="2" fillId="8" borderId="2" pivotButton="0" quotePrefix="0" xfId="0"/>
    <xf numFmtId="0" fontId="2" fillId="9" borderId="2" pivotButton="0" quotePrefix="0" xfId="0"/>
    <xf numFmtId="0" fontId="2" fillId="10" borderId="2" pivotButton="0" quotePrefix="0" xfId="0"/>
    <xf numFmtId="0" fontId="2" fillId="11" borderId="2" pivotButton="0" quotePrefix="0" xfId="0"/>
    <xf numFmtId="0" fontId="2" fillId="7" borderId="2" pivotButton="0" quotePrefix="0" xfId="0"/>
    <xf numFmtId="0" fontId="2" fillId="6" borderId="2" pivotButton="0" quotePrefix="0" xfId="0"/>
    <xf numFmtId="0" fontId="2" fillId="5" borderId="2" pivotButton="0" quotePrefix="0" xfId="0"/>
    <xf numFmtId="0" fontId="2" fillId="12" borderId="2" pivotButton="0" quotePrefix="0" xfId="0"/>
    <xf numFmtId="0" fontId="0" fillId="0" borderId="13" pivotButton="0" quotePrefix="0" xfId="0"/>
    <xf numFmtId="0" fontId="0" fillId="0" borderId="14" pivotButton="0" quotePrefix="0" xfId="0"/>
  </cellXfs>
  <cellStyles count="1">
    <cellStyle name="常规" xfId="0" builtinId="0"/>
  </cellStyles>
  <dxfs count="295">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FF484F"/>
        </patternFill>
      </fill>
    </dxf>
    <dxf>
      <fill>
        <patternFill patternType="solid">
          <bgColor rgb="FFFFABA7"/>
        </patternFill>
      </fill>
    </dxf>
    <dxf>
      <fill>
        <patternFill patternType="solid">
          <bgColor rgb="FFFFFFCC"/>
        </patternFill>
      </fill>
    </dxf>
    <dxf>
      <fill>
        <patternFill patternType="solid">
          <bgColor rgb="FFD9D9D9"/>
        </patternFill>
      </fill>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FFABA7"/>
        </patternFill>
      </fill>
      <border>
        <left style="thin">
          <color rgb="FF808080"/>
        </left>
        <right style="thin">
          <color rgb="FF808080"/>
        </right>
        <top style="thin">
          <color rgb="FF808080"/>
        </top>
        <bottom style="thin">
          <color rgb="FF808080"/>
        </bottom>
      </border>
    </dxf>
    <dxf>
      <fill>
        <patternFill patternType="solid">
          <bgColor rgb="FFFFFFCC"/>
        </patternFill>
      </fill>
      <border>
        <left style="thin">
          <color rgb="FF808080"/>
        </left>
        <right style="thin">
          <color rgb="FF808080"/>
        </right>
        <top style="thin">
          <color rgb="FF808080"/>
        </top>
        <bottom style="thin">
          <color rgb="FF808080"/>
        </bottom>
      </border>
    </dxf>
    <dxf>
      <fill>
        <patternFill patternType="solid">
          <bgColor rgb="FFFF484F"/>
        </patternFill>
      </fill>
      <border>
        <left style="thin">
          <color rgb="FF808080"/>
        </left>
        <right style="thin">
          <color rgb="FF808080"/>
        </right>
        <top style="thin">
          <color rgb="FF808080"/>
        </top>
        <bottom style="thin">
          <color rgb="FF808080"/>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comments/comment1.xml><?xml version="1.0" encoding="utf-8"?>
<comments xmlns="http://schemas.openxmlformats.org/spreadsheetml/2006/main">
  <authors>
    <author>wayfair</author>
  </authors>
  <commentList>
    <comment ref="B7" authorId="0" shapeId="0">
      <text>
        <t>If all of your products have the same answer to a question, you can set a default value. Any answer you enter in Row 7 will be applied to all of your product in this class automatically.</t>
      </text>
    </comment>
  </commentList>
</comments>
</file>

<file path=xl/comments/comment2.xml><?xml version="1.0" encoding="utf-8"?>
<comments xmlns="http://schemas.openxmlformats.org/spreadsheetml/2006/main">
  <authors>
    <author>wayfair</author>
  </authors>
  <commentList>
    <comment ref="B7" authorId="0" shapeId="0">
      <text>
        <t>If all of your products have the same answer to a question, you can set a default value. Any answer you enter in Row 7 will be applied to all of your product in this class automatically.</t>
      </text>
    </comment>
  </commentList>
</comments>
</file>

<file path=xl/comments/comment3.xml><?xml version="1.0" encoding="utf-8"?>
<comments xmlns="http://schemas.openxmlformats.org/spreadsheetml/2006/main">
  <authors>
    <author>wayfair</author>
  </authors>
  <commentList>
    <comment ref="B7" authorId="0" shapeId="0">
      <text>
        <t>If all of your products have the same answer to a question, you can set a default value. Any answer you enter in Row 7 will be applied to all of your product in this class automatically.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rtners.wayfair.com/help/2/article/3221" TargetMode="External" Id="rId1"/></Relationships>
</file>

<file path=xl/worksheets/_rels/sheet4.xml.rels><Relationships xmlns="http://schemas.openxmlformats.org/package/2006/relationships"><Relationship Type="http://schemas.openxmlformats.org/officeDocument/2006/relationships/hyperlink" Target="https://i.ibb.co/VYq72gtQ/1.png" TargetMode="External" Id="rId1"/><Relationship Type="http://schemas.openxmlformats.org/officeDocument/2006/relationships/hyperlink" Target="https://i.ibb.co/WWq8LHJ9/image.jpg" TargetMode="External" Id="rId2"/><Relationship Type="http://schemas.openxmlformats.org/officeDocument/2006/relationships/hyperlink" Target="https://i.ibb.co/99KtyqTL/image.jpg" TargetMode="External" Id="rId3"/><Relationship Type="http://schemas.openxmlformats.org/officeDocument/2006/relationships/hyperlink" Target="https://i.ibb.co/gMFh1FLw/image.jpg" TargetMode="External" Id="rId4"/><Relationship Type="http://schemas.openxmlformats.org/officeDocument/2006/relationships/hyperlink" Target="https://i.ibb.co/mr9SkgFM/image.jpg" TargetMode="External" Id="rId5"/><Relationship Type="http://schemas.openxmlformats.org/officeDocument/2006/relationships/hyperlink" Target="https://i.ibb.co/nNJL3Qpk/kaqiseddq-SS414.png" TargetMode="External" Id="rId6"/><Relationship Type="http://schemas.openxmlformats.org/officeDocument/2006/relationships/hyperlink" Target="https://i.ibb.co/0jQH57pM/image.png" TargetMode="External" Id="rId7"/><Relationship Type="http://schemas.openxmlformats.org/officeDocument/2006/relationships/hyperlink" Target="https://i.ibb.co/35c0bbjD/image.png" TargetMode="External" Id="rId8"/><Relationship Type="http://schemas.openxmlformats.org/officeDocument/2006/relationships/hyperlink" Target="https://i.ibb.co/C3WJ4wBj/2.png" TargetMode="External" Id="rId9"/><Relationship Type="http://schemas.openxmlformats.org/officeDocument/2006/relationships/hyperlink" Target="https://i.ibb.co/VcSMDSXn/coffee-table-brown.png" TargetMode="External" Id="rId10"/><Relationship Type="http://schemas.openxmlformats.org/officeDocument/2006/relationships/hyperlink" Target="https://i.ibb.co/SXnVJT1Y/image.jpg" TargetMode="External" Id="rId11"/><Relationship Type="http://schemas.openxmlformats.org/officeDocument/2006/relationships/hyperlink" Target="https://i.ibb.co/7BpxndN/image.jpg" TargetMode="External" Id="rId12"/><Relationship Type="http://schemas.openxmlformats.org/officeDocument/2006/relationships/hyperlink" Target="https://i.ibb.co/39kTDsTd/image.png" TargetMode="External" Id="rId13"/><Relationship Type="http://schemas.openxmlformats.org/officeDocument/2006/relationships/hyperlink" Target="https://i.ibb.co/99KtyqTL/image.jpg" TargetMode="External" Id="rId14"/><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sheetPr>
  <dimension ref="A1:D45"/>
  <sheetViews>
    <sheetView showGridLines="0" topLeftCell="B1" workbookViewId="0">
      <selection activeCell="D31" sqref="D31"/>
    </sheetView>
  </sheetViews>
  <sheetFormatPr baseColWidth="8" defaultColWidth="9" defaultRowHeight="13.5"/>
  <cols>
    <col width="149.625" customWidth="1" min="1" max="1"/>
    <col width="15.625" customWidth="1" min="3" max="3"/>
    <col width="105" customWidth="1" min="4" max="4"/>
  </cols>
  <sheetData>
    <row r="1" ht="29.25" customHeight="1">
      <c r="A1" s="17" t="inlineStr">
        <is>
          <t>New Features</t>
        </is>
      </c>
      <c r="D1" s="18" t="inlineStr">
        <is>
          <t>For Mandarin translations of product questions, please click here. All answer inputs should still be provided in English.
点击此处查看所有产品相关问题的中文翻译。</t>
        </is>
      </c>
    </row>
    <row r="2" ht="15" customHeight="1">
      <c r="A2" s="19" t="inlineStr">
        <is>
          <t>Variant Grouping</t>
        </is>
      </c>
    </row>
    <row r="3" ht="15.75" customHeight="1">
      <c r="A3" s="20" t="inlineStr">
        <is>
          <t>If you have indicated that you will provide variant grouping data via template settings, additional columns for variant grouping information have been added to the class</t>
        </is>
      </c>
      <c r="C3" s="21" t="inlineStr">
        <is>
          <t>Legends</t>
        </is>
      </c>
      <c r="D3" s="21" t="n"/>
    </row>
    <row r="4" ht="15" customHeight="1">
      <c r="A4" s="20" t="inlineStr">
        <is>
          <t>sheet. Enter a common identifier to indicate which part numbers should be grouped together, select attribute(s) to group variants by (or enter custom category if</t>
        </is>
      </c>
      <c r="C4" s="22" t="inlineStr">
        <is>
          <t>Cell Fill Colors</t>
        </is>
      </c>
      <c r="D4" s="23" t="n"/>
    </row>
    <row r="5" ht="14.25" customHeight="1">
      <c r="A5" s="20" t="inlineStr">
        <is>
          <t>desired category is not included in the dropdown), and provide corresponding variant attribute. Groupings that violate Wayfair's Do Not Join rules will be excluded.</t>
        </is>
      </c>
      <c r="C5" s="24" t="inlineStr">
        <is>
          <t>Light Red</t>
        </is>
      </c>
      <c r="D5" s="25" t="inlineStr">
        <is>
          <t>Missing required data</t>
        </is>
      </c>
    </row>
    <row r="6" ht="14.25" customHeight="1">
      <c r="A6" s="20" t="inlineStr">
        <is>
          <t>If Wayfair detects additional variants, products will be grouped further after submission.</t>
        </is>
      </c>
      <c r="C6" s="26" t="inlineStr">
        <is>
          <t>Gray</t>
        </is>
      </c>
      <c r="D6" s="25" t="inlineStr">
        <is>
          <t>Not required/will be autofilled*</t>
        </is>
      </c>
    </row>
    <row r="7" ht="14.25" customHeight="1">
      <c r="C7" s="27" t="inlineStr">
        <is>
          <t>Red</t>
        </is>
      </c>
      <c r="D7" s="25" t="inlineStr">
        <is>
          <t>Error/incorrect answer</t>
        </is>
      </c>
    </row>
    <row r="8" ht="15.75" customHeight="1">
      <c r="A8" s="21" t="inlineStr">
        <is>
          <t>Class Sheet Instructions</t>
        </is>
      </c>
      <c r="C8" s="28" t="inlineStr">
        <is>
          <t>Blue</t>
        </is>
      </c>
      <c r="D8" s="25" t="inlineStr">
        <is>
          <t>Autofill suggested by Wayfair (review needed)</t>
        </is>
      </c>
    </row>
    <row r="9" ht="15" customHeight="1">
      <c r="A9" s="19" t="inlineStr">
        <is>
          <t>Conditional Formatting</t>
        </is>
      </c>
      <c r="C9" s="29" t="inlineStr">
        <is>
          <t>Yellow</t>
        </is>
      </c>
      <c r="D9" s="25" t="inlineStr">
        <is>
          <t>Warning</t>
        </is>
      </c>
    </row>
    <row r="10" ht="14.25" customHeight="1">
      <c r="A10" s="20" t="inlineStr">
        <is>
          <t>Some answers to questions on the spec sheet are dependent on upstream responses, whether they are related to attributes like material type, existence of features</t>
        </is>
      </c>
      <c r="C10" s="30" t="inlineStr">
        <is>
          <t>No fill</t>
        </is>
      </c>
      <c r="D10" s="31" t="inlineStr">
        <is>
          <t>Validated/no action required</t>
        </is>
      </c>
    </row>
    <row r="11" ht="14.25" customHeight="1">
      <c r="A11" s="20" t="inlineStr">
        <is>
          <t>or compliance. Real-time cell coloring per the legend indicates whether an input is required, has an error or has a conditional rule applied.</t>
        </is>
      </c>
      <c r="D11" s="20" t="inlineStr">
        <is>
          <t>* For products that have already been submitted, the entire row will be filled gray and cannot be edited further</t>
        </is>
      </c>
    </row>
    <row r="12" ht="15" customHeight="1">
      <c r="A12" s="19" t="inlineStr">
        <is>
          <t>Error Guidance</t>
        </is>
      </c>
    </row>
    <row r="13" ht="15" customHeight="1">
      <c r="A13" s="20" t="inlineStr">
        <is>
          <t>Errors are highlighted on the Error Summary Tab which shows a summary of all errors across all sheets with high level details and hyperlinks to the corresponding</t>
        </is>
      </c>
      <c r="C13" s="22" t="inlineStr">
        <is>
          <t>Data Priority</t>
        </is>
      </c>
      <c r="D13" s="23" t="n"/>
    </row>
    <row r="14" ht="14.25" customHeight="1">
      <c r="A14" s="20" t="inlineStr">
        <is>
          <t>cell where the error occurred. Additionally, a new Error Status Column at the beginning of each class sheet will show the status of each row and will display the first error</t>
        </is>
      </c>
      <c r="C14" s="32" t="inlineStr">
        <is>
          <t>Required</t>
        </is>
      </c>
      <c r="D14" s="25" t="inlineStr">
        <is>
          <t>Data required for product to be live on site</t>
        </is>
      </c>
    </row>
    <row r="15" ht="14.25" customHeight="1">
      <c r="A15" s="20" t="inlineStr">
        <is>
          <t>error message in that row, and will update as errors are resolved from left to right.</t>
        </is>
      </c>
      <c r="C15" s="32" t="inlineStr">
        <is>
          <t>Recommended</t>
        </is>
      </c>
      <c r="D15" s="25" t="inlineStr">
        <is>
          <t>Not required but recommended to improve search and browse</t>
        </is>
      </c>
    </row>
    <row r="16" ht="14.25" customHeight="1">
      <c r="C16" s="32" t="inlineStr">
        <is>
          <t>Additional</t>
        </is>
      </c>
      <c r="D16" s="25" t="inlineStr">
        <is>
          <t>Optional but enhances listings for customers</t>
        </is>
      </c>
    </row>
    <row r="17" ht="14.25" customHeight="1">
      <c r="A17" s="20" t="inlineStr">
        <is>
          <t>All data provided in the class sheet feeds directly to the customer-facing Product Details Page (PDP), optimizes search and enables order fulfillment. Please ensure the</t>
        </is>
      </c>
      <c r="C17" s="30" t="inlineStr">
        <is>
          <t>Conditional</t>
        </is>
      </c>
      <c r="D17" s="31" t="inlineStr">
        <is>
          <t>Data may be required based on prior responses</t>
        </is>
      </c>
    </row>
    <row r="18" ht="14.25" customHeight="1">
      <c r="A18" s="20" t="inlineStr">
        <is>
          <t>data provided is accurate and as detailed as possible.</t>
        </is>
      </c>
    </row>
    <row r="19" ht="15" customHeight="1">
      <c r="A19" s="33" t="inlineStr">
        <is>
          <t>Notes:</t>
        </is>
      </c>
      <c r="C19" s="22" t="inlineStr">
        <is>
          <t>Data Type</t>
        </is>
      </c>
      <c r="D19" s="23" t="n"/>
    </row>
    <row r="20" ht="14.25" customHeight="1">
      <c r="A20" s="20" t="inlineStr">
        <is>
          <t xml:space="preserve">  •  Column headers provide additional information on the data required for each column.</t>
        </is>
      </c>
      <c r="C20" s="32" t="inlineStr">
        <is>
          <t>Text</t>
        </is>
      </c>
      <c r="D20" s="25" t="inlineStr">
        <is>
          <t>Enter a text-based response</t>
        </is>
      </c>
    </row>
    <row r="21" ht="14.25" customHeight="1">
      <c r="A21" s="20" t="inlineStr">
        <is>
          <t xml:space="preserve">  •  Completing Recommended and Additional fields further enhances the customer experience and improves the quality of listings for better product discovery.</t>
        </is>
      </c>
      <c r="C21" s="32" t="inlineStr">
        <is>
          <t>Single-Select</t>
        </is>
      </c>
      <c r="D21" s="25" t="inlineStr">
        <is>
          <t>Select one option from a list of provided options (listed in a dropdown on the cell)</t>
        </is>
      </c>
    </row>
    <row r="22" ht="14.25" customHeight="1">
      <c r="A22" s="20" t="inlineStr">
        <is>
          <t xml:space="preserve">  •  Marketing Copy should provide a compelling, informative overview of the product, ensuring it effectively highlights key features, benefits, and use cases.</t>
        </is>
      </c>
      <c r="C22" s="32" t="inlineStr">
        <is>
          <t>Multi-Select</t>
        </is>
      </c>
      <c r="D22" s="25" t="inlineStr">
        <is>
          <t>Enter one or more options from a list of provided options, separated using a semi-colon (;)</t>
        </is>
      </c>
    </row>
    <row r="23" ht="14.25" customHeight="1">
      <c r="A23" s="20" t="inlineStr">
        <is>
          <t xml:space="preserve">       Incorporating comprehensive, descriptive language will enable future enhancements for capturing and improving product tagging.</t>
        </is>
      </c>
      <c r="C23" s="32" t="inlineStr">
        <is>
          <t>Number*</t>
        </is>
      </c>
      <c r="D23" s="25" t="inlineStr">
        <is>
          <t>Enter a decimal numeric response with up to 2 decimal points</t>
        </is>
      </c>
    </row>
    <row r="24" ht="14.25" customHeight="1">
      <c r="A24" s="20" t="inlineStr">
        <is>
          <t xml:space="preserve">       ◦  Provide key selling point(s)/feature(s) that differentiate your product and inform customers about your product and encourage purchase.</t>
        </is>
      </c>
      <c r="C24" s="32" t="inlineStr">
        <is>
          <t>Whole Number*</t>
        </is>
      </c>
      <c r="D24" s="25" t="inlineStr">
        <is>
          <t>Enter an integer (whole number) numeric response</t>
        </is>
      </c>
    </row>
    <row r="25" ht="14.25" customHeight="1">
      <c r="A25" s="20" t="inlineStr">
        <is>
          <t xml:space="preserve">       ◦  Either Marketing Copy OR at least 3 Feature Bullets are required. Feature bullets will be displayed on Wayfair PDP in bulleted form.</t>
        </is>
      </c>
      <c r="C25" s="30" t="inlineStr">
        <is>
          <t>Yes or No</t>
        </is>
      </c>
      <c r="D25" s="31" t="inlineStr">
        <is>
          <t>Enter a Yes, No or Does Not Apply response (listed in a dropdown on the cell)</t>
        </is>
      </c>
    </row>
    <row r="26" ht="14.25" customHeight="1">
      <c r="A26" s="20" t="inlineStr">
        <is>
          <t xml:space="preserve">  •  The order in which media is input may not be reflected in order of imagery on the product page.</t>
        </is>
      </c>
      <c r="D26" s="20" t="inlineStr">
        <is>
          <t>* Does Not Apply is a valid response when applicable</t>
        </is>
      </c>
    </row>
    <row r="27" ht="14.25" customHeight="1">
      <c r="A27" s="20" t="inlineStr">
        <is>
          <t xml:space="preserve">  •  If all products in a class have the same answer to a question, a default value can be set. An answer entered in the Default Answer row will be applied to all products</t>
        </is>
      </c>
    </row>
    <row r="28" ht="14.25" customHeight="1">
      <c r="A28" s="20" t="inlineStr">
        <is>
          <t xml:space="preserve">      in that class automatically. Additional products added to this class in the future will have the same default value applied as well. For any products that have a</t>
        </is>
      </c>
    </row>
    <row r="29" ht="14.25" customHeight="1">
      <c r="A29" s="20" t="inlineStr">
        <is>
          <t xml:space="preserve">      different answer than others in the class, enter the answer manually to the applicable row to bypass the default just for that question and product.</t>
        </is>
      </c>
    </row>
    <row r="31" ht="15.75" customHeight="1">
      <c r="A31" s="21" t="inlineStr">
        <is>
          <t>Additional Tabs Instructions</t>
        </is>
      </c>
    </row>
    <row r="32" ht="15" customHeight="1">
      <c r="A32" s="19" t="inlineStr">
        <is>
          <t>Additional Cartons</t>
        </is>
      </c>
    </row>
    <row r="33" ht="14.25" customHeight="1">
      <c r="A33" s="20" t="inlineStr">
        <is>
          <t>If a product ships in more than 5 cartons, use the Additional Cartons tab to submit data for cartons 6 and beyond. To add additional cartons, provide the Supplier Part</t>
        </is>
      </c>
    </row>
    <row r="34" ht="14.25" customHeight="1">
      <c r="A34" s="20" t="inlineStr">
        <is>
          <t>Number followed by corresponding data for each carton.</t>
        </is>
      </c>
    </row>
    <row r="35" ht="15" customHeight="1">
      <c r="A35" s="19" t="inlineStr">
        <is>
          <t>Additional Chemicals</t>
        </is>
      </c>
    </row>
    <row r="36" ht="14.25" customHeight="1">
      <c r="A36" s="20" t="inlineStr">
        <is>
          <t>If your product contains more than 5 chemicals that need to be reported for Proposition 65, use the Additional Chemicals tab to add additional data.</t>
        </is>
      </c>
    </row>
    <row r="37" ht="15" customHeight="1">
      <c r="A37" s="19" t="inlineStr">
        <is>
          <t>Additional Media</t>
        </is>
      </c>
    </row>
    <row r="38" ht="14.25" customHeight="1">
      <c r="A38" s="20" t="inlineStr">
        <is>
          <t>If a product has more media files than there are columns for in the class sheet, use the Additional Images, Videos or Documents tabs to add additional data.</t>
        </is>
      </c>
    </row>
    <row r="39" ht="14.25" customHeight="1">
      <c r="A39" s="33" t="inlineStr">
        <is>
          <t>Notes:</t>
        </is>
      </c>
    </row>
    <row r="40" ht="14.25" customHeight="1">
      <c r="A40" s="20" t="inlineStr">
        <is>
          <t xml:space="preserve">  •  A maximum of 3 videos can be shown on a product display page in the media tray. Additional videos can be showcased within Waymore content.</t>
        </is>
      </c>
    </row>
    <row r="41" ht="15" customHeight="1">
      <c r="A41" s="19" t="inlineStr">
        <is>
          <t>Valid Values</t>
        </is>
      </c>
    </row>
    <row r="42" ht="14.25" customHeight="1">
      <c r="A42" s="20" t="inlineStr">
        <is>
          <t>The Valid Values tab shows all acceptable answers to single- and multi-select questions. Hyperlinks below each column header will bring you to the corresponding</t>
        </is>
      </c>
    </row>
    <row r="43" ht="14.25" customHeight="1">
      <c r="A43" s="20" t="inlineStr">
        <is>
          <t>values list on this tab.</t>
        </is>
      </c>
    </row>
    <row r="44" ht="15" customHeight="1">
      <c r="A44" s="19" t="inlineStr">
        <is>
          <t>Failed Products</t>
        </is>
      </c>
    </row>
    <row r="45" ht="14.25" customHeight="1">
      <c r="A45" s="20" t="inlineStr">
        <is>
          <t>The Failed Products tab will only show if products in your template failed to upload. These products will need to be added to a new template and uploaded again.</t>
        </is>
      </c>
    </row>
  </sheetData>
  <sheetProtection selectLockedCells="0" selectUnlockedCells="0" sheet="1" objects="1" insertRows="1" insertHyperlinks="1" autoFilter="1" scenarios="1" formatColumns="1" deleteColumns="1" insertColumns="1" pivotTables="1" deleteRows="1" formatCells="1" formatRows="1" sort="1" password="B33F"/>
  <hyperlinks>
    <hyperlink xmlns:r="http://schemas.openxmlformats.org/officeDocument/2006/relationships" ref="D1" r:id="rId1"/>
  </hyperlink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J6002"/>
  <sheetViews>
    <sheetView workbookViewId="0">
      <selection activeCell="A1" sqref="A1:H1"/>
    </sheetView>
  </sheetViews>
  <sheetFormatPr baseColWidth="8" defaultColWidth="9" defaultRowHeight="13.5"/>
  <cols>
    <col width="30.75" customWidth="1" min="1" max="2"/>
    <col width="20.75" customWidth="1" min="3" max="3"/>
    <col width="30.75" customWidth="1" min="4" max="6"/>
    <col width="50.75" customWidth="1" min="7" max="8"/>
    <col hidden="1" width="9" customWidth="1" min="10" max="10"/>
  </cols>
  <sheetData>
    <row r="1" ht="50.1" customHeight="1">
      <c r="A1" s="35" t="inlineStr">
        <is>
          <t>This Error Summary tab lists all errors and warnings in the spec sheet. Each entry includes a link to the specific cell and detailed information about the issue.</t>
        </is>
      </c>
      <c r="B1" s="46" t="n"/>
      <c r="C1" s="46" t="n"/>
      <c r="D1" s="46" t="n"/>
      <c r="E1" s="46" t="n"/>
      <c r="F1" s="46" t="n"/>
      <c r="G1" s="46" t="n"/>
      <c r="H1" s="47" t="n"/>
    </row>
    <row r="2" ht="50.1" customHeight="1">
      <c r="A2" s="4" t="inlineStr">
        <is>
          <t>Status</t>
        </is>
      </c>
      <c r="B2" s="4" t="inlineStr">
        <is>
          <t>Location</t>
        </is>
      </c>
      <c r="C2" s="4" t="inlineStr">
        <is>
          <t>Sheet Name</t>
        </is>
      </c>
      <c r="D2" s="4" t="inlineStr">
        <is>
          <t>Supplier Part Number</t>
        </is>
      </c>
      <c r="E2" s="4" t="inlineStr">
        <is>
          <t>Product Name</t>
        </is>
      </c>
      <c r="F2" s="4" t="inlineStr">
        <is>
          <t>Field</t>
        </is>
      </c>
      <c r="G2" s="4" t="inlineStr">
        <is>
          <t>Provided Answer</t>
        </is>
      </c>
      <c r="H2" s="4" t="inlineStr">
        <is>
          <t>Error Message</t>
        </is>
      </c>
    </row>
    <row r="3" ht="15" customHeight="1">
      <c r="A3" s="15">
        <f t="array" ref="A3">_xlfn.LET(_xlpm.class441Data,GetSheetStatusData(Class441Tracker,Class441Errors),_xlpm.shippingAndFulfillment__cartonsData,GetSheetStatusData(shippingAndFulfillment__cartonsTracker,shippingAndFulfillment__cartonsErrors),_xlpm.propSixtyFive__chemicalsData,GetSheetStatusData(propSixtyFive__chemicalsTracker,propSixtyFive__chemicalsErrors),_xlpm.media__imagesData,GetSheetStatusData(media__imagesTracker,media__imagesErrors),_xlpm.media__videosData,GetSheetStatusData(media__videosTracker,media__videosErrors),_xlpm.media__documentsData,GetSheetStatusData(media__documentsTracker,media__documentsErrors),_xlpm.stackedData,_xlfn.VSTACK(_xlpm.class441Data,_xlpm.shippingAndFulfillment__cartonsData,_xlpm.propSixtyFive__chemicalsData,_xlpm.media__imagesData,_xlpm.media__videosData,_xlpm.media__documentsData),_xlfn._xlws.FILTER(_xlpm.stackedData,_xlpm.stackedData&lt;&gt;"",""))</f>
        <v/>
      </c>
      <c r="B3" s="16">
        <f>IF(AND(C3&lt;&gt;"",J3&lt;&gt;""),HYPERLINK("#'"&amp;C3&amp;"'!"&amp;J3,J3),"")</f>
        <v/>
      </c>
      <c r="C3" s="15">
        <f t="array" ref="C3">_xlfn.LET(_xlpm.class441Data,GetSheetNameData(Class441Tracker,Class441Errors,"441 - Coffee &amp; Cocktail"),_xlpm.shippingAndFulfillment__cartonsData,GetSheetNameData(shippingAndFulfillment__cartonsTracker,shippingAndFulfillment__cartonsErrors,"Additional Cartons"),_xlpm.propSixtyFive__chemicalsData,GetSheetNameData(propSixtyFive__chemicalsTracker,propSixtyFive__chemicalsErrors,"Additional Chemicals"),_xlpm.media__imagesData,GetSheetNameData(media__imagesTracker,media__imagesErrors,"Additional Images"),_xlpm.media__videosData,GetSheetNameData(media__videosTracker,media__videosErrors,"Additional Videos"),_xlpm.media__documentsData,GetSheetNameData(media__documentsTracker,media__documentsErrors,"Additional Documents"),_xlpm.stackedData,_xlfn.VSTACK(_xlpm.class441Data,_xlpm.shippingAndFulfillment__cartonsData,_xlpm.propSixtyFive__chemicalsData,_xlpm.media__imagesData,_xlpm.media__videosData,_xlpm.media__documentsData),_xlfn._xlws.FILTER(_xlpm.stackedData,_xlpm.stackedData&lt;&gt;"",""))</f>
        <v/>
      </c>
      <c r="D3" s="15">
        <f t="array" ref="D3">_xlfn.LET(_xlpm.class441PartNumbers,GetSheetSupplierPartNumbers(Class441Tracker,Class441Errors,'441 - Coffee &amp; Cocktail'!B:B),_xlpm.shippingAndFulfillment__cartonsPartNumbers,GetSheetSupplierPartNumbers(shippingAndFulfillment__cartonsTracker,shippingAndFulfillment__cartonsErrors,'Additional Cartons'!B:B),_xlpm.propSixtyFive__chemicalsPartNumbers,GetSheetSupplierPartNumbers(propSixtyFive__chemicalsTracker,propSixtyFive__chemicalsErrors,'Additional Chemicals'!B:B),_xlpm.media__imagesPartNumbers,GetSheetSupplierPartNumbers(media__imagesTracker,media__imagesErrors,'Additional Images'!B:B),_xlpm.media__videosPartNumbers,GetSheetSupplierPartNumbers(media__videosTracker,media__videosErrors,'Additional Videos'!B:B),_xlpm.media__documentsPartNumbers,GetSheetSupplierPartNumbers(media__documentsTracker,media__documentsErrors,'Additional Documents'!B:B),_xlpm.stackedPartNumbers,_xlfn.VSTACK(_xlpm.class441PartNumbers,_xlpm.shippingAndFulfillment__cartonsPartNumbers,_xlpm.propSixtyFive__chemicalsPartNumbers,_xlpm.media__imagesPartNumbers,_xlpm.media__videosPartNumbers,_xlpm.media__documentsPartNumbers),_xlfn._xlws.FILTER(_xlpm.stackedPartNumbers,_xlpm.stackedPartNumbers&lt;&gt;"",""))</f>
        <v/>
      </c>
      <c r="E3" s="15">
        <f t="array" ref="E3">_xlfn.LET(_xlpm.class441ProductNames,GetSheetProductNames(Class441Tracker,Class441Errors,'441 - Coffee &amp; Cocktail'!G:G),_xlpm.shippingAndFulfillment__cartonsProductNames,GetSheetProductNames(shippingAndFulfillment__cartonsTracker,shippingAndFulfillment__cartonsErrors,'Additional Cartons'!Z:Z),_xlpm.propSixtyFive__chemicalsProductNames,GetSheetProductNames(propSixtyFive__chemicalsTracker,propSixtyFive__chemicalsErrors,'Additional Chemicals'!Z:Z),_xlpm.media__imagesProductNames,GetSheetProductNames(media__imagesTracker,media__imagesErrors,'Additional Images'!Z:Z),_xlpm.media__videosProductNames,GetSheetProductNames(media__videosTracker,media__videosErrors,'Additional Videos'!Z:Z),_xlpm.media__documentsProductNames,GetSheetProductNames(media__documentsTracker,media__documentsErrors,'Additional Documents'!Z:Z),_xlpm.stackedProductNames,_xlfn.VSTACK(_xlpm.class441ProductNames,_xlpm.shippingAndFulfillment__cartonsProductNames,_xlpm.propSixtyFive__chemicalsProductNames,_xlpm.media__imagesProductNames,_xlpm.media__videosProductNames,_xlpm.media__documentsProductNames),_xlfn._xlws.FILTER(_xlpm.stackedProductNames,_xlpm.stackedProductNames&lt;&gt;"EMPTY_ERROR",""))</f>
        <v/>
      </c>
      <c r="F3" s="15">
        <f t="array" ref="F3">_xlfn.LET(_xlpm.class441QuestionDisplayNames,GetErrorQuestionDisplayNames(Class441Headers,Class441Tracker,Class441Errors),_xlpm.shippingAndFulfillment__cartonsQuestionDisplayNames,GetErrorQuestionDisplayNames(shippingAndFulfillment__cartonsHeaders,shippingAndFulfillment__cartonsTracker,shippingAndFulfillment__cartonsErrors),_xlpm.propSixtyFive__chemicalsQuestionDisplayNames,GetErrorQuestionDisplayNames(propSixtyFive__chemicalsHeaders,propSixtyFive__chemicalsTracker,propSixtyFive__chemicalsErrors),_xlpm.media__imagesQuestionDisplayNames,GetErrorQuestionDisplayNames(media__imagesHeaders,media__imagesTracker,media__imagesErrors),_xlpm.media__videosQuestionDisplayNames,GetErrorQuestionDisplayNames(media__videosHeaders,media__videosTracker,media__videosErrors),_xlpm.media__documentsQuestionDisplayNames,GetErrorQuestionDisplayNames(media__documentsHeaders,media__documentsTracker,media__documentsErrors),_xlpm.stackedQuestionDisplayNames,_xlfn.VSTACK(_xlpm.class441QuestionDisplayNames,_xlpm.shippingAndFulfillment__cartonsQuestionDisplayNames,_xlpm.propSixtyFive__chemicalsQuestionDisplayNames,_xlpm.media__imagesQuestionDisplayNames,_xlpm.media__videosQuestionDisplayNames,_xlpm.media__documentsQuestionDisplayNames),_xlfn._xlws.FILTER(_xlpm.stackedQuestionDisplayNames,_xlpm.stackedQuestionDisplayNames&lt;&gt;"",""))</f>
        <v/>
      </c>
      <c r="G3" s="15">
        <f t="array" ref="G3">_xlfn.LET(_xlpm.class441ProvidedAnswers,GetFilteredProvidedAnswers(Class441Answers,Class441Errors,Class441Tracker),_xlpm.shippingAndFulfillment__cartonsProvidedAnswers,GetFilteredProvidedAnswers(shippingAndFulfillment__cartonsAnswers,shippingAndFulfillment__cartonsErrors,shippingAndFulfillment__cartonsTracker),_xlpm.propSixtyFive__chemicalsProvidedAnswers,GetFilteredProvidedAnswers(propSixtyFive__chemicalsAnswers,propSixtyFive__chemicalsErrors,propSixtyFive__chemicalsTracker),_xlpm.media__imagesProvidedAnswers,GetFilteredProvidedAnswers(media__imagesAnswers,media__imagesErrors,media__imagesTracker),_xlpm.media__videosProvidedAnswers,GetFilteredProvidedAnswers(media__videosAnswers,media__videosErrors,media__videosTracker),_xlpm.media__documentsProvidedAnswers,GetFilteredProvidedAnswers(media__documentsAnswers,media__documentsErrors,media__documentsTracker),_xlpm.stackedProvidedAnswers,_xlfn.VSTACK(_xlpm.class441ProvidedAnswers,_xlpm.shippingAndFulfillment__cartonsProvidedAnswers,_xlpm.propSixtyFive__chemicalsProvidedAnswers,_xlpm.media__imagesProvidedAnswers,_xlpm.media__videosProvidedAnswers,_xlpm.media__documentsProvidedAnswers),_xlfn._xlws.FILTER(_xlpm.stackedProvidedAnswers,_xlpm.stackedProvidedAnswers&lt;&gt;"EMPTY_ERROR",""))</f>
        <v/>
      </c>
      <c r="H3" s="15">
        <f t="array" ref="H3">_xlfn.LET(_xlpm.class441ErrorMessages,_xlfn._xlws.FILTER(_xlfn.TOCOL(Class441Errors),_xlfn.TOCOL((Class441Errors&lt;&gt;"")*(Class441Tracker&lt;&gt;"Valid")*(Class441Tracker&lt;&gt;"Disabled")),""),_xlpm.shippingAndFulfillment__cartonsErrorMessages,_xlfn._xlws.FILTER(_xlfn.TOCOL(shippingAndFulfillment__cartonsErrors),_xlfn.TOCOL((shippingAndFulfillment__cartonsErrors&lt;&gt;"")*(shippingAndFulfillment__cartonsTracker&lt;&gt;"Valid")*(shippingAndFulfillment__cartonsTracker&lt;&gt;"Disabled")),""),_xlpm.propSixtyFive__chemicalsErrorMessages,_xlfn._xlws.FILTER(_xlfn.TOCOL(propSixtyFive__chemicalsErrors),_xlfn.TOCOL((propSixtyFive__chemicalsErrors&lt;&gt;"")*(propSixtyFive__chemicalsTracker&lt;&gt;"Valid")*(propSixtyFive__chemicalsTracker&lt;&gt;"Disabled")),""),_xlpm.media__imagesErrorMessages,_xlfn._xlws.FILTER(_xlfn.TOCOL(media__imagesErrors),_xlfn.TOCOL((media__imagesErrors&lt;&gt;"")*(media__imagesTracker&lt;&gt;"Valid")*(media__imagesTracker&lt;&gt;"Disabled")),""),_xlpm.media__videosErrorMessages,_xlfn._xlws.FILTER(_xlfn.TOCOL(media__videosErrors),_xlfn.TOCOL((media__videosErrors&lt;&gt;"")*(media__videosTracker&lt;&gt;"Valid")*(media__videosTracker&lt;&gt;"Disabled")),""),_xlpm.media__documentsErrorMessages,_xlfn._xlws.FILTER(_xlfn.TOCOL(media__documentsErrors),_xlfn.TOCOL((media__documentsErrors&lt;&gt;"")*(media__documentsTracker&lt;&gt;"Valid")*(media__documentsTracker&lt;&gt;"Disabled")),""),_xlpm.stackedErrorMessages,_xlfn.VSTACK(_xlpm.class441ErrorMessages,_xlpm.shippingAndFulfillment__cartonsErrorMessages,_xlpm.propSixtyFive__chemicalsErrorMessages,_xlpm.media__imagesErrorMessages,_xlpm.media__videosErrorMessages,_xlpm.media__documentsErrorMessages),_xlpm.filteredMessages,_xlfn._xlws.FILTER(_xlpm.stackedErrorMessages,_xlpm.stackedErrorMessages&lt;&gt;"",""),IFERROR(_xlfn.TEXTAFTER(_xlpm.filteredMessages,":"),_xlpm.filteredMessages))</f>
        <v/>
      </c>
      <c r="J3">
        <f t="array" ref="J3">_xlfn.LET(_xlpm.class441Addresses,GetSheetLocationAddresses(Class441Tracker,Class441Errors),_xlpm.shippingAndFulfillment__cartonsAddresses,GetSheetLocationAddresses(shippingAndFulfillment__cartonsTracker,shippingAndFulfillment__cartonsErrors),_xlpm.propSixtyFive__chemicalsAddresses,GetSheetLocationAddresses(propSixtyFive__chemicalsTracker,propSixtyFive__chemicalsErrors),_xlpm.media__imagesAddresses,GetSheetLocationAddresses(media__imagesTracker,media__imagesErrors),_xlpm.media__videosAddresses,GetSheetLocationAddresses(media__videosTracker,media__videosErrors),_xlpm.media__documentsAddresses,GetSheetLocationAddresses(media__documentsTracker,media__documentsErrors),_xlpm.stackedAddresses,_xlfn.VSTACK(_xlpm.class441Addresses,_xlpm.shippingAndFulfillment__cartonsAddresses,_xlpm.propSixtyFive__chemicalsAddresses,_xlpm.media__imagesAddresses,_xlpm.media__videosAddresses,_xlpm.media__documentsAddresses),_xlfn._xlws.FILTER(_xlpm.stackedAddresses,_xlpm.stackedAddresses&lt;&gt;"",""))</f>
        <v/>
      </c>
    </row>
    <row r="4" ht="15" customHeight="1">
      <c r="B4" s="16">
        <f>IF(AND(C4&lt;&gt;"",J4&lt;&gt;""),HYPERLINK("#'"&amp;C4&amp;"'!"&amp;J4,J4),"")</f>
        <v/>
      </c>
    </row>
    <row r="5" ht="15" customHeight="1">
      <c r="B5" s="16">
        <f>IF(AND(C5&lt;&gt;"",J5&lt;&gt;""),HYPERLINK("#'"&amp;C5&amp;"'!"&amp;J5,J5),"")</f>
        <v/>
      </c>
    </row>
    <row r="6" ht="15" customHeight="1">
      <c r="B6" s="16">
        <f>IF(AND(C6&lt;&gt;"",J6&lt;&gt;""),HYPERLINK("#'"&amp;C6&amp;"'!"&amp;J6,J6),"")</f>
        <v/>
      </c>
    </row>
    <row r="7" ht="15" customHeight="1">
      <c r="B7" s="16">
        <f>IF(AND(C7&lt;&gt;"",J7&lt;&gt;""),HYPERLINK("#'"&amp;C7&amp;"'!"&amp;J7,J7),"")</f>
        <v/>
      </c>
    </row>
    <row r="8" ht="15" customHeight="1">
      <c r="B8" s="16">
        <f>IF(AND(C8&lt;&gt;"",J8&lt;&gt;""),HYPERLINK("#'"&amp;C8&amp;"'!"&amp;J8,J8),"")</f>
        <v/>
      </c>
    </row>
    <row r="9" ht="15" customHeight="1">
      <c r="B9" s="16">
        <f>IF(AND(C9&lt;&gt;"",J9&lt;&gt;""),HYPERLINK("#'"&amp;C9&amp;"'!"&amp;J9,J9),"")</f>
        <v/>
      </c>
    </row>
    <row r="10" ht="15" customHeight="1">
      <c r="B10" s="16">
        <f>IF(AND(C10&lt;&gt;"",J10&lt;&gt;""),HYPERLINK("#'"&amp;C10&amp;"'!"&amp;J10,J10),"")</f>
        <v/>
      </c>
    </row>
    <row r="11" ht="15" customHeight="1">
      <c r="B11" s="16">
        <f>IF(AND(C11&lt;&gt;"",J11&lt;&gt;""),HYPERLINK("#'"&amp;C11&amp;"'!"&amp;J11,J11),"")</f>
        <v/>
      </c>
    </row>
    <row r="12" ht="15" customHeight="1">
      <c r="B12" s="16">
        <f>IF(AND(C12&lt;&gt;"",J12&lt;&gt;""),HYPERLINK("#'"&amp;C12&amp;"'!"&amp;J12,J12),"")</f>
        <v/>
      </c>
    </row>
    <row r="13" ht="15" customHeight="1">
      <c r="B13" s="16">
        <f>IF(AND(C13&lt;&gt;"",J13&lt;&gt;""),HYPERLINK("#'"&amp;C13&amp;"'!"&amp;J13,J13),"")</f>
        <v/>
      </c>
    </row>
    <row r="14" ht="15" customHeight="1">
      <c r="B14" s="16">
        <f>IF(AND(C14&lt;&gt;"",J14&lt;&gt;""),HYPERLINK("#'"&amp;C14&amp;"'!"&amp;J14,J14),"")</f>
        <v/>
      </c>
    </row>
    <row r="15" ht="15" customHeight="1">
      <c r="B15" s="16">
        <f>IF(AND(C15&lt;&gt;"",J15&lt;&gt;""),HYPERLINK("#'"&amp;C15&amp;"'!"&amp;J15,J15),"")</f>
        <v/>
      </c>
    </row>
    <row r="16" ht="15" customHeight="1">
      <c r="B16" s="16">
        <f>IF(AND(C16&lt;&gt;"",J16&lt;&gt;""),HYPERLINK("#'"&amp;C16&amp;"'!"&amp;J16,J16),"")</f>
        <v/>
      </c>
    </row>
    <row r="17" ht="15" customHeight="1">
      <c r="B17" s="16">
        <f>IF(AND(C17&lt;&gt;"",J17&lt;&gt;""),HYPERLINK("#'"&amp;C17&amp;"'!"&amp;J17,J17),"")</f>
        <v/>
      </c>
    </row>
    <row r="18" ht="15" customHeight="1">
      <c r="B18" s="16">
        <f>IF(AND(C18&lt;&gt;"",J18&lt;&gt;""),HYPERLINK("#'"&amp;C18&amp;"'!"&amp;J18,J18),"")</f>
        <v/>
      </c>
    </row>
    <row r="19" ht="15" customHeight="1">
      <c r="B19" s="16">
        <f>IF(AND(C19&lt;&gt;"",J19&lt;&gt;""),HYPERLINK("#'"&amp;C19&amp;"'!"&amp;J19,J19),"")</f>
        <v/>
      </c>
    </row>
    <row r="20" ht="15" customHeight="1">
      <c r="B20" s="16">
        <f>IF(AND(C20&lt;&gt;"",J20&lt;&gt;""),HYPERLINK("#'"&amp;C20&amp;"'!"&amp;J20,J20),"")</f>
        <v/>
      </c>
    </row>
    <row r="21" ht="15" customHeight="1">
      <c r="B21" s="16">
        <f>IF(AND(C21&lt;&gt;"",J21&lt;&gt;""),HYPERLINK("#'"&amp;C21&amp;"'!"&amp;J21,J21),"")</f>
        <v/>
      </c>
    </row>
    <row r="22" ht="15" customHeight="1">
      <c r="B22" s="16">
        <f>IF(AND(C22&lt;&gt;"",J22&lt;&gt;""),HYPERLINK("#'"&amp;C22&amp;"'!"&amp;J22,J22),"")</f>
        <v/>
      </c>
    </row>
    <row r="23" ht="15" customHeight="1">
      <c r="B23" s="16">
        <f>IF(AND(C23&lt;&gt;"",J23&lt;&gt;""),HYPERLINK("#'"&amp;C23&amp;"'!"&amp;J23,J23),"")</f>
        <v/>
      </c>
    </row>
    <row r="24" ht="15" customHeight="1">
      <c r="B24" s="16">
        <f>IF(AND(C24&lt;&gt;"",J24&lt;&gt;""),HYPERLINK("#'"&amp;C24&amp;"'!"&amp;J24,J24),"")</f>
        <v/>
      </c>
    </row>
    <row r="25" ht="15" customHeight="1">
      <c r="B25" s="16">
        <f>IF(AND(C25&lt;&gt;"",J25&lt;&gt;""),HYPERLINK("#'"&amp;C25&amp;"'!"&amp;J25,J25),"")</f>
        <v/>
      </c>
    </row>
    <row r="26" ht="15" customHeight="1">
      <c r="B26" s="16">
        <f>IF(AND(C26&lt;&gt;"",J26&lt;&gt;""),HYPERLINK("#'"&amp;C26&amp;"'!"&amp;J26,J26),"")</f>
        <v/>
      </c>
    </row>
    <row r="27" ht="15" customHeight="1">
      <c r="B27" s="16">
        <f>IF(AND(C27&lt;&gt;"",J27&lt;&gt;""),HYPERLINK("#'"&amp;C27&amp;"'!"&amp;J27,J27),"")</f>
        <v/>
      </c>
    </row>
    <row r="28" ht="15" customHeight="1">
      <c r="B28" s="16">
        <f>IF(AND(C28&lt;&gt;"",J28&lt;&gt;""),HYPERLINK("#'"&amp;C28&amp;"'!"&amp;J28,J28),"")</f>
        <v/>
      </c>
    </row>
    <row r="29" ht="15" customHeight="1">
      <c r="B29" s="16">
        <f>IF(AND(C29&lt;&gt;"",J29&lt;&gt;""),HYPERLINK("#'"&amp;C29&amp;"'!"&amp;J29,J29),"")</f>
        <v/>
      </c>
    </row>
    <row r="30" ht="15" customHeight="1">
      <c r="B30" s="16">
        <f>IF(AND(C30&lt;&gt;"",J30&lt;&gt;""),HYPERLINK("#'"&amp;C30&amp;"'!"&amp;J30,J30),"")</f>
        <v/>
      </c>
    </row>
    <row r="31" ht="15" customHeight="1">
      <c r="B31" s="16">
        <f>IF(AND(C31&lt;&gt;"",J31&lt;&gt;""),HYPERLINK("#'"&amp;C31&amp;"'!"&amp;J31,J31),"")</f>
        <v/>
      </c>
    </row>
    <row r="32" ht="15" customHeight="1">
      <c r="B32" s="16">
        <f>IF(AND(C32&lt;&gt;"",J32&lt;&gt;""),HYPERLINK("#'"&amp;C32&amp;"'!"&amp;J32,J32),"")</f>
        <v/>
      </c>
    </row>
    <row r="33" ht="15" customHeight="1">
      <c r="B33" s="16">
        <f>IF(AND(C33&lt;&gt;"",J33&lt;&gt;""),HYPERLINK("#'"&amp;C33&amp;"'!"&amp;J33,J33),"")</f>
        <v/>
      </c>
    </row>
    <row r="34" ht="15" customHeight="1">
      <c r="B34" s="16">
        <f>IF(AND(C34&lt;&gt;"",J34&lt;&gt;""),HYPERLINK("#'"&amp;C34&amp;"'!"&amp;J34,J34),"")</f>
        <v/>
      </c>
    </row>
    <row r="35" ht="15" customHeight="1">
      <c r="B35" s="16">
        <f>IF(AND(C35&lt;&gt;"",J35&lt;&gt;""),HYPERLINK("#'"&amp;C35&amp;"'!"&amp;J35,J35),"")</f>
        <v/>
      </c>
    </row>
    <row r="36" ht="15" customHeight="1">
      <c r="B36" s="16">
        <f>IF(AND(C36&lt;&gt;"",J36&lt;&gt;""),HYPERLINK("#'"&amp;C36&amp;"'!"&amp;J36,J36),"")</f>
        <v/>
      </c>
    </row>
    <row r="37" ht="15" customHeight="1">
      <c r="B37" s="16">
        <f>IF(AND(C37&lt;&gt;"",J37&lt;&gt;""),HYPERLINK("#'"&amp;C37&amp;"'!"&amp;J37,J37),"")</f>
        <v/>
      </c>
    </row>
    <row r="38" ht="15" customHeight="1">
      <c r="B38" s="16">
        <f>IF(AND(C38&lt;&gt;"",J38&lt;&gt;""),HYPERLINK("#'"&amp;C38&amp;"'!"&amp;J38,J38),"")</f>
        <v/>
      </c>
    </row>
    <row r="39" ht="15" customHeight="1">
      <c r="B39" s="16">
        <f>IF(AND(C39&lt;&gt;"",J39&lt;&gt;""),HYPERLINK("#'"&amp;C39&amp;"'!"&amp;J39,J39),"")</f>
        <v/>
      </c>
    </row>
    <row r="40" ht="15" customHeight="1">
      <c r="B40" s="16">
        <f>IF(AND(C40&lt;&gt;"",J40&lt;&gt;""),HYPERLINK("#'"&amp;C40&amp;"'!"&amp;J40,J40),"")</f>
        <v/>
      </c>
    </row>
    <row r="41" ht="15" customHeight="1">
      <c r="B41" s="16">
        <f>IF(AND(C41&lt;&gt;"",J41&lt;&gt;""),HYPERLINK("#'"&amp;C41&amp;"'!"&amp;J41,J41),"")</f>
        <v/>
      </c>
    </row>
    <row r="42" ht="15" customHeight="1">
      <c r="B42" s="16">
        <f>IF(AND(C42&lt;&gt;"",J42&lt;&gt;""),HYPERLINK("#'"&amp;C42&amp;"'!"&amp;J42,J42),"")</f>
        <v/>
      </c>
    </row>
    <row r="43" ht="15" customHeight="1">
      <c r="B43" s="16">
        <f>IF(AND(C43&lt;&gt;"",J43&lt;&gt;""),HYPERLINK("#'"&amp;C43&amp;"'!"&amp;J43,J43),"")</f>
        <v/>
      </c>
    </row>
    <row r="44" ht="15" customHeight="1">
      <c r="B44" s="16">
        <f>IF(AND(C44&lt;&gt;"",J44&lt;&gt;""),HYPERLINK("#'"&amp;C44&amp;"'!"&amp;J44,J44),"")</f>
        <v/>
      </c>
    </row>
    <row r="45" ht="15" customHeight="1">
      <c r="B45" s="16">
        <f>IF(AND(C45&lt;&gt;"",J45&lt;&gt;""),HYPERLINK("#'"&amp;C45&amp;"'!"&amp;J45,J45),"")</f>
        <v/>
      </c>
    </row>
    <row r="46" ht="15" customHeight="1">
      <c r="B46" s="16">
        <f>IF(AND(C46&lt;&gt;"",J46&lt;&gt;""),HYPERLINK("#'"&amp;C46&amp;"'!"&amp;J46,J46),"")</f>
        <v/>
      </c>
    </row>
    <row r="47" ht="15" customHeight="1">
      <c r="B47" s="16">
        <f>IF(AND(C47&lt;&gt;"",J47&lt;&gt;""),HYPERLINK("#'"&amp;C47&amp;"'!"&amp;J47,J47),"")</f>
        <v/>
      </c>
    </row>
    <row r="48" ht="15" customHeight="1">
      <c r="B48" s="16">
        <f>IF(AND(C48&lt;&gt;"",J48&lt;&gt;""),HYPERLINK("#'"&amp;C48&amp;"'!"&amp;J48,J48),"")</f>
        <v/>
      </c>
    </row>
    <row r="49" ht="15" customHeight="1">
      <c r="B49" s="16">
        <f>IF(AND(C49&lt;&gt;"",J49&lt;&gt;""),HYPERLINK("#'"&amp;C49&amp;"'!"&amp;J49,J49),"")</f>
        <v/>
      </c>
    </row>
    <row r="50" ht="15" customHeight="1">
      <c r="B50" s="16">
        <f>IF(AND(C50&lt;&gt;"",J50&lt;&gt;""),HYPERLINK("#'"&amp;C50&amp;"'!"&amp;J50,J50),"")</f>
        <v/>
      </c>
    </row>
    <row r="51" ht="15" customHeight="1">
      <c r="B51" s="16">
        <f>IF(AND(C51&lt;&gt;"",J51&lt;&gt;""),HYPERLINK("#'"&amp;C51&amp;"'!"&amp;J51,J51),"")</f>
        <v/>
      </c>
    </row>
    <row r="52" ht="15" customHeight="1">
      <c r="B52" s="16">
        <f>IF(AND(C52&lt;&gt;"",J52&lt;&gt;""),HYPERLINK("#'"&amp;C52&amp;"'!"&amp;J52,J52),"")</f>
        <v/>
      </c>
    </row>
    <row r="53" ht="15" customHeight="1">
      <c r="B53" s="16">
        <f>IF(AND(C53&lt;&gt;"",J53&lt;&gt;""),HYPERLINK("#'"&amp;C53&amp;"'!"&amp;J53,J53),"")</f>
        <v/>
      </c>
    </row>
    <row r="54" ht="15" customHeight="1">
      <c r="B54" s="16">
        <f>IF(AND(C54&lt;&gt;"",J54&lt;&gt;""),HYPERLINK("#'"&amp;C54&amp;"'!"&amp;J54,J54),"")</f>
        <v/>
      </c>
    </row>
    <row r="55" ht="15" customHeight="1">
      <c r="B55" s="16">
        <f>IF(AND(C55&lt;&gt;"",J55&lt;&gt;""),HYPERLINK("#'"&amp;C55&amp;"'!"&amp;J55,J55),"")</f>
        <v/>
      </c>
    </row>
    <row r="56" ht="15" customHeight="1">
      <c r="B56" s="16">
        <f>IF(AND(C56&lt;&gt;"",J56&lt;&gt;""),HYPERLINK("#'"&amp;C56&amp;"'!"&amp;J56,J56),"")</f>
        <v/>
      </c>
    </row>
    <row r="57" ht="15" customHeight="1">
      <c r="B57" s="16">
        <f>IF(AND(C57&lt;&gt;"",J57&lt;&gt;""),HYPERLINK("#'"&amp;C57&amp;"'!"&amp;J57,J57),"")</f>
        <v/>
      </c>
    </row>
    <row r="58" ht="15" customHeight="1">
      <c r="B58" s="16">
        <f>IF(AND(C58&lt;&gt;"",J58&lt;&gt;""),HYPERLINK("#'"&amp;C58&amp;"'!"&amp;J58,J58),"")</f>
        <v/>
      </c>
    </row>
    <row r="59" ht="15" customHeight="1">
      <c r="B59" s="16">
        <f>IF(AND(C59&lt;&gt;"",J59&lt;&gt;""),HYPERLINK("#'"&amp;C59&amp;"'!"&amp;J59,J59),"")</f>
        <v/>
      </c>
    </row>
    <row r="60" ht="15" customHeight="1">
      <c r="B60" s="16">
        <f>IF(AND(C60&lt;&gt;"",J60&lt;&gt;""),HYPERLINK("#'"&amp;C60&amp;"'!"&amp;J60,J60),"")</f>
        <v/>
      </c>
    </row>
    <row r="61" ht="15" customHeight="1">
      <c r="B61" s="16">
        <f>IF(AND(C61&lt;&gt;"",J61&lt;&gt;""),HYPERLINK("#'"&amp;C61&amp;"'!"&amp;J61,J61),"")</f>
        <v/>
      </c>
    </row>
    <row r="62" ht="15" customHeight="1">
      <c r="B62" s="16">
        <f>IF(AND(C62&lt;&gt;"",J62&lt;&gt;""),HYPERLINK("#'"&amp;C62&amp;"'!"&amp;J62,J62),"")</f>
        <v/>
      </c>
    </row>
    <row r="63" ht="15" customHeight="1">
      <c r="B63" s="16">
        <f>IF(AND(C63&lt;&gt;"",J63&lt;&gt;""),HYPERLINK("#'"&amp;C63&amp;"'!"&amp;J63,J63),"")</f>
        <v/>
      </c>
    </row>
    <row r="64" ht="15" customHeight="1">
      <c r="B64" s="16">
        <f>IF(AND(C64&lt;&gt;"",J64&lt;&gt;""),HYPERLINK("#'"&amp;C64&amp;"'!"&amp;J64,J64),"")</f>
        <v/>
      </c>
    </row>
    <row r="65" ht="15" customHeight="1">
      <c r="B65" s="16">
        <f>IF(AND(C65&lt;&gt;"",J65&lt;&gt;""),HYPERLINK("#'"&amp;C65&amp;"'!"&amp;J65,J65),"")</f>
        <v/>
      </c>
    </row>
    <row r="66" ht="15" customHeight="1">
      <c r="B66" s="16">
        <f>IF(AND(C66&lt;&gt;"",J66&lt;&gt;""),HYPERLINK("#'"&amp;C66&amp;"'!"&amp;J66,J66),"")</f>
        <v/>
      </c>
    </row>
    <row r="67" ht="15" customHeight="1">
      <c r="B67" s="16">
        <f>IF(AND(C67&lt;&gt;"",J67&lt;&gt;""),HYPERLINK("#'"&amp;C67&amp;"'!"&amp;J67,J67),"")</f>
        <v/>
      </c>
    </row>
    <row r="68" ht="15" customHeight="1">
      <c r="B68" s="16">
        <f>IF(AND(C68&lt;&gt;"",J68&lt;&gt;""),HYPERLINK("#'"&amp;C68&amp;"'!"&amp;J68,J68),"")</f>
        <v/>
      </c>
    </row>
    <row r="69" ht="15" customHeight="1">
      <c r="B69" s="16">
        <f>IF(AND(C69&lt;&gt;"",J69&lt;&gt;""),HYPERLINK("#'"&amp;C69&amp;"'!"&amp;J69,J69),"")</f>
        <v/>
      </c>
    </row>
    <row r="70" ht="15" customHeight="1">
      <c r="B70" s="16">
        <f>IF(AND(C70&lt;&gt;"",J70&lt;&gt;""),HYPERLINK("#'"&amp;C70&amp;"'!"&amp;J70,J70),"")</f>
        <v/>
      </c>
    </row>
    <row r="71" ht="15" customHeight="1">
      <c r="B71" s="16">
        <f>IF(AND(C71&lt;&gt;"",J71&lt;&gt;""),HYPERLINK("#'"&amp;C71&amp;"'!"&amp;J71,J71),"")</f>
        <v/>
      </c>
    </row>
    <row r="72" ht="15" customHeight="1">
      <c r="B72" s="16">
        <f>IF(AND(C72&lt;&gt;"",J72&lt;&gt;""),HYPERLINK("#'"&amp;C72&amp;"'!"&amp;J72,J72),"")</f>
        <v/>
      </c>
    </row>
    <row r="73" ht="15" customHeight="1">
      <c r="B73" s="16">
        <f>IF(AND(C73&lt;&gt;"",J73&lt;&gt;""),HYPERLINK("#'"&amp;C73&amp;"'!"&amp;J73,J73),"")</f>
        <v/>
      </c>
    </row>
    <row r="74" ht="15" customHeight="1">
      <c r="B74" s="16">
        <f>IF(AND(C74&lt;&gt;"",J74&lt;&gt;""),HYPERLINK("#'"&amp;C74&amp;"'!"&amp;J74,J74),"")</f>
        <v/>
      </c>
    </row>
    <row r="75" ht="15" customHeight="1">
      <c r="B75" s="16">
        <f>IF(AND(C75&lt;&gt;"",J75&lt;&gt;""),HYPERLINK("#'"&amp;C75&amp;"'!"&amp;J75,J75),"")</f>
        <v/>
      </c>
    </row>
    <row r="76" ht="15" customHeight="1">
      <c r="B76" s="16">
        <f>IF(AND(C76&lt;&gt;"",J76&lt;&gt;""),HYPERLINK("#'"&amp;C76&amp;"'!"&amp;J76,J76),"")</f>
        <v/>
      </c>
    </row>
    <row r="77" ht="15" customHeight="1">
      <c r="B77" s="16">
        <f>IF(AND(C77&lt;&gt;"",J77&lt;&gt;""),HYPERLINK("#'"&amp;C77&amp;"'!"&amp;J77,J77),"")</f>
        <v/>
      </c>
    </row>
    <row r="78" ht="15" customHeight="1">
      <c r="B78" s="16">
        <f>IF(AND(C78&lt;&gt;"",J78&lt;&gt;""),HYPERLINK("#'"&amp;C78&amp;"'!"&amp;J78,J78),"")</f>
        <v/>
      </c>
    </row>
    <row r="79" ht="15" customHeight="1">
      <c r="B79" s="16">
        <f>IF(AND(C79&lt;&gt;"",J79&lt;&gt;""),HYPERLINK("#'"&amp;C79&amp;"'!"&amp;J79,J79),"")</f>
        <v/>
      </c>
    </row>
    <row r="80" ht="15" customHeight="1">
      <c r="B80" s="16">
        <f>IF(AND(C80&lt;&gt;"",J80&lt;&gt;""),HYPERLINK("#'"&amp;C80&amp;"'!"&amp;J80,J80),"")</f>
        <v/>
      </c>
    </row>
    <row r="81" ht="15" customHeight="1">
      <c r="B81" s="16">
        <f>IF(AND(C81&lt;&gt;"",J81&lt;&gt;""),HYPERLINK("#'"&amp;C81&amp;"'!"&amp;J81,J81),"")</f>
        <v/>
      </c>
    </row>
    <row r="82" ht="15" customHeight="1">
      <c r="B82" s="16">
        <f>IF(AND(C82&lt;&gt;"",J82&lt;&gt;""),HYPERLINK("#'"&amp;C82&amp;"'!"&amp;J82,J82),"")</f>
        <v/>
      </c>
    </row>
    <row r="83" ht="15" customHeight="1">
      <c r="B83" s="16">
        <f>IF(AND(C83&lt;&gt;"",J83&lt;&gt;""),HYPERLINK("#'"&amp;C83&amp;"'!"&amp;J83,J83),"")</f>
        <v/>
      </c>
    </row>
    <row r="84" ht="15" customHeight="1">
      <c r="B84" s="16">
        <f>IF(AND(C84&lt;&gt;"",J84&lt;&gt;""),HYPERLINK("#'"&amp;C84&amp;"'!"&amp;J84,J84),"")</f>
        <v/>
      </c>
    </row>
    <row r="85" ht="15" customHeight="1">
      <c r="B85" s="16">
        <f>IF(AND(C85&lt;&gt;"",J85&lt;&gt;""),HYPERLINK("#'"&amp;C85&amp;"'!"&amp;J85,J85),"")</f>
        <v/>
      </c>
    </row>
    <row r="86" ht="15" customHeight="1">
      <c r="B86" s="16">
        <f>IF(AND(C86&lt;&gt;"",J86&lt;&gt;""),HYPERLINK("#'"&amp;C86&amp;"'!"&amp;J86,J86),"")</f>
        <v/>
      </c>
    </row>
    <row r="87" ht="15" customHeight="1">
      <c r="B87" s="16">
        <f>IF(AND(C87&lt;&gt;"",J87&lt;&gt;""),HYPERLINK("#'"&amp;C87&amp;"'!"&amp;J87,J87),"")</f>
        <v/>
      </c>
    </row>
    <row r="88" ht="15" customHeight="1">
      <c r="B88" s="16">
        <f>IF(AND(C88&lt;&gt;"",J88&lt;&gt;""),HYPERLINK("#'"&amp;C88&amp;"'!"&amp;J88,J88),"")</f>
        <v/>
      </c>
    </row>
    <row r="89" ht="15" customHeight="1">
      <c r="B89" s="16">
        <f>IF(AND(C89&lt;&gt;"",J89&lt;&gt;""),HYPERLINK("#'"&amp;C89&amp;"'!"&amp;J89,J89),"")</f>
        <v/>
      </c>
    </row>
    <row r="90" ht="15" customHeight="1">
      <c r="B90" s="16">
        <f>IF(AND(C90&lt;&gt;"",J90&lt;&gt;""),HYPERLINK("#'"&amp;C90&amp;"'!"&amp;J90,J90),"")</f>
        <v/>
      </c>
    </row>
    <row r="91" ht="15" customHeight="1">
      <c r="B91" s="16">
        <f>IF(AND(C91&lt;&gt;"",J91&lt;&gt;""),HYPERLINK("#'"&amp;C91&amp;"'!"&amp;J91,J91),"")</f>
        <v/>
      </c>
    </row>
    <row r="92" ht="15" customHeight="1">
      <c r="B92" s="16">
        <f>IF(AND(C92&lt;&gt;"",J92&lt;&gt;""),HYPERLINK("#'"&amp;C92&amp;"'!"&amp;J92,J92),"")</f>
        <v/>
      </c>
    </row>
    <row r="93" ht="15" customHeight="1">
      <c r="B93" s="16">
        <f>IF(AND(C93&lt;&gt;"",J93&lt;&gt;""),HYPERLINK("#'"&amp;C93&amp;"'!"&amp;J93,J93),"")</f>
        <v/>
      </c>
    </row>
    <row r="94" ht="15" customHeight="1">
      <c r="B94" s="16">
        <f>IF(AND(C94&lt;&gt;"",J94&lt;&gt;""),HYPERLINK("#'"&amp;C94&amp;"'!"&amp;J94,J94),"")</f>
        <v/>
      </c>
    </row>
    <row r="95" ht="15" customHeight="1">
      <c r="B95" s="16">
        <f>IF(AND(C95&lt;&gt;"",J95&lt;&gt;""),HYPERLINK("#'"&amp;C95&amp;"'!"&amp;J95,J95),"")</f>
        <v/>
      </c>
    </row>
    <row r="96" ht="15" customHeight="1">
      <c r="B96" s="16">
        <f>IF(AND(C96&lt;&gt;"",J96&lt;&gt;""),HYPERLINK("#'"&amp;C96&amp;"'!"&amp;J96,J96),"")</f>
        <v/>
      </c>
    </row>
    <row r="97" ht="15" customHeight="1">
      <c r="B97" s="16">
        <f>IF(AND(C97&lt;&gt;"",J97&lt;&gt;""),HYPERLINK("#'"&amp;C97&amp;"'!"&amp;J97,J97),"")</f>
        <v/>
      </c>
    </row>
    <row r="98" ht="15" customHeight="1">
      <c r="B98" s="16">
        <f>IF(AND(C98&lt;&gt;"",J98&lt;&gt;""),HYPERLINK("#'"&amp;C98&amp;"'!"&amp;J98,J98),"")</f>
        <v/>
      </c>
    </row>
    <row r="99" ht="15" customHeight="1">
      <c r="B99" s="16">
        <f>IF(AND(C99&lt;&gt;"",J99&lt;&gt;""),HYPERLINK("#'"&amp;C99&amp;"'!"&amp;J99,J99),"")</f>
        <v/>
      </c>
    </row>
    <row r="100" ht="15" customHeight="1">
      <c r="B100" s="16">
        <f>IF(AND(C100&lt;&gt;"",J100&lt;&gt;""),HYPERLINK("#'"&amp;C100&amp;"'!"&amp;J100,J100),"")</f>
        <v/>
      </c>
    </row>
    <row r="101" ht="15" customHeight="1">
      <c r="B101" s="16">
        <f>IF(AND(C101&lt;&gt;"",J101&lt;&gt;""),HYPERLINK("#'"&amp;C101&amp;"'!"&amp;J101,J101),"")</f>
        <v/>
      </c>
    </row>
    <row r="102" ht="15" customHeight="1">
      <c r="B102" s="16">
        <f>IF(AND(C102&lt;&gt;"",J102&lt;&gt;""),HYPERLINK("#'"&amp;C102&amp;"'!"&amp;J102,J102),"")</f>
        <v/>
      </c>
    </row>
    <row r="103" ht="15" customHeight="1">
      <c r="B103" s="16">
        <f>IF(AND(C103&lt;&gt;"",J103&lt;&gt;""),HYPERLINK("#'"&amp;C103&amp;"'!"&amp;J103,J103),"")</f>
        <v/>
      </c>
    </row>
    <row r="104" ht="15" customHeight="1">
      <c r="B104" s="16">
        <f>IF(AND(C104&lt;&gt;"",J104&lt;&gt;""),HYPERLINK("#'"&amp;C104&amp;"'!"&amp;J104,J104),"")</f>
        <v/>
      </c>
    </row>
    <row r="105" ht="15" customHeight="1">
      <c r="B105" s="16">
        <f>IF(AND(C105&lt;&gt;"",J105&lt;&gt;""),HYPERLINK("#'"&amp;C105&amp;"'!"&amp;J105,J105),"")</f>
        <v/>
      </c>
    </row>
    <row r="106" ht="15" customHeight="1">
      <c r="B106" s="16">
        <f>IF(AND(C106&lt;&gt;"",J106&lt;&gt;""),HYPERLINK("#'"&amp;C106&amp;"'!"&amp;J106,J106),"")</f>
        <v/>
      </c>
    </row>
    <row r="107" ht="15" customHeight="1">
      <c r="B107" s="16">
        <f>IF(AND(C107&lt;&gt;"",J107&lt;&gt;""),HYPERLINK("#'"&amp;C107&amp;"'!"&amp;J107,J107),"")</f>
        <v/>
      </c>
    </row>
    <row r="108" ht="15" customHeight="1">
      <c r="B108" s="16">
        <f>IF(AND(C108&lt;&gt;"",J108&lt;&gt;""),HYPERLINK("#'"&amp;C108&amp;"'!"&amp;J108,J108),"")</f>
        <v/>
      </c>
    </row>
    <row r="109" ht="15" customHeight="1">
      <c r="B109" s="16">
        <f>IF(AND(C109&lt;&gt;"",J109&lt;&gt;""),HYPERLINK("#'"&amp;C109&amp;"'!"&amp;J109,J109),"")</f>
        <v/>
      </c>
    </row>
    <row r="110" ht="15" customHeight="1">
      <c r="B110" s="16">
        <f>IF(AND(C110&lt;&gt;"",J110&lt;&gt;""),HYPERLINK("#'"&amp;C110&amp;"'!"&amp;J110,J110),"")</f>
        <v/>
      </c>
    </row>
    <row r="111" ht="15" customHeight="1">
      <c r="B111" s="16">
        <f>IF(AND(C111&lt;&gt;"",J111&lt;&gt;""),HYPERLINK("#'"&amp;C111&amp;"'!"&amp;J111,J111),"")</f>
        <v/>
      </c>
    </row>
    <row r="112" ht="15" customHeight="1">
      <c r="B112" s="16">
        <f>IF(AND(C112&lt;&gt;"",J112&lt;&gt;""),HYPERLINK("#'"&amp;C112&amp;"'!"&amp;J112,J112),"")</f>
        <v/>
      </c>
    </row>
    <row r="113" ht="15" customHeight="1">
      <c r="B113" s="16">
        <f>IF(AND(C113&lt;&gt;"",J113&lt;&gt;""),HYPERLINK("#'"&amp;C113&amp;"'!"&amp;J113,J113),"")</f>
        <v/>
      </c>
    </row>
    <row r="114" ht="15" customHeight="1">
      <c r="B114" s="16">
        <f>IF(AND(C114&lt;&gt;"",J114&lt;&gt;""),HYPERLINK("#'"&amp;C114&amp;"'!"&amp;J114,J114),"")</f>
        <v/>
      </c>
    </row>
    <row r="115" ht="15" customHeight="1">
      <c r="B115" s="16">
        <f>IF(AND(C115&lt;&gt;"",J115&lt;&gt;""),HYPERLINK("#'"&amp;C115&amp;"'!"&amp;J115,J115),"")</f>
        <v/>
      </c>
    </row>
    <row r="116" ht="15" customHeight="1">
      <c r="B116" s="16">
        <f>IF(AND(C116&lt;&gt;"",J116&lt;&gt;""),HYPERLINK("#'"&amp;C116&amp;"'!"&amp;J116,J116),"")</f>
        <v/>
      </c>
    </row>
    <row r="117" ht="15" customHeight="1">
      <c r="B117" s="16">
        <f>IF(AND(C117&lt;&gt;"",J117&lt;&gt;""),HYPERLINK("#'"&amp;C117&amp;"'!"&amp;J117,J117),"")</f>
        <v/>
      </c>
    </row>
    <row r="118" ht="15" customHeight="1">
      <c r="B118" s="16">
        <f>IF(AND(C118&lt;&gt;"",J118&lt;&gt;""),HYPERLINK("#'"&amp;C118&amp;"'!"&amp;J118,J118),"")</f>
        <v/>
      </c>
    </row>
    <row r="119" ht="15" customHeight="1">
      <c r="B119" s="16">
        <f>IF(AND(C119&lt;&gt;"",J119&lt;&gt;""),HYPERLINK("#'"&amp;C119&amp;"'!"&amp;J119,J119),"")</f>
        <v/>
      </c>
    </row>
    <row r="120" ht="15" customHeight="1">
      <c r="B120" s="16">
        <f>IF(AND(C120&lt;&gt;"",J120&lt;&gt;""),HYPERLINK("#'"&amp;C120&amp;"'!"&amp;J120,J120),"")</f>
        <v/>
      </c>
    </row>
    <row r="121" ht="15" customHeight="1">
      <c r="B121" s="16">
        <f>IF(AND(C121&lt;&gt;"",J121&lt;&gt;""),HYPERLINK("#'"&amp;C121&amp;"'!"&amp;J121,J121),"")</f>
        <v/>
      </c>
    </row>
    <row r="122" ht="15" customHeight="1">
      <c r="B122" s="16">
        <f>IF(AND(C122&lt;&gt;"",J122&lt;&gt;""),HYPERLINK("#'"&amp;C122&amp;"'!"&amp;J122,J122),"")</f>
        <v/>
      </c>
    </row>
    <row r="123" ht="15" customHeight="1">
      <c r="B123" s="16">
        <f>IF(AND(C123&lt;&gt;"",J123&lt;&gt;""),HYPERLINK("#'"&amp;C123&amp;"'!"&amp;J123,J123),"")</f>
        <v/>
      </c>
    </row>
    <row r="124" ht="15" customHeight="1">
      <c r="B124" s="16">
        <f>IF(AND(C124&lt;&gt;"",J124&lt;&gt;""),HYPERLINK("#'"&amp;C124&amp;"'!"&amp;J124,J124),"")</f>
        <v/>
      </c>
    </row>
    <row r="125" ht="15" customHeight="1">
      <c r="B125" s="16">
        <f>IF(AND(C125&lt;&gt;"",J125&lt;&gt;""),HYPERLINK("#'"&amp;C125&amp;"'!"&amp;J125,J125),"")</f>
        <v/>
      </c>
    </row>
    <row r="126" ht="15" customHeight="1">
      <c r="B126" s="16">
        <f>IF(AND(C126&lt;&gt;"",J126&lt;&gt;""),HYPERLINK("#'"&amp;C126&amp;"'!"&amp;J126,J126),"")</f>
        <v/>
      </c>
    </row>
    <row r="127" ht="15" customHeight="1">
      <c r="B127" s="16">
        <f>IF(AND(C127&lt;&gt;"",J127&lt;&gt;""),HYPERLINK("#'"&amp;C127&amp;"'!"&amp;J127,J127),"")</f>
        <v/>
      </c>
    </row>
    <row r="128" ht="15" customHeight="1">
      <c r="B128" s="16">
        <f>IF(AND(C128&lt;&gt;"",J128&lt;&gt;""),HYPERLINK("#'"&amp;C128&amp;"'!"&amp;J128,J128),"")</f>
        <v/>
      </c>
    </row>
    <row r="129" ht="15" customHeight="1">
      <c r="B129" s="16">
        <f>IF(AND(C129&lt;&gt;"",J129&lt;&gt;""),HYPERLINK("#'"&amp;C129&amp;"'!"&amp;J129,J129),"")</f>
        <v/>
      </c>
    </row>
    <row r="130" ht="15" customHeight="1">
      <c r="B130" s="16">
        <f>IF(AND(C130&lt;&gt;"",J130&lt;&gt;""),HYPERLINK("#'"&amp;C130&amp;"'!"&amp;J130,J130),"")</f>
        <v/>
      </c>
    </row>
    <row r="131" ht="15" customHeight="1">
      <c r="B131" s="16">
        <f>IF(AND(C131&lt;&gt;"",J131&lt;&gt;""),HYPERLINK("#'"&amp;C131&amp;"'!"&amp;J131,J131),"")</f>
        <v/>
      </c>
    </row>
    <row r="132" ht="15" customHeight="1">
      <c r="B132" s="16">
        <f>IF(AND(C132&lt;&gt;"",J132&lt;&gt;""),HYPERLINK("#'"&amp;C132&amp;"'!"&amp;J132,J132),"")</f>
        <v/>
      </c>
    </row>
    <row r="133" ht="15" customHeight="1">
      <c r="B133" s="16">
        <f>IF(AND(C133&lt;&gt;"",J133&lt;&gt;""),HYPERLINK("#'"&amp;C133&amp;"'!"&amp;J133,J133),"")</f>
        <v/>
      </c>
    </row>
    <row r="134" ht="15" customHeight="1">
      <c r="B134" s="16">
        <f>IF(AND(C134&lt;&gt;"",J134&lt;&gt;""),HYPERLINK("#'"&amp;C134&amp;"'!"&amp;J134,J134),"")</f>
        <v/>
      </c>
    </row>
    <row r="135" ht="15" customHeight="1">
      <c r="B135" s="16">
        <f>IF(AND(C135&lt;&gt;"",J135&lt;&gt;""),HYPERLINK("#'"&amp;C135&amp;"'!"&amp;J135,J135),"")</f>
        <v/>
      </c>
    </row>
    <row r="136" ht="15" customHeight="1">
      <c r="B136" s="16">
        <f>IF(AND(C136&lt;&gt;"",J136&lt;&gt;""),HYPERLINK("#'"&amp;C136&amp;"'!"&amp;J136,J136),"")</f>
        <v/>
      </c>
    </row>
    <row r="137" ht="15" customHeight="1">
      <c r="B137" s="16">
        <f>IF(AND(C137&lt;&gt;"",J137&lt;&gt;""),HYPERLINK("#'"&amp;C137&amp;"'!"&amp;J137,J137),"")</f>
        <v/>
      </c>
    </row>
    <row r="138" ht="15" customHeight="1">
      <c r="B138" s="16">
        <f>IF(AND(C138&lt;&gt;"",J138&lt;&gt;""),HYPERLINK("#'"&amp;C138&amp;"'!"&amp;J138,J138),"")</f>
        <v/>
      </c>
    </row>
    <row r="139" ht="15" customHeight="1">
      <c r="B139" s="16">
        <f>IF(AND(C139&lt;&gt;"",J139&lt;&gt;""),HYPERLINK("#'"&amp;C139&amp;"'!"&amp;J139,J139),"")</f>
        <v/>
      </c>
    </row>
    <row r="140" ht="15" customHeight="1">
      <c r="B140" s="16">
        <f>IF(AND(C140&lt;&gt;"",J140&lt;&gt;""),HYPERLINK("#'"&amp;C140&amp;"'!"&amp;J140,J140),"")</f>
        <v/>
      </c>
    </row>
    <row r="141" ht="15" customHeight="1">
      <c r="B141" s="16">
        <f>IF(AND(C141&lt;&gt;"",J141&lt;&gt;""),HYPERLINK("#'"&amp;C141&amp;"'!"&amp;J141,J141),"")</f>
        <v/>
      </c>
    </row>
    <row r="142" ht="15" customHeight="1">
      <c r="B142" s="16">
        <f>IF(AND(C142&lt;&gt;"",J142&lt;&gt;""),HYPERLINK("#'"&amp;C142&amp;"'!"&amp;J142,J142),"")</f>
        <v/>
      </c>
    </row>
    <row r="143" ht="15" customHeight="1">
      <c r="B143" s="16">
        <f>IF(AND(C143&lt;&gt;"",J143&lt;&gt;""),HYPERLINK("#'"&amp;C143&amp;"'!"&amp;J143,J143),"")</f>
        <v/>
      </c>
    </row>
    <row r="144" ht="15" customHeight="1">
      <c r="B144" s="16">
        <f>IF(AND(C144&lt;&gt;"",J144&lt;&gt;""),HYPERLINK("#'"&amp;C144&amp;"'!"&amp;J144,J144),"")</f>
        <v/>
      </c>
    </row>
    <row r="145" ht="15" customHeight="1">
      <c r="B145" s="16">
        <f>IF(AND(C145&lt;&gt;"",J145&lt;&gt;""),HYPERLINK("#'"&amp;C145&amp;"'!"&amp;J145,J145),"")</f>
        <v/>
      </c>
    </row>
    <row r="146" ht="15" customHeight="1">
      <c r="B146" s="16">
        <f>IF(AND(C146&lt;&gt;"",J146&lt;&gt;""),HYPERLINK("#'"&amp;C146&amp;"'!"&amp;J146,J146),"")</f>
        <v/>
      </c>
    </row>
    <row r="147" ht="15" customHeight="1">
      <c r="B147" s="16">
        <f>IF(AND(C147&lt;&gt;"",J147&lt;&gt;""),HYPERLINK("#'"&amp;C147&amp;"'!"&amp;J147,J147),"")</f>
        <v/>
      </c>
    </row>
    <row r="148" ht="15" customHeight="1">
      <c r="B148" s="16">
        <f>IF(AND(C148&lt;&gt;"",J148&lt;&gt;""),HYPERLINK("#'"&amp;C148&amp;"'!"&amp;J148,J148),"")</f>
        <v/>
      </c>
    </row>
    <row r="149" ht="15" customHeight="1">
      <c r="B149" s="16">
        <f>IF(AND(C149&lt;&gt;"",J149&lt;&gt;""),HYPERLINK("#'"&amp;C149&amp;"'!"&amp;J149,J149),"")</f>
        <v/>
      </c>
    </row>
    <row r="150" ht="15" customHeight="1">
      <c r="B150" s="16">
        <f>IF(AND(C150&lt;&gt;"",J150&lt;&gt;""),HYPERLINK("#'"&amp;C150&amp;"'!"&amp;J150,J150),"")</f>
        <v/>
      </c>
    </row>
    <row r="151" ht="15" customHeight="1">
      <c r="B151" s="16">
        <f>IF(AND(C151&lt;&gt;"",J151&lt;&gt;""),HYPERLINK("#'"&amp;C151&amp;"'!"&amp;J151,J151),"")</f>
        <v/>
      </c>
    </row>
    <row r="152" ht="15" customHeight="1">
      <c r="B152" s="16">
        <f>IF(AND(C152&lt;&gt;"",J152&lt;&gt;""),HYPERLINK("#'"&amp;C152&amp;"'!"&amp;J152,J152),"")</f>
        <v/>
      </c>
    </row>
    <row r="153" ht="15" customHeight="1">
      <c r="B153" s="16">
        <f>IF(AND(C153&lt;&gt;"",J153&lt;&gt;""),HYPERLINK("#'"&amp;C153&amp;"'!"&amp;J153,J153),"")</f>
        <v/>
      </c>
    </row>
    <row r="154" ht="15" customHeight="1">
      <c r="B154" s="16">
        <f>IF(AND(C154&lt;&gt;"",J154&lt;&gt;""),HYPERLINK("#'"&amp;C154&amp;"'!"&amp;J154,J154),"")</f>
        <v/>
      </c>
    </row>
    <row r="155" ht="15" customHeight="1">
      <c r="B155" s="16">
        <f>IF(AND(C155&lt;&gt;"",J155&lt;&gt;""),HYPERLINK("#'"&amp;C155&amp;"'!"&amp;J155,J155),"")</f>
        <v/>
      </c>
    </row>
    <row r="156" ht="15" customHeight="1">
      <c r="B156" s="16">
        <f>IF(AND(C156&lt;&gt;"",J156&lt;&gt;""),HYPERLINK("#'"&amp;C156&amp;"'!"&amp;J156,J156),"")</f>
        <v/>
      </c>
    </row>
    <row r="157" ht="15" customHeight="1">
      <c r="B157" s="16">
        <f>IF(AND(C157&lt;&gt;"",J157&lt;&gt;""),HYPERLINK("#'"&amp;C157&amp;"'!"&amp;J157,J157),"")</f>
        <v/>
      </c>
    </row>
    <row r="158" ht="15" customHeight="1">
      <c r="B158" s="16">
        <f>IF(AND(C158&lt;&gt;"",J158&lt;&gt;""),HYPERLINK("#'"&amp;C158&amp;"'!"&amp;J158,J158),"")</f>
        <v/>
      </c>
    </row>
    <row r="159" ht="15" customHeight="1">
      <c r="B159" s="16">
        <f>IF(AND(C159&lt;&gt;"",J159&lt;&gt;""),HYPERLINK("#'"&amp;C159&amp;"'!"&amp;J159,J159),"")</f>
        <v/>
      </c>
    </row>
    <row r="160" ht="15" customHeight="1">
      <c r="B160" s="16">
        <f>IF(AND(C160&lt;&gt;"",J160&lt;&gt;""),HYPERLINK("#'"&amp;C160&amp;"'!"&amp;J160,J160),"")</f>
        <v/>
      </c>
    </row>
    <row r="161" ht="15" customHeight="1">
      <c r="B161" s="16">
        <f>IF(AND(C161&lt;&gt;"",J161&lt;&gt;""),HYPERLINK("#'"&amp;C161&amp;"'!"&amp;J161,J161),"")</f>
        <v/>
      </c>
    </row>
    <row r="162" ht="15" customHeight="1">
      <c r="B162" s="16">
        <f>IF(AND(C162&lt;&gt;"",J162&lt;&gt;""),HYPERLINK("#'"&amp;C162&amp;"'!"&amp;J162,J162),"")</f>
        <v/>
      </c>
    </row>
    <row r="163" ht="15" customHeight="1">
      <c r="B163" s="16">
        <f>IF(AND(C163&lt;&gt;"",J163&lt;&gt;""),HYPERLINK("#'"&amp;C163&amp;"'!"&amp;J163,J163),"")</f>
        <v/>
      </c>
    </row>
    <row r="164" ht="15" customHeight="1">
      <c r="B164" s="16">
        <f>IF(AND(C164&lt;&gt;"",J164&lt;&gt;""),HYPERLINK("#'"&amp;C164&amp;"'!"&amp;J164,J164),"")</f>
        <v/>
      </c>
    </row>
    <row r="165" ht="15" customHeight="1">
      <c r="B165" s="16">
        <f>IF(AND(C165&lt;&gt;"",J165&lt;&gt;""),HYPERLINK("#'"&amp;C165&amp;"'!"&amp;J165,J165),"")</f>
        <v/>
      </c>
    </row>
    <row r="166" ht="15" customHeight="1">
      <c r="B166" s="16">
        <f>IF(AND(C166&lt;&gt;"",J166&lt;&gt;""),HYPERLINK("#'"&amp;C166&amp;"'!"&amp;J166,J166),"")</f>
        <v/>
      </c>
    </row>
    <row r="167" ht="15" customHeight="1">
      <c r="B167" s="16">
        <f>IF(AND(C167&lt;&gt;"",J167&lt;&gt;""),HYPERLINK("#'"&amp;C167&amp;"'!"&amp;J167,J167),"")</f>
        <v/>
      </c>
    </row>
    <row r="168" ht="15" customHeight="1">
      <c r="B168" s="16">
        <f>IF(AND(C168&lt;&gt;"",J168&lt;&gt;""),HYPERLINK("#'"&amp;C168&amp;"'!"&amp;J168,J168),"")</f>
        <v/>
      </c>
    </row>
    <row r="169" ht="15" customHeight="1">
      <c r="B169" s="16">
        <f>IF(AND(C169&lt;&gt;"",J169&lt;&gt;""),HYPERLINK("#'"&amp;C169&amp;"'!"&amp;J169,J169),"")</f>
        <v/>
      </c>
    </row>
    <row r="170" ht="15" customHeight="1">
      <c r="B170" s="16">
        <f>IF(AND(C170&lt;&gt;"",J170&lt;&gt;""),HYPERLINK("#'"&amp;C170&amp;"'!"&amp;J170,J170),"")</f>
        <v/>
      </c>
    </row>
    <row r="171" ht="15" customHeight="1">
      <c r="B171" s="16">
        <f>IF(AND(C171&lt;&gt;"",J171&lt;&gt;""),HYPERLINK("#'"&amp;C171&amp;"'!"&amp;J171,J171),"")</f>
        <v/>
      </c>
    </row>
    <row r="172" ht="15" customHeight="1">
      <c r="B172" s="16">
        <f>IF(AND(C172&lt;&gt;"",J172&lt;&gt;""),HYPERLINK("#'"&amp;C172&amp;"'!"&amp;J172,J172),"")</f>
        <v/>
      </c>
    </row>
    <row r="173" ht="15" customHeight="1">
      <c r="B173" s="16">
        <f>IF(AND(C173&lt;&gt;"",J173&lt;&gt;""),HYPERLINK("#'"&amp;C173&amp;"'!"&amp;J173,J173),"")</f>
        <v/>
      </c>
    </row>
    <row r="174" ht="15" customHeight="1">
      <c r="B174" s="16">
        <f>IF(AND(C174&lt;&gt;"",J174&lt;&gt;""),HYPERLINK("#'"&amp;C174&amp;"'!"&amp;J174,J174),"")</f>
        <v/>
      </c>
    </row>
    <row r="175" ht="15" customHeight="1">
      <c r="B175" s="16">
        <f>IF(AND(C175&lt;&gt;"",J175&lt;&gt;""),HYPERLINK("#'"&amp;C175&amp;"'!"&amp;J175,J175),"")</f>
        <v/>
      </c>
    </row>
    <row r="176" ht="15" customHeight="1">
      <c r="B176" s="16">
        <f>IF(AND(C176&lt;&gt;"",J176&lt;&gt;""),HYPERLINK("#'"&amp;C176&amp;"'!"&amp;J176,J176),"")</f>
        <v/>
      </c>
    </row>
    <row r="177" ht="15" customHeight="1">
      <c r="B177" s="16">
        <f>IF(AND(C177&lt;&gt;"",J177&lt;&gt;""),HYPERLINK("#'"&amp;C177&amp;"'!"&amp;J177,J177),"")</f>
        <v/>
      </c>
    </row>
    <row r="178" ht="15" customHeight="1">
      <c r="B178" s="16">
        <f>IF(AND(C178&lt;&gt;"",J178&lt;&gt;""),HYPERLINK("#'"&amp;C178&amp;"'!"&amp;J178,J178),"")</f>
        <v/>
      </c>
    </row>
    <row r="179" ht="15" customHeight="1">
      <c r="B179" s="16">
        <f>IF(AND(C179&lt;&gt;"",J179&lt;&gt;""),HYPERLINK("#'"&amp;C179&amp;"'!"&amp;J179,J179),"")</f>
        <v/>
      </c>
    </row>
    <row r="180" ht="15" customHeight="1">
      <c r="B180" s="16">
        <f>IF(AND(C180&lt;&gt;"",J180&lt;&gt;""),HYPERLINK("#'"&amp;C180&amp;"'!"&amp;J180,J180),"")</f>
        <v/>
      </c>
    </row>
    <row r="181" ht="15" customHeight="1">
      <c r="B181" s="16">
        <f>IF(AND(C181&lt;&gt;"",J181&lt;&gt;""),HYPERLINK("#'"&amp;C181&amp;"'!"&amp;J181,J181),"")</f>
        <v/>
      </c>
    </row>
    <row r="182" ht="15" customHeight="1">
      <c r="B182" s="16">
        <f>IF(AND(C182&lt;&gt;"",J182&lt;&gt;""),HYPERLINK("#'"&amp;C182&amp;"'!"&amp;J182,J182),"")</f>
        <v/>
      </c>
    </row>
    <row r="183" ht="15" customHeight="1">
      <c r="B183" s="16">
        <f>IF(AND(C183&lt;&gt;"",J183&lt;&gt;""),HYPERLINK("#'"&amp;C183&amp;"'!"&amp;J183,J183),"")</f>
        <v/>
      </c>
    </row>
    <row r="184" ht="15" customHeight="1">
      <c r="B184" s="16">
        <f>IF(AND(C184&lt;&gt;"",J184&lt;&gt;""),HYPERLINK("#'"&amp;C184&amp;"'!"&amp;J184,J184),"")</f>
        <v/>
      </c>
    </row>
    <row r="185" ht="15" customHeight="1">
      <c r="B185" s="16">
        <f>IF(AND(C185&lt;&gt;"",J185&lt;&gt;""),HYPERLINK("#'"&amp;C185&amp;"'!"&amp;J185,J185),"")</f>
        <v/>
      </c>
    </row>
    <row r="186" ht="15" customHeight="1">
      <c r="B186" s="16">
        <f>IF(AND(C186&lt;&gt;"",J186&lt;&gt;""),HYPERLINK("#'"&amp;C186&amp;"'!"&amp;J186,J186),"")</f>
        <v/>
      </c>
    </row>
    <row r="187" ht="15" customHeight="1">
      <c r="B187" s="16">
        <f>IF(AND(C187&lt;&gt;"",J187&lt;&gt;""),HYPERLINK("#'"&amp;C187&amp;"'!"&amp;J187,J187),"")</f>
        <v/>
      </c>
    </row>
    <row r="188" ht="15" customHeight="1">
      <c r="B188" s="16">
        <f>IF(AND(C188&lt;&gt;"",J188&lt;&gt;""),HYPERLINK("#'"&amp;C188&amp;"'!"&amp;J188,J188),"")</f>
        <v/>
      </c>
    </row>
    <row r="189" ht="15" customHeight="1">
      <c r="B189" s="16">
        <f>IF(AND(C189&lt;&gt;"",J189&lt;&gt;""),HYPERLINK("#'"&amp;C189&amp;"'!"&amp;J189,J189),"")</f>
        <v/>
      </c>
    </row>
    <row r="190" ht="15" customHeight="1">
      <c r="B190" s="16">
        <f>IF(AND(C190&lt;&gt;"",J190&lt;&gt;""),HYPERLINK("#'"&amp;C190&amp;"'!"&amp;J190,J190),"")</f>
        <v/>
      </c>
    </row>
    <row r="191" ht="15" customHeight="1">
      <c r="B191" s="16">
        <f>IF(AND(C191&lt;&gt;"",J191&lt;&gt;""),HYPERLINK("#'"&amp;C191&amp;"'!"&amp;J191,J191),"")</f>
        <v/>
      </c>
    </row>
    <row r="192" ht="15" customHeight="1">
      <c r="B192" s="16">
        <f>IF(AND(C192&lt;&gt;"",J192&lt;&gt;""),HYPERLINK("#'"&amp;C192&amp;"'!"&amp;J192,J192),"")</f>
        <v/>
      </c>
    </row>
    <row r="193" ht="15" customHeight="1">
      <c r="B193" s="16">
        <f>IF(AND(C193&lt;&gt;"",J193&lt;&gt;""),HYPERLINK("#'"&amp;C193&amp;"'!"&amp;J193,J193),"")</f>
        <v/>
      </c>
    </row>
    <row r="194" ht="15" customHeight="1">
      <c r="B194" s="16">
        <f>IF(AND(C194&lt;&gt;"",J194&lt;&gt;""),HYPERLINK("#'"&amp;C194&amp;"'!"&amp;J194,J194),"")</f>
        <v/>
      </c>
    </row>
    <row r="195" ht="15" customHeight="1">
      <c r="B195" s="16">
        <f>IF(AND(C195&lt;&gt;"",J195&lt;&gt;""),HYPERLINK("#'"&amp;C195&amp;"'!"&amp;J195,J195),"")</f>
        <v/>
      </c>
    </row>
    <row r="196" ht="15" customHeight="1">
      <c r="B196" s="16">
        <f>IF(AND(C196&lt;&gt;"",J196&lt;&gt;""),HYPERLINK("#'"&amp;C196&amp;"'!"&amp;J196,J196),"")</f>
        <v/>
      </c>
    </row>
    <row r="197" ht="15" customHeight="1">
      <c r="B197" s="16">
        <f>IF(AND(C197&lt;&gt;"",J197&lt;&gt;""),HYPERLINK("#'"&amp;C197&amp;"'!"&amp;J197,J197),"")</f>
        <v/>
      </c>
    </row>
    <row r="198" ht="15" customHeight="1">
      <c r="B198" s="16">
        <f>IF(AND(C198&lt;&gt;"",J198&lt;&gt;""),HYPERLINK("#'"&amp;C198&amp;"'!"&amp;J198,J198),"")</f>
        <v/>
      </c>
    </row>
    <row r="199" ht="15" customHeight="1">
      <c r="B199" s="16">
        <f>IF(AND(C199&lt;&gt;"",J199&lt;&gt;""),HYPERLINK("#'"&amp;C199&amp;"'!"&amp;J199,J199),"")</f>
        <v/>
      </c>
    </row>
    <row r="200" ht="15" customHeight="1">
      <c r="B200" s="16">
        <f>IF(AND(C200&lt;&gt;"",J200&lt;&gt;""),HYPERLINK("#'"&amp;C200&amp;"'!"&amp;J200,J200),"")</f>
        <v/>
      </c>
    </row>
    <row r="201" ht="15" customHeight="1">
      <c r="B201" s="16">
        <f>IF(AND(C201&lt;&gt;"",J201&lt;&gt;""),HYPERLINK("#'"&amp;C201&amp;"'!"&amp;J201,J201),"")</f>
        <v/>
      </c>
    </row>
    <row r="202" ht="15" customHeight="1">
      <c r="B202" s="16">
        <f>IF(AND(C202&lt;&gt;"",J202&lt;&gt;""),HYPERLINK("#'"&amp;C202&amp;"'!"&amp;J202,J202),"")</f>
        <v/>
      </c>
    </row>
    <row r="203" ht="15" customHeight="1">
      <c r="B203" s="16">
        <f>IF(AND(C203&lt;&gt;"",J203&lt;&gt;""),HYPERLINK("#'"&amp;C203&amp;"'!"&amp;J203,J203),"")</f>
        <v/>
      </c>
    </row>
    <row r="204" ht="15" customHeight="1">
      <c r="B204" s="16">
        <f>IF(AND(C204&lt;&gt;"",J204&lt;&gt;""),HYPERLINK("#'"&amp;C204&amp;"'!"&amp;J204,J204),"")</f>
        <v/>
      </c>
    </row>
    <row r="205" ht="15" customHeight="1">
      <c r="B205" s="16">
        <f>IF(AND(C205&lt;&gt;"",J205&lt;&gt;""),HYPERLINK("#'"&amp;C205&amp;"'!"&amp;J205,J205),"")</f>
        <v/>
      </c>
    </row>
    <row r="206" ht="15" customHeight="1">
      <c r="B206" s="16">
        <f>IF(AND(C206&lt;&gt;"",J206&lt;&gt;""),HYPERLINK("#'"&amp;C206&amp;"'!"&amp;J206,J206),"")</f>
        <v/>
      </c>
    </row>
    <row r="207" ht="15" customHeight="1">
      <c r="B207" s="16">
        <f>IF(AND(C207&lt;&gt;"",J207&lt;&gt;""),HYPERLINK("#'"&amp;C207&amp;"'!"&amp;J207,J207),"")</f>
        <v/>
      </c>
    </row>
    <row r="208" ht="15" customHeight="1">
      <c r="B208" s="16">
        <f>IF(AND(C208&lt;&gt;"",J208&lt;&gt;""),HYPERLINK("#'"&amp;C208&amp;"'!"&amp;J208,J208),"")</f>
        <v/>
      </c>
    </row>
    <row r="209" ht="15" customHeight="1">
      <c r="B209" s="16">
        <f>IF(AND(C209&lt;&gt;"",J209&lt;&gt;""),HYPERLINK("#'"&amp;C209&amp;"'!"&amp;J209,J209),"")</f>
        <v/>
      </c>
    </row>
    <row r="210" ht="15" customHeight="1">
      <c r="B210" s="16">
        <f>IF(AND(C210&lt;&gt;"",J210&lt;&gt;""),HYPERLINK("#'"&amp;C210&amp;"'!"&amp;J210,J210),"")</f>
        <v/>
      </c>
    </row>
    <row r="211" ht="15" customHeight="1">
      <c r="B211" s="16">
        <f>IF(AND(C211&lt;&gt;"",J211&lt;&gt;""),HYPERLINK("#'"&amp;C211&amp;"'!"&amp;J211,J211),"")</f>
        <v/>
      </c>
    </row>
    <row r="212" ht="15" customHeight="1">
      <c r="B212" s="16">
        <f>IF(AND(C212&lt;&gt;"",J212&lt;&gt;""),HYPERLINK("#'"&amp;C212&amp;"'!"&amp;J212,J212),"")</f>
        <v/>
      </c>
    </row>
    <row r="213" ht="15" customHeight="1">
      <c r="B213" s="16">
        <f>IF(AND(C213&lt;&gt;"",J213&lt;&gt;""),HYPERLINK("#'"&amp;C213&amp;"'!"&amp;J213,J213),"")</f>
        <v/>
      </c>
    </row>
    <row r="214" ht="15" customHeight="1">
      <c r="B214" s="16">
        <f>IF(AND(C214&lt;&gt;"",J214&lt;&gt;""),HYPERLINK("#'"&amp;C214&amp;"'!"&amp;J214,J214),"")</f>
        <v/>
      </c>
    </row>
    <row r="215" ht="15" customHeight="1">
      <c r="B215" s="16">
        <f>IF(AND(C215&lt;&gt;"",J215&lt;&gt;""),HYPERLINK("#'"&amp;C215&amp;"'!"&amp;J215,J215),"")</f>
        <v/>
      </c>
    </row>
    <row r="216" ht="15" customHeight="1">
      <c r="B216" s="16">
        <f>IF(AND(C216&lt;&gt;"",J216&lt;&gt;""),HYPERLINK("#'"&amp;C216&amp;"'!"&amp;J216,J216),"")</f>
        <v/>
      </c>
    </row>
    <row r="217" ht="15" customHeight="1">
      <c r="B217" s="16">
        <f>IF(AND(C217&lt;&gt;"",J217&lt;&gt;""),HYPERLINK("#'"&amp;C217&amp;"'!"&amp;J217,J217),"")</f>
        <v/>
      </c>
    </row>
    <row r="218" ht="15" customHeight="1">
      <c r="B218" s="16">
        <f>IF(AND(C218&lt;&gt;"",J218&lt;&gt;""),HYPERLINK("#'"&amp;C218&amp;"'!"&amp;J218,J218),"")</f>
        <v/>
      </c>
    </row>
    <row r="219" ht="15" customHeight="1">
      <c r="B219" s="16">
        <f>IF(AND(C219&lt;&gt;"",J219&lt;&gt;""),HYPERLINK("#'"&amp;C219&amp;"'!"&amp;J219,J219),"")</f>
        <v/>
      </c>
    </row>
    <row r="220" ht="15" customHeight="1">
      <c r="B220" s="16">
        <f>IF(AND(C220&lt;&gt;"",J220&lt;&gt;""),HYPERLINK("#'"&amp;C220&amp;"'!"&amp;J220,J220),"")</f>
        <v/>
      </c>
    </row>
    <row r="221" ht="15" customHeight="1">
      <c r="B221" s="16">
        <f>IF(AND(C221&lt;&gt;"",J221&lt;&gt;""),HYPERLINK("#'"&amp;C221&amp;"'!"&amp;J221,J221),"")</f>
        <v/>
      </c>
    </row>
    <row r="222" ht="15" customHeight="1">
      <c r="B222" s="16">
        <f>IF(AND(C222&lt;&gt;"",J222&lt;&gt;""),HYPERLINK("#'"&amp;C222&amp;"'!"&amp;J222,J222),"")</f>
        <v/>
      </c>
    </row>
    <row r="223" ht="15" customHeight="1">
      <c r="B223" s="16">
        <f>IF(AND(C223&lt;&gt;"",J223&lt;&gt;""),HYPERLINK("#'"&amp;C223&amp;"'!"&amp;J223,J223),"")</f>
        <v/>
      </c>
    </row>
    <row r="224" ht="15" customHeight="1">
      <c r="B224" s="16">
        <f>IF(AND(C224&lt;&gt;"",J224&lt;&gt;""),HYPERLINK("#'"&amp;C224&amp;"'!"&amp;J224,J224),"")</f>
        <v/>
      </c>
    </row>
    <row r="225" ht="15" customHeight="1">
      <c r="B225" s="16">
        <f>IF(AND(C225&lt;&gt;"",J225&lt;&gt;""),HYPERLINK("#'"&amp;C225&amp;"'!"&amp;J225,J225),"")</f>
        <v/>
      </c>
    </row>
    <row r="226" ht="15" customHeight="1">
      <c r="B226" s="16">
        <f>IF(AND(C226&lt;&gt;"",J226&lt;&gt;""),HYPERLINK("#'"&amp;C226&amp;"'!"&amp;J226,J226),"")</f>
        <v/>
      </c>
    </row>
    <row r="227" ht="15" customHeight="1">
      <c r="B227" s="16">
        <f>IF(AND(C227&lt;&gt;"",J227&lt;&gt;""),HYPERLINK("#'"&amp;C227&amp;"'!"&amp;J227,J227),"")</f>
        <v/>
      </c>
    </row>
    <row r="228" ht="15" customHeight="1">
      <c r="B228" s="16">
        <f>IF(AND(C228&lt;&gt;"",J228&lt;&gt;""),HYPERLINK("#'"&amp;C228&amp;"'!"&amp;J228,J228),"")</f>
        <v/>
      </c>
    </row>
    <row r="229" ht="15" customHeight="1">
      <c r="B229" s="16">
        <f>IF(AND(C229&lt;&gt;"",J229&lt;&gt;""),HYPERLINK("#'"&amp;C229&amp;"'!"&amp;J229,J229),"")</f>
        <v/>
      </c>
    </row>
    <row r="230" ht="15" customHeight="1">
      <c r="B230" s="16">
        <f>IF(AND(C230&lt;&gt;"",J230&lt;&gt;""),HYPERLINK("#'"&amp;C230&amp;"'!"&amp;J230,J230),"")</f>
        <v/>
      </c>
    </row>
    <row r="231" ht="15" customHeight="1">
      <c r="B231" s="16">
        <f>IF(AND(C231&lt;&gt;"",J231&lt;&gt;""),HYPERLINK("#'"&amp;C231&amp;"'!"&amp;J231,J231),"")</f>
        <v/>
      </c>
    </row>
    <row r="232" ht="15" customHeight="1">
      <c r="B232" s="16">
        <f>IF(AND(C232&lt;&gt;"",J232&lt;&gt;""),HYPERLINK("#'"&amp;C232&amp;"'!"&amp;J232,J232),"")</f>
        <v/>
      </c>
    </row>
    <row r="233" ht="15" customHeight="1">
      <c r="B233" s="16">
        <f>IF(AND(C233&lt;&gt;"",J233&lt;&gt;""),HYPERLINK("#'"&amp;C233&amp;"'!"&amp;J233,J233),"")</f>
        <v/>
      </c>
    </row>
    <row r="234" ht="15" customHeight="1">
      <c r="B234" s="16">
        <f>IF(AND(C234&lt;&gt;"",J234&lt;&gt;""),HYPERLINK("#'"&amp;C234&amp;"'!"&amp;J234,J234),"")</f>
        <v/>
      </c>
    </row>
    <row r="235" ht="15" customHeight="1">
      <c r="B235" s="16">
        <f>IF(AND(C235&lt;&gt;"",J235&lt;&gt;""),HYPERLINK("#'"&amp;C235&amp;"'!"&amp;J235,J235),"")</f>
        <v/>
      </c>
    </row>
    <row r="236" ht="15" customHeight="1">
      <c r="B236" s="16">
        <f>IF(AND(C236&lt;&gt;"",J236&lt;&gt;""),HYPERLINK("#'"&amp;C236&amp;"'!"&amp;J236,J236),"")</f>
        <v/>
      </c>
    </row>
    <row r="237" ht="15" customHeight="1">
      <c r="B237" s="16">
        <f>IF(AND(C237&lt;&gt;"",J237&lt;&gt;""),HYPERLINK("#'"&amp;C237&amp;"'!"&amp;J237,J237),"")</f>
        <v/>
      </c>
    </row>
    <row r="238" ht="15" customHeight="1">
      <c r="B238" s="16">
        <f>IF(AND(C238&lt;&gt;"",J238&lt;&gt;""),HYPERLINK("#'"&amp;C238&amp;"'!"&amp;J238,J238),"")</f>
        <v/>
      </c>
    </row>
    <row r="239" ht="15" customHeight="1">
      <c r="B239" s="16">
        <f>IF(AND(C239&lt;&gt;"",J239&lt;&gt;""),HYPERLINK("#'"&amp;C239&amp;"'!"&amp;J239,J239),"")</f>
        <v/>
      </c>
    </row>
    <row r="240" ht="15" customHeight="1">
      <c r="B240" s="16">
        <f>IF(AND(C240&lt;&gt;"",J240&lt;&gt;""),HYPERLINK("#'"&amp;C240&amp;"'!"&amp;J240,J240),"")</f>
        <v/>
      </c>
    </row>
    <row r="241" ht="15" customHeight="1">
      <c r="B241" s="16">
        <f>IF(AND(C241&lt;&gt;"",J241&lt;&gt;""),HYPERLINK("#'"&amp;C241&amp;"'!"&amp;J241,J241),"")</f>
        <v/>
      </c>
    </row>
    <row r="242" ht="15" customHeight="1">
      <c r="B242" s="16">
        <f>IF(AND(C242&lt;&gt;"",J242&lt;&gt;""),HYPERLINK("#'"&amp;C242&amp;"'!"&amp;J242,J242),"")</f>
        <v/>
      </c>
    </row>
    <row r="243" ht="15" customHeight="1">
      <c r="B243" s="16">
        <f>IF(AND(C243&lt;&gt;"",J243&lt;&gt;""),HYPERLINK("#'"&amp;C243&amp;"'!"&amp;J243,J243),"")</f>
        <v/>
      </c>
    </row>
    <row r="244" ht="15" customHeight="1">
      <c r="B244" s="16">
        <f>IF(AND(C244&lt;&gt;"",J244&lt;&gt;""),HYPERLINK("#'"&amp;C244&amp;"'!"&amp;J244,J244),"")</f>
        <v/>
      </c>
    </row>
    <row r="245" ht="15" customHeight="1">
      <c r="B245" s="16">
        <f>IF(AND(C245&lt;&gt;"",J245&lt;&gt;""),HYPERLINK("#'"&amp;C245&amp;"'!"&amp;J245,J245),"")</f>
        <v/>
      </c>
    </row>
    <row r="246" ht="15" customHeight="1">
      <c r="B246" s="16">
        <f>IF(AND(C246&lt;&gt;"",J246&lt;&gt;""),HYPERLINK("#'"&amp;C246&amp;"'!"&amp;J246,J246),"")</f>
        <v/>
      </c>
    </row>
    <row r="247" ht="15" customHeight="1">
      <c r="B247" s="16">
        <f>IF(AND(C247&lt;&gt;"",J247&lt;&gt;""),HYPERLINK("#'"&amp;C247&amp;"'!"&amp;J247,J247),"")</f>
        <v/>
      </c>
    </row>
    <row r="248" ht="15" customHeight="1">
      <c r="B248" s="16">
        <f>IF(AND(C248&lt;&gt;"",J248&lt;&gt;""),HYPERLINK("#'"&amp;C248&amp;"'!"&amp;J248,J248),"")</f>
        <v/>
      </c>
    </row>
    <row r="249" ht="15" customHeight="1">
      <c r="B249" s="16">
        <f>IF(AND(C249&lt;&gt;"",J249&lt;&gt;""),HYPERLINK("#'"&amp;C249&amp;"'!"&amp;J249,J249),"")</f>
        <v/>
      </c>
    </row>
    <row r="250" ht="15" customHeight="1">
      <c r="B250" s="16">
        <f>IF(AND(C250&lt;&gt;"",J250&lt;&gt;""),HYPERLINK("#'"&amp;C250&amp;"'!"&amp;J250,J250),"")</f>
        <v/>
      </c>
    </row>
    <row r="251" ht="15" customHeight="1">
      <c r="B251" s="16">
        <f>IF(AND(C251&lt;&gt;"",J251&lt;&gt;""),HYPERLINK("#'"&amp;C251&amp;"'!"&amp;J251,J251),"")</f>
        <v/>
      </c>
    </row>
    <row r="252" ht="15" customHeight="1">
      <c r="B252" s="16">
        <f>IF(AND(C252&lt;&gt;"",J252&lt;&gt;""),HYPERLINK("#'"&amp;C252&amp;"'!"&amp;J252,J252),"")</f>
        <v/>
      </c>
    </row>
    <row r="253" ht="15" customHeight="1">
      <c r="B253" s="16">
        <f>IF(AND(C253&lt;&gt;"",J253&lt;&gt;""),HYPERLINK("#'"&amp;C253&amp;"'!"&amp;J253,J253),"")</f>
        <v/>
      </c>
    </row>
    <row r="254" ht="15" customHeight="1">
      <c r="B254" s="16">
        <f>IF(AND(C254&lt;&gt;"",J254&lt;&gt;""),HYPERLINK("#'"&amp;C254&amp;"'!"&amp;J254,J254),"")</f>
        <v/>
      </c>
    </row>
    <row r="255" ht="15" customHeight="1">
      <c r="B255" s="16">
        <f>IF(AND(C255&lt;&gt;"",J255&lt;&gt;""),HYPERLINK("#'"&amp;C255&amp;"'!"&amp;J255,J255),"")</f>
        <v/>
      </c>
    </row>
    <row r="256" ht="15" customHeight="1">
      <c r="B256" s="16">
        <f>IF(AND(C256&lt;&gt;"",J256&lt;&gt;""),HYPERLINK("#'"&amp;C256&amp;"'!"&amp;J256,J256),"")</f>
        <v/>
      </c>
    </row>
    <row r="257" ht="15" customHeight="1">
      <c r="B257" s="16">
        <f>IF(AND(C257&lt;&gt;"",J257&lt;&gt;""),HYPERLINK("#'"&amp;C257&amp;"'!"&amp;J257,J257),"")</f>
        <v/>
      </c>
    </row>
    <row r="258" ht="15" customHeight="1">
      <c r="B258" s="16">
        <f>IF(AND(C258&lt;&gt;"",J258&lt;&gt;""),HYPERLINK("#'"&amp;C258&amp;"'!"&amp;J258,J258),"")</f>
        <v/>
      </c>
    </row>
    <row r="259" ht="15" customHeight="1">
      <c r="B259" s="16">
        <f>IF(AND(C259&lt;&gt;"",J259&lt;&gt;""),HYPERLINK("#'"&amp;C259&amp;"'!"&amp;J259,J259),"")</f>
        <v/>
      </c>
    </row>
    <row r="260" ht="15" customHeight="1">
      <c r="B260" s="16">
        <f>IF(AND(C260&lt;&gt;"",J260&lt;&gt;""),HYPERLINK("#'"&amp;C260&amp;"'!"&amp;J260,J260),"")</f>
        <v/>
      </c>
    </row>
    <row r="261" ht="15" customHeight="1">
      <c r="B261" s="16">
        <f>IF(AND(C261&lt;&gt;"",J261&lt;&gt;""),HYPERLINK("#'"&amp;C261&amp;"'!"&amp;J261,J261),"")</f>
        <v/>
      </c>
    </row>
    <row r="262" ht="15" customHeight="1">
      <c r="B262" s="16">
        <f>IF(AND(C262&lt;&gt;"",J262&lt;&gt;""),HYPERLINK("#'"&amp;C262&amp;"'!"&amp;J262,J262),"")</f>
        <v/>
      </c>
    </row>
    <row r="263" ht="15" customHeight="1">
      <c r="B263" s="16">
        <f>IF(AND(C263&lt;&gt;"",J263&lt;&gt;""),HYPERLINK("#'"&amp;C263&amp;"'!"&amp;J263,J263),"")</f>
        <v/>
      </c>
    </row>
    <row r="264" ht="15" customHeight="1">
      <c r="B264" s="16">
        <f>IF(AND(C264&lt;&gt;"",J264&lt;&gt;""),HYPERLINK("#'"&amp;C264&amp;"'!"&amp;J264,J264),"")</f>
        <v/>
      </c>
    </row>
    <row r="265" ht="15" customHeight="1">
      <c r="B265" s="16">
        <f>IF(AND(C265&lt;&gt;"",J265&lt;&gt;""),HYPERLINK("#'"&amp;C265&amp;"'!"&amp;J265,J265),"")</f>
        <v/>
      </c>
    </row>
    <row r="266" ht="15" customHeight="1">
      <c r="B266" s="16">
        <f>IF(AND(C266&lt;&gt;"",J266&lt;&gt;""),HYPERLINK("#'"&amp;C266&amp;"'!"&amp;J266,J266),"")</f>
        <v/>
      </c>
    </row>
    <row r="267" ht="15" customHeight="1">
      <c r="B267" s="16">
        <f>IF(AND(C267&lt;&gt;"",J267&lt;&gt;""),HYPERLINK("#'"&amp;C267&amp;"'!"&amp;J267,J267),"")</f>
        <v/>
      </c>
    </row>
    <row r="268" ht="15" customHeight="1">
      <c r="B268" s="16">
        <f>IF(AND(C268&lt;&gt;"",J268&lt;&gt;""),HYPERLINK("#'"&amp;C268&amp;"'!"&amp;J268,J268),"")</f>
        <v/>
      </c>
    </row>
    <row r="269" ht="15" customHeight="1">
      <c r="B269" s="16">
        <f>IF(AND(C269&lt;&gt;"",J269&lt;&gt;""),HYPERLINK("#'"&amp;C269&amp;"'!"&amp;J269,J269),"")</f>
        <v/>
      </c>
    </row>
    <row r="270" ht="15" customHeight="1">
      <c r="B270" s="16">
        <f>IF(AND(C270&lt;&gt;"",J270&lt;&gt;""),HYPERLINK("#'"&amp;C270&amp;"'!"&amp;J270,J270),"")</f>
        <v/>
      </c>
    </row>
    <row r="271" ht="15" customHeight="1">
      <c r="B271" s="16">
        <f>IF(AND(C271&lt;&gt;"",J271&lt;&gt;""),HYPERLINK("#'"&amp;C271&amp;"'!"&amp;J271,J271),"")</f>
        <v/>
      </c>
    </row>
    <row r="272" ht="15" customHeight="1">
      <c r="B272" s="16">
        <f>IF(AND(C272&lt;&gt;"",J272&lt;&gt;""),HYPERLINK("#'"&amp;C272&amp;"'!"&amp;J272,J272),"")</f>
        <v/>
      </c>
    </row>
    <row r="273" ht="15" customHeight="1">
      <c r="B273" s="16">
        <f>IF(AND(C273&lt;&gt;"",J273&lt;&gt;""),HYPERLINK("#'"&amp;C273&amp;"'!"&amp;J273,J273),"")</f>
        <v/>
      </c>
    </row>
    <row r="274" ht="15" customHeight="1">
      <c r="B274" s="16">
        <f>IF(AND(C274&lt;&gt;"",J274&lt;&gt;""),HYPERLINK("#'"&amp;C274&amp;"'!"&amp;J274,J274),"")</f>
        <v/>
      </c>
    </row>
    <row r="275" ht="15" customHeight="1">
      <c r="B275" s="16">
        <f>IF(AND(C275&lt;&gt;"",J275&lt;&gt;""),HYPERLINK("#'"&amp;C275&amp;"'!"&amp;J275,J275),"")</f>
        <v/>
      </c>
    </row>
    <row r="276" ht="15" customHeight="1">
      <c r="B276" s="16">
        <f>IF(AND(C276&lt;&gt;"",J276&lt;&gt;""),HYPERLINK("#'"&amp;C276&amp;"'!"&amp;J276,J276),"")</f>
        <v/>
      </c>
    </row>
    <row r="277" ht="15" customHeight="1">
      <c r="B277" s="16">
        <f>IF(AND(C277&lt;&gt;"",J277&lt;&gt;""),HYPERLINK("#'"&amp;C277&amp;"'!"&amp;J277,J277),"")</f>
        <v/>
      </c>
    </row>
    <row r="278" ht="15" customHeight="1">
      <c r="B278" s="16">
        <f>IF(AND(C278&lt;&gt;"",J278&lt;&gt;""),HYPERLINK("#'"&amp;C278&amp;"'!"&amp;J278,J278),"")</f>
        <v/>
      </c>
    </row>
    <row r="279" ht="15" customHeight="1">
      <c r="B279" s="16">
        <f>IF(AND(C279&lt;&gt;"",J279&lt;&gt;""),HYPERLINK("#'"&amp;C279&amp;"'!"&amp;J279,J279),"")</f>
        <v/>
      </c>
    </row>
    <row r="280" ht="15" customHeight="1">
      <c r="B280" s="16">
        <f>IF(AND(C280&lt;&gt;"",J280&lt;&gt;""),HYPERLINK("#'"&amp;C280&amp;"'!"&amp;J280,J280),"")</f>
        <v/>
      </c>
    </row>
    <row r="281" ht="15" customHeight="1">
      <c r="B281" s="16">
        <f>IF(AND(C281&lt;&gt;"",J281&lt;&gt;""),HYPERLINK("#'"&amp;C281&amp;"'!"&amp;J281,J281),"")</f>
        <v/>
      </c>
    </row>
    <row r="282" ht="15" customHeight="1">
      <c r="B282" s="16">
        <f>IF(AND(C282&lt;&gt;"",J282&lt;&gt;""),HYPERLINK("#'"&amp;C282&amp;"'!"&amp;J282,J282),"")</f>
        <v/>
      </c>
    </row>
    <row r="283" ht="15" customHeight="1">
      <c r="B283" s="16">
        <f>IF(AND(C283&lt;&gt;"",J283&lt;&gt;""),HYPERLINK("#'"&amp;C283&amp;"'!"&amp;J283,J283),"")</f>
        <v/>
      </c>
    </row>
    <row r="284" ht="15" customHeight="1">
      <c r="B284" s="16">
        <f>IF(AND(C284&lt;&gt;"",J284&lt;&gt;""),HYPERLINK("#'"&amp;C284&amp;"'!"&amp;J284,J284),"")</f>
        <v/>
      </c>
    </row>
    <row r="285" ht="15" customHeight="1">
      <c r="B285" s="16">
        <f>IF(AND(C285&lt;&gt;"",J285&lt;&gt;""),HYPERLINK("#'"&amp;C285&amp;"'!"&amp;J285,J285),"")</f>
        <v/>
      </c>
    </row>
    <row r="286" ht="15" customHeight="1">
      <c r="B286" s="16">
        <f>IF(AND(C286&lt;&gt;"",J286&lt;&gt;""),HYPERLINK("#'"&amp;C286&amp;"'!"&amp;J286,J286),"")</f>
        <v/>
      </c>
    </row>
    <row r="287" ht="15" customHeight="1">
      <c r="B287" s="16">
        <f>IF(AND(C287&lt;&gt;"",J287&lt;&gt;""),HYPERLINK("#'"&amp;C287&amp;"'!"&amp;J287,J287),"")</f>
        <v/>
      </c>
    </row>
    <row r="288" ht="15" customHeight="1">
      <c r="B288" s="16">
        <f>IF(AND(C288&lt;&gt;"",J288&lt;&gt;""),HYPERLINK("#'"&amp;C288&amp;"'!"&amp;J288,J288),"")</f>
        <v/>
      </c>
    </row>
    <row r="289" ht="15" customHeight="1">
      <c r="B289" s="16">
        <f>IF(AND(C289&lt;&gt;"",J289&lt;&gt;""),HYPERLINK("#'"&amp;C289&amp;"'!"&amp;J289,J289),"")</f>
        <v/>
      </c>
    </row>
    <row r="290" ht="15" customHeight="1">
      <c r="B290" s="16">
        <f>IF(AND(C290&lt;&gt;"",J290&lt;&gt;""),HYPERLINK("#'"&amp;C290&amp;"'!"&amp;J290,J290),"")</f>
        <v/>
      </c>
    </row>
    <row r="291" ht="15" customHeight="1">
      <c r="B291" s="16">
        <f>IF(AND(C291&lt;&gt;"",J291&lt;&gt;""),HYPERLINK("#'"&amp;C291&amp;"'!"&amp;J291,J291),"")</f>
        <v/>
      </c>
    </row>
    <row r="292" ht="15" customHeight="1">
      <c r="B292" s="16">
        <f>IF(AND(C292&lt;&gt;"",J292&lt;&gt;""),HYPERLINK("#'"&amp;C292&amp;"'!"&amp;J292,J292),"")</f>
        <v/>
      </c>
    </row>
    <row r="293" ht="15" customHeight="1">
      <c r="B293" s="16">
        <f>IF(AND(C293&lt;&gt;"",J293&lt;&gt;""),HYPERLINK("#'"&amp;C293&amp;"'!"&amp;J293,J293),"")</f>
        <v/>
      </c>
    </row>
    <row r="294" ht="15" customHeight="1">
      <c r="B294" s="16">
        <f>IF(AND(C294&lt;&gt;"",J294&lt;&gt;""),HYPERLINK("#'"&amp;C294&amp;"'!"&amp;J294,J294),"")</f>
        <v/>
      </c>
    </row>
    <row r="295" ht="15" customHeight="1">
      <c r="B295" s="16">
        <f>IF(AND(C295&lt;&gt;"",J295&lt;&gt;""),HYPERLINK("#'"&amp;C295&amp;"'!"&amp;J295,J295),"")</f>
        <v/>
      </c>
    </row>
    <row r="296" ht="15" customHeight="1">
      <c r="B296" s="16">
        <f>IF(AND(C296&lt;&gt;"",J296&lt;&gt;""),HYPERLINK("#'"&amp;C296&amp;"'!"&amp;J296,J296),"")</f>
        <v/>
      </c>
    </row>
    <row r="297" ht="15" customHeight="1">
      <c r="B297" s="16">
        <f>IF(AND(C297&lt;&gt;"",J297&lt;&gt;""),HYPERLINK("#'"&amp;C297&amp;"'!"&amp;J297,J297),"")</f>
        <v/>
      </c>
    </row>
    <row r="298" ht="15" customHeight="1">
      <c r="B298" s="16">
        <f>IF(AND(C298&lt;&gt;"",J298&lt;&gt;""),HYPERLINK("#'"&amp;C298&amp;"'!"&amp;J298,J298),"")</f>
        <v/>
      </c>
    </row>
    <row r="299" ht="15" customHeight="1">
      <c r="B299" s="16">
        <f>IF(AND(C299&lt;&gt;"",J299&lt;&gt;""),HYPERLINK("#'"&amp;C299&amp;"'!"&amp;J299,J299),"")</f>
        <v/>
      </c>
    </row>
    <row r="300" ht="15" customHeight="1">
      <c r="B300" s="16">
        <f>IF(AND(C300&lt;&gt;"",J300&lt;&gt;""),HYPERLINK("#'"&amp;C300&amp;"'!"&amp;J300,J300),"")</f>
        <v/>
      </c>
    </row>
    <row r="301" ht="15" customHeight="1">
      <c r="B301" s="16">
        <f>IF(AND(C301&lt;&gt;"",J301&lt;&gt;""),HYPERLINK("#'"&amp;C301&amp;"'!"&amp;J301,J301),"")</f>
        <v/>
      </c>
    </row>
    <row r="302" ht="15" customHeight="1">
      <c r="B302" s="16">
        <f>IF(AND(C302&lt;&gt;"",J302&lt;&gt;""),HYPERLINK("#'"&amp;C302&amp;"'!"&amp;J302,J302),"")</f>
        <v/>
      </c>
    </row>
    <row r="303" ht="15" customHeight="1">
      <c r="B303" s="16">
        <f>IF(AND(C303&lt;&gt;"",J303&lt;&gt;""),HYPERLINK("#'"&amp;C303&amp;"'!"&amp;J303,J303),"")</f>
        <v/>
      </c>
    </row>
    <row r="304" ht="15" customHeight="1">
      <c r="B304" s="16">
        <f>IF(AND(C304&lt;&gt;"",J304&lt;&gt;""),HYPERLINK("#'"&amp;C304&amp;"'!"&amp;J304,J304),"")</f>
        <v/>
      </c>
    </row>
    <row r="305" ht="15" customHeight="1">
      <c r="B305" s="16">
        <f>IF(AND(C305&lt;&gt;"",J305&lt;&gt;""),HYPERLINK("#'"&amp;C305&amp;"'!"&amp;J305,J305),"")</f>
        <v/>
      </c>
    </row>
    <row r="306" ht="15" customHeight="1">
      <c r="B306" s="16">
        <f>IF(AND(C306&lt;&gt;"",J306&lt;&gt;""),HYPERLINK("#'"&amp;C306&amp;"'!"&amp;J306,J306),"")</f>
        <v/>
      </c>
    </row>
    <row r="307" ht="15" customHeight="1">
      <c r="B307" s="16">
        <f>IF(AND(C307&lt;&gt;"",J307&lt;&gt;""),HYPERLINK("#'"&amp;C307&amp;"'!"&amp;J307,J307),"")</f>
        <v/>
      </c>
    </row>
    <row r="308" ht="15" customHeight="1">
      <c r="B308" s="16">
        <f>IF(AND(C308&lt;&gt;"",J308&lt;&gt;""),HYPERLINK("#'"&amp;C308&amp;"'!"&amp;J308,J308),"")</f>
        <v/>
      </c>
    </row>
    <row r="309" ht="15" customHeight="1">
      <c r="B309" s="16">
        <f>IF(AND(C309&lt;&gt;"",J309&lt;&gt;""),HYPERLINK("#'"&amp;C309&amp;"'!"&amp;J309,J309),"")</f>
        <v/>
      </c>
    </row>
    <row r="310" ht="15" customHeight="1">
      <c r="B310" s="16">
        <f>IF(AND(C310&lt;&gt;"",J310&lt;&gt;""),HYPERLINK("#'"&amp;C310&amp;"'!"&amp;J310,J310),"")</f>
        <v/>
      </c>
    </row>
    <row r="311" ht="15" customHeight="1">
      <c r="B311" s="16">
        <f>IF(AND(C311&lt;&gt;"",J311&lt;&gt;""),HYPERLINK("#'"&amp;C311&amp;"'!"&amp;J311,J311),"")</f>
        <v/>
      </c>
    </row>
    <row r="312" ht="15" customHeight="1">
      <c r="B312" s="16">
        <f>IF(AND(C312&lt;&gt;"",J312&lt;&gt;""),HYPERLINK("#'"&amp;C312&amp;"'!"&amp;J312,J312),"")</f>
        <v/>
      </c>
    </row>
    <row r="313" ht="15" customHeight="1">
      <c r="B313" s="16">
        <f>IF(AND(C313&lt;&gt;"",J313&lt;&gt;""),HYPERLINK("#'"&amp;C313&amp;"'!"&amp;J313,J313),"")</f>
        <v/>
      </c>
    </row>
    <row r="314" ht="15" customHeight="1">
      <c r="B314" s="16">
        <f>IF(AND(C314&lt;&gt;"",J314&lt;&gt;""),HYPERLINK("#'"&amp;C314&amp;"'!"&amp;J314,J314),"")</f>
        <v/>
      </c>
    </row>
    <row r="315" ht="15" customHeight="1">
      <c r="B315" s="16">
        <f>IF(AND(C315&lt;&gt;"",J315&lt;&gt;""),HYPERLINK("#'"&amp;C315&amp;"'!"&amp;J315,J315),"")</f>
        <v/>
      </c>
    </row>
    <row r="316" ht="15" customHeight="1">
      <c r="B316" s="16">
        <f>IF(AND(C316&lt;&gt;"",J316&lt;&gt;""),HYPERLINK("#'"&amp;C316&amp;"'!"&amp;J316,J316),"")</f>
        <v/>
      </c>
    </row>
    <row r="317" ht="15" customHeight="1">
      <c r="B317" s="16">
        <f>IF(AND(C317&lt;&gt;"",J317&lt;&gt;""),HYPERLINK("#'"&amp;C317&amp;"'!"&amp;J317,J317),"")</f>
        <v/>
      </c>
    </row>
    <row r="318" ht="15" customHeight="1">
      <c r="B318" s="16">
        <f>IF(AND(C318&lt;&gt;"",J318&lt;&gt;""),HYPERLINK("#'"&amp;C318&amp;"'!"&amp;J318,J318),"")</f>
        <v/>
      </c>
    </row>
    <row r="319" ht="15" customHeight="1">
      <c r="B319" s="16">
        <f>IF(AND(C319&lt;&gt;"",J319&lt;&gt;""),HYPERLINK("#'"&amp;C319&amp;"'!"&amp;J319,J319),"")</f>
        <v/>
      </c>
    </row>
    <row r="320" ht="15" customHeight="1">
      <c r="B320" s="16">
        <f>IF(AND(C320&lt;&gt;"",J320&lt;&gt;""),HYPERLINK("#'"&amp;C320&amp;"'!"&amp;J320,J320),"")</f>
        <v/>
      </c>
    </row>
    <row r="321" ht="15" customHeight="1">
      <c r="B321" s="16">
        <f>IF(AND(C321&lt;&gt;"",J321&lt;&gt;""),HYPERLINK("#'"&amp;C321&amp;"'!"&amp;J321,J321),"")</f>
        <v/>
      </c>
    </row>
    <row r="322" ht="15" customHeight="1">
      <c r="B322" s="16">
        <f>IF(AND(C322&lt;&gt;"",J322&lt;&gt;""),HYPERLINK("#'"&amp;C322&amp;"'!"&amp;J322,J322),"")</f>
        <v/>
      </c>
    </row>
    <row r="323" ht="15" customHeight="1">
      <c r="B323" s="16">
        <f>IF(AND(C323&lt;&gt;"",J323&lt;&gt;""),HYPERLINK("#'"&amp;C323&amp;"'!"&amp;J323,J323),"")</f>
        <v/>
      </c>
    </row>
    <row r="324" ht="15" customHeight="1">
      <c r="B324" s="16">
        <f>IF(AND(C324&lt;&gt;"",J324&lt;&gt;""),HYPERLINK("#'"&amp;C324&amp;"'!"&amp;J324,J324),"")</f>
        <v/>
      </c>
    </row>
    <row r="325" ht="15" customHeight="1">
      <c r="B325" s="16">
        <f>IF(AND(C325&lt;&gt;"",J325&lt;&gt;""),HYPERLINK("#'"&amp;C325&amp;"'!"&amp;J325,J325),"")</f>
        <v/>
      </c>
    </row>
    <row r="326" ht="15" customHeight="1">
      <c r="B326" s="16">
        <f>IF(AND(C326&lt;&gt;"",J326&lt;&gt;""),HYPERLINK("#'"&amp;C326&amp;"'!"&amp;J326,J326),"")</f>
        <v/>
      </c>
    </row>
    <row r="327" ht="15" customHeight="1">
      <c r="B327" s="16">
        <f>IF(AND(C327&lt;&gt;"",J327&lt;&gt;""),HYPERLINK("#'"&amp;C327&amp;"'!"&amp;J327,J327),"")</f>
        <v/>
      </c>
    </row>
    <row r="328" ht="15" customHeight="1">
      <c r="B328" s="16">
        <f>IF(AND(C328&lt;&gt;"",J328&lt;&gt;""),HYPERLINK("#'"&amp;C328&amp;"'!"&amp;J328,J328),"")</f>
        <v/>
      </c>
    </row>
    <row r="329" ht="15" customHeight="1">
      <c r="B329" s="16">
        <f>IF(AND(C329&lt;&gt;"",J329&lt;&gt;""),HYPERLINK("#'"&amp;C329&amp;"'!"&amp;J329,J329),"")</f>
        <v/>
      </c>
    </row>
    <row r="330" ht="15" customHeight="1">
      <c r="B330" s="16">
        <f>IF(AND(C330&lt;&gt;"",J330&lt;&gt;""),HYPERLINK("#'"&amp;C330&amp;"'!"&amp;J330,J330),"")</f>
        <v/>
      </c>
    </row>
    <row r="331" ht="15" customHeight="1">
      <c r="B331" s="16">
        <f>IF(AND(C331&lt;&gt;"",J331&lt;&gt;""),HYPERLINK("#'"&amp;C331&amp;"'!"&amp;J331,J331),"")</f>
        <v/>
      </c>
    </row>
    <row r="332" ht="15" customHeight="1">
      <c r="B332" s="16">
        <f>IF(AND(C332&lt;&gt;"",J332&lt;&gt;""),HYPERLINK("#'"&amp;C332&amp;"'!"&amp;J332,J332),"")</f>
        <v/>
      </c>
    </row>
    <row r="333" ht="15" customHeight="1">
      <c r="B333" s="16">
        <f>IF(AND(C333&lt;&gt;"",J333&lt;&gt;""),HYPERLINK("#'"&amp;C333&amp;"'!"&amp;J333,J333),"")</f>
        <v/>
      </c>
    </row>
    <row r="334" ht="15" customHeight="1">
      <c r="B334" s="16">
        <f>IF(AND(C334&lt;&gt;"",J334&lt;&gt;""),HYPERLINK("#'"&amp;C334&amp;"'!"&amp;J334,J334),"")</f>
        <v/>
      </c>
    </row>
    <row r="335" ht="15" customHeight="1">
      <c r="B335" s="16">
        <f>IF(AND(C335&lt;&gt;"",J335&lt;&gt;""),HYPERLINK("#'"&amp;C335&amp;"'!"&amp;J335,J335),"")</f>
        <v/>
      </c>
    </row>
    <row r="336" ht="15" customHeight="1">
      <c r="B336" s="16">
        <f>IF(AND(C336&lt;&gt;"",J336&lt;&gt;""),HYPERLINK("#'"&amp;C336&amp;"'!"&amp;J336,J336),"")</f>
        <v/>
      </c>
    </row>
    <row r="337" ht="15" customHeight="1">
      <c r="B337" s="16">
        <f>IF(AND(C337&lt;&gt;"",J337&lt;&gt;""),HYPERLINK("#'"&amp;C337&amp;"'!"&amp;J337,J337),"")</f>
        <v/>
      </c>
    </row>
    <row r="338" ht="15" customHeight="1">
      <c r="B338" s="16">
        <f>IF(AND(C338&lt;&gt;"",J338&lt;&gt;""),HYPERLINK("#'"&amp;C338&amp;"'!"&amp;J338,J338),"")</f>
        <v/>
      </c>
    </row>
    <row r="339" ht="15" customHeight="1">
      <c r="B339" s="16">
        <f>IF(AND(C339&lt;&gt;"",J339&lt;&gt;""),HYPERLINK("#'"&amp;C339&amp;"'!"&amp;J339,J339),"")</f>
        <v/>
      </c>
    </row>
    <row r="340" ht="15" customHeight="1">
      <c r="B340" s="16">
        <f>IF(AND(C340&lt;&gt;"",J340&lt;&gt;""),HYPERLINK("#'"&amp;C340&amp;"'!"&amp;J340,J340),"")</f>
        <v/>
      </c>
    </row>
    <row r="341" ht="15" customHeight="1">
      <c r="B341" s="16">
        <f>IF(AND(C341&lt;&gt;"",J341&lt;&gt;""),HYPERLINK("#'"&amp;C341&amp;"'!"&amp;J341,J341),"")</f>
        <v/>
      </c>
    </row>
    <row r="342" ht="15" customHeight="1">
      <c r="B342" s="16">
        <f>IF(AND(C342&lt;&gt;"",J342&lt;&gt;""),HYPERLINK("#'"&amp;C342&amp;"'!"&amp;J342,J342),"")</f>
        <v/>
      </c>
    </row>
    <row r="343" ht="15" customHeight="1">
      <c r="B343" s="16">
        <f>IF(AND(C343&lt;&gt;"",J343&lt;&gt;""),HYPERLINK("#'"&amp;C343&amp;"'!"&amp;J343,J343),"")</f>
        <v/>
      </c>
    </row>
    <row r="344" ht="15" customHeight="1">
      <c r="B344" s="16">
        <f>IF(AND(C344&lt;&gt;"",J344&lt;&gt;""),HYPERLINK("#'"&amp;C344&amp;"'!"&amp;J344,J344),"")</f>
        <v/>
      </c>
    </row>
    <row r="345" ht="15" customHeight="1">
      <c r="B345" s="16">
        <f>IF(AND(C345&lt;&gt;"",J345&lt;&gt;""),HYPERLINK("#'"&amp;C345&amp;"'!"&amp;J345,J345),"")</f>
        <v/>
      </c>
    </row>
    <row r="346" ht="15" customHeight="1">
      <c r="B346" s="16">
        <f>IF(AND(C346&lt;&gt;"",J346&lt;&gt;""),HYPERLINK("#'"&amp;C346&amp;"'!"&amp;J346,J346),"")</f>
        <v/>
      </c>
    </row>
    <row r="347" ht="15" customHeight="1">
      <c r="B347" s="16">
        <f>IF(AND(C347&lt;&gt;"",J347&lt;&gt;""),HYPERLINK("#'"&amp;C347&amp;"'!"&amp;J347,J347),"")</f>
        <v/>
      </c>
    </row>
    <row r="348" ht="15" customHeight="1">
      <c r="B348" s="16">
        <f>IF(AND(C348&lt;&gt;"",J348&lt;&gt;""),HYPERLINK("#'"&amp;C348&amp;"'!"&amp;J348,J348),"")</f>
        <v/>
      </c>
    </row>
    <row r="349" ht="15" customHeight="1">
      <c r="B349" s="16">
        <f>IF(AND(C349&lt;&gt;"",J349&lt;&gt;""),HYPERLINK("#'"&amp;C349&amp;"'!"&amp;J349,J349),"")</f>
        <v/>
      </c>
    </row>
    <row r="350" ht="15" customHeight="1">
      <c r="B350" s="16">
        <f>IF(AND(C350&lt;&gt;"",J350&lt;&gt;""),HYPERLINK("#'"&amp;C350&amp;"'!"&amp;J350,J350),"")</f>
        <v/>
      </c>
    </row>
    <row r="351" ht="15" customHeight="1">
      <c r="B351" s="16">
        <f>IF(AND(C351&lt;&gt;"",J351&lt;&gt;""),HYPERLINK("#'"&amp;C351&amp;"'!"&amp;J351,J351),"")</f>
        <v/>
      </c>
    </row>
    <row r="352" ht="15" customHeight="1">
      <c r="B352" s="16">
        <f>IF(AND(C352&lt;&gt;"",J352&lt;&gt;""),HYPERLINK("#'"&amp;C352&amp;"'!"&amp;J352,J352),"")</f>
        <v/>
      </c>
    </row>
    <row r="353" ht="15" customHeight="1">
      <c r="B353" s="16">
        <f>IF(AND(C353&lt;&gt;"",J353&lt;&gt;""),HYPERLINK("#'"&amp;C353&amp;"'!"&amp;J353,J353),"")</f>
        <v/>
      </c>
    </row>
    <row r="354" ht="15" customHeight="1">
      <c r="B354" s="16">
        <f>IF(AND(C354&lt;&gt;"",J354&lt;&gt;""),HYPERLINK("#'"&amp;C354&amp;"'!"&amp;J354,J354),"")</f>
        <v/>
      </c>
    </row>
    <row r="355" ht="15" customHeight="1">
      <c r="B355" s="16">
        <f>IF(AND(C355&lt;&gt;"",J355&lt;&gt;""),HYPERLINK("#'"&amp;C355&amp;"'!"&amp;J355,J355),"")</f>
        <v/>
      </c>
    </row>
    <row r="356" ht="15" customHeight="1">
      <c r="B356" s="16">
        <f>IF(AND(C356&lt;&gt;"",J356&lt;&gt;""),HYPERLINK("#'"&amp;C356&amp;"'!"&amp;J356,J356),"")</f>
        <v/>
      </c>
    </row>
    <row r="357" ht="15" customHeight="1">
      <c r="B357" s="16">
        <f>IF(AND(C357&lt;&gt;"",J357&lt;&gt;""),HYPERLINK("#'"&amp;C357&amp;"'!"&amp;J357,J357),"")</f>
        <v/>
      </c>
    </row>
    <row r="358" ht="15" customHeight="1">
      <c r="B358" s="16">
        <f>IF(AND(C358&lt;&gt;"",J358&lt;&gt;""),HYPERLINK("#'"&amp;C358&amp;"'!"&amp;J358,J358),"")</f>
        <v/>
      </c>
    </row>
    <row r="359" ht="15" customHeight="1">
      <c r="B359" s="16">
        <f>IF(AND(C359&lt;&gt;"",J359&lt;&gt;""),HYPERLINK("#'"&amp;C359&amp;"'!"&amp;J359,J359),"")</f>
        <v/>
      </c>
    </row>
    <row r="360" ht="15" customHeight="1">
      <c r="B360" s="16">
        <f>IF(AND(C360&lt;&gt;"",J360&lt;&gt;""),HYPERLINK("#'"&amp;C360&amp;"'!"&amp;J360,J360),"")</f>
        <v/>
      </c>
    </row>
    <row r="361" ht="15" customHeight="1">
      <c r="B361" s="16">
        <f>IF(AND(C361&lt;&gt;"",J361&lt;&gt;""),HYPERLINK("#'"&amp;C361&amp;"'!"&amp;J361,J361),"")</f>
        <v/>
      </c>
    </row>
    <row r="362" ht="15" customHeight="1">
      <c r="B362" s="16">
        <f>IF(AND(C362&lt;&gt;"",J362&lt;&gt;""),HYPERLINK("#'"&amp;C362&amp;"'!"&amp;J362,J362),"")</f>
        <v/>
      </c>
    </row>
    <row r="363" ht="15" customHeight="1">
      <c r="B363" s="16">
        <f>IF(AND(C363&lt;&gt;"",J363&lt;&gt;""),HYPERLINK("#'"&amp;C363&amp;"'!"&amp;J363,J363),"")</f>
        <v/>
      </c>
    </row>
    <row r="364" ht="15" customHeight="1">
      <c r="B364" s="16">
        <f>IF(AND(C364&lt;&gt;"",J364&lt;&gt;""),HYPERLINK("#'"&amp;C364&amp;"'!"&amp;J364,J364),"")</f>
        <v/>
      </c>
    </row>
    <row r="365" ht="15" customHeight="1">
      <c r="B365" s="16">
        <f>IF(AND(C365&lt;&gt;"",J365&lt;&gt;""),HYPERLINK("#'"&amp;C365&amp;"'!"&amp;J365,J365),"")</f>
        <v/>
      </c>
    </row>
    <row r="366" ht="15" customHeight="1">
      <c r="B366" s="16">
        <f>IF(AND(C366&lt;&gt;"",J366&lt;&gt;""),HYPERLINK("#'"&amp;C366&amp;"'!"&amp;J366,J366),"")</f>
        <v/>
      </c>
    </row>
    <row r="367" ht="15" customHeight="1">
      <c r="B367" s="16">
        <f>IF(AND(C367&lt;&gt;"",J367&lt;&gt;""),HYPERLINK("#'"&amp;C367&amp;"'!"&amp;J367,J367),"")</f>
        <v/>
      </c>
    </row>
    <row r="368" ht="15" customHeight="1">
      <c r="B368" s="16">
        <f>IF(AND(C368&lt;&gt;"",J368&lt;&gt;""),HYPERLINK("#'"&amp;C368&amp;"'!"&amp;J368,J368),"")</f>
        <v/>
      </c>
    </row>
    <row r="369" ht="15" customHeight="1">
      <c r="B369" s="16">
        <f>IF(AND(C369&lt;&gt;"",J369&lt;&gt;""),HYPERLINK("#'"&amp;C369&amp;"'!"&amp;J369,J369),"")</f>
        <v/>
      </c>
    </row>
    <row r="370" ht="15" customHeight="1">
      <c r="B370" s="16">
        <f>IF(AND(C370&lt;&gt;"",J370&lt;&gt;""),HYPERLINK("#'"&amp;C370&amp;"'!"&amp;J370,J370),"")</f>
        <v/>
      </c>
    </row>
    <row r="371" ht="15" customHeight="1">
      <c r="B371" s="16">
        <f>IF(AND(C371&lt;&gt;"",J371&lt;&gt;""),HYPERLINK("#'"&amp;C371&amp;"'!"&amp;J371,J371),"")</f>
        <v/>
      </c>
    </row>
    <row r="372" ht="15" customHeight="1">
      <c r="B372" s="16">
        <f>IF(AND(C372&lt;&gt;"",J372&lt;&gt;""),HYPERLINK("#'"&amp;C372&amp;"'!"&amp;J372,J372),"")</f>
        <v/>
      </c>
    </row>
    <row r="373" ht="15" customHeight="1">
      <c r="B373" s="16">
        <f>IF(AND(C373&lt;&gt;"",J373&lt;&gt;""),HYPERLINK("#'"&amp;C373&amp;"'!"&amp;J373,J373),"")</f>
        <v/>
      </c>
    </row>
    <row r="374" ht="15" customHeight="1">
      <c r="B374" s="16">
        <f>IF(AND(C374&lt;&gt;"",J374&lt;&gt;""),HYPERLINK("#'"&amp;C374&amp;"'!"&amp;J374,J374),"")</f>
        <v/>
      </c>
    </row>
    <row r="375" ht="15" customHeight="1">
      <c r="B375" s="16">
        <f>IF(AND(C375&lt;&gt;"",J375&lt;&gt;""),HYPERLINK("#'"&amp;C375&amp;"'!"&amp;J375,J375),"")</f>
        <v/>
      </c>
    </row>
    <row r="376" ht="15" customHeight="1">
      <c r="B376" s="16">
        <f>IF(AND(C376&lt;&gt;"",J376&lt;&gt;""),HYPERLINK("#'"&amp;C376&amp;"'!"&amp;J376,J376),"")</f>
        <v/>
      </c>
    </row>
    <row r="377" ht="15" customHeight="1">
      <c r="B377" s="16">
        <f>IF(AND(C377&lt;&gt;"",J377&lt;&gt;""),HYPERLINK("#'"&amp;C377&amp;"'!"&amp;J377,J377),"")</f>
        <v/>
      </c>
    </row>
    <row r="378" ht="15" customHeight="1">
      <c r="B378" s="16">
        <f>IF(AND(C378&lt;&gt;"",J378&lt;&gt;""),HYPERLINK("#'"&amp;C378&amp;"'!"&amp;J378,J378),"")</f>
        <v/>
      </c>
    </row>
    <row r="379" ht="15" customHeight="1">
      <c r="B379" s="16">
        <f>IF(AND(C379&lt;&gt;"",J379&lt;&gt;""),HYPERLINK("#'"&amp;C379&amp;"'!"&amp;J379,J379),"")</f>
        <v/>
      </c>
    </row>
    <row r="380" ht="15" customHeight="1">
      <c r="B380" s="16">
        <f>IF(AND(C380&lt;&gt;"",J380&lt;&gt;""),HYPERLINK("#'"&amp;C380&amp;"'!"&amp;J380,J380),"")</f>
        <v/>
      </c>
    </row>
    <row r="381" ht="15" customHeight="1">
      <c r="B381" s="16">
        <f>IF(AND(C381&lt;&gt;"",J381&lt;&gt;""),HYPERLINK("#'"&amp;C381&amp;"'!"&amp;J381,J381),"")</f>
        <v/>
      </c>
    </row>
    <row r="382" ht="15" customHeight="1">
      <c r="B382" s="16">
        <f>IF(AND(C382&lt;&gt;"",J382&lt;&gt;""),HYPERLINK("#'"&amp;C382&amp;"'!"&amp;J382,J382),"")</f>
        <v/>
      </c>
    </row>
    <row r="383" ht="15" customHeight="1">
      <c r="B383" s="16">
        <f>IF(AND(C383&lt;&gt;"",J383&lt;&gt;""),HYPERLINK("#'"&amp;C383&amp;"'!"&amp;J383,J383),"")</f>
        <v/>
      </c>
    </row>
    <row r="384" ht="15" customHeight="1">
      <c r="B384" s="16">
        <f>IF(AND(C384&lt;&gt;"",J384&lt;&gt;""),HYPERLINK("#'"&amp;C384&amp;"'!"&amp;J384,J384),"")</f>
        <v/>
      </c>
    </row>
    <row r="385" ht="15" customHeight="1">
      <c r="B385" s="16">
        <f>IF(AND(C385&lt;&gt;"",J385&lt;&gt;""),HYPERLINK("#'"&amp;C385&amp;"'!"&amp;J385,J385),"")</f>
        <v/>
      </c>
    </row>
    <row r="386" ht="15" customHeight="1">
      <c r="B386" s="16">
        <f>IF(AND(C386&lt;&gt;"",J386&lt;&gt;""),HYPERLINK("#'"&amp;C386&amp;"'!"&amp;J386,J386),"")</f>
        <v/>
      </c>
    </row>
    <row r="387" ht="15" customHeight="1">
      <c r="B387" s="16">
        <f>IF(AND(C387&lt;&gt;"",J387&lt;&gt;""),HYPERLINK("#'"&amp;C387&amp;"'!"&amp;J387,J387),"")</f>
        <v/>
      </c>
    </row>
    <row r="388" ht="15" customHeight="1">
      <c r="B388" s="16">
        <f>IF(AND(C388&lt;&gt;"",J388&lt;&gt;""),HYPERLINK("#'"&amp;C388&amp;"'!"&amp;J388,J388),"")</f>
        <v/>
      </c>
    </row>
    <row r="389" ht="15" customHeight="1">
      <c r="B389" s="16">
        <f>IF(AND(C389&lt;&gt;"",J389&lt;&gt;""),HYPERLINK("#'"&amp;C389&amp;"'!"&amp;J389,J389),"")</f>
        <v/>
      </c>
    </row>
    <row r="390" ht="15" customHeight="1">
      <c r="B390" s="16">
        <f>IF(AND(C390&lt;&gt;"",J390&lt;&gt;""),HYPERLINK("#'"&amp;C390&amp;"'!"&amp;J390,J390),"")</f>
        <v/>
      </c>
    </row>
    <row r="391" ht="15" customHeight="1">
      <c r="B391" s="16">
        <f>IF(AND(C391&lt;&gt;"",J391&lt;&gt;""),HYPERLINK("#'"&amp;C391&amp;"'!"&amp;J391,J391),"")</f>
        <v/>
      </c>
    </row>
    <row r="392" ht="15" customHeight="1">
      <c r="B392" s="16">
        <f>IF(AND(C392&lt;&gt;"",J392&lt;&gt;""),HYPERLINK("#'"&amp;C392&amp;"'!"&amp;J392,J392),"")</f>
        <v/>
      </c>
    </row>
    <row r="393" ht="15" customHeight="1">
      <c r="B393" s="16">
        <f>IF(AND(C393&lt;&gt;"",J393&lt;&gt;""),HYPERLINK("#'"&amp;C393&amp;"'!"&amp;J393,J393),"")</f>
        <v/>
      </c>
    </row>
    <row r="394" ht="15" customHeight="1">
      <c r="B394" s="16">
        <f>IF(AND(C394&lt;&gt;"",J394&lt;&gt;""),HYPERLINK("#'"&amp;C394&amp;"'!"&amp;J394,J394),"")</f>
        <v/>
      </c>
    </row>
    <row r="395" ht="15" customHeight="1">
      <c r="B395" s="16">
        <f>IF(AND(C395&lt;&gt;"",J395&lt;&gt;""),HYPERLINK("#'"&amp;C395&amp;"'!"&amp;J395,J395),"")</f>
        <v/>
      </c>
    </row>
    <row r="396" ht="15" customHeight="1">
      <c r="B396" s="16">
        <f>IF(AND(C396&lt;&gt;"",J396&lt;&gt;""),HYPERLINK("#'"&amp;C396&amp;"'!"&amp;J396,J396),"")</f>
        <v/>
      </c>
    </row>
    <row r="397" ht="15" customHeight="1">
      <c r="B397" s="16">
        <f>IF(AND(C397&lt;&gt;"",J397&lt;&gt;""),HYPERLINK("#'"&amp;C397&amp;"'!"&amp;J397,J397),"")</f>
        <v/>
      </c>
    </row>
    <row r="398" ht="15" customHeight="1">
      <c r="B398" s="16">
        <f>IF(AND(C398&lt;&gt;"",J398&lt;&gt;""),HYPERLINK("#'"&amp;C398&amp;"'!"&amp;J398,J398),"")</f>
        <v/>
      </c>
    </row>
    <row r="399" ht="15" customHeight="1">
      <c r="B399" s="16">
        <f>IF(AND(C399&lt;&gt;"",J399&lt;&gt;""),HYPERLINK("#'"&amp;C399&amp;"'!"&amp;J399,J399),"")</f>
        <v/>
      </c>
    </row>
    <row r="400" ht="15" customHeight="1">
      <c r="B400" s="16">
        <f>IF(AND(C400&lt;&gt;"",J400&lt;&gt;""),HYPERLINK("#'"&amp;C400&amp;"'!"&amp;J400,J400),"")</f>
        <v/>
      </c>
    </row>
    <row r="401" ht="15" customHeight="1">
      <c r="B401" s="16">
        <f>IF(AND(C401&lt;&gt;"",J401&lt;&gt;""),HYPERLINK("#'"&amp;C401&amp;"'!"&amp;J401,J401),"")</f>
        <v/>
      </c>
    </row>
    <row r="402" ht="15" customHeight="1">
      <c r="B402" s="16">
        <f>IF(AND(C402&lt;&gt;"",J402&lt;&gt;""),HYPERLINK("#'"&amp;C402&amp;"'!"&amp;J402,J402),"")</f>
        <v/>
      </c>
    </row>
    <row r="403" ht="15" customHeight="1">
      <c r="B403" s="16">
        <f>IF(AND(C403&lt;&gt;"",J403&lt;&gt;""),HYPERLINK("#'"&amp;C403&amp;"'!"&amp;J403,J403),"")</f>
        <v/>
      </c>
    </row>
    <row r="404" ht="15" customHeight="1">
      <c r="B404" s="16">
        <f>IF(AND(C404&lt;&gt;"",J404&lt;&gt;""),HYPERLINK("#'"&amp;C404&amp;"'!"&amp;J404,J404),"")</f>
        <v/>
      </c>
    </row>
    <row r="405" ht="15" customHeight="1">
      <c r="B405" s="16">
        <f>IF(AND(C405&lt;&gt;"",J405&lt;&gt;""),HYPERLINK("#'"&amp;C405&amp;"'!"&amp;J405,J405),"")</f>
        <v/>
      </c>
    </row>
    <row r="406" ht="15" customHeight="1">
      <c r="B406" s="16">
        <f>IF(AND(C406&lt;&gt;"",J406&lt;&gt;""),HYPERLINK("#'"&amp;C406&amp;"'!"&amp;J406,J406),"")</f>
        <v/>
      </c>
    </row>
    <row r="407" ht="15" customHeight="1">
      <c r="B407" s="16">
        <f>IF(AND(C407&lt;&gt;"",J407&lt;&gt;""),HYPERLINK("#'"&amp;C407&amp;"'!"&amp;J407,J407),"")</f>
        <v/>
      </c>
    </row>
    <row r="408" ht="15" customHeight="1">
      <c r="B408" s="16">
        <f>IF(AND(C408&lt;&gt;"",J408&lt;&gt;""),HYPERLINK("#'"&amp;C408&amp;"'!"&amp;J408,J408),"")</f>
        <v/>
      </c>
    </row>
    <row r="409" ht="15" customHeight="1">
      <c r="B409" s="16">
        <f>IF(AND(C409&lt;&gt;"",J409&lt;&gt;""),HYPERLINK("#'"&amp;C409&amp;"'!"&amp;J409,J409),"")</f>
        <v/>
      </c>
    </row>
    <row r="410" ht="15" customHeight="1">
      <c r="B410" s="16">
        <f>IF(AND(C410&lt;&gt;"",J410&lt;&gt;""),HYPERLINK("#'"&amp;C410&amp;"'!"&amp;J410,J410),"")</f>
        <v/>
      </c>
    </row>
    <row r="411" ht="15" customHeight="1">
      <c r="B411" s="16">
        <f>IF(AND(C411&lt;&gt;"",J411&lt;&gt;""),HYPERLINK("#'"&amp;C411&amp;"'!"&amp;J411,J411),"")</f>
        <v/>
      </c>
    </row>
    <row r="412" ht="15" customHeight="1">
      <c r="B412" s="16">
        <f>IF(AND(C412&lt;&gt;"",J412&lt;&gt;""),HYPERLINK("#'"&amp;C412&amp;"'!"&amp;J412,J412),"")</f>
        <v/>
      </c>
    </row>
    <row r="413" ht="15" customHeight="1">
      <c r="B413" s="16">
        <f>IF(AND(C413&lt;&gt;"",J413&lt;&gt;""),HYPERLINK("#'"&amp;C413&amp;"'!"&amp;J413,J413),"")</f>
        <v/>
      </c>
    </row>
    <row r="414" ht="15" customHeight="1">
      <c r="B414" s="16">
        <f>IF(AND(C414&lt;&gt;"",J414&lt;&gt;""),HYPERLINK("#'"&amp;C414&amp;"'!"&amp;J414,J414),"")</f>
        <v/>
      </c>
    </row>
    <row r="415" ht="15" customHeight="1">
      <c r="B415" s="16">
        <f>IF(AND(C415&lt;&gt;"",J415&lt;&gt;""),HYPERLINK("#'"&amp;C415&amp;"'!"&amp;J415,J415),"")</f>
        <v/>
      </c>
    </row>
    <row r="416" ht="15" customHeight="1">
      <c r="B416" s="16">
        <f>IF(AND(C416&lt;&gt;"",J416&lt;&gt;""),HYPERLINK("#'"&amp;C416&amp;"'!"&amp;J416,J416),"")</f>
        <v/>
      </c>
    </row>
    <row r="417" ht="15" customHeight="1">
      <c r="B417" s="16">
        <f>IF(AND(C417&lt;&gt;"",J417&lt;&gt;""),HYPERLINK("#'"&amp;C417&amp;"'!"&amp;J417,J417),"")</f>
        <v/>
      </c>
    </row>
    <row r="418" ht="15" customHeight="1">
      <c r="B418" s="16">
        <f>IF(AND(C418&lt;&gt;"",J418&lt;&gt;""),HYPERLINK("#'"&amp;C418&amp;"'!"&amp;J418,J418),"")</f>
        <v/>
      </c>
    </row>
    <row r="419" ht="15" customHeight="1">
      <c r="B419" s="16">
        <f>IF(AND(C419&lt;&gt;"",J419&lt;&gt;""),HYPERLINK("#'"&amp;C419&amp;"'!"&amp;J419,J419),"")</f>
        <v/>
      </c>
    </row>
    <row r="420" ht="15" customHeight="1">
      <c r="B420" s="16">
        <f>IF(AND(C420&lt;&gt;"",J420&lt;&gt;""),HYPERLINK("#'"&amp;C420&amp;"'!"&amp;J420,J420),"")</f>
        <v/>
      </c>
    </row>
    <row r="421" ht="15" customHeight="1">
      <c r="B421" s="16">
        <f>IF(AND(C421&lt;&gt;"",J421&lt;&gt;""),HYPERLINK("#'"&amp;C421&amp;"'!"&amp;J421,J421),"")</f>
        <v/>
      </c>
    </row>
    <row r="422" ht="15" customHeight="1">
      <c r="B422" s="16">
        <f>IF(AND(C422&lt;&gt;"",J422&lt;&gt;""),HYPERLINK("#'"&amp;C422&amp;"'!"&amp;J422,J422),"")</f>
        <v/>
      </c>
    </row>
    <row r="423" ht="15" customHeight="1">
      <c r="B423" s="16">
        <f>IF(AND(C423&lt;&gt;"",J423&lt;&gt;""),HYPERLINK("#'"&amp;C423&amp;"'!"&amp;J423,J423),"")</f>
        <v/>
      </c>
    </row>
    <row r="424" ht="15" customHeight="1">
      <c r="B424" s="16">
        <f>IF(AND(C424&lt;&gt;"",J424&lt;&gt;""),HYPERLINK("#'"&amp;C424&amp;"'!"&amp;J424,J424),"")</f>
        <v/>
      </c>
    </row>
    <row r="425" ht="15" customHeight="1">
      <c r="B425" s="16">
        <f>IF(AND(C425&lt;&gt;"",J425&lt;&gt;""),HYPERLINK("#'"&amp;C425&amp;"'!"&amp;J425,J425),"")</f>
        <v/>
      </c>
    </row>
    <row r="426" ht="15" customHeight="1">
      <c r="B426" s="16">
        <f>IF(AND(C426&lt;&gt;"",J426&lt;&gt;""),HYPERLINK("#'"&amp;C426&amp;"'!"&amp;J426,J426),"")</f>
        <v/>
      </c>
    </row>
    <row r="427" ht="15" customHeight="1">
      <c r="B427" s="16">
        <f>IF(AND(C427&lt;&gt;"",J427&lt;&gt;""),HYPERLINK("#'"&amp;C427&amp;"'!"&amp;J427,J427),"")</f>
        <v/>
      </c>
    </row>
    <row r="428" ht="15" customHeight="1">
      <c r="B428" s="16">
        <f>IF(AND(C428&lt;&gt;"",J428&lt;&gt;""),HYPERLINK("#'"&amp;C428&amp;"'!"&amp;J428,J428),"")</f>
        <v/>
      </c>
    </row>
    <row r="429" ht="15" customHeight="1">
      <c r="B429" s="16">
        <f>IF(AND(C429&lt;&gt;"",J429&lt;&gt;""),HYPERLINK("#'"&amp;C429&amp;"'!"&amp;J429,J429),"")</f>
        <v/>
      </c>
    </row>
    <row r="430" ht="15" customHeight="1">
      <c r="B430" s="16">
        <f>IF(AND(C430&lt;&gt;"",J430&lt;&gt;""),HYPERLINK("#'"&amp;C430&amp;"'!"&amp;J430,J430),"")</f>
        <v/>
      </c>
    </row>
    <row r="431" ht="15" customHeight="1">
      <c r="B431" s="16">
        <f>IF(AND(C431&lt;&gt;"",J431&lt;&gt;""),HYPERLINK("#'"&amp;C431&amp;"'!"&amp;J431,J431),"")</f>
        <v/>
      </c>
    </row>
    <row r="432" ht="15" customHeight="1">
      <c r="B432" s="16">
        <f>IF(AND(C432&lt;&gt;"",J432&lt;&gt;""),HYPERLINK("#'"&amp;C432&amp;"'!"&amp;J432,J432),"")</f>
        <v/>
      </c>
    </row>
    <row r="433" ht="15" customHeight="1">
      <c r="B433" s="16">
        <f>IF(AND(C433&lt;&gt;"",J433&lt;&gt;""),HYPERLINK("#'"&amp;C433&amp;"'!"&amp;J433,J433),"")</f>
        <v/>
      </c>
    </row>
    <row r="434" ht="15" customHeight="1">
      <c r="B434" s="16">
        <f>IF(AND(C434&lt;&gt;"",J434&lt;&gt;""),HYPERLINK("#'"&amp;C434&amp;"'!"&amp;J434,J434),"")</f>
        <v/>
      </c>
    </row>
    <row r="435" ht="15" customHeight="1">
      <c r="B435" s="16">
        <f>IF(AND(C435&lt;&gt;"",J435&lt;&gt;""),HYPERLINK("#'"&amp;C435&amp;"'!"&amp;J435,J435),"")</f>
        <v/>
      </c>
    </row>
    <row r="436" ht="15" customHeight="1">
      <c r="B436" s="16">
        <f>IF(AND(C436&lt;&gt;"",J436&lt;&gt;""),HYPERLINK("#'"&amp;C436&amp;"'!"&amp;J436,J436),"")</f>
        <v/>
      </c>
    </row>
    <row r="437" ht="15" customHeight="1">
      <c r="B437" s="16">
        <f>IF(AND(C437&lt;&gt;"",J437&lt;&gt;""),HYPERLINK("#'"&amp;C437&amp;"'!"&amp;J437,J437),"")</f>
        <v/>
      </c>
    </row>
    <row r="438" ht="15" customHeight="1">
      <c r="B438" s="16">
        <f>IF(AND(C438&lt;&gt;"",J438&lt;&gt;""),HYPERLINK("#'"&amp;C438&amp;"'!"&amp;J438,J438),"")</f>
        <v/>
      </c>
    </row>
    <row r="439" ht="15" customHeight="1">
      <c r="B439" s="16">
        <f>IF(AND(C439&lt;&gt;"",J439&lt;&gt;""),HYPERLINK("#'"&amp;C439&amp;"'!"&amp;J439,J439),"")</f>
        <v/>
      </c>
    </row>
    <row r="440" ht="15" customHeight="1">
      <c r="B440" s="16">
        <f>IF(AND(C440&lt;&gt;"",J440&lt;&gt;""),HYPERLINK("#'"&amp;C440&amp;"'!"&amp;J440,J440),"")</f>
        <v/>
      </c>
    </row>
    <row r="441" ht="15" customHeight="1">
      <c r="B441" s="16">
        <f>IF(AND(C441&lt;&gt;"",J441&lt;&gt;""),HYPERLINK("#'"&amp;C441&amp;"'!"&amp;J441,J441),"")</f>
        <v/>
      </c>
    </row>
    <row r="442" ht="15" customHeight="1">
      <c r="B442" s="16">
        <f>IF(AND(C442&lt;&gt;"",J442&lt;&gt;""),HYPERLINK("#'"&amp;C442&amp;"'!"&amp;J442,J442),"")</f>
        <v/>
      </c>
    </row>
    <row r="443" ht="15" customHeight="1">
      <c r="B443" s="16">
        <f>IF(AND(C443&lt;&gt;"",J443&lt;&gt;""),HYPERLINK("#'"&amp;C443&amp;"'!"&amp;J443,J443),"")</f>
        <v/>
      </c>
    </row>
    <row r="444" ht="15" customHeight="1">
      <c r="B444" s="16">
        <f>IF(AND(C444&lt;&gt;"",J444&lt;&gt;""),HYPERLINK("#'"&amp;C444&amp;"'!"&amp;J444,J444),"")</f>
        <v/>
      </c>
    </row>
    <row r="445" ht="15" customHeight="1">
      <c r="B445" s="16">
        <f>IF(AND(C445&lt;&gt;"",J445&lt;&gt;""),HYPERLINK("#'"&amp;C445&amp;"'!"&amp;J445,J445),"")</f>
        <v/>
      </c>
    </row>
    <row r="446" ht="15" customHeight="1">
      <c r="B446" s="16">
        <f>IF(AND(C446&lt;&gt;"",J446&lt;&gt;""),HYPERLINK("#'"&amp;C446&amp;"'!"&amp;J446,J446),"")</f>
        <v/>
      </c>
    </row>
    <row r="447" ht="15" customHeight="1">
      <c r="B447" s="16">
        <f>IF(AND(C447&lt;&gt;"",J447&lt;&gt;""),HYPERLINK("#'"&amp;C447&amp;"'!"&amp;J447,J447),"")</f>
        <v/>
      </c>
    </row>
    <row r="448" ht="15" customHeight="1">
      <c r="B448" s="16">
        <f>IF(AND(C448&lt;&gt;"",J448&lt;&gt;""),HYPERLINK("#'"&amp;C448&amp;"'!"&amp;J448,J448),"")</f>
        <v/>
      </c>
    </row>
    <row r="449" ht="15" customHeight="1">
      <c r="B449" s="16">
        <f>IF(AND(C449&lt;&gt;"",J449&lt;&gt;""),HYPERLINK("#'"&amp;C449&amp;"'!"&amp;J449,J449),"")</f>
        <v/>
      </c>
    </row>
    <row r="450" ht="15" customHeight="1">
      <c r="B450" s="16">
        <f>IF(AND(C450&lt;&gt;"",J450&lt;&gt;""),HYPERLINK("#'"&amp;C450&amp;"'!"&amp;J450,J450),"")</f>
        <v/>
      </c>
    </row>
    <row r="451" ht="15" customHeight="1">
      <c r="B451" s="16">
        <f>IF(AND(C451&lt;&gt;"",J451&lt;&gt;""),HYPERLINK("#'"&amp;C451&amp;"'!"&amp;J451,J451),"")</f>
        <v/>
      </c>
    </row>
    <row r="452" ht="15" customHeight="1">
      <c r="B452" s="16">
        <f>IF(AND(C452&lt;&gt;"",J452&lt;&gt;""),HYPERLINK("#'"&amp;C452&amp;"'!"&amp;J452,J452),"")</f>
        <v/>
      </c>
    </row>
    <row r="453" ht="15" customHeight="1">
      <c r="B453" s="16">
        <f>IF(AND(C453&lt;&gt;"",J453&lt;&gt;""),HYPERLINK("#'"&amp;C453&amp;"'!"&amp;J453,J453),"")</f>
        <v/>
      </c>
    </row>
    <row r="454" ht="15" customHeight="1">
      <c r="B454" s="16">
        <f>IF(AND(C454&lt;&gt;"",J454&lt;&gt;""),HYPERLINK("#'"&amp;C454&amp;"'!"&amp;J454,J454),"")</f>
        <v/>
      </c>
    </row>
    <row r="455" ht="15" customHeight="1">
      <c r="B455" s="16">
        <f>IF(AND(C455&lt;&gt;"",J455&lt;&gt;""),HYPERLINK("#'"&amp;C455&amp;"'!"&amp;J455,J455),"")</f>
        <v/>
      </c>
    </row>
    <row r="456" ht="15" customHeight="1">
      <c r="B456" s="16">
        <f>IF(AND(C456&lt;&gt;"",J456&lt;&gt;""),HYPERLINK("#'"&amp;C456&amp;"'!"&amp;J456,J456),"")</f>
        <v/>
      </c>
    </row>
    <row r="457" ht="15" customHeight="1">
      <c r="B457" s="16">
        <f>IF(AND(C457&lt;&gt;"",J457&lt;&gt;""),HYPERLINK("#'"&amp;C457&amp;"'!"&amp;J457,J457),"")</f>
        <v/>
      </c>
    </row>
    <row r="458" ht="15" customHeight="1">
      <c r="B458" s="16">
        <f>IF(AND(C458&lt;&gt;"",J458&lt;&gt;""),HYPERLINK("#'"&amp;C458&amp;"'!"&amp;J458,J458),"")</f>
        <v/>
      </c>
    </row>
    <row r="459" ht="15" customHeight="1">
      <c r="B459" s="16">
        <f>IF(AND(C459&lt;&gt;"",J459&lt;&gt;""),HYPERLINK("#'"&amp;C459&amp;"'!"&amp;J459,J459),"")</f>
        <v/>
      </c>
    </row>
    <row r="460" ht="15" customHeight="1">
      <c r="B460" s="16">
        <f>IF(AND(C460&lt;&gt;"",J460&lt;&gt;""),HYPERLINK("#'"&amp;C460&amp;"'!"&amp;J460,J460),"")</f>
        <v/>
      </c>
    </row>
    <row r="461" ht="15" customHeight="1">
      <c r="B461" s="16">
        <f>IF(AND(C461&lt;&gt;"",J461&lt;&gt;""),HYPERLINK("#'"&amp;C461&amp;"'!"&amp;J461,J461),"")</f>
        <v/>
      </c>
    </row>
    <row r="462" ht="15" customHeight="1">
      <c r="B462" s="16">
        <f>IF(AND(C462&lt;&gt;"",J462&lt;&gt;""),HYPERLINK("#'"&amp;C462&amp;"'!"&amp;J462,J462),"")</f>
        <v/>
      </c>
    </row>
    <row r="463" ht="15" customHeight="1">
      <c r="B463" s="16">
        <f>IF(AND(C463&lt;&gt;"",J463&lt;&gt;""),HYPERLINK("#'"&amp;C463&amp;"'!"&amp;J463,J463),"")</f>
        <v/>
      </c>
    </row>
    <row r="464" ht="15" customHeight="1">
      <c r="B464" s="16">
        <f>IF(AND(C464&lt;&gt;"",J464&lt;&gt;""),HYPERLINK("#'"&amp;C464&amp;"'!"&amp;J464,J464),"")</f>
        <v/>
      </c>
    </row>
    <row r="465" ht="15" customHeight="1">
      <c r="B465" s="16">
        <f>IF(AND(C465&lt;&gt;"",J465&lt;&gt;""),HYPERLINK("#'"&amp;C465&amp;"'!"&amp;J465,J465),"")</f>
        <v/>
      </c>
    </row>
    <row r="466" ht="15" customHeight="1">
      <c r="B466" s="16">
        <f>IF(AND(C466&lt;&gt;"",J466&lt;&gt;""),HYPERLINK("#'"&amp;C466&amp;"'!"&amp;J466,J466),"")</f>
        <v/>
      </c>
    </row>
    <row r="467" ht="15" customHeight="1">
      <c r="B467" s="16">
        <f>IF(AND(C467&lt;&gt;"",J467&lt;&gt;""),HYPERLINK("#'"&amp;C467&amp;"'!"&amp;J467,J467),"")</f>
        <v/>
      </c>
    </row>
    <row r="468" ht="15" customHeight="1">
      <c r="B468" s="16">
        <f>IF(AND(C468&lt;&gt;"",J468&lt;&gt;""),HYPERLINK("#'"&amp;C468&amp;"'!"&amp;J468,J468),"")</f>
        <v/>
      </c>
    </row>
    <row r="469" ht="15" customHeight="1">
      <c r="B469" s="16">
        <f>IF(AND(C469&lt;&gt;"",J469&lt;&gt;""),HYPERLINK("#'"&amp;C469&amp;"'!"&amp;J469,J469),"")</f>
        <v/>
      </c>
    </row>
    <row r="470" ht="15" customHeight="1">
      <c r="B470" s="16">
        <f>IF(AND(C470&lt;&gt;"",J470&lt;&gt;""),HYPERLINK("#'"&amp;C470&amp;"'!"&amp;J470,J470),"")</f>
        <v/>
      </c>
    </row>
    <row r="471" ht="15" customHeight="1">
      <c r="B471" s="16">
        <f>IF(AND(C471&lt;&gt;"",J471&lt;&gt;""),HYPERLINK("#'"&amp;C471&amp;"'!"&amp;J471,J471),"")</f>
        <v/>
      </c>
    </row>
    <row r="472" ht="15" customHeight="1">
      <c r="B472" s="16">
        <f>IF(AND(C472&lt;&gt;"",J472&lt;&gt;""),HYPERLINK("#'"&amp;C472&amp;"'!"&amp;J472,J472),"")</f>
        <v/>
      </c>
    </row>
    <row r="473" ht="15" customHeight="1">
      <c r="B473" s="16">
        <f>IF(AND(C473&lt;&gt;"",J473&lt;&gt;""),HYPERLINK("#'"&amp;C473&amp;"'!"&amp;J473,J473),"")</f>
        <v/>
      </c>
    </row>
    <row r="474" ht="15" customHeight="1">
      <c r="B474" s="16">
        <f>IF(AND(C474&lt;&gt;"",J474&lt;&gt;""),HYPERLINK("#'"&amp;C474&amp;"'!"&amp;J474,J474),"")</f>
        <v/>
      </c>
    </row>
    <row r="475" ht="15" customHeight="1">
      <c r="B475" s="16">
        <f>IF(AND(C475&lt;&gt;"",J475&lt;&gt;""),HYPERLINK("#'"&amp;C475&amp;"'!"&amp;J475,J475),"")</f>
        <v/>
      </c>
    </row>
    <row r="476" ht="15" customHeight="1">
      <c r="B476" s="16">
        <f>IF(AND(C476&lt;&gt;"",J476&lt;&gt;""),HYPERLINK("#'"&amp;C476&amp;"'!"&amp;J476,J476),"")</f>
        <v/>
      </c>
    </row>
    <row r="477" ht="15" customHeight="1">
      <c r="B477" s="16">
        <f>IF(AND(C477&lt;&gt;"",J477&lt;&gt;""),HYPERLINK("#'"&amp;C477&amp;"'!"&amp;J477,J477),"")</f>
        <v/>
      </c>
    </row>
    <row r="478" ht="15" customHeight="1">
      <c r="B478" s="16">
        <f>IF(AND(C478&lt;&gt;"",J478&lt;&gt;""),HYPERLINK("#'"&amp;C478&amp;"'!"&amp;J478,J478),"")</f>
        <v/>
      </c>
    </row>
    <row r="479" ht="15" customHeight="1">
      <c r="B479" s="16">
        <f>IF(AND(C479&lt;&gt;"",J479&lt;&gt;""),HYPERLINK("#'"&amp;C479&amp;"'!"&amp;J479,J479),"")</f>
        <v/>
      </c>
    </row>
    <row r="480" ht="15" customHeight="1">
      <c r="B480" s="16">
        <f>IF(AND(C480&lt;&gt;"",J480&lt;&gt;""),HYPERLINK("#'"&amp;C480&amp;"'!"&amp;J480,J480),"")</f>
        <v/>
      </c>
    </row>
    <row r="481" ht="15" customHeight="1">
      <c r="B481" s="16">
        <f>IF(AND(C481&lt;&gt;"",J481&lt;&gt;""),HYPERLINK("#'"&amp;C481&amp;"'!"&amp;J481,J481),"")</f>
        <v/>
      </c>
    </row>
    <row r="482" ht="15" customHeight="1">
      <c r="B482" s="16">
        <f>IF(AND(C482&lt;&gt;"",J482&lt;&gt;""),HYPERLINK("#'"&amp;C482&amp;"'!"&amp;J482,J482),"")</f>
        <v/>
      </c>
    </row>
    <row r="483" ht="15" customHeight="1">
      <c r="B483" s="16">
        <f>IF(AND(C483&lt;&gt;"",J483&lt;&gt;""),HYPERLINK("#'"&amp;C483&amp;"'!"&amp;J483,J483),"")</f>
        <v/>
      </c>
    </row>
    <row r="484" ht="15" customHeight="1">
      <c r="B484" s="16">
        <f>IF(AND(C484&lt;&gt;"",J484&lt;&gt;""),HYPERLINK("#'"&amp;C484&amp;"'!"&amp;J484,J484),"")</f>
        <v/>
      </c>
    </row>
    <row r="485" ht="15" customHeight="1">
      <c r="B485" s="16">
        <f>IF(AND(C485&lt;&gt;"",J485&lt;&gt;""),HYPERLINK("#'"&amp;C485&amp;"'!"&amp;J485,J485),"")</f>
        <v/>
      </c>
    </row>
    <row r="486" ht="15" customHeight="1">
      <c r="B486" s="16">
        <f>IF(AND(C486&lt;&gt;"",J486&lt;&gt;""),HYPERLINK("#'"&amp;C486&amp;"'!"&amp;J486,J486),"")</f>
        <v/>
      </c>
    </row>
    <row r="487" ht="15" customHeight="1">
      <c r="B487" s="16">
        <f>IF(AND(C487&lt;&gt;"",J487&lt;&gt;""),HYPERLINK("#'"&amp;C487&amp;"'!"&amp;J487,J487),"")</f>
        <v/>
      </c>
    </row>
    <row r="488" ht="15" customHeight="1">
      <c r="B488" s="16">
        <f>IF(AND(C488&lt;&gt;"",J488&lt;&gt;""),HYPERLINK("#'"&amp;C488&amp;"'!"&amp;J488,J488),"")</f>
        <v/>
      </c>
    </row>
    <row r="489" ht="15" customHeight="1">
      <c r="B489" s="16">
        <f>IF(AND(C489&lt;&gt;"",J489&lt;&gt;""),HYPERLINK("#'"&amp;C489&amp;"'!"&amp;J489,J489),"")</f>
        <v/>
      </c>
    </row>
    <row r="490" ht="15" customHeight="1">
      <c r="B490" s="16">
        <f>IF(AND(C490&lt;&gt;"",J490&lt;&gt;""),HYPERLINK("#'"&amp;C490&amp;"'!"&amp;J490,J490),"")</f>
        <v/>
      </c>
    </row>
    <row r="491" ht="15" customHeight="1">
      <c r="B491" s="16">
        <f>IF(AND(C491&lt;&gt;"",J491&lt;&gt;""),HYPERLINK("#'"&amp;C491&amp;"'!"&amp;J491,J491),"")</f>
        <v/>
      </c>
    </row>
    <row r="492" ht="15" customHeight="1">
      <c r="B492" s="16">
        <f>IF(AND(C492&lt;&gt;"",J492&lt;&gt;""),HYPERLINK("#'"&amp;C492&amp;"'!"&amp;J492,J492),"")</f>
        <v/>
      </c>
    </row>
    <row r="493" ht="15" customHeight="1">
      <c r="B493" s="16">
        <f>IF(AND(C493&lt;&gt;"",J493&lt;&gt;""),HYPERLINK("#'"&amp;C493&amp;"'!"&amp;J493,J493),"")</f>
        <v/>
      </c>
    </row>
    <row r="494" ht="15" customHeight="1">
      <c r="B494" s="16">
        <f>IF(AND(C494&lt;&gt;"",J494&lt;&gt;""),HYPERLINK("#'"&amp;C494&amp;"'!"&amp;J494,J494),"")</f>
        <v/>
      </c>
    </row>
    <row r="495" ht="15" customHeight="1">
      <c r="B495" s="16">
        <f>IF(AND(C495&lt;&gt;"",J495&lt;&gt;""),HYPERLINK("#'"&amp;C495&amp;"'!"&amp;J495,J495),"")</f>
        <v/>
      </c>
    </row>
    <row r="496" ht="15" customHeight="1">
      <c r="B496" s="16">
        <f>IF(AND(C496&lt;&gt;"",J496&lt;&gt;""),HYPERLINK("#'"&amp;C496&amp;"'!"&amp;J496,J496),"")</f>
        <v/>
      </c>
    </row>
    <row r="497" ht="15" customHeight="1">
      <c r="B497" s="16">
        <f>IF(AND(C497&lt;&gt;"",J497&lt;&gt;""),HYPERLINK("#'"&amp;C497&amp;"'!"&amp;J497,J497),"")</f>
        <v/>
      </c>
    </row>
    <row r="498" ht="15" customHeight="1">
      <c r="B498" s="16">
        <f>IF(AND(C498&lt;&gt;"",J498&lt;&gt;""),HYPERLINK("#'"&amp;C498&amp;"'!"&amp;J498,J498),"")</f>
        <v/>
      </c>
    </row>
    <row r="499" ht="15" customHeight="1">
      <c r="B499" s="16">
        <f>IF(AND(C499&lt;&gt;"",J499&lt;&gt;""),HYPERLINK("#'"&amp;C499&amp;"'!"&amp;J499,J499),"")</f>
        <v/>
      </c>
    </row>
    <row r="500" ht="15" customHeight="1">
      <c r="B500" s="16">
        <f>IF(AND(C500&lt;&gt;"",J500&lt;&gt;""),HYPERLINK("#'"&amp;C500&amp;"'!"&amp;J500,J500),"")</f>
        <v/>
      </c>
    </row>
    <row r="501" ht="15" customHeight="1">
      <c r="B501" s="16">
        <f>IF(AND(C501&lt;&gt;"",J501&lt;&gt;""),HYPERLINK("#'"&amp;C501&amp;"'!"&amp;J501,J501),"")</f>
        <v/>
      </c>
    </row>
    <row r="502" ht="15" customHeight="1">
      <c r="B502" s="16">
        <f>IF(AND(C502&lt;&gt;"",J502&lt;&gt;""),HYPERLINK("#'"&amp;C502&amp;"'!"&amp;J502,J502),"")</f>
        <v/>
      </c>
    </row>
    <row r="503" ht="15" customHeight="1">
      <c r="B503" s="16">
        <f>IF(AND(C503&lt;&gt;"",J503&lt;&gt;""),HYPERLINK("#'"&amp;C503&amp;"'!"&amp;J503,J503),"")</f>
        <v/>
      </c>
    </row>
    <row r="504" ht="15" customHeight="1">
      <c r="B504" s="16">
        <f>IF(AND(C504&lt;&gt;"",J504&lt;&gt;""),HYPERLINK("#'"&amp;C504&amp;"'!"&amp;J504,J504),"")</f>
        <v/>
      </c>
    </row>
    <row r="505" ht="15" customHeight="1">
      <c r="B505" s="16">
        <f>IF(AND(C505&lt;&gt;"",J505&lt;&gt;""),HYPERLINK("#'"&amp;C505&amp;"'!"&amp;J505,J505),"")</f>
        <v/>
      </c>
    </row>
    <row r="506" ht="15" customHeight="1">
      <c r="B506" s="16">
        <f>IF(AND(C506&lt;&gt;"",J506&lt;&gt;""),HYPERLINK("#'"&amp;C506&amp;"'!"&amp;J506,J506),"")</f>
        <v/>
      </c>
    </row>
    <row r="507" ht="15" customHeight="1">
      <c r="B507" s="16">
        <f>IF(AND(C507&lt;&gt;"",J507&lt;&gt;""),HYPERLINK("#'"&amp;C507&amp;"'!"&amp;J507,J507),"")</f>
        <v/>
      </c>
    </row>
    <row r="508" ht="15" customHeight="1">
      <c r="B508" s="16">
        <f>IF(AND(C508&lt;&gt;"",J508&lt;&gt;""),HYPERLINK("#'"&amp;C508&amp;"'!"&amp;J508,J508),"")</f>
        <v/>
      </c>
    </row>
    <row r="509" ht="15" customHeight="1">
      <c r="B509" s="16">
        <f>IF(AND(C509&lt;&gt;"",J509&lt;&gt;""),HYPERLINK("#'"&amp;C509&amp;"'!"&amp;J509,J509),"")</f>
        <v/>
      </c>
    </row>
    <row r="510" ht="15" customHeight="1">
      <c r="B510" s="16">
        <f>IF(AND(C510&lt;&gt;"",J510&lt;&gt;""),HYPERLINK("#'"&amp;C510&amp;"'!"&amp;J510,J510),"")</f>
        <v/>
      </c>
    </row>
    <row r="511" ht="15" customHeight="1">
      <c r="B511" s="16">
        <f>IF(AND(C511&lt;&gt;"",J511&lt;&gt;""),HYPERLINK("#'"&amp;C511&amp;"'!"&amp;J511,J511),"")</f>
        <v/>
      </c>
    </row>
    <row r="512" ht="15" customHeight="1">
      <c r="B512" s="16">
        <f>IF(AND(C512&lt;&gt;"",J512&lt;&gt;""),HYPERLINK("#'"&amp;C512&amp;"'!"&amp;J512,J512),"")</f>
        <v/>
      </c>
    </row>
    <row r="513" ht="15" customHeight="1">
      <c r="B513" s="16">
        <f>IF(AND(C513&lt;&gt;"",J513&lt;&gt;""),HYPERLINK("#'"&amp;C513&amp;"'!"&amp;J513,J513),"")</f>
        <v/>
      </c>
    </row>
    <row r="514" ht="15" customHeight="1">
      <c r="B514" s="16">
        <f>IF(AND(C514&lt;&gt;"",J514&lt;&gt;""),HYPERLINK("#'"&amp;C514&amp;"'!"&amp;J514,J514),"")</f>
        <v/>
      </c>
    </row>
    <row r="515" ht="15" customHeight="1">
      <c r="B515" s="16">
        <f>IF(AND(C515&lt;&gt;"",J515&lt;&gt;""),HYPERLINK("#'"&amp;C515&amp;"'!"&amp;J515,J515),"")</f>
        <v/>
      </c>
    </row>
    <row r="516" ht="15" customHeight="1">
      <c r="B516" s="16">
        <f>IF(AND(C516&lt;&gt;"",J516&lt;&gt;""),HYPERLINK("#'"&amp;C516&amp;"'!"&amp;J516,J516),"")</f>
        <v/>
      </c>
    </row>
    <row r="517" ht="15" customHeight="1">
      <c r="B517" s="16">
        <f>IF(AND(C517&lt;&gt;"",J517&lt;&gt;""),HYPERLINK("#'"&amp;C517&amp;"'!"&amp;J517,J517),"")</f>
        <v/>
      </c>
    </row>
    <row r="518" ht="15" customHeight="1">
      <c r="B518" s="16">
        <f>IF(AND(C518&lt;&gt;"",J518&lt;&gt;""),HYPERLINK("#'"&amp;C518&amp;"'!"&amp;J518,J518),"")</f>
        <v/>
      </c>
    </row>
    <row r="519" ht="15" customHeight="1">
      <c r="B519" s="16">
        <f>IF(AND(C519&lt;&gt;"",J519&lt;&gt;""),HYPERLINK("#'"&amp;C519&amp;"'!"&amp;J519,J519),"")</f>
        <v/>
      </c>
    </row>
    <row r="520" ht="15" customHeight="1">
      <c r="B520" s="16">
        <f>IF(AND(C520&lt;&gt;"",J520&lt;&gt;""),HYPERLINK("#'"&amp;C520&amp;"'!"&amp;J520,J520),"")</f>
        <v/>
      </c>
    </row>
    <row r="521" ht="15" customHeight="1">
      <c r="B521" s="16">
        <f>IF(AND(C521&lt;&gt;"",J521&lt;&gt;""),HYPERLINK("#'"&amp;C521&amp;"'!"&amp;J521,J521),"")</f>
        <v/>
      </c>
    </row>
    <row r="522" ht="15" customHeight="1">
      <c r="B522" s="16">
        <f>IF(AND(C522&lt;&gt;"",J522&lt;&gt;""),HYPERLINK("#'"&amp;C522&amp;"'!"&amp;J522,J522),"")</f>
        <v/>
      </c>
    </row>
    <row r="523" ht="15" customHeight="1">
      <c r="B523" s="16">
        <f>IF(AND(C523&lt;&gt;"",J523&lt;&gt;""),HYPERLINK("#'"&amp;C523&amp;"'!"&amp;J523,J523),"")</f>
        <v/>
      </c>
    </row>
    <row r="524" ht="15" customHeight="1">
      <c r="B524" s="16">
        <f>IF(AND(C524&lt;&gt;"",J524&lt;&gt;""),HYPERLINK("#'"&amp;C524&amp;"'!"&amp;J524,J524),"")</f>
        <v/>
      </c>
    </row>
    <row r="525" ht="15" customHeight="1">
      <c r="B525" s="16">
        <f>IF(AND(C525&lt;&gt;"",J525&lt;&gt;""),HYPERLINK("#'"&amp;C525&amp;"'!"&amp;J525,J525),"")</f>
        <v/>
      </c>
    </row>
    <row r="526" ht="15" customHeight="1">
      <c r="B526" s="16">
        <f>IF(AND(C526&lt;&gt;"",J526&lt;&gt;""),HYPERLINK("#'"&amp;C526&amp;"'!"&amp;J526,J526),"")</f>
        <v/>
      </c>
    </row>
    <row r="527" ht="15" customHeight="1">
      <c r="B527" s="16">
        <f>IF(AND(C527&lt;&gt;"",J527&lt;&gt;""),HYPERLINK("#'"&amp;C527&amp;"'!"&amp;J527,J527),"")</f>
        <v/>
      </c>
    </row>
    <row r="528" ht="15" customHeight="1">
      <c r="B528" s="16">
        <f>IF(AND(C528&lt;&gt;"",J528&lt;&gt;""),HYPERLINK("#'"&amp;C528&amp;"'!"&amp;J528,J528),"")</f>
        <v/>
      </c>
    </row>
    <row r="529" ht="15" customHeight="1">
      <c r="B529" s="16">
        <f>IF(AND(C529&lt;&gt;"",J529&lt;&gt;""),HYPERLINK("#'"&amp;C529&amp;"'!"&amp;J529,J529),"")</f>
        <v/>
      </c>
    </row>
    <row r="530" ht="15" customHeight="1">
      <c r="B530" s="16">
        <f>IF(AND(C530&lt;&gt;"",J530&lt;&gt;""),HYPERLINK("#'"&amp;C530&amp;"'!"&amp;J530,J530),"")</f>
        <v/>
      </c>
    </row>
    <row r="531" ht="15" customHeight="1">
      <c r="B531" s="16">
        <f>IF(AND(C531&lt;&gt;"",J531&lt;&gt;""),HYPERLINK("#'"&amp;C531&amp;"'!"&amp;J531,J531),"")</f>
        <v/>
      </c>
    </row>
    <row r="532" ht="15" customHeight="1">
      <c r="B532" s="16">
        <f>IF(AND(C532&lt;&gt;"",J532&lt;&gt;""),HYPERLINK("#'"&amp;C532&amp;"'!"&amp;J532,J532),"")</f>
        <v/>
      </c>
    </row>
    <row r="533" ht="15" customHeight="1">
      <c r="B533" s="16">
        <f>IF(AND(C533&lt;&gt;"",J533&lt;&gt;""),HYPERLINK("#'"&amp;C533&amp;"'!"&amp;J533,J533),"")</f>
        <v/>
      </c>
    </row>
    <row r="534" ht="15" customHeight="1">
      <c r="B534" s="16">
        <f>IF(AND(C534&lt;&gt;"",J534&lt;&gt;""),HYPERLINK("#'"&amp;C534&amp;"'!"&amp;J534,J534),"")</f>
        <v/>
      </c>
    </row>
    <row r="535" ht="15" customHeight="1">
      <c r="B535" s="16">
        <f>IF(AND(C535&lt;&gt;"",J535&lt;&gt;""),HYPERLINK("#'"&amp;C535&amp;"'!"&amp;J535,J535),"")</f>
        <v/>
      </c>
    </row>
    <row r="536" ht="15" customHeight="1">
      <c r="B536" s="16">
        <f>IF(AND(C536&lt;&gt;"",J536&lt;&gt;""),HYPERLINK("#'"&amp;C536&amp;"'!"&amp;J536,J536),"")</f>
        <v/>
      </c>
    </row>
    <row r="537" ht="15" customHeight="1">
      <c r="B537" s="16">
        <f>IF(AND(C537&lt;&gt;"",J537&lt;&gt;""),HYPERLINK("#'"&amp;C537&amp;"'!"&amp;J537,J537),"")</f>
        <v/>
      </c>
    </row>
    <row r="538" ht="15" customHeight="1">
      <c r="B538" s="16">
        <f>IF(AND(C538&lt;&gt;"",J538&lt;&gt;""),HYPERLINK("#'"&amp;C538&amp;"'!"&amp;J538,J538),"")</f>
        <v/>
      </c>
    </row>
    <row r="539" ht="15" customHeight="1">
      <c r="B539" s="16">
        <f>IF(AND(C539&lt;&gt;"",J539&lt;&gt;""),HYPERLINK("#'"&amp;C539&amp;"'!"&amp;J539,J539),"")</f>
        <v/>
      </c>
    </row>
    <row r="540" ht="15" customHeight="1">
      <c r="B540" s="16">
        <f>IF(AND(C540&lt;&gt;"",J540&lt;&gt;""),HYPERLINK("#'"&amp;C540&amp;"'!"&amp;J540,J540),"")</f>
        <v/>
      </c>
    </row>
    <row r="541" ht="15" customHeight="1">
      <c r="B541" s="16">
        <f>IF(AND(C541&lt;&gt;"",J541&lt;&gt;""),HYPERLINK("#'"&amp;C541&amp;"'!"&amp;J541,J541),"")</f>
        <v/>
      </c>
    </row>
    <row r="542" ht="15" customHeight="1">
      <c r="B542" s="16">
        <f>IF(AND(C542&lt;&gt;"",J542&lt;&gt;""),HYPERLINK("#'"&amp;C542&amp;"'!"&amp;J542,J542),"")</f>
        <v/>
      </c>
    </row>
    <row r="543" ht="15" customHeight="1">
      <c r="B543" s="16">
        <f>IF(AND(C543&lt;&gt;"",J543&lt;&gt;""),HYPERLINK("#'"&amp;C543&amp;"'!"&amp;J543,J543),"")</f>
        <v/>
      </c>
    </row>
    <row r="544" ht="15" customHeight="1">
      <c r="B544" s="16">
        <f>IF(AND(C544&lt;&gt;"",J544&lt;&gt;""),HYPERLINK("#'"&amp;C544&amp;"'!"&amp;J544,J544),"")</f>
        <v/>
      </c>
    </row>
    <row r="545" ht="15" customHeight="1">
      <c r="B545" s="16">
        <f>IF(AND(C545&lt;&gt;"",J545&lt;&gt;""),HYPERLINK("#'"&amp;C545&amp;"'!"&amp;J545,J545),"")</f>
        <v/>
      </c>
    </row>
    <row r="546" ht="15" customHeight="1">
      <c r="B546" s="16">
        <f>IF(AND(C546&lt;&gt;"",J546&lt;&gt;""),HYPERLINK("#'"&amp;C546&amp;"'!"&amp;J546,J546),"")</f>
        <v/>
      </c>
    </row>
    <row r="547" ht="15" customHeight="1">
      <c r="B547" s="16">
        <f>IF(AND(C547&lt;&gt;"",J547&lt;&gt;""),HYPERLINK("#'"&amp;C547&amp;"'!"&amp;J547,J547),"")</f>
        <v/>
      </c>
    </row>
    <row r="548" ht="15" customHeight="1">
      <c r="B548" s="16">
        <f>IF(AND(C548&lt;&gt;"",J548&lt;&gt;""),HYPERLINK("#'"&amp;C548&amp;"'!"&amp;J548,J548),"")</f>
        <v/>
      </c>
    </row>
    <row r="549" ht="15" customHeight="1">
      <c r="B549" s="16">
        <f>IF(AND(C549&lt;&gt;"",J549&lt;&gt;""),HYPERLINK("#'"&amp;C549&amp;"'!"&amp;J549,J549),"")</f>
        <v/>
      </c>
    </row>
    <row r="550" ht="15" customHeight="1">
      <c r="B550" s="16">
        <f>IF(AND(C550&lt;&gt;"",J550&lt;&gt;""),HYPERLINK("#'"&amp;C550&amp;"'!"&amp;J550,J550),"")</f>
        <v/>
      </c>
    </row>
    <row r="551" ht="15" customHeight="1">
      <c r="B551" s="16">
        <f>IF(AND(C551&lt;&gt;"",J551&lt;&gt;""),HYPERLINK("#'"&amp;C551&amp;"'!"&amp;J551,J551),"")</f>
        <v/>
      </c>
    </row>
    <row r="552" ht="15" customHeight="1">
      <c r="B552" s="16">
        <f>IF(AND(C552&lt;&gt;"",J552&lt;&gt;""),HYPERLINK("#'"&amp;C552&amp;"'!"&amp;J552,J552),"")</f>
        <v/>
      </c>
    </row>
    <row r="553" ht="15" customHeight="1">
      <c r="B553" s="16">
        <f>IF(AND(C553&lt;&gt;"",J553&lt;&gt;""),HYPERLINK("#'"&amp;C553&amp;"'!"&amp;J553,J553),"")</f>
        <v/>
      </c>
    </row>
    <row r="554" ht="15" customHeight="1">
      <c r="B554" s="16">
        <f>IF(AND(C554&lt;&gt;"",J554&lt;&gt;""),HYPERLINK("#'"&amp;C554&amp;"'!"&amp;J554,J554),"")</f>
        <v/>
      </c>
    </row>
    <row r="555" ht="15" customHeight="1">
      <c r="B555" s="16">
        <f>IF(AND(C555&lt;&gt;"",J555&lt;&gt;""),HYPERLINK("#'"&amp;C555&amp;"'!"&amp;J555,J555),"")</f>
        <v/>
      </c>
    </row>
    <row r="556" ht="15" customHeight="1">
      <c r="B556" s="16">
        <f>IF(AND(C556&lt;&gt;"",J556&lt;&gt;""),HYPERLINK("#'"&amp;C556&amp;"'!"&amp;J556,J556),"")</f>
        <v/>
      </c>
    </row>
    <row r="557" ht="15" customHeight="1">
      <c r="B557" s="16">
        <f>IF(AND(C557&lt;&gt;"",J557&lt;&gt;""),HYPERLINK("#'"&amp;C557&amp;"'!"&amp;J557,J557),"")</f>
        <v/>
      </c>
    </row>
    <row r="558" ht="15" customHeight="1">
      <c r="B558" s="16">
        <f>IF(AND(C558&lt;&gt;"",J558&lt;&gt;""),HYPERLINK("#'"&amp;C558&amp;"'!"&amp;J558,J558),"")</f>
        <v/>
      </c>
    </row>
    <row r="559" ht="15" customHeight="1">
      <c r="B559" s="16">
        <f>IF(AND(C559&lt;&gt;"",J559&lt;&gt;""),HYPERLINK("#'"&amp;C559&amp;"'!"&amp;J559,J559),"")</f>
        <v/>
      </c>
    </row>
    <row r="560" ht="15" customHeight="1">
      <c r="B560" s="16">
        <f>IF(AND(C560&lt;&gt;"",J560&lt;&gt;""),HYPERLINK("#'"&amp;C560&amp;"'!"&amp;J560,J560),"")</f>
        <v/>
      </c>
    </row>
    <row r="561" ht="15" customHeight="1">
      <c r="B561" s="16">
        <f>IF(AND(C561&lt;&gt;"",J561&lt;&gt;""),HYPERLINK("#'"&amp;C561&amp;"'!"&amp;J561,J561),"")</f>
        <v/>
      </c>
    </row>
    <row r="562" ht="15" customHeight="1">
      <c r="B562" s="16">
        <f>IF(AND(C562&lt;&gt;"",J562&lt;&gt;""),HYPERLINK("#'"&amp;C562&amp;"'!"&amp;J562,J562),"")</f>
        <v/>
      </c>
    </row>
    <row r="563" ht="15" customHeight="1">
      <c r="B563" s="16">
        <f>IF(AND(C563&lt;&gt;"",J563&lt;&gt;""),HYPERLINK("#'"&amp;C563&amp;"'!"&amp;J563,J563),"")</f>
        <v/>
      </c>
    </row>
    <row r="564" ht="15" customHeight="1">
      <c r="B564" s="16">
        <f>IF(AND(C564&lt;&gt;"",J564&lt;&gt;""),HYPERLINK("#'"&amp;C564&amp;"'!"&amp;J564,J564),"")</f>
        <v/>
      </c>
    </row>
    <row r="565" ht="15" customHeight="1">
      <c r="B565" s="16">
        <f>IF(AND(C565&lt;&gt;"",J565&lt;&gt;""),HYPERLINK("#'"&amp;C565&amp;"'!"&amp;J565,J565),"")</f>
        <v/>
      </c>
    </row>
    <row r="566" ht="15" customHeight="1">
      <c r="B566" s="16">
        <f>IF(AND(C566&lt;&gt;"",J566&lt;&gt;""),HYPERLINK("#'"&amp;C566&amp;"'!"&amp;J566,J566),"")</f>
        <v/>
      </c>
    </row>
    <row r="567" ht="15" customHeight="1">
      <c r="B567" s="16">
        <f>IF(AND(C567&lt;&gt;"",J567&lt;&gt;""),HYPERLINK("#'"&amp;C567&amp;"'!"&amp;J567,J567),"")</f>
        <v/>
      </c>
    </row>
    <row r="568" ht="15" customHeight="1">
      <c r="B568" s="16">
        <f>IF(AND(C568&lt;&gt;"",J568&lt;&gt;""),HYPERLINK("#'"&amp;C568&amp;"'!"&amp;J568,J568),"")</f>
        <v/>
      </c>
    </row>
    <row r="569" ht="15" customHeight="1">
      <c r="B569" s="16">
        <f>IF(AND(C569&lt;&gt;"",J569&lt;&gt;""),HYPERLINK("#'"&amp;C569&amp;"'!"&amp;J569,J569),"")</f>
        <v/>
      </c>
    </row>
    <row r="570" ht="15" customHeight="1">
      <c r="B570" s="16">
        <f>IF(AND(C570&lt;&gt;"",J570&lt;&gt;""),HYPERLINK("#'"&amp;C570&amp;"'!"&amp;J570,J570),"")</f>
        <v/>
      </c>
    </row>
    <row r="571" ht="15" customHeight="1">
      <c r="B571" s="16">
        <f>IF(AND(C571&lt;&gt;"",J571&lt;&gt;""),HYPERLINK("#'"&amp;C571&amp;"'!"&amp;J571,J571),"")</f>
        <v/>
      </c>
    </row>
    <row r="572" ht="15" customHeight="1">
      <c r="B572" s="16">
        <f>IF(AND(C572&lt;&gt;"",J572&lt;&gt;""),HYPERLINK("#'"&amp;C572&amp;"'!"&amp;J572,J572),"")</f>
        <v/>
      </c>
    </row>
    <row r="573" ht="15" customHeight="1">
      <c r="B573" s="16">
        <f>IF(AND(C573&lt;&gt;"",J573&lt;&gt;""),HYPERLINK("#'"&amp;C573&amp;"'!"&amp;J573,J573),"")</f>
        <v/>
      </c>
    </row>
    <row r="574" ht="15" customHeight="1">
      <c r="B574" s="16">
        <f>IF(AND(C574&lt;&gt;"",J574&lt;&gt;""),HYPERLINK("#'"&amp;C574&amp;"'!"&amp;J574,J574),"")</f>
        <v/>
      </c>
    </row>
    <row r="575" ht="15" customHeight="1">
      <c r="B575" s="16">
        <f>IF(AND(C575&lt;&gt;"",J575&lt;&gt;""),HYPERLINK("#'"&amp;C575&amp;"'!"&amp;J575,J575),"")</f>
        <v/>
      </c>
    </row>
    <row r="576" ht="15" customHeight="1">
      <c r="B576" s="16">
        <f>IF(AND(C576&lt;&gt;"",J576&lt;&gt;""),HYPERLINK("#'"&amp;C576&amp;"'!"&amp;J576,J576),"")</f>
        <v/>
      </c>
    </row>
    <row r="577" ht="15" customHeight="1">
      <c r="B577" s="16">
        <f>IF(AND(C577&lt;&gt;"",J577&lt;&gt;""),HYPERLINK("#'"&amp;C577&amp;"'!"&amp;J577,J577),"")</f>
        <v/>
      </c>
    </row>
    <row r="578" ht="15" customHeight="1">
      <c r="B578" s="16">
        <f>IF(AND(C578&lt;&gt;"",J578&lt;&gt;""),HYPERLINK("#'"&amp;C578&amp;"'!"&amp;J578,J578),"")</f>
        <v/>
      </c>
    </row>
    <row r="579" ht="15" customHeight="1">
      <c r="B579" s="16">
        <f>IF(AND(C579&lt;&gt;"",J579&lt;&gt;""),HYPERLINK("#'"&amp;C579&amp;"'!"&amp;J579,J579),"")</f>
        <v/>
      </c>
    </row>
    <row r="580" ht="15" customHeight="1">
      <c r="B580" s="16">
        <f>IF(AND(C580&lt;&gt;"",J580&lt;&gt;""),HYPERLINK("#'"&amp;C580&amp;"'!"&amp;J580,J580),"")</f>
        <v/>
      </c>
    </row>
    <row r="581" ht="15" customHeight="1">
      <c r="B581" s="16">
        <f>IF(AND(C581&lt;&gt;"",J581&lt;&gt;""),HYPERLINK("#'"&amp;C581&amp;"'!"&amp;J581,J581),"")</f>
        <v/>
      </c>
    </row>
    <row r="582" ht="15" customHeight="1">
      <c r="B582" s="16">
        <f>IF(AND(C582&lt;&gt;"",J582&lt;&gt;""),HYPERLINK("#'"&amp;C582&amp;"'!"&amp;J582,J582),"")</f>
        <v/>
      </c>
    </row>
    <row r="583" ht="15" customHeight="1">
      <c r="B583" s="16">
        <f>IF(AND(C583&lt;&gt;"",J583&lt;&gt;""),HYPERLINK("#'"&amp;C583&amp;"'!"&amp;J583,J583),"")</f>
        <v/>
      </c>
    </row>
    <row r="584" ht="15" customHeight="1">
      <c r="B584" s="16">
        <f>IF(AND(C584&lt;&gt;"",J584&lt;&gt;""),HYPERLINK("#'"&amp;C584&amp;"'!"&amp;J584,J584),"")</f>
        <v/>
      </c>
    </row>
    <row r="585" ht="15" customHeight="1">
      <c r="B585" s="16">
        <f>IF(AND(C585&lt;&gt;"",J585&lt;&gt;""),HYPERLINK("#'"&amp;C585&amp;"'!"&amp;J585,J585),"")</f>
        <v/>
      </c>
    </row>
    <row r="586" ht="15" customHeight="1">
      <c r="B586" s="16">
        <f>IF(AND(C586&lt;&gt;"",J586&lt;&gt;""),HYPERLINK("#'"&amp;C586&amp;"'!"&amp;J586,J586),"")</f>
        <v/>
      </c>
    </row>
    <row r="587" ht="15" customHeight="1">
      <c r="B587" s="16">
        <f>IF(AND(C587&lt;&gt;"",J587&lt;&gt;""),HYPERLINK("#'"&amp;C587&amp;"'!"&amp;J587,J587),"")</f>
        <v/>
      </c>
    </row>
    <row r="588" ht="15" customHeight="1">
      <c r="B588" s="16">
        <f>IF(AND(C588&lt;&gt;"",J588&lt;&gt;""),HYPERLINK("#'"&amp;C588&amp;"'!"&amp;J588,J588),"")</f>
        <v/>
      </c>
    </row>
    <row r="589" ht="15" customHeight="1">
      <c r="B589" s="16">
        <f>IF(AND(C589&lt;&gt;"",J589&lt;&gt;""),HYPERLINK("#'"&amp;C589&amp;"'!"&amp;J589,J589),"")</f>
        <v/>
      </c>
    </row>
    <row r="590" ht="15" customHeight="1">
      <c r="B590" s="16">
        <f>IF(AND(C590&lt;&gt;"",J590&lt;&gt;""),HYPERLINK("#'"&amp;C590&amp;"'!"&amp;J590,J590),"")</f>
        <v/>
      </c>
    </row>
    <row r="591" ht="15" customHeight="1">
      <c r="B591" s="16">
        <f>IF(AND(C591&lt;&gt;"",J591&lt;&gt;""),HYPERLINK("#'"&amp;C591&amp;"'!"&amp;J591,J591),"")</f>
        <v/>
      </c>
    </row>
    <row r="592" ht="15" customHeight="1">
      <c r="B592" s="16">
        <f>IF(AND(C592&lt;&gt;"",J592&lt;&gt;""),HYPERLINK("#'"&amp;C592&amp;"'!"&amp;J592,J592),"")</f>
        <v/>
      </c>
    </row>
    <row r="593" ht="15" customHeight="1">
      <c r="B593" s="16">
        <f>IF(AND(C593&lt;&gt;"",J593&lt;&gt;""),HYPERLINK("#'"&amp;C593&amp;"'!"&amp;J593,J593),"")</f>
        <v/>
      </c>
    </row>
    <row r="594" ht="15" customHeight="1">
      <c r="B594" s="16">
        <f>IF(AND(C594&lt;&gt;"",J594&lt;&gt;""),HYPERLINK("#'"&amp;C594&amp;"'!"&amp;J594,J594),"")</f>
        <v/>
      </c>
    </row>
    <row r="595" ht="15" customHeight="1">
      <c r="B595" s="16">
        <f>IF(AND(C595&lt;&gt;"",J595&lt;&gt;""),HYPERLINK("#'"&amp;C595&amp;"'!"&amp;J595,J595),"")</f>
        <v/>
      </c>
    </row>
    <row r="596" ht="15" customHeight="1">
      <c r="B596" s="16">
        <f>IF(AND(C596&lt;&gt;"",J596&lt;&gt;""),HYPERLINK("#'"&amp;C596&amp;"'!"&amp;J596,J596),"")</f>
        <v/>
      </c>
    </row>
    <row r="597" ht="15" customHeight="1">
      <c r="B597" s="16">
        <f>IF(AND(C597&lt;&gt;"",J597&lt;&gt;""),HYPERLINK("#'"&amp;C597&amp;"'!"&amp;J597,J597),"")</f>
        <v/>
      </c>
    </row>
    <row r="598" ht="15" customHeight="1">
      <c r="B598" s="16">
        <f>IF(AND(C598&lt;&gt;"",J598&lt;&gt;""),HYPERLINK("#'"&amp;C598&amp;"'!"&amp;J598,J598),"")</f>
        <v/>
      </c>
    </row>
    <row r="599" ht="15" customHeight="1">
      <c r="B599" s="16">
        <f>IF(AND(C599&lt;&gt;"",J599&lt;&gt;""),HYPERLINK("#'"&amp;C599&amp;"'!"&amp;J599,J599),"")</f>
        <v/>
      </c>
    </row>
    <row r="600" ht="15" customHeight="1">
      <c r="B600" s="16">
        <f>IF(AND(C600&lt;&gt;"",J600&lt;&gt;""),HYPERLINK("#'"&amp;C600&amp;"'!"&amp;J600,J600),"")</f>
        <v/>
      </c>
    </row>
    <row r="601" ht="15" customHeight="1">
      <c r="B601" s="16">
        <f>IF(AND(C601&lt;&gt;"",J601&lt;&gt;""),HYPERLINK("#'"&amp;C601&amp;"'!"&amp;J601,J601),"")</f>
        <v/>
      </c>
    </row>
    <row r="602" ht="15" customHeight="1">
      <c r="B602" s="16">
        <f>IF(AND(C602&lt;&gt;"",J602&lt;&gt;""),HYPERLINK("#'"&amp;C602&amp;"'!"&amp;J602,J602),"")</f>
        <v/>
      </c>
    </row>
    <row r="603" ht="15" customHeight="1">
      <c r="B603" s="16">
        <f>IF(AND(C603&lt;&gt;"",J603&lt;&gt;""),HYPERLINK("#'"&amp;C603&amp;"'!"&amp;J603,J603),"")</f>
        <v/>
      </c>
    </row>
    <row r="604" ht="15" customHeight="1">
      <c r="B604" s="16">
        <f>IF(AND(C604&lt;&gt;"",J604&lt;&gt;""),HYPERLINK("#'"&amp;C604&amp;"'!"&amp;J604,J604),"")</f>
        <v/>
      </c>
    </row>
    <row r="605" ht="15" customHeight="1">
      <c r="B605" s="16">
        <f>IF(AND(C605&lt;&gt;"",J605&lt;&gt;""),HYPERLINK("#'"&amp;C605&amp;"'!"&amp;J605,J605),"")</f>
        <v/>
      </c>
    </row>
    <row r="606" ht="15" customHeight="1">
      <c r="B606" s="16">
        <f>IF(AND(C606&lt;&gt;"",J606&lt;&gt;""),HYPERLINK("#'"&amp;C606&amp;"'!"&amp;J606,J606),"")</f>
        <v/>
      </c>
    </row>
    <row r="607" ht="15" customHeight="1">
      <c r="B607" s="16">
        <f>IF(AND(C607&lt;&gt;"",J607&lt;&gt;""),HYPERLINK("#'"&amp;C607&amp;"'!"&amp;J607,J607),"")</f>
        <v/>
      </c>
    </row>
    <row r="608" ht="15" customHeight="1">
      <c r="B608" s="16">
        <f>IF(AND(C608&lt;&gt;"",J608&lt;&gt;""),HYPERLINK("#'"&amp;C608&amp;"'!"&amp;J608,J608),"")</f>
        <v/>
      </c>
    </row>
    <row r="609" ht="15" customHeight="1">
      <c r="B609" s="16">
        <f>IF(AND(C609&lt;&gt;"",J609&lt;&gt;""),HYPERLINK("#'"&amp;C609&amp;"'!"&amp;J609,J609),"")</f>
        <v/>
      </c>
    </row>
    <row r="610" ht="15" customHeight="1">
      <c r="B610" s="16">
        <f>IF(AND(C610&lt;&gt;"",J610&lt;&gt;""),HYPERLINK("#'"&amp;C610&amp;"'!"&amp;J610,J610),"")</f>
        <v/>
      </c>
    </row>
    <row r="611" ht="15" customHeight="1">
      <c r="B611" s="16">
        <f>IF(AND(C611&lt;&gt;"",J611&lt;&gt;""),HYPERLINK("#'"&amp;C611&amp;"'!"&amp;J611,J611),"")</f>
        <v/>
      </c>
    </row>
    <row r="612" ht="15" customHeight="1">
      <c r="B612" s="16">
        <f>IF(AND(C612&lt;&gt;"",J612&lt;&gt;""),HYPERLINK("#'"&amp;C612&amp;"'!"&amp;J612,J612),"")</f>
        <v/>
      </c>
    </row>
    <row r="613" ht="15" customHeight="1">
      <c r="B613" s="16">
        <f>IF(AND(C613&lt;&gt;"",J613&lt;&gt;""),HYPERLINK("#'"&amp;C613&amp;"'!"&amp;J613,J613),"")</f>
        <v/>
      </c>
    </row>
    <row r="614" ht="15" customHeight="1">
      <c r="B614" s="16">
        <f>IF(AND(C614&lt;&gt;"",J614&lt;&gt;""),HYPERLINK("#'"&amp;C614&amp;"'!"&amp;J614,J614),"")</f>
        <v/>
      </c>
    </row>
    <row r="615" ht="15" customHeight="1">
      <c r="B615" s="16">
        <f>IF(AND(C615&lt;&gt;"",J615&lt;&gt;""),HYPERLINK("#'"&amp;C615&amp;"'!"&amp;J615,J615),"")</f>
        <v/>
      </c>
    </row>
    <row r="616" ht="15" customHeight="1">
      <c r="B616" s="16">
        <f>IF(AND(C616&lt;&gt;"",J616&lt;&gt;""),HYPERLINK("#'"&amp;C616&amp;"'!"&amp;J616,J616),"")</f>
        <v/>
      </c>
    </row>
    <row r="617" ht="15" customHeight="1">
      <c r="B617" s="16">
        <f>IF(AND(C617&lt;&gt;"",J617&lt;&gt;""),HYPERLINK("#'"&amp;C617&amp;"'!"&amp;J617,J617),"")</f>
        <v/>
      </c>
    </row>
    <row r="618" ht="15" customHeight="1">
      <c r="B618" s="16">
        <f>IF(AND(C618&lt;&gt;"",J618&lt;&gt;""),HYPERLINK("#'"&amp;C618&amp;"'!"&amp;J618,J618),"")</f>
        <v/>
      </c>
    </row>
    <row r="619" ht="15" customHeight="1">
      <c r="B619" s="16">
        <f>IF(AND(C619&lt;&gt;"",J619&lt;&gt;""),HYPERLINK("#'"&amp;C619&amp;"'!"&amp;J619,J619),"")</f>
        <v/>
      </c>
    </row>
    <row r="620" ht="15" customHeight="1">
      <c r="B620" s="16">
        <f>IF(AND(C620&lt;&gt;"",J620&lt;&gt;""),HYPERLINK("#'"&amp;C620&amp;"'!"&amp;J620,J620),"")</f>
        <v/>
      </c>
    </row>
    <row r="621" ht="15" customHeight="1">
      <c r="B621" s="16">
        <f>IF(AND(C621&lt;&gt;"",J621&lt;&gt;""),HYPERLINK("#'"&amp;C621&amp;"'!"&amp;J621,J621),"")</f>
        <v/>
      </c>
    </row>
    <row r="622" ht="15" customHeight="1">
      <c r="B622" s="16">
        <f>IF(AND(C622&lt;&gt;"",J622&lt;&gt;""),HYPERLINK("#'"&amp;C622&amp;"'!"&amp;J622,J622),"")</f>
        <v/>
      </c>
    </row>
    <row r="623" ht="15" customHeight="1">
      <c r="B623" s="16">
        <f>IF(AND(C623&lt;&gt;"",J623&lt;&gt;""),HYPERLINK("#'"&amp;C623&amp;"'!"&amp;J623,J623),"")</f>
        <v/>
      </c>
    </row>
    <row r="624" ht="15" customHeight="1">
      <c r="B624" s="16">
        <f>IF(AND(C624&lt;&gt;"",J624&lt;&gt;""),HYPERLINK("#'"&amp;C624&amp;"'!"&amp;J624,J624),"")</f>
        <v/>
      </c>
    </row>
    <row r="625" ht="15" customHeight="1">
      <c r="B625" s="16">
        <f>IF(AND(C625&lt;&gt;"",J625&lt;&gt;""),HYPERLINK("#'"&amp;C625&amp;"'!"&amp;J625,J625),"")</f>
        <v/>
      </c>
    </row>
    <row r="626" ht="15" customHeight="1">
      <c r="B626" s="16">
        <f>IF(AND(C626&lt;&gt;"",J626&lt;&gt;""),HYPERLINK("#'"&amp;C626&amp;"'!"&amp;J626,J626),"")</f>
        <v/>
      </c>
    </row>
    <row r="627" ht="15" customHeight="1">
      <c r="B627" s="16">
        <f>IF(AND(C627&lt;&gt;"",J627&lt;&gt;""),HYPERLINK("#'"&amp;C627&amp;"'!"&amp;J627,J627),"")</f>
        <v/>
      </c>
    </row>
    <row r="628" ht="15" customHeight="1">
      <c r="B628" s="16">
        <f>IF(AND(C628&lt;&gt;"",J628&lt;&gt;""),HYPERLINK("#'"&amp;C628&amp;"'!"&amp;J628,J628),"")</f>
        <v/>
      </c>
    </row>
    <row r="629" ht="15" customHeight="1">
      <c r="B629" s="16">
        <f>IF(AND(C629&lt;&gt;"",J629&lt;&gt;""),HYPERLINK("#'"&amp;C629&amp;"'!"&amp;J629,J629),"")</f>
        <v/>
      </c>
    </row>
    <row r="630" ht="15" customHeight="1">
      <c r="B630" s="16">
        <f>IF(AND(C630&lt;&gt;"",J630&lt;&gt;""),HYPERLINK("#'"&amp;C630&amp;"'!"&amp;J630,J630),"")</f>
        <v/>
      </c>
    </row>
    <row r="631" ht="15" customHeight="1">
      <c r="B631" s="16">
        <f>IF(AND(C631&lt;&gt;"",J631&lt;&gt;""),HYPERLINK("#'"&amp;C631&amp;"'!"&amp;J631,J631),"")</f>
        <v/>
      </c>
    </row>
    <row r="632" ht="15" customHeight="1">
      <c r="B632" s="16">
        <f>IF(AND(C632&lt;&gt;"",J632&lt;&gt;""),HYPERLINK("#'"&amp;C632&amp;"'!"&amp;J632,J632),"")</f>
        <v/>
      </c>
    </row>
    <row r="633" ht="15" customHeight="1">
      <c r="B633" s="16">
        <f>IF(AND(C633&lt;&gt;"",J633&lt;&gt;""),HYPERLINK("#'"&amp;C633&amp;"'!"&amp;J633,J633),"")</f>
        <v/>
      </c>
    </row>
    <row r="634" ht="15" customHeight="1">
      <c r="B634" s="16">
        <f>IF(AND(C634&lt;&gt;"",J634&lt;&gt;""),HYPERLINK("#'"&amp;C634&amp;"'!"&amp;J634,J634),"")</f>
        <v/>
      </c>
    </row>
    <row r="635" ht="15" customHeight="1">
      <c r="B635" s="16">
        <f>IF(AND(C635&lt;&gt;"",J635&lt;&gt;""),HYPERLINK("#'"&amp;C635&amp;"'!"&amp;J635,J635),"")</f>
        <v/>
      </c>
    </row>
    <row r="636" ht="15" customHeight="1">
      <c r="B636" s="16">
        <f>IF(AND(C636&lt;&gt;"",J636&lt;&gt;""),HYPERLINK("#'"&amp;C636&amp;"'!"&amp;J636,J636),"")</f>
        <v/>
      </c>
    </row>
    <row r="637" ht="15" customHeight="1">
      <c r="B637" s="16">
        <f>IF(AND(C637&lt;&gt;"",J637&lt;&gt;""),HYPERLINK("#'"&amp;C637&amp;"'!"&amp;J637,J637),"")</f>
        <v/>
      </c>
    </row>
    <row r="638" ht="15" customHeight="1">
      <c r="B638" s="16">
        <f>IF(AND(C638&lt;&gt;"",J638&lt;&gt;""),HYPERLINK("#'"&amp;C638&amp;"'!"&amp;J638,J638),"")</f>
        <v/>
      </c>
    </row>
    <row r="639" ht="15" customHeight="1">
      <c r="B639" s="16">
        <f>IF(AND(C639&lt;&gt;"",J639&lt;&gt;""),HYPERLINK("#'"&amp;C639&amp;"'!"&amp;J639,J639),"")</f>
        <v/>
      </c>
    </row>
    <row r="640" ht="15" customHeight="1">
      <c r="B640" s="16">
        <f>IF(AND(C640&lt;&gt;"",J640&lt;&gt;""),HYPERLINK("#'"&amp;C640&amp;"'!"&amp;J640,J640),"")</f>
        <v/>
      </c>
    </row>
    <row r="641" ht="15" customHeight="1">
      <c r="B641" s="16">
        <f>IF(AND(C641&lt;&gt;"",J641&lt;&gt;""),HYPERLINK("#'"&amp;C641&amp;"'!"&amp;J641,J641),"")</f>
        <v/>
      </c>
    </row>
    <row r="642" ht="15" customHeight="1">
      <c r="B642" s="16">
        <f>IF(AND(C642&lt;&gt;"",J642&lt;&gt;""),HYPERLINK("#'"&amp;C642&amp;"'!"&amp;J642,J642),"")</f>
        <v/>
      </c>
    </row>
    <row r="643" ht="15" customHeight="1">
      <c r="B643" s="16">
        <f>IF(AND(C643&lt;&gt;"",J643&lt;&gt;""),HYPERLINK("#'"&amp;C643&amp;"'!"&amp;J643,J643),"")</f>
        <v/>
      </c>
    </row>
    <row r="644" ht="15" customHeight="1">
      <c r="B644" s="16">
        <f>IF(AND(C644&lt;&gt;"",J644&lt;&gt;""),HYPERLINK("#'"&amp;C644&amp;"'!"&amp;J644,J644),"")</f>
        <v/>
      </c>
    </row>
    <row r="645" ht="15" customHeight="1">
      <c r="B645" s="16">
        <f>IF(AND(C645&lt;&gt;"",J645&lt;&gt;""),HYPERLINK("#'"&amp;C645&amp;"'!"&amp;J645,J645),"")</f>
        <v/>
      </c>
    </row>
    <row r="646" ht="15" customHeight="1">
      <c r="B646" s="16">
        <f>IF(AND(C646&lt;&gt;"",J646&lt;&gt;""),HYPERLINK("#'"&amp;C646&amp;"'!"&amp;J646,J646),"")</f>
        <v/>
      </c>
    </row>
    <row r="647" ht="15" customHeight="1">
      <c r="B647" s="16">
        <f>IF(AND(C647&lt;&gt;"",J647&lt;&gt;""),HYPERLINK("#'"&amp;C647&amp;"'!"&amp;J647,J647),"")</f>
        <v/>
      </c>
    </row>
    <row r="648" ht="15" customHeight="1">
      <c r="B648" s="16">
        <f>IF(AND(C648&lt;&gt;"",J648&lt;&gt;""),HYPERLINK("#'"&amp;C648&amp;"'!"&amp;J648,J648),"")</f>
        <v/>
      </c>
    </row>
    <row r="649" ht="15" customHeight="1">
      <c r="B649" s="16">
        <f>IF(AND(C649&lt;&gt;"",J649&lt;&gt;""),HYPERLINK("#'"&amp;C649&amp;"'!"&amp;J649,J649),"")</f>
        <v/>
      </c>
    </row>
    <row r="650" ht="15" customHeight="1">
      <c r="B650" s="16">
        <f>IF(AND(C650&lt;&gt;"",J650&lt;&gt;""),HYPERLINK("#'"&amp;C650&amp;"'!"&amp;J650,J650),"")</f>
        <v/>
      </c>
    </row>
    <row r="651" ht="15" customHeight="1">
      <c r="B651" s="16">
        <f>IF(AND(C651&lt;&gt;"",J651&lt;&gt;""),HYPERLINK("#'"&amp;C651&amp;"'!"&amp;J651,J651),"")</f>
        <v/>
      </c>
    </row>
    <row r="652" ht="15" customHeight="1">
      <c r="B652" s="16">
        <f>IF(AND(C652&lt;&gt;"",J652&lt;&gt;""),HYPERLINK("#'"&amp;C652&amp;"'!"&amp;J652,J652),"")</f>
        <v/>
      </c>
    </row>
    <row r="653" ht="15" customHeight="1">
      <c r="B653" s="16">
        <f>IF(AND(C653&lt;&gt;"",J653&lt;&gt;""),HYPERLINK("#'"&amp;C653&amp;"'!"&amp;J653,J653),"")</f>
        <v/>
      </c>
    </row>
    <row r="654" ht="15" customHeight="1">
      <c r="B654" s="16">
        <f>IF(AND(C654&lt;&gt;"",J654&lt;&gt;""),HYPERLINK("#'"&amp;C654&amp;"'!"&amp;J654,J654),"")</f>
        <v/>
      </c>
    </row>
    <row r="655" ht="15" customHeight="1">
      <c r="B655" s="16">
        <f>IF(AND(C655&lt;&gt;"",J655&lt;&gt;""),HYPERLINK("#'"&amp;C655&amp;"'!"&amp;J655,J655),"")</f>
        <v/>
      </c>
    </row>
    <row r="656" ht="15" customHeight="1">
      <c r="B656" s="16">
        <f>IF(AND(C656&lt;&gt;"",J656&lt;&gt;""),HYPERLINK("#'"&amp;C656&amp;"'!"&amp;J656,J656),"")</f>
        <v/>
      </c>
    </row>
    <row r="657" ht="15" customHeight="1">
      <c r="B657" s="16">
        <f>IF(AND(C657&lt;&gt;"",J657&lt;&gt;""),HYPERLINK("#'"&amp;C657&amp;"'!"&amp;J657,J657),"")</f>
        <v/>
      </c>
    </row>
    <row r="658" ht="15" customHeight="1">
      <c r="B658" s="16">
        <f>IF(AND(C658&lt;&gt;"",J658&lt;&gt;""),HYPERLINK("#'"&amp;C658&amp;"'!"&amp;J658,J658),"")</f>
        <v/>
      </c>
    </row>
    <row r="659" ht="15" customHeight="1">
      <c r="B659" s="16">
        <f>IF(AND(C659&lt;&gt;"",J659&lt;&gt;""),HYPERLINK("#'"&amp;C659&amp;"'!"&amp;J659,J659),"")</f>
        <v/>
      </c>
    </row>
    <row r="660" ht="15" customHeight="1">
      <c r="B660" s="16">
        <f>IF(AND(C660&lt;&gt;"",J660&lt;&gt;""),HYPERLINK("#'"&amp;C660&amp;"'!"&amp;J660,J660),"")</f>
        <v/>
      </c>
    </row>
    <row r="661" ht="15" customHeight="1">
      <c r="B661" s="16">
        <f>IF(AND(C661&lt;&gt;"",J661&lt;&gt;""),HYPERLINK("#'"&amp;C661&amp;"'!"&amp;J661,J661),"")</f>
        <v/>
      </c>
    </row>
    <row r="662" ht="15" customHeight="1">
      <c r="B662" s="16">
        <f>IF(AND(C662&lt;&gt;"",J662&lt;&gt;""),HYPERLINK("#'"&amp;C662&amp;"'!"&amp;J662,J662),"")</f>
        <v/>
      </c>
    </row>
    <row r="663" ht="15" customHeight="1">
      <c r="B663" s="16">
        <f>IF(AND(C663&lt;&gt;"",J663&lt;&gt;""),HYPERLINK("#'"&amp;C663&amp;"'!"&amp;J663,J663),"")</f>
        <v/>
      </c>
    </row>
    <row r="664" ht="15" customHeight="1">
      <c r="B664" s="16">
        <f>IF(AND(C664&lt;&gt;"",J664&lt;&gt;""),HYPERLINK("#'"&amp;C664&amp;"'!"&amp;J664,J664),"")</f>
        <v/>
      </c>
    </row>
    <row r="665" ht="15" customHeight="1">
      <c r="B665" s="16">
        <f>IF(AND(C665&lt;&gt;"",J665&lt;&gt;""),HYPERLINK("#'"&amp;C665&amp;"'!"&amp;J665,J665),"")</f>
        <v/>
      </c>
    </row>
    <row r="666" ht="15" customHeight="1">
      <c r="B666" s="16">
        <f>IF(AND(C666&lt;&gt;"",J666&lt;&gt;""),HYPERLINK("#'"&amp;C666&amp;"'!"&amp;J666,J666),"")</f>
        <v/>
      </c>
    </row>
    <row r="667" ht="15" customHeight="1">
      <c r="B667" s="16">
        <f>IF(AND(C667&lt;&gt;"",J667&lt;&gt;""),HYPERLINK("#'"&amp;C667&amp;"'!"&amp;J667,J667),"")</f>
        <v/>
      </c>
    </row>
    <row r="668" ht="15" customHeight="1">
      <c r="B668" s="16">
        <f>IF(AND(C668&lt;&gt;"",J668&lt;&gt;""),HYPERLINK("#'"&amp;C668&amp;"'!"&amp;J668,J668),"")</f>
        <v/>
      </c>
    </row>
    <row r="669" ht="15" customHeight="1">
      <c r="B669" s="16">
        <f>IF(AND(C669&lt;&gt;"",J669&lt;&gt;""),HYPERLINK("#'"&amp;C669&amp;"'!"&amp;J669,J669),"")</f>
        <v/>
      </c>
    </row>
    <row r="670" ht="15" customHeight="1">
      <c r="B670" s="16">
        <f>IF(AND(C670&lt;&gt;"",J670&lt;&gt;""),HYPERLINK("#'"&amp;C670&amp;"'!"&amp;J670,J670),"")</f>
        <v/>
      </c>
    </row>
    <row r="671" ht="15" customHeight="1">
      <c r="B671" s="16">
        <f>IF(AND(C671&lt;&gt;"",J671&lt;&gt;""),HYPERLINK("#'"&amp;C671&amp;"'!"&amp;J671,J671),"")</f>
        <v/>
      </c>
    </row>
    <row r="672" ht="15" customHeight="1">
      <c r="B672" s="16">
        <f>IF(AND(C672&lt;&gt;"",J672&lt;&gt;""),HYPERLINK("#'"&amp;C672&amp;"'!"&amp;J672,J672),"")</f>
        <v/>
      </c>
    </row>
    <row r="673" ht="15" customHeight="1">
      <c r="B673" s="16">
        <f>IF(AND(C673&lt;&gt;"",J673&lt;&gt;""),HYPERLINK("#'"&amp;C673&amp;"'!"&amp;J673,J673),"")</f>
        <v/>
      </c>
    </row>
    <row r="674" ht="15" customHeight="1">
      <c r="B674" s="16">
        <f>IF(AND(C674&lt;&gt;"",J674&lt;&gt;""),HYPERLINK("#'"&amp;C674&amp;"'!"&amp;J674,J674),"")</f>
        <v/>
      </c>
    </row>
    <row r="675" ht="15" customHeight="1">
      <c r="B675" s="16">
        <f>IF(AND(C675&lt;&gt;"",J675&lt;&gt;""),HYPERLINK("#'"&amp;C675&amp;"'!"&amp;J675,J675),"")</f>
        <v/>
      </c>
    </row>
    <row r="676" ht="15" customHeight="1">
      <c r="B676" s="16">
        <f>IF(AND(C676&lt;&gt;"",J676&lt;&gt;""),HYPERLINK("#'"&amp;C676&amp;"'!"&amp;J676,J676),"")</f>
        <v/>
      </c>
    </row>
    <row r="677" ht="15" customHeight="1">
      <c r="B677" s="16">
        <f>IF(AND(C677&lt;&gt;"",J677&lt;&gt;""),HYPERLINK("#'"&amp;C677&amp;"'!"&amp;J677,J677),"")</f>
        <v/>
      </c>
    </row>
    <row r="678" ht="15" customHeight="1">
      <c r="B678" s="16">
        <f>IF(AND(C678&lt;&gt;"",J678&lt;&gt;""),HYPERLINK("#'"&amp;C678&amp;"'!"&amp;J678,J678),"")</f>
        <v/>
      </c>
    </row>
    <row r="679" ht="15" customHeight="1">
      <c r="B679" s="16">
        <f>IF(AND(C679&lt;&gt;"",J679&lt;&gt;""),HYPERLINK("#'"&amp;C679&amp;"'!"&amp;J679,J679),"")</f>
        <v/>
      </c>
    </row>
    <row r="680" ht="15" customHeight="1">
      <c r="B680" s="16">
        <f>IF(AND(C680&lt;&gt;"",J680&lt;&gt;""),HYPERLINK("#'"&amp;C680&amp;"'!"&amp;J680,J680),"")</f>
        <v/>
      </c>
    </row>
    <row r="681" ht="15" customHeight="1">
      <c r="B681" s="16">
        <f>IF(AND(C681&lt;&gt;"",J681&lt;&gt;""),HYPERLINK("#'"&amp;C681&amp;"'!"&amp;J681,J681),"")</f>
        <v/>
      </c>
    </row>
    <row r="682" ht="15" customHeight="1">
      <c r="B682" s="16">
        <f>IF(AND(C682&lt;&gt;"",J682&lt;&gt;""),HYPERLINK("#'"&amp;C682&amp;"'!"&amp;J682,J682),"")</f>
        <v/>
      </c>
    </row>
    <row r="683" ht="15" customHeight="1">
      <c r="B683" s="16">
        <f>IF(AND(C683&lt;&gt;"",J683&lt;&gt;""),HYPERLINK("#'"&amp;C683&amp;"'!"&amp;J683,J683),"")</f>
        <v/>
      </c>
    </row>
    <row r="684" ht="15" customHeight="1">
      <c r="B684" s="16">
        <f>IF(AND(C684&lt;&gt;"",J684&lt;&gt;""),HYPERLINK("#'"&amp;C684&amp;"'!"&amp;J684,J684),"")</f>
        <v/>
      </c>
    </row>
    <row r="685" ht="15" customHeight="1">
      <c r="B685" s="16">
        <f>IF(AND(C685&lt;&gt;"",J685&lt;&gt;""),HYPERLINK("#'"&amp;C685&amp;"'!"&amp;J685,J685),"")</f>
        <v/>
      </c>
    </row>
    <row r="686" ht="15" customHeight="1">
      <c r="B686" s="16">
        <f>IF(AND(C686&lt;&gt;"",J686&lt;&gt;""),HYPERLINK("#'"&amp;C686&amp;"'!"&amp;J686,J686),"")</f>
        <v/>
      </c>
    </row>
    <row r="687" ht="15" customHeight="1">
      <c r="B687" s="16">
        <f>IF(AND(C687&lt;&gt;"",J687&lt;&gt;""),HYPERLINK("#'"&amp;C687&amp;"'!"&amp;J687,J687),"")</f>
        <v/>
      </c>
    </row>
    <row r="688" ht="15" customHeight="1">
      <c r="B688" s="16">
        <f>IF(AND(C688&lt;&gt;"",J688&lt;&gt;""),HYPERLINK("#'"&amp;C688&amp;"'!"&amp;J688,J688),"")</f>
        <v/>
      </c>
    </row>
    <row r="689" ht="15" customHeight="1">
      <c r="B689" s="16">
        <f>IF(AND(C689&lt;&gt;"",J689&lt;&gt;""),HYPERLINK("#'"&amp;C689&amp;"'!"&amp;J689,J689),"")</f>
        <v/>
      </c>
    </row>
    <row r="690" ht="15" customHeight="1">
      <c r="B690" s="16">
        <f>IF(AND(C690&lt;&gt;"",J690&lt;&gt;""),HYPERLINK("#'"&amp;C690&amp;"'!"&amp;J690,J690),"")</f>
        <v/>
      </c>
    </row>
    <row r="691" ht="15" customHeight="1">
      <c r="B691" s="16">
        <f>IF(AND(C691&lt;&gt;"",J691&lt;&gt;""),HYPERLINK("#'"&amp;C691&amp;"'!"&amp;J691,J691),"")</f>
        <v/>
      </c>
    </row>
    <row r="692" ht="15" customHeight="1">
      <c r="B692" s="16">
        <f>IF(AND(C692&lt;&gt;"",J692&lt;&gt;""),HYPERLINK("#'"&amp;C692&amp;"'!"&amp;J692,J692),"")</f>
        <v/>
      </c>
    </row>
    <row r="693" ht="15" customHeight="1">
      <c r="B693" s="16">
        <f>IF(AND(C693&lt;&gt;"",J693&lt;&gt;""),HYPERLINK("#'"&amp;C693&amp;"'!"&amp;J693,J693),"")</f>
        <v/>
      </c>
    </row>
    <row r="694" ht="15" customHeight="1">
      <c r="B694" s="16">
        <f>IF(AND(C694&lt;&gt;"",J694&lt;&gt;""),HYPERLINK("#'"&amp;C694&amp;"'!"&amp;J694,J694),"")</f>
        <v/>
      </c>
    </row>
    <row r="695" ht="15" customHeight="1">
      <c r="B695" s="16">
        <f>IF(AND(C695&lt;&gt;"",J695&lt;&gt;""),HYPERLINK("#'"&amp;C695&amp;"'!"&amp;J695,J695),"")</f>
        <v/>
      </c>
    </row>
    <row r="696" ht="15" customHeight="1">
      <c r="B696" s="16">
        <f>IF(AND(C696&lt;&gt;"",J696&lt;&gt;""),HYPERLINK("#'"&amp;C696&amp;"'!"&amp;J696,J696),"")</f>
        <v/>
      </c>
    </row>
    <row r="697" ht="15" customHeight="1">
      <c r="B697" s="16">
        <f>IF(AND(C697&lt;&gt;"",J697&lt;&gt;""),HYPERLINK("#'"&amp;C697&amp;"'!"&amp;J697,J697),"")</f>
        <v/>
      </c>
    </row>
    <row r="698" ht="15" customHeight="1">
      <c r="B698" s="16">
        <f>IF(AND(C698&lt;&gt;"",J698&lt;&gt;""),HYPERLINK("#'"&amp;C698&amp;"'!"&amp;J698,J698),"")</f>
        <v/>
      </c>
    </row>
    <row r="699" ht="15" customHeight="1">
      <c r="B699" s="16">
        <f>IF(AND(C699&lt;&gt;"",J699&lt;&gt;""),HYPERLINK("#'"&amp;C699&amp;"'!"&amp;J699,J699),"")</f>
        <v/>
      </c>
    </row>
    <row r="700" ht="15" customHeight="1">
      <c r="B700" s="16">
        <f>IF(AND(C700&lt;&gt;"",J700&lt;&gt;""),HYPERLINK("#'"&amp;C700&amp;"'!"&amp;J700,J700),"")</f>
        <v/>
      </c>
    </row>
    <row r="701" ht="15" customHeight="1">
      <c r="B701" s="16">
        <f>IF(AND(C701&lt;&gt;"",J701&lt;&gt;""),HYPERLINK("#'"&amp;C701&amp;"'!"&amp;J701,J701),"")</f>
        <v/>
      </c>
    </row>
    <row r="702" ht="15" customHeight="1">
      <c r="B702" s="16">
        <f>IF(AND(C702&lt;&gt;"",J702&lt;&gt;""),HYPERLINK("#'"&amp;C702&amp;"'!"&amp;J702,J702),"")</f>
        <v/>
      </c>
    </row>
    <row r="703" ht="15" customHeight="1">
      <c r="B703" s="16">
        <f>IF(AND(C703&lt;&gt;"",J703&lt;&gt;""),HYPERLINK("#'"&amp;C703&amp;"'!"&amp;J703,J703),"")</f>
        <v/>
      </c>
    </row>
    <row r="704" ht="15" customHeight="1">
      <c r="B704" s="16">
        <f>IF(AND(C704&lt;&gt;"",J704&lt;&gt;""),HYPERLINK("#'"&amp;C704&amp;"'!"&amp;J704,J704),"")</f>
        <v/>
      </c>
    </row>
    <row r="705" ht="15" customHeight="1">
      <c r="B705" s="16">
        <f>IF(AND(C705&lt;&gt;"",J705&lt;&gt;""),HYPERLINK("#'"&amp;C705&amp;"'!"&amp;J705,J705),"")</f>
        <v/>
      </c>
    </row>
    <row r="706" ht="15" customHeight="1">
      <c r="B706" s="16">
        <f>IF(AND(C706&lt;&gt;"",J706&lt;&gt;""),HYPERLINK("#'"&amp;C706&amp;"'!"&amp;J706,J706),"")</f>
        <v/>
      </c>
    </row>
    <row r="707" ht="15" customHeight="1">
      <c r="B707" s="16">
        <f>IF(AND(C707&lt;&gt;"",J707&lt;&gt;""),HYPERLINK("#'"&amp;C707&amp;"'!"&amp;J707,J707),"")</f>
        <v/>
      </c>
    </row>
    <row r="708" ht="15" customHeight="1">
      <c r="B708" s="16">
        <f>IF(AND(C708&lt;&gt;"",J708&lt;&gt;""),HYPERLINK("#'"&amp;C708&amp;"'!"&amp;J708,J708),"")</f>
        <v/>
      </c>
    </row>
    <row r="709" ht="15" customHeight="1">
      <c r="B709" s="16">
        <f>IF(AND(C709&lt;&gt;"",J709&lt;&gt;""),HYPERLINK("#'"&amp;C709&amp;"'!"&amp;J709,J709),"")</f>
        <v/>
      </c>
    </row>
    <row r="710" ht="15" customHeight="1">
      <c r="B710" s="16">
        <f>IF(AND(C710&lt;&gt;"",J710&lt;&gt;""),HYPERLINK("#'"&amp;C710&amp;"'!"&amp;J710,J710),"")</f>
        <v/>
      </c>
    </row>
    <row r="711" ht="15" customHeight="1">
      <c r="B711" s="16">
        <f>IF(AND(C711&lt;&gt;"",J711&lt;&gt;""),HYPERLINK("#'"&amp;C711&amp;"'!"&amp;J711,J711),"")</f>
        <v/>
      </c>
    </row>
    <row r="712" ht="15" customHeight="1">
      <c r="B712" s="16">
        <f>IF(AND(C712&lt;&gt;"",J712&lt;&gt;""),HYPERLINK("#'"&amp;C712&amp;"'!"&amp;J712,J712),"")</f>
        <v/>
      </c>
    </row>
    <row r="713" ht="15" customHeight="1">
      <c r="B713" s="16">
        <f>IF(AND(C713&lt;&gt;"",J713&lt;&gt;""),HYPERLINK("#'"&amp;C713&amp;"'!"&amp;J713,J713),"")</f>
        <v/>
      </c>
    </row>
    <row r="714" ht="15" customHeight="1">
      <c r="B714" s="16">
        <f>IF(AND(C714&lt;&gt;"",J714&lt;&gt;""),HYPERLINK("#'"&amp;C714&amp;"'!"&amp;J714,J714),"")</f>
        <v/>
      </c>
    </row>
    <row r="715" ht="15" customHeight="1">
      <c r="B715" s="16">
        <f>IF(AND(C715&lt;&gt;"",J715&lt;&gt;""),HYPERLINK("#'"&amp;C715&amp;"'!"&amp;J715,J715),"")</f>
        <v/>
      </c>
    </row>
    <row r="716" ht="15" customHeight="1">
      <c r="B716" s="16">
        <f>IF(AND(C716&lt;&gt;"",J716&lt;&gt;""),HYPERLINK("#'"&amp;C716&amp;"'!"&amp;J716,J716),"")</f>
        <v/>
      </c>
    </row>
    <row r="717" ht="15" customHeight="1">
      <c r="B717" s="16">
        <f>IF(AND(C717&lt;&gt;"",J717&lt;&gt;""),HYPERLINK("#'"&amp;C717&amp;"'!"&amp;J717,J717),"")</f>
        <v/>
      </c>
    </row>
    <row r="718" ht="15" customHeight="1">
      <c r="B718" s="16">
        <f>IF(AND(C718&lt;&gt;"",J718&lt;&gt;""),HYPERLINK("#'"&amp;C718&amp;"'!"&amp;J718,J718),"")</f>
        <v/>
      </c>
    </row>
    <row r="719" ht="15" customHeight="1">
      <c r="B719" s="16">
        <f>IF(AND(C719&lt;&gt;"",J719&lt;&gt;""),HYPERLINK("#'"&amp;C719&amp;"'!"&amp;J719,J719),"")</f>
        <v/>
      </c>
    </row>
    <row r="720" ht="15" customHeight="1">
      <c r="B720" s="16">
        <f>IF(AND(C720&lt;&gt;"",J720&lt;&gt;""),HYPERLINK("#'"&amp;C720&amp;"'!"&amp;J720,J720),"")</f>
        <v/>
      </c>
    </row>
    <row r="721" ht="15" customHeight="1">
      <c r="B721" s="16">
        <f>IF(AND(C721&lt;&gt;"",J721&lt;&gt;""),HYPERLINK("#'"&amp;C721&amp;"'!"&amp;J721,J721),"")</f>
        <v/>
      </c>
    </row>
    <row r="722" ht="15" customHeight="1">
      <c r="B722" s="16">
        <f>IF(AND(C722&lt;&gt;"",J722&lt;&gt;""),HYPERLINK("#'"&amp;C722&amp;"'!"&amp;J722,J722),"")</f>
        <v/>
      </c>
    </row>
    <row r="723" ht="15" customHeight="1">
      <c r="B723" s="16">
        <f>IF(AND(C723&lt;&gt;"",J723&lt;&gt;""),HYPERLINK("#'"&amp;C723&amp;"'!"&amp;J723,J723),"")</f>
        <v/>
      </c>
    </row>
    <row r="724" ht="15" customHeight="1">
      <c r="B724" s="16">
        <f>IF(AND(C724&lt;&gt;"",J724&lt;&gt;""),HYPERLINK("#'"&amp;C724&amp;"'!"&amp;J724,J724),"")</f>
        <v/>
      </c>
    </row>
    <row r="725" ht="15" customHeight="1">
      <c r="B725" s="16">
        <f>IF(AND(C725&lt;&gt;"",J725&lt;&gt;""),HYPERLINK("#'"&amp;C725&amp;"'!"&amp;J725,J725),"")</f>
        <v/>
      </c>
    </row>
    <row r="726" ht="15" customHeight="1">
      <c r="B726" s="16">
        <f>IF(AND(C726&lt;&gt;"",J726&lt;&gt;""),HYPERLINK("#'"&amp;C726&amp;"'!"&amp;J726,J726),"")</f>
        <v/>
      </c>
    </row>
    <row r="727" ht="15" customHeight="1">
      <c r="B727" s="16">
        <f>IF(AND(C727&lt;&gt;"",J727&lt;&gt;""),HYPERLINK("#'"&amp;C727&amp;"'!"&amp;J727,J727),"")</f>
        <v/>
      </c>
    </row>
    <row r="728" ht="15" customHeight="1">
      <c r="B728" s="16">
        <f>IF(AND(C728&lt;&gt;"",J728&lt;&gt;""),HYPERLINK("#'"&amp;C728&amp;"'!"&amp;J728,J728),"")</f>
        <v/>
      </c>
    </row>
    <row r="729" ht="15" customHeight="1">
      <c r="B729" s="16">
        <f>IF(AND(C729&lt;&gt;"",J729&lt;&gt;""),HYPERLINK("#'"&amp;C729&amp;"'!"&amp;J729,J729),"")</f>
        <v/>
      </c>
    </row>
    <row r="730" ht="15" customHeight="1">
      <c r="B730" s="16">
        <f>IF(AND(C730&lt;&gt;"",J730&lt;&gt;""),HYPERLINK("#'"&amp;C730&amp;"'!"&amp;J730,J730),"")</f>
        <v/>
      </c>
    </row>
    <row r="731" ht="15" customHeight="1">
      <c r="B731" s="16">
        <f>IF(AND(C731&lt;&gt;"",J731&lt;&gt;""),HYPERLINK("#'"&amp;C731&amp;"'!"&amp;J731,J731),"")</f>
        <v/>
      </c>
    </row>
    <row r="732" ht="15" customHeight="1">
      <c r="B732" s="16">
        <f>IF(AND(C732&lt;&gt;"",J732&lt;&gt;""),HYPERLINK("#'"&amp;C732&amp;"'!"&amp;J732,J732),"")</f>
        <v/>
      </c>
    </row>
    <row r="733" ht="15" customHeight="1">
      <c r="B733" s="16">
        <f>IF(AND(C733&lt;&gt;"",J733&lt;&gt;""),HYPERLINK("#'"&amp;C733&amp;"'!"&amp;J733,J733),"")</f>
        <v/>
      </c>
    </row>
    <row r="734" ht="15" customHeight="1">
      <c r="B734" s="16">
        <f>IF(AND(C734&lt;&gt;"",J734&lt;&gt;""),HYPERLINK("#'"&amp;C734&amp;"'!"&amp;J734,J734),"")</f>
        <v/>
      </c>
    </row>
    <row r="735" ht="15" customHeight="1">
      <c r="B735" s="16">
        <f>IF(AND(C735&lt;&gt;"",J735&lt;&gt;""),HYPERLINK("#'"&amp;C735&amp;"'!"&amp;J735,J735),"")</f>
        <v/>
      </c>
    </row>
    <row r="736" ht="15" customHeight="1">
      <c r="B736" s="16">
        <f>IF(AND(C736&lt;&gt;"",J736&lt;&gt;""),HYPERLINK("#'"&amp;C736&amp;"'!"&amp;J736,J736),"")</f>
        <v/>
      </c>
    </row>
    <row r="737" ht="15" customHeight="1">
      <c r="B737" s="16">
        <f>IF(AND(C737&lt;&gt;"",J737&lt;&gt;""),HYPERLINK("#'"&amp;C737&amp;"'!"&amp;J737,J737),"")</f>
        <v/>
      </c>
    </row>
    <row r="738" ht="15" customHeight="1">
      <c r="B738" s="16">
        <f>IF(AND(C738&lt;&gt;"",J738&lt;&gt;""),HYPERLINK("#'"&amp;C738&amp;"'!"&amp;J738,J738),"")</f>
        <v/>
      </c>
    </row>
    <row r="739" ht="15" customHeight="1">
      <c r="B739" s="16">
        <f>IF(AND(C739&lt;&gt;"",J739&lt;&gt;""),HYPERLINK("#'"&amp;C739&amp;"'!"&amp;J739,J739),"")</f>
        <v/>
      </c>
    </row>
    <row r="740" ht="15" customHeight="1">
      <c r="B740" s="16">
        <f>IF(AND(C740&lt;&gt;"",J740&lt;&gt;""),HYPERLINK("#'"&amp;C740&amp;"'!"&amp;J740,J740),"")</f>
        <v/>
      </c>
    </row>
    <row r="741" ht="15" customHeight="1">
      <c r="B741" s="16">
        <f>IF(AND(C741&lt;&gt;"",J741&lt;&gt;""),HYPERLINK("#'"&amp;C741&amp;"'!"&amp;J741,J741),"")</f>
        <v/>
      </c>
    </row>
    <row r="742" ht="15" customHeight="1">
      <c r="B742" s="16">
        <f>IF(AND(C742&lt;&gt;"",J742&lt;&gt;""),HYPERLINK("#'"&amp;C742&amp;"'!"&amp;J742,J742),"")</f>
        <v/>
      </c>
    </row>
    <row r="743" ht="15" customHeight="1">
      <c r="B743" s="16">
        <f>IF(AND(C743&lt;&gt;"",J743&lt;&gt;""),HYPERLINK("#'"&amp;C743&amp;"'!"&amp;J743,J743),"")</f>
        <v/>
      </c>
    </row>
    <row r="744" ht="15" customHeight="1">
      <c r="B744" s="16">
        <f>IF(AND(C744&lt;&gt;"",J744&lt;&gt;""),HYPERLINK("#'"&amp;C744&amp;"'!"&amp;J744,J744),"")</f>
        <v/>
      </c>
    </row>
    <row r="745" ht="15" customHeight="1">
      <c r="B745" s="16">
        <f>IF(AND(C745&lt;&gt;"",J745&lt;&gt;""),HYPERLINK("#'"&amp;C745&amp;"'!"&amp;J745,J745),"")</f>
        <v/>
      </c>
    </row>
    <row r="746" ht="15" customHeight="1">
      <c r="B746" s="16">
        <f>IF(AND(C746&lt;&gt;"",J746&lt;&gt;""),HYPERLINK("#'"&amp;C746&amp;"'!"&amp;J746,J746),"")</f>
        <v/>
      </c>
    </row>
    <row r="747" ht="15" customHeight="1">
      <c r="B747" s="16">
        <f>IF(AND(C747&lt;&gt;"",J747&lt;&gt;""),HYPERLINK("#'"&amp;C747&amp;"'!"&amp;J747,J747),"")</f>
        <v/>
      </c>
    </row>
    <row r="748" ht="15" customHeight="1">
      <c r="B748" s="16">
        <f>IF(AND(C748&lt;&gt;"",J748&lt;&gt;""),HYPERLINK("#'"&amp;C748&amp;"'!"&amp;J748,J748),"")</f>
        <v/>
      </c>
    </row>
    <row r="749" ht="15" customHeight="1">
      <c r="B749" s="16">
        <f>IF(AND(C749&lt;&gt;"",J749&lt;&gt;""),HYPERLINK("#'"&amp;C749&amp;"'!"&amp;J749,J749),"")</f>
        <v/>
      </c>
    </row>
    <row r="750" ht="15" customHeight="1">
      <c r="B750" s="16">
        <f>IF(AND(C750&lt;&gt;"",J750&lt;&gt;""),HYPERLINK("#'"&amp;C750&amp;"'!"&amp;J750,J750),"")</f>
        <v/>
      </c>
    </row>
    <row r="751" ht="15" customHeight="1">
      <c r="B751" s="16">
        <f>IF(AND(C751&lt;&gt;"",J751&lt;&gt;""),HYPERLINK("#'"&amp;C751&amp;"'!"&amp;J751,J751),"")</f>
        <v/>
      </c>
    </row>
    <row r="752" ht="15" customHeight="1">
      <c r="B752" s="16">
        <f>IF(AND(C752&lt;&gt;"",J752&lt;&gt;""),HYPERLINK("#'"&amp;C752&amp;"'!"&amp;J752,J752),"")</f>
        <v/>
      </c>
    </row>
    <row r="753" ht="15" customHeight="1">
      <c r="B753" s="16">
        <f>IF(AND(C753&lt;&gt;"",J753&lt;&gt;""),HYPERLINK("#'"&amp;C753&amp;"'!"&amp;J753,J753),"")</f>
        <v/>
      </c>
    </row>
    <row r="754" ht="15" customHeight="1">
      <c r="B754" s="16">
        <f>IF(AND(C754&lt;&gt;"",J754&lt;&gt;""),HYPERLINK("#'"&amp;C754&amp;"'!"&amp;J754,J754),"")</f>
        <v/>
      </c>
    </row>
    <row r="755" ht="15" customHeight="1">
      <c r="B755" s="16">
        <f>IF(AND(C755&lt;&gt;"",J755&lt;&gt;""),HYPERLINK("#'"&amp;C755&amp;"'!"&amp;J755,J755),"")</f>
        <v/>
      </c>
    </row>
    <row r="756" ht="15" customHeight="1">
      <c r="B756" s="16">
        <f>IF(AND(C756&lt;&gt;"",J756&lt;&gt;""),HYPERLINK("#'"&amp;C756&amp;"'!"&amp;J756,J756),"")</f>
        <v/>
      </c>
    </row>
    <row r="757" ht="15" customHeight="1">
      <c r="B757" s="16">
        <f>IF(AND(C757&lt;&gt;"",J757&lt;&gt;""),HYPERLINK("#'"&amp;C757&amp;"'!"&amp;J757,J757),"")</f>
        <v/>
      </c>
    </row>
    <row r="758" ht="15" customHeight="1">
      <c r="B758" s="16">
        <f>IF(AND(C758&lt;&gt;"",J758&lt;&gt;""),HYPERLINK("#'"&amp;C758&amp;"'!"&amp;J758,J758),"")</f>
        <v/>
      </c>
    </row>
    <row r="759" ht="15" customHeight="1">
      <c r="B759" s="16">
        <f>IF(AND(C759&lt;&gt;"",J759&lt;&gt;""),HYPERLINK("#'"&amp;C759&amp;"'!"&amp;J759,J759),"")</f>
        <v/>
      </c>
    </row>
    <row r="760" ht="15" customHeight="1">
      <c r="B760" s="16">
        <f>IF(AND(C760&lt;&gt;"",J760&lt;&gt;""),HYPERLINK("#'"&amp;C760&amp;"'!"&amp;J760,J760),"")</f>
        <v/>
      </c>
    </row>
    <row r="761" ht="15" customHeight="1">
      <c r="B761" s="16">
        <f>IF(AND(C761&lt;&gt;"",J761&lt;&gt;""),HYPERLINK("#'"&amp;C761&amp;"'!"&amp;J761,J761),"")</f>
        <v/>
      </c>
    </row>
    <row r="762" ht="15" customHeight="1">
      <c r="B762" s="16">
        <f>IF(AND(C762&lt;&gt;"",J762&lt;&gt;""),HYPERLINK("#'"&amp;C762&amp;"'!"&amp;J762,J762),"")</f>
        <v/>
      </c>
    </row>
    <row r="763" ht="15" customHeight="1">
      <c r="B763" s="16">
        <f>IF(AND(C763&lt;&gt;"",J763&lt;&gt;""),HYPERLINK("#'"&amp;C763&amp;"'!"&amp;J763,J763),"")</f>
        <v/>
      </c>
    </row>
    <row r="764" ht="15" customHeight="1">
      <c r="B764" s="16">
        <f>IF(AND(C764&lt;&gt;"",J764&lt;&gt;""),HYPERLINK("#'"&amp;C764&amp;"'!"&amp;J764,J764),"")</f>
        <v/>
      </c>
    </row>
    <row r="765" ht="15" customHeight="1">
      <c r="B765" s="16">
        <f>IF(AND(C765&lt;&gt;"",J765&lt;&gt;""),HYPERLINK("#'"&amp;C765&amp;"'!"&amp;J765,J765),"")</f>
        <v/>
      </c>
    </row>
    <row r="766" ht="15" customHeight="1">
      <c r="B766" s="16">
        <f>IF(AND(C766&lt;&gt;"",J766&lt;&gt;""),HYPERLINK("#'"&amp;C766&amp;"'!"&amp;J766,J766),"")</f>
        <v/>
      </c>
    </row>
    <row r="767" ht="15" customHeight="1">
      <c r="B767" s="16">
        <f>IF(AND(C767&lt;&gt;"",J767&lt;&gt;""),HYPERLINK("#'"&amp;C767&amp;"'!"&amp;J767,J767),"")</f>
        <v/>
      </c>
    </row>
    <row r="768" ht="15" customHeight="1">
      <c r="B768" s="16">
        <f>IF(AND(C768&lt;&gt;"",J768&lt;&gt;""),HYPERLINK("#'"&amp;C768&amp;"'!"&amp;J768,J768),"")</f>
        <v/>
      </c>
    </row>
    <row r="769" ht="15" customHeight="1">
      <c r="B769" s="16">
        <f>IF(AND(C769&lt;&gt;"",J769&lt;&gt;""),HYPERLINK("#'"&amp;C769&amp;"'!"&amp;J769,J769),"")</f>
        <v/>
      </c>
    </row>
    <row r="770" ht="15" customHeight="1">
      <c r="B770" s="16">
        <f>IF(AND(C770&lt;&gt;"",J770&lt;&gt;""),HYPERLINK("#'"&amp;C770&amp;"'!"&amp;J770,J770),"")</f>
        <v/>
      </c>
    </row>
    <row r="771" ht="15" customHeight="1">
      <c r="B771" s="16">
        <f>IF(AND(C771&lt;&gt;"",J771&lt;&gt;""),HYPERLINK("#'"&amp;C771&amp;"'!"&amp;J771,J771),"")</f>
        <v/>
      </c>
    </row>
    <row r="772" ht="15" customHeight="1">
      <c r="B772" s="16">
        <f>IF(AND(C772&lt;&gt;"",J772&lt;&gt;""),HYPERLINK("#'"&amp;C772&amp;"'!"&amp;J772,J772),"")</f>
        <v/>
      </c>
    </row>
    <row r="773" ht="15" customHeight="1">
      <c r="B773" s="16">
        <f>IF(AND(C773&lt;&gt;"",J773&lt;&gt;""),HYPERLINK("#'"&amp;C773&amp;"'!"&amp;J773,J773),"")</f>
        <v/>
      </c>
    </row>
    <row r="774" ht="15" customHeight="1">
      <c r="B774" s="16">
        <f>IF(AND(C774&lt;&gt;"",J774&lt;&gt;""),HYPERLINK("#'"&amp;C774&amp;"'!"&amp;J774,J774),"")</f>
        <v/>
      </c>
    </row>
    <row r="775" ht="15" customHeight="1">
      <c r="B775" s="16">
        <f>IF(AND(C775&lt;&gt;"",J775&lt;&gt;""),HYPERLINK("#'"&amp;C775&amp;"'!"&amp;J775,J775),"")</f>
        <v/>
      </c>
    </row>
    <row r="776" ht="15" customHeight="1">
      <c r="B776" s="16">
        <f>IF(AND(C776&lt;&gt;"",J776&lt;&gt;""),HYPERLINK("#'"&amp;C776&amp;"'!"&amp;J776,J776),"")</f>
        <v/>
      </c>
    </row>
    <row r="777" ht="15" customHeight="1">
      <c r="B777" s="16">
        <f>IF(AND(C777&lt;&gt;"",J777&lt;&gt;""),HYPERLINK("#'"&amp;C777&amp;"'!"&amp;J777,J777),"")</f>
        <v/>
      </c>
    </row>
    <row r="778" ht="15" customHeight="1">
      <c r="B778" s="16">
        <f>IF(AND(C778&lt;&gt;"",J778&lt;&gt;""),HYPERLINK("#'"&amp;C778&amp;"'!"&amp;J778,J778),"")</f>
        <v/>
      </c>
    </row>
    <row r="779" ht="15" customHeight="1">
      <c r="B779" s="16">
        <f>IF(AND(C779&lt;&gt;"",J779&lt;&gt;""),HYPERLINK("#'"&amp;C779&amp;"'!"&amp;J779,J779),"")</f>
        <v/>
      </c>
    </row>
    <row r="780" ht="15" customHeight="1">
      <c r="B780" s="16">
        <f>IF(AND(C780&lt;&gt;"",J780&lt;&gt;""),HYPERLINK("#'"&amp;C780&amp;"'!"&amp;J780,J780),"")</f>
        <v/>
      </c>
    </row>
    <row r="781" ht="15" customHeight="1">
      <c r="B781" s="16">
        <f>IF(AND(C781&lt;&gt;"",J781&lt;&gt;""),HYPERLINK("#'"&amp;C781&amp;"'!"&amp;J781,J781),"")</f>
        <v/>
      </c>
    </row>
    <row r="782" ht="15" customHeight="1">
      <c r="B782" s="16">
        <f>IF(AND(C782&lt;&gt;"",J782&lt;&gt;""),HYPERLINK("#'"&amp;C782&amp;"'!"&amp;J782,J782),"")</f>
        <v/>
      </c>
    </row>
    <row r="783" ht="15" customHeight="1">
      <c r="B783" s="16">
        <f>IF(AND(C783&lt;&gt;"",J783&lt;&gt;""),HYPERLINK("#'"&amp;C783&amp;"'!"&amp;J783,J783),"")</f>
        <v/>
      </c>
    </row>
    <row r="784" ht="15" customHeight="1">
      <c r="B784" s="16">
        <f>IF(AND(C784&lt;&gt;"",J784&lt;&gt;""),HYPERLINK("#'"&amp;C784&amp;"'!"&amp;J784,J784),"")</f>
        <v/>
      </c>
    </row>
    <row r="785" ht="15" customHeight="1">
      <c r="B785" s="16">
        <f>IF(AND(C785&lt;&gt;"",J785&lt;&gt;""),HYPERLINK("#'"&amp;C785&amp;"'!"&amp;J785,J785),"")</f>
        <v/>
      </c>
    </row>
    <row r="786" ht="15" customHeight="1">
      <c r="B786" s="16">
        <f>IF(AND(C786&lt;&gt;"",J786&lt;&gt;""),HYPERLINK("#'"&amp;C786&amp;"'!"&amp;J786,J786),"")</f>
        <v/>
      </c>
    </row>
    <row r="787" ht="15" customHeight="1">
      <c r="B787" s="16">
        <f>IF(AND(C787&lt;&gt;"",J787&lt;&gt;""),HYPERLINK("#'"&amp;C787&amp;"'!"&amp;J787,J787),"")</f>
        <v/>
      </c>
    </row>
    <row r="788" ht="15" customHeight="1">
      <c r="B788" s="16">
        <f>IF(AND(C788&lt;&gt;"",J788&lt;&gt;""),HYPERLINK("#'"&amp;C788&amp;"'!"&amp;J788,J788),"")</f>
        <v/>
      </c>
    </row>
    <row r="789" ht="15" customHeight="1">
      <c r="B789" s="16">
        <f>IF(AND(C789&lt;&gt;"",J789&lt;&gt;""),HYPERLINK("#'"&amp;C789&amp;"'!"&amp;J789,J789),"")</f>
        <v/>
      </c>
    </row>
    <row r="790" ht="15" customHeight="1">
      <c r="B790" s="16">
        <f>IF(AND(C790&lt;&gt;"",J790&lt;&gt;""),HYPERLINK("#'"&amp;C790&amp;"'!"&amp;J790,J790),"")</f>
        <v/>
      </c>
    </row>
    <row r="791" ht="15" customHeight="1">
      <c r="B791" s="16">
        <f>IF(AND(C791&lt;&gt;"",J791&lt;&gt;""),HYPERLINK("#'"&amp;C791&amp;"'!"&amp;J791,J791),"")</f>
        <v/>
      </c>
    </row>
    <row r="792" ht="15" customHeight="1">
      <c r="B792" s="16">
        <f>IF(AND(C792&lt;&gt;"",J792&lt;&gt;""),HYPERLINK("#'"&amp;C792&amp;"'!"&amp;J792,J792),"")</f>
        <v/>
      </c>
    </row>
    <row r="793" ht="15" customHeight="1">
      <c r="B793" s="16">
        <f>IF(AND(C793&lt;&gt;"",J793&lt;&gt;""),HYPERLINK("#'"&amp;C793&amp;"'!"&amp;J793,J793),"")</f>
        <v/>
      </c>
    </row>
    <row r="794" ht="15" customHeight="1">
      <c r="B794" s="16">
        <f>IF(AND(C794&lt;&gt;"",J794&lt;&gt;""),HYPERLINK("#'"&amp;C794&amp;"'!"&amp;J794,J794),"")</f>
        <v/>
      </c>
    </row>
    <row r="795" ht="15" customHeight="1">
      <c r="B795" s="16">
        <f>IF(AND(C795&lt;&gt;"",J795&lt;&gt;""),HYPERLINK("#'"&amp;C795&amp;"'!"&amp;J795,J795),"")</f>
        <v/>
      </c>
    </row>
    <row r="796" ht="15" customHeight="1">
      <c r="B796" s="16">
        <f>IF(AND(C796&lt;&gt;"",J796&lt;&gt;""),HYPERLINK("#'"&amp;C796&amp;"'!"&amp;J796,J796),"")</f>
        <v/>
      </c>
    </row>
    <row r="797" ht="15" customHeight="1">
      <c r="B797" s="16">
        <f>IF(AND(C797&lt;&gt;"",J797&lt;&gt;""),HYPERLINK("#'"&amp;C797&amp;"'!"&amp;J797,J797),"")</f>
        <v/>
      </c>
    </row>
    <row r="798" ht="15" customHeight="1">
      <c r="B798" s="16">
        <f>IF(AND(C798&lt;&gt;"",J798&lt;&gt;""),HYPERLINK("#'"&amp;C798&amp;"'!"&amp;J798,J798),"")</f>
        <v/>
      </c>
    </row>
    <row r="799" ht="15" customHeight="1">
      <c r="B799" s="16">
        <f>IF(AND(C799&lt;&gt;"",J799&lt;&gt;""),HYPERLINK("#'"&amp;C799&amp;"'!"&amp;J799,J799),"")</f>
        <v/>
      </c>
    </row>
    <row r="800" ht="15" customHeight="1">
      <c r="B800" s="16">
        <f>IF(AND(C800&lt;&gt;"",J800&lt;&gt;""),HYPERLINK("#'"&amp;C800&amp;"'!"&amp;J800,J800),"")</f>
        <v/>
      </c>
    </row>
    <row r="801" ht="15" customHeight="1">
      <c r="B801" s="16">
        <f>IF(AND(C801&lt;&gt;"",J801&lt;&gt;""),HYPERLINK("#'"&amp;C801&amp;"'!"&amp;J801,J801),"")</f>
        <v/>
      </c>
    </row>
    <row r="802" ht="15" customHeight="1">
      <c r="B802" s="16">
        <f>IF(AND(C802&lt;&gt;"",J802&lt;&gt;""),HYPERLINK("#'"&amp;C802&amp;"'!"&amp;J802,J802),"")</f>
        <v/>
      </c>
    </row>
    <row r="803" ht="15" customHeight="1">
      <c r="B803" s="16">
        <f>IF(AND(C803&lt;&gt;"",J803&lt;&gt;""),HYPERLINK("#'"&amp;C803&amp;"'!"&amp;J803,J803),"")</f>
        <v/>
      </c>
    </row>
    <row r="804" ht="15" customHeight="1">
      <c r="B804" s="16">
        <f>IF(AND(C804&lt;&gt;"",J804&lt;&gt;""),HYPERLINK("#'"&amp;C804&amp;"'!"&amp;J804,J804),"")</f>
        <v/>
      </c>
    </row>
    <row r="805" ht="15" customHeight="1">
      <c r="B805" s="16">
        <f>IF(AND(C805&lt;&gt;"",J805&lt;&gt;""),HYPERLINK("#'"&amp;C805&amp;"'!"&amp;J805,J805),"")</f>
        <v/>
      </c>
    </row>
    <row r="806" ht="15" customHeight="1">
      <c r="B806" s="16">
        <f>IF(AND(C806&lt;&gt;"",J806&lt;&gt;""),HYPERLINK("#'"&amp;C806&amp;"'!"&amp;J806,J806),"")</f>
        <v/>
      </c>
    </row>
    <row r="807" ht="15" customHeight="1">
      <c r="B807" s="16">
        <f>IF(AND(C807&lt;&gt;"",J807&lt;&gt;""),HYPERLINK("#'"&amp;C807&amp;"'!"&amp;J807,J807),"")</f>
        <v/>
      </c>
    </row>
    <row r="808" ht="15" customHeight="1">
      <c r="B808" s="16">
        <f>IF(AND(C808&lt;&gt;"",J808&lt;&gt;""),HYPERLINK("#'"&amp;C808&amp;"'!"&amp;J808,J808),"")</f>
        <v/>
      </c>
    </row>
    <row r="809" ht="15" customHeight="1">
      <c r="B809" s="16">
        <f>IF(AND(C809&lt;&gt;"",J809&lt;&gt;""),HYPERLINK("#'"&amp;C809&amp;"'!"&amp;J809,J809),"")</f>
        <v/>
      </c>
    </row>
    <row r="810" ht="15" customHeight="1">
      <c r="B810" s="16">
        <f>IF(AND(C810&lt;&gt;"",J810&lt;&gt;""),HYPERLINK("#'"&amp;C810&amp;"'!"&amp;J810,J810),"")</f>
        <v/>
      </c>
    </row>
    <row r="811" ht="15" customHeight="1">
      <c r="B811" s="16">
        <f>IF(AND(C811&lt;&gt;"",J811&lt;&gt;""),HYPERLINK("#'"&amp;C811&amp;"'!"&amp;J811,J811),"")</f>
        <v/>
      </c>
    </row>
    <row r="812" ht="15" customHeight="1">
      <c r="B812" s="16">
        <f>IF(AND(C812&lt;&gt;"",J812&lt;&gt;""),HYPERLINK("#'"&amp;C812&amp;"'!"&amp;J812,J812),"")</f>
        <v/>
      </c>
    </row>
    <row r="813" ht="15" customHeight="1">
      <c r="B813" s="16">
        <f>IF(AND(C813&lt;&gt;"",J813&lt;&gt;""),HYPERLINK("#'"&amp;C813&amp;"'!"&amp;J813,J813),"")</f>
        <v/>
      </c>
    </row>
    <row r="814" ht="15" customHeight="1">
      <c r="B814" s="16">
        <f>IF(AND(C814&lt;&gt;"",J814&lt;&gt;""),HYPERLINK("#'"&amp;C814&amp;"'!"&amp;J814,J814),"")</f>
        <v/>
      </c>
    </row>
    <row r="815" ht="15" customHeight="1">
      <c r="B815" s="16">
        <f>IF(AND(C815&lt;&gt;"",J815&lt;&gt;""),HYPERLINK("#'"&amp;C815&amp;"'!"&amp;J815,J815),"")</f>
        <v/>
      </c>
    </row>
    <row r="816" ht="15" customHeight="1">
      <c r="B816" s="16">
        <f>IF(AND(C816&lt;&gt;"",J816&lt;&gt;""),HYPERLINK("#'"&amp;C816&amp;"'!"&amp;J816,J816),"")</f>
        <v/>
      </c>
    </row>
    <row r="817" ht="15" customHeight="1">
      <c r="B817" s="16">
        <f>IF(AND(C817&lt;&gt;"",J817&lt;&gt;""),HYPERLINK("#'"&amp;C817&amp;"'!"&amp;J817,J817),"")</f>
        <v/>
      </c>
    </row>
    <row r="818" ht="15" customHeight="1">
      <c r="B818" s="16">
        <f>IF(AND(C818&lt;&gt;"",J818&lt;&gt;""),HYPERLINK("#'"&amp;C818&amp;"'!"&amp;J818,J818),"")</f>
        <v/>
      </c>
    </row>
    <row r="819" ht="15" customHeight="1">
      <c r="B819" s="16">
        <f>IF(AND(C819&lt;&gt;"",J819&lt;&gt;""),HYPERLINK("#'"&amp;C819&amp;"'!"&amp;J819,J819),"")</f>
        <v/>
      </c>
    </row>
    <row r="820" ht="15" customHeight="1">
      <c r="B820" s="16">
        <f>IF(AND(C820&lt;&gt;"",J820&lt;&gt;""),HYPERLINK("#'"&amp;C820&amp;"'!"&amp;J820,J820),"")</f>
        <v/>
      </c>
    </row>
    <row r="821" ht="15" customHeight="1">
      <c r="B821" s="16">
        <f>IF(AND(C821&lt;&gt;"",J821&lt;&gt;""),HYPERLINK("#'"&amp;C821&amp;"'!"&amp;J821,J821),"")</f>
        <v/>
      </c>
    </row>
    <row r="822" ht="15" customHeight="1">
      <c r="B822" s="16">
        <f>IF(AND(C822&lt;&gt;"",J822&lt;&gt;""),HYPERLINK("#'"&amp;C822&amp;"'!"&amp;J822,J822),"")</f>
        <v/>
      </c>
    </row>
    <row r="823" ht="15" customHeight="1">
      <c r="B823" s="16">
        <f>IF(AND(C823&lt;&gt;"",J823&lt;&gt;""),HYPERLINK("#'"&amp;C823&amp;"'!"&amp;J823,J823),"")</f>
        <v/>
      </c>
    </row>
    <row r="824" ht="15" customHeight="1">
      <c r="B824" s="16">
        <f>IF(AND(C824&lt;&gt;"",J824&lt;&gt;""),HYPERLINK("#'"&amp;C824&amp;"'!"&amp;J824,J824),"")</f>
        <v/>
      </c>
    </row>
    <row r="825" ht="15" customHeight="1">
      <c r="B825" s="16">
        <f>IF(AND(C825&lt;&gt;"",J825&lt;&gt;""),HYPERLINK("#'"&amp;C825&amp;"'!"&amp;J825,J825),"")</f>
        <v/>
      </c>
    </row>
    <row r="826" ht="15" customHeight="1">
      <c r="B826" s="16">
        <f>IF(AND(C826&lt;&gt;"",J826&lt;&gt;""),HYPERLINK("#'"&amp;C826&amp;"'!"&amp;J826,J826),"")</f>
        <v/>
      </c>
    </row>
    <row r="827" ht="15" customHeight="1">
      <c r="B827" s="16">
        <f>IF(AND(C827&lt;&gt;"",J827&lt;&gt;""),HYPERLINK("#'"&amp;C827&amp;"'!"&amp;J827,J827),"")</f>
        <v/>
      </c>
    </row>
    <row r="828" ht="15" customHeight="1">
      <c r="B828" s="16">
        <f>IF(AND(C828&lt;&gt;"",J828&lt;&gt;""),HYPERLINK("#'"&amp;C828&amp;"'!"&amp;J828,J828),"")</f>
        <v/>
      </c>
    </row>
    <row r="829" ht="15" customHeight="1">
      <c r="B829" s="16">
        <f>IF(AND(C829&lt;&gt;"",J829&lt;&gt;""),HYPERLINK("#'"&amp;C829&amp;"'!"&amp;J829,J829),"")</f>
        <v/>
      </c>
    </row>
    <row r="830" ht="15" customHeight="1">
      <c r="B830" s="16">
        <f>IF(AND(C830&lt;&gt;"",J830&lt;&gt;""),HYPERLINK("#'"&amp;C830&amp;"'!"&amp;J830,J830),"")</f>
        <v/>
      </c>
    </row>
    <row r="831" ht="15" customHeight="1">
      <c r="B831" s="16">
        <f>IF(AND(C831&lt;&gt;"",J831&lt;&gt;""),HYPERLINK("#'"&amp;C831&amp;"'!"&amp;J831,J831),"")</f>
        <v/>
      </c>
    </row>
    <row r="832" ht="15" customHeight="1">
      <c r="B832" s="16">
        <f>IF(AND(C832&lt;&gt;"",J832&lt;&gt;""),HYPERLINK("#'"&amp;C832&amp;"'!"&amp;J832,J832),"")</f>
        <v/>
      </c>
    </row>
    <row r="833" ht="15" customHeight="1">
      <c r="B833" s="16">
        <f>IF(AND(C833&lt;&gt;"",J833&lt;&gt;""),HYPERLINK("#'"&amp;C833&amp;"'!"&amp;J833,J833),"")</f>
        <v/>
      </c>
    </row>
    <row r="834" ht="15" customHeight="1">
      <c r="B834" s="16">
        <f>IF(AND(C834&lt;&gt;"",J834&lt;&gt;""),HYPERLINK("#'"&amp;C834&amp;"'!"&amp;J834,J834),"")</f>
        <v/>
      </c>
    </row>
    <row r="835" ht="15" customHeight="1">
      <c r="B835" s="16">
        <f>IF(AND(C835&lt;&gt;"",J835&lt;&gt;""),HYPERLINK("#'"&amp;C835&amp;"'!"&amp;J835,J835),"")</f>
        <v/>
      </c>
    </row>
    <row r="836" ht="15" customHeight="1">
      <c r="B836" s="16">
        <f>IF(AND(C836&lt;&gt;"",J836&lt;&gt;""),HYPERLINK("#'"&amp;C836&amp;"'!"&amp;J836,J836),"")</f>
        <v/>
      </c>
    </row>
    <row r="837" ht="15" customHeight="1">
      <c r="B837" s="16">
        <f>IF(AND(C837&lt;&gt;"",J837&lt;&gt;""),HYPERLINK("#'"&amp;C837&amp;"'!"&amp;J837,J837),"")</f>
        <v/>
      </c>
    </row>
    <row r="838" ht="15" customHeight="1">
      <c r="B838" s="16">
        <f>IF(AND(C838&lt;&gt;"",J838&lt;&gt;""),HYPERLINK("#'"&amp;C838&amp;"'!"&amp;J838,J838),"")</f>
        <v/>
      </c>
    </row>
    <row r="839" ht="15" customHeight="1">
      <c r="B839" s="16">
        <f>IF(AND(C839&lt;&gt;"",J839&lt;&gt;""),HYPERLINK("#'"&amp;C839&amp;"'!"&amp;J839,J839),"")</f>
        <v/>
      </c>
    </row>
    <row r="840" ht="15" customHeight="1">
      <c r="B840" s="16">
        <f>IF(AND(C840&lt;&gt;"",J840&lt;&gt;""),HYPERLINK("#'"&amp;C840&amp;"'!"&amp;J840,J840),"")</f>
        <v/>
      </c>
    </row>
    <row r="841" ht="15" customHeight="1">
      <c r="B841" s="16">
        <f>IF(AND(C841&lt;&gt;"",J841&lt;&gt;""),HYPERLINK("#'"&amp;C841&amp;"'!"&amp;J841,J841),"")</f>
        <v/>
      </c>
    </row>
    <row r="842" ht="15" customHeight="1">
      <c r="B842" s="16">
        <f>IF(AND(C842&lt;&gt;"",J842&lt;&gt;""),HYPERLINK("#'"&amp;C842&amp;"'!"&amp;J842,J842),"")</f>
        <v/>
      </c>
    </row>
    <row r="843" ht="15" customHeight="1">
      <c r="B843" s="16">
        <f>IF(AND(C843&lt;&gt;"",J843&lt;&gt;""),HYPERLINK("#'"&amp;C843&amp;"'!"&amp;J843,J843),"")</f>
        <v/>
      </c>
    </row>
    <row r="844" ht="15" customHeight="1">
      <c r="B844" s="16">
        <f>IF(AND(C844&lt;&gt;"",J844&lt;&gt;""),HYPERLINK("#'"&amp;C844&amp;"'!"&amp;J844,J844),"")</f>
        <v/>
      </c>
    </row>
    <row r="845" ht="15" customHeight="1">
      <c r="B845" s="16">
        <f>IF(AND(C845&lt;&gt;"",J845&lt;&gt;""),HYPERLINK("#'"&amp;C845&amp;"'!"&amp;J845,J845),"")</f>
        <v/>
      </c>
    </row>
    <row r="846" ht="15" customHeight="1">
      <c r="B846" s="16">
        <f>IF(AND(C846&lt;&gt;"",J846&lt;&gt;""),HYPERLINK("#'"&amp;C846&amp;"'!"&amp;J846,J846),"")</f>
        <v/>
      </c>
    </row>
    <row r="847" ht="15" customHeight="1">
      <c r="B847" s="16">
        <f>IF(AND(C847&lt;&gt;"",J847&lt;&gt;""),HYPERLINK("#'"&amp;C847&amp;"'!"&amp;J847,J847),"")</f>
        <v/>
      </c>
    </row>
    <row r="848" ht="15" customHeight="1">
      <c r="B848" s="16">
        <f>IF(AND(C848&lt;&gt;"",J848&lt;&gt;""),HYPERLINK("#'"&amp;C848&amp;"'!"&amp;J848,J848),"")</f>
        <v/>
      </c>
    </row>
    <row r="849" ht="15" customHeight="1">
      <c r="B849" s="16">
        <f>IF(AND(C849&lt;&gt;"",J849&lt;&gt;""),HYPERLINK("#'"&amp;C849&amp;"'!"&amp;J849,J849),"")</f>
        <v/>
      </c>
    </row>
    <row r="850" ht="15" customHeight="1">
      <c r="B850" s="16">
        <f>IF(AND(C850&lt;&gt;"",J850&lt;&gt;""),HYPERLINK("#'"&amp;C850&amp;"'!"&amp;J850,J850),"")</f>
        <v/>
      </c>
    </row>
    <row r="851" ht="15" customHeight="1">
      <c r="B851" s="16">
        <f>IF(AND(C851&lt;&gt;"",J851&lt;&gt;""),HYPERLINK("#'"&amp;C851&amp;"'!"&amp;J851,J851),"")</f>
        <v/>
      </c>
    </row>
    <row r="852" ht="15" customHeight="1">
      <c r="B852" s="16">
        <f>IF(AND(C852&lt;&gt;"",J852&lt;&gt;""),HYPERLINK("#'"&amp;C852&amp;"'!"&amp;J852,J852),"")</f>
        <v/>
      </c>
    </row>
    <row r="853" ht="15" customHeight="1">
      <c r="B853" s="16">
        <f>IF(AND(C853&lt;&gt;"",J853&lt;&gt;""),HYPERLINK("#'"&amp;C853&amp;"'!"&amp;J853,J853),"")</f>
        <v/>
      </c>
    </row>
    <row r="854" ht="15" customHeight="1">
      <c r="B854" s="16">
        <f>IF(AND(C854&lt;&gt;"",J854&lt;&gt;""),HYPERLINK("#'"&amp;C854&amp;"'!"&amp;J854,J854),"")</f>
        <v/>
      </c>
    </row>
    <row r="855" ht="15" customHeight="1">
      <c r="B855" s="16">
        <f>IF(AND(C855&lt;&gt;"",J855&lt;&gt;""),HYPERLINK("#'"&amp;C855&amp;"'!"&amp;J855,J855),"")</f>
        <v/>
      </c>
    </row>
    <row r="856" ht="15" customHeight="1">
      <c r="B856" s="16">
        <f>IF(AND(C856&lt;&gt;"",J856&lt;&gt;""),HYPERLINK("#'"&amp;C856&amp;"'!"&amp;J856,J856),"")</f>
        <v/>
      </c>
    </row>
    <row r="857" ht="15" customHeight="1">
      <c r="B857" s="16">
        <f>IF(AND(C857&lt;&gt;"",J857&lt;&gt;""),HYPERLINK("#'"&amp;C857&amp;"'!"&amp;J857,J857),"")</f>
        <v/>
      </c>
    </row>
    <row r="858" ht="15" customHeight="1">
      <c r="B858" s="16">
        <f>IF(AND(C858&lt;&gt;"",J858&lt;&gt;""),HYPERLINK("#'"&amp;C858&amp;"'!"&amp;J858,J858),"")</f>
        <v/>
      </c>
    </row>
    <row r="859" ht="15" customHeight="1">
      <c r="B859" s="16">
        <f>IF(AND(C859&lt;&gt;"",J859&lt;&gt;""),HYPERLINK("#'"&amp;C859&amp;"'!"&amp;J859,J859),"")</f>
        <v/>
      </c>
    </row>
    <row r="860" ht="15" customHeight="1">
      <c r="B860" s="16">
        <f>IF(AND(C860&lt;&gt;"",J860&lt;&gt;""),HYPERLINK("#'"&amp;C860&amp;"'!"&amp;J860,J860),"")</f>
        <v/>
      </c>
    </row>
    <row r="861" ht="15" customHeight="1">
      <c r="B861" s="16">
        <f>IF(AND(C861&lt;&gt;"",J861&lt;&gt;""),HYPERLINK("#'"&amp;C861&amp;"'!"&amp;J861,J861),"")</f>
        <v/>
      </c>
    </row>
    <row r="862" ht="15" customHeight="1">
      <c r="B862" s="16">
        <f>IF(AND(C862&lt;&gt;"",J862&lt;&gt;""),HYPERLINK("#'"&amp;C862&amp;"'!"&amp;J862,J862),"")</f>
        <v/>
      </c>
    </row>
    <row r="863" ht="15" customHeight="1">
      <c r="B863" s="16">
        <f>IF(AND(C863&lt;&gt;"",J863&lt;&gt;""),HYPERLINK("#'"&amp;C863&amp;"'!"&amp;J863,J863),"")</f>
        <v/>
      </c>
    </row>
    <row r="864" ht="15" customHeight="1">
      <c r="B864" s="16">
        <f>IF(AND(C864&lt;&gt;"",J864&lt;&gt;""),HYPERLINK("#'"&amp;C864&amp;"'!"&amp;J864,J864),"")</f>
        <v/>
      </c>
    </row>
    <row r="865" ht="15" customHeight="1">
      <c r="B865" s="16">
        <f>IF(AND(C865&lt;&gt;"",J865&lt;&gt;""),HYPERLINK("#'"&amp;C865&amp;"'!"&amp;J865,J865),"")</f>
        <v/>
      </c>
    </row>
    <row r="866" ht="15" customHeight="1">
      <c r="B866" s="16">
        <f>IF(AND(C866&lt;&gt;"",J866&lt;&gt;""),HYPERLINK("#'"&amp;C866&amp;"'!"&amp;J866,J866),"")</f>
        <v/>
      </c>
    </row>
    <row r="867" ht="15" customHeight="1">
      <c r="B867" s="16">
        <f>IF(AND(C867&lt;&gt;"",J867&lt;&gt;""),HYPERLINK("#'"&amp;C867&amp;"'!"&amp;J867,J867),"")</f>
        <v/>
      </c>
    </row>
    <row r="868" ht="15" customHeight="1">
      <c r="B868" s="16">
        <f>IF(AND(C868&lt;&gt;"",J868&lt;&gt;""),HYPERLINK("#'"&amp;C868&amp;"'!"&amp;J868,J868),"")</f>
        <v/>
      </c>
    </row>
    <row r="869" ht="15" customHeight="1">
      <c r="B869" s="16">
        <f>IF(AND(C869&lt;&gt;"",J869&lt;&gt;""),HYPERLINK("#'"&amp;C869&amp;"'!"&amp;J869,J869),"")</f>
        <v/>
      </c>
    </row>
    <row r="870" ht="15" customHeight="1">
      <c r="B870" s="16">
        <f>IF(AND(C870&lt;&gt;"",J870&lt;&gt;""),HYPERLINK("#'"&amp;C870&amp;"'!"&amp;J870,J870),"")</f>
        <v/>
      </c>
    </row>
    <row r="871" ht="15" customHeight="1">
      <c r="B871" s="16">
        <f>IF(AND(C871&lt;&gt;"",J871&lt;&gt;""),HYPERLINK("#'"&amp;C871&amp;"'!"&amp;J871,J871),"")</f>
        <v/>
      </c>
    </row>
    <row r="872" ht="15" customHeight="1">
      <c r="B872" s="16">
        <f>IF(AND(C872&lt;&gt;"",J872&lt;&gt;""),HYPERLINK("#'"&amp;C872&amp;"'!"&amp;J872,J872),"")</f>
        <v/>
      </c>
    </row>
    <row r="873" ht="15" customHeight="1">
      <c r="B873" s="16">
        <f>IF(AND(C873&lt;&gt;"",J873&lt;&gt;""),HYPERLINK("#'"&amp;C873&amp;"'!"&amp;J873,J873),"")</f>
        <v/>
      </c>
    </row>
    <row r="874" ht="15" customHeight="1">
      <c r="B874" s="16">
        <f>IF(AND(C874&lt;&gt;"",J874&lt;&gt;""),HYPERLINK("#'"&amp;C874&amp;"'!"&amp;J874,J874),"")</f>
        <v/>
      </c>
    </row>
    <row r="875" ht="15" customHeight="1">
      <c r="B875" s="16">
        <f>IF(AND(C875&lt;&gt;"",J875&lt;&gt;""),HYPERLINK("#'"&amp;C875&amp;"'!"&amp;J875,J875),"")</f>
        <v/>
      </c>
    </row>
    <row r="876" ht="15" customHeight="1">
      <c r="B876" s="16">
        <f>IF(AND(C876&lt;&gt;"",J876&lt;&gt;""),HYPERLINK("#'"&amp;C876&amp;"'!"&amp;J876,J876),"")</f>
        <v/>
      </c>
    </row>
    <row r="877" ht="15" customHeight="1">
      <c r="B877" s="16">
        <f>IF(AND(C877&lt;&gt;"",J877&lt;&gt;""),HYPERLINK("#'"&amp;C877&amp;"'!"&amp;J877,J877),"")</f>
        <v/>
      </c>
    </row>
    <row r="878" ht="15" customHeight="1">
      <c r="B878" s="16">
        <f>IF(AND(C878&lt;&gt;"",J878&lt;&gt;""),HYPERLINK("#'"&amp;C878&amp;"'!"&amp;J878,J878),"")</f>
        <v/>
      </c>
    </row>
    <row r="879" ht="15" customHeight="1">
      <c r="B879" s="16">
        <f>IF(AND(C879&lt;&gt;"",J879&lt;&gt;""),HYPERLINK("#'"&amp;C879&amp;"'!"&amp;J879,J879),"")</f>
        <v/>
      </c>
    </row>
    <row r="880" ht="15" customHeight="1">
      <c r="B880" s="16">
        <f>IF(AND(C880&lt;&gt;"",J880&lt;&gt;""),HYPERLINK("#'"&amp;C880&amp;"'!"&amp;J880,J880),"")</f>
        <v/>
      </c>
    </row>
    <row r="881" ht="15" customHeight="1">
      <c r="B881" s="16">
        <f>IF(AND(C881&lt;&gt;"",J881&lt;&gt;""),HYPERLINK("#'"&amp;C881&amp;"'!"&amp;J881,J881),"")</f>
        <v/>
      </c>
    </row>
    <row r="882" ht="15" customHeight="1">
      <c r="B882" s="16">
        <f>IF(AND(C882&lt;&gt;"",J882&lt;&gt;""),HYPERLINK("#'"&amp;C882&amp;"'!"&amp;J882,J882),"")</f>
        <v/>
      </c>
    </row>
    <row r="883" ht="15" customHeight="1">
      <c r="B883" s="16">
        <f>IF(AND(C883&lt;&gt;"",J883&lt;&gt;""),HYPERLINK("#'"&amp;C883&amp;"'!"&amp;J883,J883),"")</f>
        <v/>
      </c>
    </row>
    <row r="884" ht="15" customHeight="1">
      <c r="B884" s="16">
        <f>IF(AND(C884&lt;&gt;"",J884&lt;&gt;""),HYPERLINK("#'"&amp;C884&amp;"'!"&amp;J884,J884),"")</f>
        <v/>
      </c>
    </row>
    <row r="885" ht="15" customHeight="1">
      <c r="B885" s="16">
        <f>IF(AND(C885&lt;&gt;"",J885&lt;&gt;""),HYPERLINK("#'"&amp;C885&amp;"'!"&amp;J885,J885),"")</f>
        <v/>
      </c>
    </row>
    <row r="886" ht="15" customHeight="1">
      <c r="B886" s="16">
        <f>IF(AND(C886&lt;&gt;"",J886&lt;&gt;""),HYPERLINK("#'"&amp;C886&amp;"'!"&amp;J886,J886),"")</f>
        <v/>
      </c>
    </row>
    <row r="887" ht="15" customHeight="1">
      <c r="B887" s="16">
        <f>IF(AND(C887&lt;&gt;"",J887&lt;&gt;""),HYPERLINK("#'"&amp;C887&amp;"'!"&amp;J887,J887),"")</f>
        <v/>
      </c>
    </row>
    <row r="888" ht="15" customHeight="1">
      <c r="B888" s="16">
        <f>IF(AND(C888&lt;&gt;"",J888&lt;&gt;""),HYPERLINK("#'"&amp;C888&amp;"'!"&amp;J888,J888),"")</f>
        <v/>
      </c>
    </row>
    <row r="889" ht="15" customHeight="1">
      <c r="B889" s="16">
        <f>IF(AND(C889&lt;&gt;"",J889&lt;&gt;""),HYPERLINK("#'"&amp;C889&amp;"'!"&amp;J889,J889),"")</f>
        <v/>
      </c>
    </row>
    <row r="890" ht="15" customHeight="1">
      <c r="B890" s="16">
        <f>IF(AND(C890&lt;&gt;"",J890&lt;&gt;""),HYPERLINK("#'"&amp;C890&amp;"'!"&amp;J890,J890),"")</f>
        <v/>
      </c>
    </row>
    <row r="891" ht="15" customHeight="1">
      <c r="B891" s="16">
        <f>IF(AND(C891&lt;&gt;"",J891&lt;&gt;""),HYPERLINK("#'"&amp;C891&amp;"'!"&amp;J891,J891),"")</f>
        <v/>
      </c>
    </row>
    <row r="892" ht="15" customHeight="1">
      <c r="B892" s="16">
        <f>IF(AND(C892&lt;&gt;"",J892&lt;&gt;""),HYPERLINK("#'"&amp;C892&amp;"'!"&amp;J892,J892),"")</f>
        <v/>
      </c>
    </row>
    <row r="893" ht="15" customHeight="1">
      <c r="B893" s="16">
        <f>IF(AND(C893&lt;&gt;"",J893&lt;&gt;""),HYPERLINK("#'"&amp;C893&amp;"'!"&amp;J893,J893),"")</f>
        <v/>
      </c>
    </row>
    <row r="894" ht="15" customHeight="1">
      <c r="B894" s="16">
        <f>IF(AND(C894&lt;&gt;"",J894&lt;&gt;""),HYPERLINK("#'"&amp;C894&amp;"'!"&amp;J894,J894),"")</f>
        <v/>
      </c>
    </row>
    <row r="895" ht="15" customHeight="1">
      <c r="B895" s="16">
        <f>IF(AND(C895&lt;&gt;"",J895&lt;&gt;""),HYPERLINK("#'"&amp;C895&amp;"'!"&amp;J895,J895),"")</f>
        <v/>
      </c>
    </row>
    <row r="896" ht="15" customHeight="1">
      <c r="B896" s="16">
        <f>IF(AND(C896&lt;&gt;"",J896&lt;&gt;""),HYPERLINK("#'"&amp;C896&amp;"'!"&amp;J896,J896),"")</f>
        <v/>
      </c>
    </row>
    <row r="897" ht="15" customHeight="1">
      <c r="B897" s="16">
        <f>IF(AND(C897&lt;&gt;"",J897&lt;&gt;""),HYPERLINK("#'"&amp;C897&amp;"'!"&amp;J897,J897),"")</f>
        <v/>
      </c>
    </row>
    <row r="898" ht="15" customHeight="1">
      <c r="B898" s="16">
        <f>IF(AND(C898&lt;&gt;"",J898&lt;&gt;""),HYPERLINK("#'"&amp;C898&amp;"'!"&amp;J898,J898),"")</f>
        <v/>
      </c>
    </row>
    <row r="899" ht="15" customHeight="1">
      <c r="B899" s="16">
        <f>IF(AND(C899&lt;&gt;"",J899&lt;&gt;""),HYPERLINK("#'"&amp;C899&amp;"'!"&amp;J899,J899),"")</f>
        <v/>
      </c>
    </row>
    <row r="900" ht="15" customHeight="1">
      <c r="B900" s="16">
        <f>IF(AND(C900&lt;&gt;"",J900&lt;&gt;""),HYPERLINK("#'"&amp;C900&amp;"'!"&amp;J900,J900),"")</f>
        <v/>
      </c>
    </row>
    <row r="901" ht="15" customHeight="1">
      <c r="B901" s="16">
        <f>IF(AND(C901&lt;&gt;"",J901&lt;&gt;""),HYPERLINK("#'"&amp;C901&amp;"'!"&amp;J901,J901),"")</f>
        <v/>
      </c>
    </row>
    <row r="902" ht="15" customHeight="1">
      <c r="B902" s="16">
        <f>IF(AND(C902&lt;&gt;"",J902&lt;&gt;""),HYPERLINK("#'"&amp;C902&amp;"'!"&amp;J902,J902),"")</f>
        <v/>
      </c>
    </row>
    <row r="903" ht="15" customHeight="1">
      <c r="B903" s="16">
        <f>IF(AND(C903&lt;&gt;"",J903&lt;&gt;""),HYPERLINK("#'"&amp;C903&amp;"'!"&amp;J903,J903),"")</f>
        <v/>
      </c>
    </row>
    <row r="904" ht="15" customHeight="1">
      <c r="B904" s="16">
        <f>IF(AND(C904&lt;&gt;"",J904&lt;&gt;""),HYPERLINK("#'"&amp;C904&amp;"'!"&amp;J904,J904),"")</f>
        <v/>
      </c>
    </row>
    <row r="905" ht="15" customHeight="1">
      <c r="B905" s="16">
        <f>IF(AND(C905&lt;&gt;"",J905&lt;&gt;""),HYPERLINK("#'"&amp;C905&amp;"'!"&amp;J905,J905),"")</f>
        <v/>
      </c>
    </row>
    <row r="906" ht="15" customHeight="1">
      <c r="B906" s="16">
        <f>IF(AND(C906&lt;&gt;"",J906&lt;&gt;""),HYPERLINK("#'"&amp;C906&amp;"'!"&amp;J906,J906),"")</f>
        <v/>
      </c>
    </row>
    <row r="907" ht="15" customHeight="1">
      <c r="B907" s="16">
        <f>IF(AND(C907&lt;&gt;"",J907&lt;&gt;""),HYPERLINK("#'"&amp;C907&amp;"'!"&amp;J907,J907),"")</f>
        <v/>
      </c>
    </row>
    <row r="908" ht="15" customHeight="1">
      <c r="B908" s="16">
        <f>IF(AND(C908&lt;&gt;"",J908&lt;&gt;""),HYPERLINK("#'"&amp;C908&amp;"'!"&amp;J908,J908),"")</f>
        <v/>
      </c>
    </row>
    <row r="909" ht="15" customHeight="1">
      <c r="B909" s="16">
        <f>IF(AND(C909&lt;&gt;"",J909&lt;&gt;""),HYPERLINK("#'"&amp;C909&amp;"'!"&amp;J909,J909),"")</f>
        <v/>
      </c>
    </row>
    <row r="910" ht="15" customHeight="1">
      <c r="B910" s="16">
        <f>IF(AND(C910&lt;&gt;"",J910&lt;&gt;""),HYPERLINK("#'"&amp;C910&amp;"'!"&amp;J910,J910),"")</f>
        <v/>
      </c>
    </row>
    <row r="911" ht="15" customHeight="1">
      <c r="B911" s="16">
        <f>IF(AND(C911&lt;&gt;"",J911&lt;&gt;""),HYPERLINK("#'"&amp;C911&amp;"'!"&amp;J911,J911),"")</f>
        <v/>
      </c>
    </row>
    <row r="912" ht="15" customHeight="1">
      <c r="B912" s="16">
        <f>IF(AND(C912&lt;&gt;"",J912&lt;&gt;""),HYPERLINK("#'"&amp;C912&amp;"'!"&amp;J912,J912),"")</f>
        <v/>
      </c>
    </row>
    <row r="913" ht="15" customHeight="1">
      <c r="B913" s="16">
        <f>IF(AND(C913&lt;&gt;"",J913&lt;&gt;""),HYPERLINK("#'"&amp;C913&amp;"'!"&amp;J913,J913),"")</f>
        <v/>
      </c>
    </row>
    <row r="914" ht="15" customHeight="1">
      <c r="B914" s="16">
        <f>IF(AND(C914&lt;&gt;"",J914&lt;&gt;""),HYPERLINK("#'"&amp;C914&amp;"'!"&amp;J914,J914),"")</f>
        <v/>
      </c>
    </row>
    <row r="915" ht="15" customHeight="1">
      <c r="B915" s="16">
        <f>IF(AND(C915&lt;&gt;"",J915&lt;&gt;""),HYPERLINK("#'"&amp;C915&amp;"'!"&amp;J915,J915),"")</f>
        <v/>
      </c>
    </row>
    <row r="916" ht="15" customHeight="1">
      <c r="B916" s="16">
        <f>IF(AND(C916&lt;&gt;"",J916&lt;&gt;""),HYPERLINK("#'"&amp;C916&amp;"'!"&amp;J916,J916),"")</f>
        <v/>
      </c>
    </row>
    <row r="917" ht="15" customHeight="1">
      <c r="B917" s="16">
        <f>IF(AND(C917&lt;&gt;"",J917&lt;&gt;""),HYPERLINK("#'"&amp;C917&amp;"'!"&amp;J917,J917),"")</f>
        <v/>
      </c>
    </row>
    <row r="918" ht="15" customHeight="1">
      <c r="B918" s="16">
        <f>IF(AND(C918&lt;&gt;"",J918&lt;&gt;""),HYPERLINK("#'"&amp;C918&amp;"'!"&amp;J918,J918),"")</f>
        <v/>
      </c>
    </row>
    <row r="919" ht="15" customHeight="1">
      <c r="B919" s="16">
        <f>IF(AND(C919&lt;&gt;"",J919&lt;&gt;""),HYPERLINK("#'"&amp;C919&amp;"'!"&amp;J919,J919),"")</f>
        <v/>
      </c>
    </row>
    <row r="920" ht="15" customHeight="1">
      <c r="B920" s="16">
        <f>IF(AND(C920&lt;&gt;"",J920&lt;&gt;""),HYPERLINK("#'"&amp;C920&amp;"'!"&amp;J920,J920),"")</f>
        <v/>
      </c>
    </row>
    <row r="921" ht="15" customHeight="1">
      <c r="B921" s="16">
        <f>IF(AND(C921&lt;&gt;"",J921&lt;&gt;""),HYPERLINK("#'"&amp;C921&amp;"'!"&amp;J921,J921),"")</f>
        <v/>
      </c>
    </row>
    <row r="922" ht="15" customHeight="1">
      <c r="B922" s="16">
        <f>IF(AND(C922&lt;&gt;"",J922&lt;&gt;""),HYPERLINK("#'"&amp;C922&amp;"'!"&amp;J922,J922),"")</f>
        <v/>
      </c>
    </row>
    <row r="923" ht="15" customHeight="1">
      <c r="B923" s="16">
        <f>IF(AND(C923&lt;&gt;"",J923&lt;&gt;""),HYPERLINK("#'"&amp;C923&amp;"'!"&amp;J923,J923),"")</f>
        <v/>
      </c>
    </row>
    <row r="924" ht="15" customHeight="1">
      <c r="B924" s="16">
        <f>IF(AND(C924&lt;&gt;"",J924&lt;&gt;""),HYPERLINK("#'"&amp;C924&amp;"'!"&amp;J924,J924),"")</f>
        <v/>
      </c>
    </row>
    <row r="925" ht="15" customHeight="1">
      <c r="B925" s="16">
        <f>IF(AND(C925&lt;&gt;"",J925&lt;&gt;""),HYPERLINK("#'"&amp;C925&amp;"'!"&amp;J925,J925),"")</f>
        <v/>
      </c>
    </row>
    <row r="926" ht="15" customHeight="1">
      <c r="B926" s="16">
        <f>IF(AND(C926&lt;&gt;"",J926&lt;&gt;""),HYPERLINK("#'"&amp;C926&amp;"'!"&amp;J926,J926),"")</f>
        <v/>
      </c>
    </row>
    <row r="927" ht="15" customHeight="1">
      <c r="B927" s="16">
        <f>IF(AND(C927&lt;&gt;"",J927&lt;&gt;""),HYPERLINK("#'"&amp;C927&amp;"'!"&amp;J927,J927),"")</f>
        <v/>
      </c>
    </row>
    <row r="928" ht="15" customHeight="1">
      <c r="B928" s="16">
        <f>IF(AND(C928&lt;&gt;"",J928&lt;&gt;""),HYPERLINK("#'"&amp;C928&amp;"'!"&amp;J928,J928),"")</f>
        <v/>
      </c>
    </row>
    <row r="929" ht="15" customHeight="1">
      <c r="B929" s="16">
        <f>IF(AND(C929&lt;&gt;"",J929&lt;&gt;""),HYPERLINK("#'"&amp;C929&amp;"'!"&amp;J929,J929),"")</f>
        <v/>
      </c>
    </row>
    <row r="930" ht="15" customHeight="1">
      <c r="B930" s="16">
        <f>IF(AND(C930&lt;&gt;"",J930&lt;&gt;""),HYPERLINK("#'"&amp;C930&amp;"'!"&amp;J930,J930),"")</f>
        <v/>
      </c>
    </row>
    <row r="931" ht="15" customHeight="1">
      <c r="B931" s="16">
        <f>IF(AND(C931&lt;&gt;"",J931&lt;&gt;""),HYPERLINK("#'"&amp;C931&amp;"'!"&amp;J931,J931),"")</f>
        <v/>
      </c>
    </row>
    <row r="932" ht="15" customHeight="1">
      <c r="B932" s="16">
        <f>IF(AND(C932&lt;&gt;"",J932&lt;&gt;""),HYPERLINK("#'"&amp;C932&amp;"'!"&amp;J932,J932),"")</f>
        <v/>
      </c>
    </row>
    <row r="933" ht="15" customHeight="1">
      <c r="B933" s="16">
        <f>IF(AND(C933&lt;&gt;"",J933&lt;&gt;""),HYPERLINK("#'"&amp;C933&amp;"'!"&amp;J933,J933),"")</f>
        <v/>
      </c>
    </row>
    <row r="934" ht="15" customHeight="1">
      <c r="B934" s="16">
        <f>IF(AND(C934&lt;&gt;"",J934&lt;&gt;""),HYPERLINK("#'"&amp;C934&amp;"'!"&amp;J934,J934),"")</f>
        <v/>
      </c>
    </row>
    <row r="935" ht="15" customHeight="1">
      <c r="B935" s="16">
        <f>IF(AND(C935&lt;&gt;"",J935&lt;&gt;""),HYPERLINK("#'"&amp;C935&amp;"'!"&amp;J935,J935),"")</f>
        <v/>
      </c>
    </row>
    <row r="936" ht="15" customHeight="1">
      <c r="B936" s="16">
        <f>IF(AND(C936&lt;&gt;"",J936&lt;&gt;""),HYPERLINK("#'"&amp;C936&amp;"'!"&amp;J936,J936),"")</f>
        <v/>
      </c>
    </row>
    <row r="937" ht="15" customHeight="1">
      <c r="B937" s="16">
        <f>IF(AND(C937&lt;&gt;"",J937&lt;&gt;""),HYPERLINK("#'"&amp;C937&amp;"'!"&amp;J937,J937),"")</f>
        <v/>
      </c>
    </row>
    <row r="938" ht="15" customHeight="1">
      <c r="B938" s="16">
        <f>IF(AND(C938&lt;&gt;"",J938&lt;&gt;""),HYPERLINK("#'"&amp;C938&amp;"'!"&amp;J938,J938),"")</f>
        <v/>
      </c>
    </row>
    <row r="939" ht="15" customHeight="1">
      <c r="B939" s="16">
        <f>IF(AND(C939&lt;&gt;"",J939&lt;&gt;""),HYPERLINK("#'"&amp;C939&amp;"'!"&amp;J939,J939),"")</f>
        <v/>
      </c>
    </row>
    <row r="940" ht="15" customHeight="1">
      <c r="B940" s="16">
        <f>IF(AND(C940&lt;&gt;"",J940&lt;&gt;""),HYPERLINK("#'"&amp;C940&amp;"'!"&amp;J940,J940),"")</f>
        <v/>
      </c>
    </row>
    <row r="941" ht="15" customHeight="1">
      <c r="B941" s="16">
        <f>IF(AND(C941&lt;&gt;"",J941&lt;&gt;""),HYPERLINK("#'"&amp;C941&amp;"'!"&amp;J941,J941),"")</f>
        <v/>
      </c>
    </row>
    <row r="942" ht="15" customHeight="1">
      <c r="B942" s="16">
        <f>IF(AND(C942&lt;&gt;"",J942&lt;&gt;""),HYPERLINK("#'"&amp;C942&amp;"'!"&amp;J942,J942),"")</f>
        <v/>
      </c>
    </row>
    <row r="943" ht="15" customHeight="1">
      <c r="B943" s="16">
        <f>IF(AND(C943&lt;&gt;"",J943&lt;&gt;""),HYPERLINK("#'"&amp;C943&amp;"'!"&amp;J943,J943),"")</f>
        <v/>
      </c>
    </row>
    <row r="944" ht="15" customHeight="1">
      <c r="B944" s="16">
        <f>IF(AND(C944&lt;&gt;"",J944&lt;&gt;""),HYPERLINK("#'"&amp;C944&amp;"'!"&amp;J944,J944),"")</f>
        <v/>
      </c>
    </row>
    <row r="945" ht="15" customHeight="1">
      <c r="B945" s="16">
        <f>IF(AND(C945&lt;&gt;"",J945&lt;&gt;""),HYPERLINK("#'"&amp;C945&amp;"'!"&amp;J945,J945),"")</f>
        <v/>
      </c>
    </row>
    <row r="946" ht="15" customHeight="1">
      <c r="B946" s="16">
        <f>IF(AND(C946&lt;&gt;"",J946&lt;&gt;""),HYPERLINK("#'"&amp;C946&amp;"'!"&amp;J946,J946),"")</f>
        <v/>
      </c>
    </row>
    <row r="947" ht="15" customHeight="1">
      <c r="B947" s="16">
        <f>IF(AND(C947&lt;&gt;"",J947&lt;&gt;""),HYPERLINK("#'"&amp;C947&amp;"'!"&amp;J947,J947),"")</f>
        <v/>
      </c>
    </row>
    <row r="948" ht="15" customHeight="1">
      <c r="B948" s="16">
        <f>IF(AND(C948&lt;&gt;"",J948&lt;&gt;""),HYPERLINK("#'"&amp;C948&amp;"'!"&amp;J948,J948),"")</f>
        <v/>
      </c>
    </row>
    <row r="949" ht="15" customHeight="1">
      <c r="B949" s="16">
        <f>IF(AND(C949&lt;&gt;"",J949&lt;&gt;""),HYPERLINK("#'"&amp;C949&amp;"'!"&amp;J949,J949),"")</f>
        <v/>
      </c>
    </row>
    <row r="950" ht="15" customHeight="1">
      <c r="B950" s="16">
        <f>IF(AND(C950&lt;&gt;"",J950&lt;&gt;""),HYPERLINK("#'"&amp;C950&amp;"'!"&amp;J950,J950),"")</f>
        <v/>
      </c>
    </row>
    <row r="951" ht="15" customHeight="1">
      <c r="B951" s="16">
        <f>IF(AND(C951&lt;&gt;"",J951&lt;&gt;""),HYPERLINK("#'"&amp;C951&amp;"'!"&amp;J951,J951),"")</f>
        <v/>
      </c>
    </row>
    <row r="952" ht="15" customHeight="1">
      <c r="B952" s="16">
        <f>IF(AND(C952&lt;&gt;"",J952&lt;&gt;""),HYPERLINK("#'"&amp;C952&amp;"'!"&amp;J952,J952),"")</f>
        <v/>
      </c>
    </row>
    <row r="953" ht="15" customHeight="1">
      <c r="B953" s="16">
        <f>IF(AND(C953&lt;&gt;"",J953&lt;&gt;""),HYPERLINK("#'"&amp;C953&amp;"'!"&amp;J953,J953),"")</f>
        <v/>
      </c>
    </row>
    <row r="954" ht="15" customHeight="1">
      <c r="B954" s="16">
        <f>IF(AND(C954&lt;&gt;"",J954&lt;&gt;""),HYPERLINK("#'"&amp;C954&amp;"'!"&amp;J954,J954),"")</f>
        <v/>
      </c>
    </row>
    <row r="955" ht="15" customHeight="1">
      <c r="B955" s="16">
        <f>IF(AND(C955&lt;&gt;"",J955&lt;&gt;""),HYPERLINK("#'"&amp;C955&amp;"'!"&amp;J955,J955),"")</f>
        <v/>
      </c>
    </row>
    <row r="956" ht="15" customHeight="1">
      <c r="B956" s="16">
        <f>IF(AND(C956&lt;&gt;"",J956&lt;&gt;""),HYPERLINK("#'"&amp;C956&amp;"'!"&amp;J956,J956),"")</f>
        <v/>
      </c>
    </row>
    <row r="957" ht="15" customHeight="1">
      <c r="B957" s="16">
        <f>IF(AND(C957&lt;&gt;"",J957&lt;&gt;""),HYPERLINK("#'"&amp;C957&amp;"'!"&amp;J957,J957),"")</f>
        <v/>
      </c>
    </row>
    <row r="958" ht="15" customHeight="1">
      <c r="B958" s="16">
        <f>IF(AND(C958&lt;&gt;"",J958&lt;&gt;""),HYPERLINK("#'"&amp;C958&amp;"'!"&amp;J958,J958),"")</f>
        <v/>
      </c>
    </row>
    <row r="959" ht="15" customHeight="1">
      <c r="B959" s="16">
        <f>IF(AND(C959&lt;&gt;"",J959&lt;&gt;""),HYPERLINK("#'"&amp;C959&amp;"'!"&amp;J959,J959),"")</f>
        <v/>
      </c>
    </row>
    <row r="960" ht="15" customHeight="1">
      <c r="B960" s="16">
        <f>IF(AND(C960&lt;&gt;"",J960&lt;&gt;""),HYPERLINK("#'"&amp;C960&amp;"'!"&amp;J960,J960),"")</f>
        <v/>
      </c>
    </row>
    <row r="961" ht="15" customHeight="1">
      <c r="B961" s="16">
        <f>IF(AND(C961&lt;&gt;"",J961&lt;&gt;""),HYPERLINK("#'"&amp;C961&amp;"'!"&amp;J961,J961),"")</f>
        <v/>
      </c>
    </row>
    <row r="962" ht="15" customHeight="1">
      <c r="B962" s="16">
        <f>IF(AND(C962&lt;&gt;"",J962&lt;&gt;""),HYPERLINK("#'"&amp;C962&amp;"'!"&amp;J962,J962),"")</f>
        <v/>
      </c>
    </row>
    <row r="963" ht="15" customHeight="1">
      <c r="B963" s="16">
        <f>IF(AND(C963&lt;&gt;"",J963&lt;&gt;""),HYPERLINK("#'"&amp;C963&amp;"'!"&amp;J963,J963),"")</f>
        <v/>
      </c>
    </row>
    <row r="964" ht="15" customHeight="1">
      <c r="B964" s="16">
        <f>IF(AND(C964&lt;&gt;"",J964&lt;&gt;""),HYPERLINK("#'"&amp;C964&amp;"'!"&amp;J964,J964),"")</f>
        <v/>
      </c>
    </row>
    <row r="965" ht="15" customHeight="1">
      <c r="B965" s="16">
        <f>IF(AND(C965&lt;&gt;"",J965&lt;&gt;""),HYPERLINK("#'"&amp;C965&amp;"'!"&amp;J965,J965),"")</f>
        <v/>
      </c>
    </row>
    <row r="966" ht="15" customHeight="1">
      <c r="B966" s="16">
        <f>IF(AND(C966&lt;&gt;"",J966&lt;&gt;""),HYPERLINK("#'"&amp;C966&amp;"'!"&amp;J966,J966),"")</f>
        <v/>
      </c>
    </row>
    <row r="967" ht="15" customHeight="1">
      <c r="B967" s="16">
        <f>IF(AND(C967&lt;&gt;"",J967&lt;&gt;""),HYPERLINK("#'"&amp;C967&amp;"'!"&amp;J967,J967),"")</f>
        <v/>
      </c>
    </row>
    <row r="968" ht="15" customHeight="1">
      <c r="B968" s="16">
        <f>IF(AND(C968&lt;&gt;"",J968&lt;&gt;""),HYPERLINK("#'"&amp;C968&amp;"'!"&amp;J968,J968),"")</f>
        <v/>
      </c>
    </row>
    <row r="969" ht="15" customHeight="1">
      <c r="B969" s="16">
        <f>IF(AND(C969&lt;&gt;"",J969&lt;&gt;""),HYPERLINK("#'"&amp;C969&amp;"'!"&amp;J969,J969),"")</f>
        <v/>
      </c>
    </row>
    <row r="970" ht="15" customHeight="1">
      <c r="B970" s="16">
        <f>IF(AND(C970&lt;&gt;"",J970&lt;&gt;""),HYPERLINK("#'"&amp;C970&amp;"'!"&amp;J970,J970),"")</f>
        <v/>
      </c>
    </row>
    <row r="971" ht="15" customHeight="1">
      <c r="B971" s="16">
        <f>IF(AND(C971&lt;&gt;"",J971&lt;&gt;""),HYPERLINK("#'"&amp;C971&amp;"'!"&amp;J971,J971),"")</f>
        <v/>
      </c>
    </row>
    <row r="972" ht="15" customHeight="1">
      <c r="B972" s="16">
        <f>IF(AND(C972&lt;&gt;"",J972&lt;&gt;""),HYPERLINK("#'"&amp;C972&amp;"'!"&amp;J972,J972),"")</f>
        <v/>
      </c>
    </row>
    <row r="973" ht="15" customHeight="1">
      <c r="B973" s="16">
        <f>IF(AND(C973&lt;&gt;"",J973&lt;&gt;""),HYPERLINK("#'"&amp;C973&amp;"'!"&amp;J973,J973),"")</f>
        <v/>
      </c>
    </row>
    <row r="974" ht="15" customHeight="1">
      <c r="B974" s="16">
        <f>IF(AND(C974&lt;&gt;"",J974&lt;&gt;""),HYPERLINK("#'"&amp;C974&amp;"'!"&amp;J974,J974),"")</f>
        <v/>
      </c>
    </row>
    <row r="975" ht="15" customHeight="1">
      <c r="B975" s="16">
        <f>IF(AND(C975&lt;&gt;"",J975&lt;&gt;""),HYPERLINK("#'"&amp;C975&amp;"'!"&amp;J975,J975),"")</f>
        <v/>
      </c>
    </row>
    <row r="976" ht="15" customHeight="1">
      <c r="B976" s="16">
        <f>IF(AND(C976&lt;&gt;"",J976&lt;&gt;""),HYPERLINK("#'"&amp;C976&amp;"'!"&amp;J976,J976),"")</f>
        <v/>
      </c>
    </row>
    <row r="977" ht="15" customHeight="1">
      <c r="B977" s="16">
        <f>IF(AND(C977&lt;&gt;"",J977&lt;&gt;""),HYPERLINK("#'"&amp;C977&amp;"'!"&amp;J977,J977),"")</f>
        <v/>
      </c>
    </row>
    <row r="978" ht="15" customHeight="1">
      <c r="B978" s="16">
        <f>IF(AND(C978&lt;&gt;"",J978&lt;&gt;""),HYPERLINK("#'"&amp;C978&amp;"'!"&amp;J978,J978),"")</f>
        <v/>
      </c>
    </row>
    <row r="979" ht="15" customHeight="1">
      <c r="B979" s="16">
        <f>IF(AND(C979&lt;&gt;"",J979&lt;&gt;""),HYPERLINK("#'"&amp;C979&amp;"'!"&amp;J979,J979),"")</f>
        <v/>
      </c>
    </row>
    <row r="980" ht="15" customHeight="1">
      <c r="B980" s="16">
        <f>IF(AND(C980&lt;&gt;"",J980&lt;&gt;""),HYPERLINK("#'"&amp;C980&amp;"'!"&amp;J980,J980),"")</f>
        <v/>
      </c>
    </row>
    <row r="981" ht="15" customHeight="1">
      <c r="B981" s="16">
        <f>IF(AND(C981&lt;&gt;"",J981&lt;&gt;""),HYPERLINK("#'"&amp;C981&amp;"'!"&amp;J981,J981),"")</f>
        <v/>
      </c>
    </row>
    <row r="982" ht="15" customHeight="1">
      <c r="B982" s="16">
        <f>IF(AND(C982&lt;&gt;"",J982&lt;&gt;""),HYPERLINK("#'"&amp;C982&amp;"'!"&amp;J982,J982),"")</f>
        <v/>
      </c>
    </row>
    <row r="983" ht="15" customHeight="1">
      <c r="B983" s="16">
        <f>IF(AND(C983&lt;&gt;"",J983&lt;&gt;""),HYPERLINK("#'"&amp;C983&amp;"'!"&amp;J983,J983),"")</f>
        <v/>
      </c>
    </row>
    <row r="984" ht="15" customHeight="1">
      <c r="B984" s="16">
        <f>IF(AND(C984&lt;&gt;"",J984&lt;&gt;""),HYPERLINK("#'"&amp;C984&amp;"'!"&amp;J984,J984),"")</f>
        <v/>
      </c>
    </row>
    <row r="985" ht="15" customHeight="1">
      <c r="B985" s="16">
        <f>IF(AND(C985&lt;&gt;"",J985&lt;&gt;""),HYPERLINK("#'"&amp;C985&amp;"'!"&amp;J985,J985),"")</f>
        <v/>
      </c>
    </row>
    <row r="986" ht="15" customHeight="1">
      <c r="B986" s="16">
        <f>IF(AND(C986&lt;&gt;"",J986&lt;&gt;""),HYPERLINK("#'"&amp;C986&amp;"'!"&amp;J986,J986),"")</f>
        <v/>
      </c>
    </row>
    <row r="987" ht="15" customHeight="1">
      <c r="B987" s="16">
        <f>IF(AND(C987&lt;&gt;"",J987&lt;&gt;""),HYPERLINK("#'"&amp;C987&amp;"'!"&amp;J987,J987),"")</f>
        <v/>
      </c>
    </row>
    <row r="988" ht="15" customHeight="1">
      <c r="B988" s="16">
        <f>IF(AND(C988&lt;&gt;"",J988&lt;&gt;""),HYPERLINK("#'"&amp;C988&amp;"'!"&amp;J988,J988),"")</f>
        <v/>
      </c>
    </row>
    <row r="989" ht="15" customHeight="1">
      <c r="B989" s="16">
        <f>IF(AND(C989&lt;&gt;"",J989&lt;&gt;""),HYPERLINK("#'"&amp;C989&amp;"'!"&amp;J989,J989),"")</f>
        <v/>
      </c>
    </row>
    <row r="990" ht="15" customHeight="1">
      <c r="B990" s="16">
        <f>IF(AND(C990&lt;&gt;"",J990&lt;&gt;""),HYPERLINK("#'"&amp;C990&amp;"'!"&amp;J990,J990),"")</f>
        <v/>
      </c>
    </row>
    <row r="991" ht="15" customHeight="1">
      <c r="B991" s="16">
        <f>IF(AND(C991&lt;&gt;"",J991&lt;&gt;""),HYPERLINK("#'"&amp;C991&amp;"'!"&amp;J991,J991),"")</f>
        <v/>
      </c>
    </row>
    <row r="992" ht="15" customHeight="1">
      <c r="B992" s="16">
        <f>IF(AND(C992&lt;&gt;"",J992&lt;&gt;""),HYPERLINK("#'"&amp;C992&amp;"'!"&amp;J992,J992),"")</f>
        <v/>
      </c>
    </row>
    <row r="993" ht="15" customHeight="1">
      <c r="B993" s="16">
        <f>IF(AND(C993&lt;&gt;"",J993&lt;&gt;""),HYPERLINK("#'"&amp;C993&amp;"'!"&amp;J993,J993),"")</f>
        <v/>
      </c>
    </row>
    <row r="994" ht="15" customHeight="1">
      <c r="B994" s="16">
        <f>IF(AND(C994&lt;&gt;"",J994&lt;&gt;""),HYPERLINK("#'"&amp;C994&amp;"'!"&amp;J994,J994),"")</f>
        <v/>
      </c>
    </row>
    <row r="995" ht="15" customHeight="1">
      <c r="B995" s="16">
        <f>IF(AND(C995&lt;&gt;"",J995&lt;&gt;""),HYPERLINK("#'"&amp;C995&amp;"'!"&amp;J995,J995),"")</f>
        <v/>
      </c>
    </row>
    <row r="996" ht="15" customHeight="1">
      <c r="B996" s="16">
        <f>IF(AND(C996&lt;&gt;"",J996&lt;&gt;""),HYPERLINK("#'"&amp;C996&amp;"'!"&amp;J996,J996),"")</f>
        <v/>
      </c>
    </row>
    <row r="997" ht="15" customHeight="1">
      <c r="B997" s="16">
        <f>IF(AND(C997&lt;&gt;"",J997&lt;&gt;""),HYPERLINK("#'"&amp;C997&amp;"'!"&amp;J997,J997),"")</f>
        <v/>
      </c>
    </row>
    <row r="998" ht="15" customHeight="1">
      <c r="B998" s="16">
        <f>IF(AND(C998&lt;&gt;"",J998&lt;&gt;""),HYPERLINK("#'"&amp;C998&amp;"'!"&amp;J998,J998),"")</f>
        <v/>
      </c>
    </row>
    <row r="999" ht="15" customHeight="1">
      <c r="B999" s="16">
        <f>IF(AND(C999&lt;&gt;"",J999&lt;&gt;""),HYPERLINK("#'"&amp;C999&amp;"'!"&amp;J999,J999),"")</f>
        <v/>
      </c>
    </row>
    <row r="1000" ht="15" customHeight="1">
      <c r="B1000" s="16">
        <f>IF(AND(C1000&lt;&gt;"",J1000&lt;&gt;""),HYPERLINK("#'"&amp;C1000&amp;"'!"&amp;J1000,J1000),"")</f>
        <v/>
      </c>
    </row>
    <row r="1001" ht="15" customHeight="1">
      <c r="B1001" s="16">
        <f>IF(AND(C1001&lt;&gt;"",J1001&lt;&gt;""),HYPERLINK("#'"&amp;C1001&amp;"'!"&amp;J1001,J1001),"")</f>
        <v/>
      </c>
    </row>
    <row r="1002" ht="15" customHeight="1">
      <c r="B1002" s="16">
        <f>IF(AND(C1002&lt;&gt;"",J1002&lt;&gt;""),HYPERLINK("#'"&amp;C1002&amp;"'!"&amp;J1002,J1002),"")</f>
        <v/>
      </c>
    </row>
    <row r="1003" ht="15" customHeight="1">
      <c r="B1003" s="16">
        <f>IF(AND(C1003&lt;&gt;"",J1003&lt;&gt;""),HYPERLINK("#'"&amp;C1003&amp;"'!"&amp;J1003,J1003),"")</f>
        <v/>
      </c>
    </row>
    <row r="1004" ht="15" customHeight="1">
      <c r="B1004" s="16">
        <f>IF(AND(C1004&lt;&gt;"",J1004&lt;&gt;""),HYPERLINK("#'"&amp;C1004&amp;"'!"&amp;J1004,J1004),"")</f>
        <v/>
      </c>
    </row>
    <row r="1005" ht="15" customHeight="1">
      <c r="B1005" s="16">
        <f>IF(AND(C1005&lt;&gt;"",J1005&lt;&gt;""),HYPERLINK("#'"&amp;C1005&amp;"'!"&amp;J1005,J1005),"")</f>
        <v/>
      </c>
    </row>
    <row r="1006" ht="15" customHeight="1">
      <c r="B1006" s="16">
        <f>IF(AND(C1006&lt;&gt;"",J1006&lt;&gt;""),HYPERLINK("#'"&amp;C1006&amp;"'!"&amp;J1006,J1006),"")</f>
        <v/>
      </c>
    </row>
    <row r="1007" ht="15" customHeight="1">
      <c r="B1007" s="16">
        <f>IF(AND(C1007&lt;&gt;"",J1007&lt;&gt;""),HYPERLINK("#'"&amp;C1007&amp;"'!"&amp;J1007,J1007),"")</f>
        <v/>
      </c>
    </row>
    <row r="1008" ht="15" customHeight="1">
      <c r="B1008" s="16">
        <f>IF(AND(C1008&lt;&gt;"",J1008&lt;&gt;""),HYPERLINK("#'"&amp;C1008&amp;"'!"&amp;J1008,J1008),"")</f>
        <v/>
      </c>
    </row>
    <row r="1009" ht="15" customHeight="1">
      <c r="B1009" s="16">
        <f>IF(AND(C1009&lt;&gt;"",J1009&lt;&gt;""),HYPERLINK("#'"&amp;C1009&amp;"'!"&amp;J1009,J1009),"")</f>
        <v/>
      </c>
    </row>
    <row r="1010" ht="15" customHeight="1">
      <c r="B1010" s="16">
        <f>IF(AND(C1010&lt;&gt;"",J1010&lt;&gt;""),HYPERLINK("#'"&amp;C1010&amp;"'!"&amp;J1010,J1010),"")</f>
        <v/>
      </c>
    </row>
    <row r="1011" ht="15" customHeight="1">
      <c r="B1011" s="16">
        <f>IF(AND(C1011&lt;&gt;"",J1011&lt;&gt;""),HYPERLINK("#'"&amp;C1011&amp;"'!"&amp;J1011,J1011),"")</f>
        <v/>
      </c>
    </row>
    <row r="1012" ht="15" customHeight="1">
      <c r="B1012" s="16">
        <f>IF(AND(C1012&lt;&gt;"",J1012&lt;&gt;""),HYPERLINK("#'"&amp;C1012&amp;"'!"&amp;J1012,J1012),"")</f>
        <v/>
      </c>
    </row>
    <row r="1013" ht="15" customHeight="1">
      <c r="B1013" s="16">
        <f>IF(AND(C1013&lt;&gt;"",J1013&lt;&gt;""),HYPERLINK("#'"&amp;C1013&amp;"'!"&amp;J1013,J1013),"")</f>
        <v/>
      </c>
    </row>
    <row r="1014" ht="15" customHeight="1">
      <c r="B1014" s="16">
        <f>IF(AND(C1014&lt;&gt;"",J1014&lt;&gt;""),HYPERLINK("#'"&amp;C1014&amp;"'!"&amp;J1014,J1014),"")</f>
        <v/>
      </c>
    </row>
    <row r="1015" ht="15" customHeight="1">
      <c r="B1015" s="16">
        <f>IF(AND(C1015&lt;&gt;"",J1015&lt;&gt;""),HYPERLINK("#'"&amp;C1015&amp;"'!"&amp;J1015,J1015),"")</f>
        <v/>
      </c>
    </row>
    <row r="1016" ht="15" customHeight="1">
      <c r="B1016" s="16">
        <f>IF(AND(C1016&lt;&gt;"",J1016&lt;&gt;""),HYPERLINK("#'"&amp;C1016&amp;"'!"&amp;J1016,J1016),"")</f>
        <v/>
      </c>
    </row>
    <row r="1017" ht="15" customHeight="1">
      <c r="B1017" s="16">
        <f>IF(AND(C1017&lt;&gt;"",J1017&lt;&gt;""),HYPERLINK("#'"&amp;C1017&amp;"'!"&amp;J1017,J1017),"")</f>
        <v/>
      </c>
    </row>
    <row r="1018" ht="15" customHeight="1">
      <c r="B1018" s="16">
        <f>IF(AND(C1018&lt;&gt;"",J1018&lt;&gt;""),HYPERLINK("#'"&amp;C1018&amp;"'!"&amp;J1018,J1018),"")</f>
        <v/>
      </c>
    </row>
    <row r="1019" ht="15" customHeight="1">
      <c r="B1019" s="16">
        <f>IF(AND(C1019&lt;&gt;"",J1019&lt;&gt;""),HYPERLINK("#'"&amp;C1019&amp;"'!"&amp;J1019,J1019),"")</f>
        <v/>
      </c>
    </row>
    <row r="1020" ht="15" customHeight="1">
      <c r="B1020" s="16">
        <f>IF(AND(C1020&lt;&gt;"",J1020&lt;&gt;""),HYPERLINK("#'"&amp;C1020&amp;"'!"&amp;J1020,J1020),"")</f>
        <v/>
      </c>
    </row>
    <row r="1021" ht="15" customHeight="1">
      <c r="B1021" s="16">
        <f>IF(AND(C1021&lt;&gt;"",J1021&lt;&gt;""),HYPERLINK("#'"&amp;C1021&amp;"'!"&amp;J1021,J1021),"")</f>
        <v/>
      </c>
    </row>
    <row r="1022" ht="15" customHeight="1">
      <c r="B1022" s="16">
        <f>IF(AND(C1022&lt;&gt;"",J1022&lt;&gt;""),HYPERLINK("#'"&amp;C1022&amp;"'!"&amp;J1022,J1022),"")</f>
        <v/>
      </c>
    </row>
    <row r="1023" ht="15" customHeight="1">
      <c r="B1023" s="16">
        <f>IF(AND(C1023&lt;&gt;"",J1023&lt;&gt;""),HYPERLINK("#'"&amp;C1023&amp;"'!"&amp;J1023,J1023),"")</f>
        <v/>
      </c>
    </row>
    <row r="1024" ht="15" customHeight="1">
      <c r="B1024" s="16">
        <f>IF(AND(C1024&lt;&gt;"",J1024&lt;&gt;""),HYPERLINK("#'"&amp;C1024&amp;"'!"&amp;J1024,J1024),"")</f>
        <v/>
      </c>
    </row>
    <row r="1025" ht="15" customHeight="1">
      <c r="B1025" s="16">
        <f>IF(AND(C1025&lt;&gt;"",J1025&lt;&gt;""),HYPERLINK("#'"&amp;C1025&amp;"'!"&amp;J1025,J1025),"")</f>
        <v/>
      </c>
    </row>
    <row r="1026" ht="15" customHeight="1">
      <c r="B1026" s="16">
        <f>IF(AND(C1026&lt;&gt;"",J1026&lt;&gt;""),HYPERLINK("#'"&amp;C1026&amp;"'!"&amp;J1026,J1026),"")</f>
        <v/>
      </c>
    </row>
    <row r="1027" ht="15" customHeight="1">
      <c r="B1027" s="16">
        <f>IF(AND(C1027&lt;&gt;"",J1027&lt;&gt;""),HYPERLINK("#'"&amp;C1027&amp;"'!"&amp;J1027,J1027),"")</f>
        <v/>
      </c>
    </row>
    <row r="1028" ht="15" customHeight="1">
      <c r="B1028" s="16">
        <f>IF(AND(C1028&lt;&gt;"",J1028&lt;&gt;""),HYPERLINK("#'"&amp;C1028&amp;"'!"&amp;J1028,J1028),"")</f>
        <v/>
      </c>
    </row>
    <row r="1029" ht="15" customHeight="1">
      <c r="B1029" s="16">
        <f>IF(AND(C1029&lt;&gt;"",J1029&lt;&gt;""),HYPERLINK("#'"&amp;C1029&amp;"'!"&amp;J1029,J1029),"")</f>
        <v/>
      </c>
    </row>
    <row r="1030" ht="15" customHeight="1">
      <c r="B1030" s="16">
        <f>IF(AND(C1030&lt;&gt;"",J1030&lt;&gt;""),HYPERLINK("#'"&amp;C1030&amp;"'!"&amp;J1030,J1030),"")</f>
        <v/>
      </c>
    </row>
    <row r="1031" ht="15" customHeight="1">
      <c r="B1031" s="16">
        <f>IF(AND(C1031&lt;&gt;"",J1031&lt;&gt;""),HYPERLINK("#'"&amp;C1031&amp;"'!"&amp;J1031,J1031),"")</f>
        <v/>
      </c>
    </row>
    <row r="1032" ht="15" customHeight="1">
      <c r="B1032" s="16">
        <f>IF(AND(C1032&lt;&gt;"",J1032&lt;&gt;""),HYPERLINK("#'"&amp;C1032&amp;"'!"&amp;J1032,J1032),"")</f>
        <v/>
      </c>
    </row>
    <row r="1033" ht="15" customHeight="1">
      <c r="B1033" s="16">
        <f>IF(AND(C1033&lt;&gt;"",J1033&lt;&gt;""),HYPERLINK("#'"&amp;C1033&amp;"'!"&amp;J1033,J1033),"")</f>
        <v/>
      </c>
    </row>
    <row r="1034" ht="15" customHeight="1">
      <c r="B1034" s="16">
        <f>IF(AND(C1034&lt;&gt;"",J1034&lt;&gt;""),HYPERLINK("#'"&amp;C1034&amp;"'!"&amp;J1034,J1034),"")</f>
        <v/>
      </c>
    </row>
    <row r="1035" ht="15" customHeight="1">
      <c r="B1035" s="16">
        <f>IF(AND(C1035&lt;&gt;"",J1035&lt;&gt;""),HYPERLINK("#'"&amp;C1035&amp;"'!"&amp;J1035,J1035),"")</f>
        <v/>
      </c>
    </row>
    <row r="1036" ht="15" customHeight="1">
      <c r="B1036" s="16">
        <f>IF(AND(C1036&lt;&gt;"",J1036&lt;&gt;""),HYPERLINK("#'"&amp;C1036&amp;"'!"&amp;J1036,J1036),"")</f>
        <v/>
      </c>
    </row>
    <row r="1037" ht="15" customHeight="1">
      <c r="B1037" s="16">
        <f>IF(AND(C1037&lt;&gt;"",J1037&lt;&gt;""),HYPERLINK("#'"&amp;C1037&amp;"'!"&amp;J1037,J1037),"")</f>
        <v/>
      </c>
    </row>
    <row r="1038" ht="15" customHeight="1">
      <c r="B1038" s="16">
        <f>IF(AND(C1038&lt;&gt;"",J1038&lt;&gt;""),HYPERLINK("#'"&amp;C1038&amp;"'!"&amp;J1038,J1038),"")</f>
        <v/>
      </c>
    </row>
    <row r="1039" ht="15" customHeight="1">
      <c r="B1039" s="16">
        <f>IF(AND(C1039&lt;&gt;"",J1039&lt;&gt;""),HYPERLINK("#'"&amp;C1039&amp;"'!"&amp;J1039,J1039),"")</f>
        <v/>
      </c>
    </row>
    <row r="1040" ht="15" customHeight="1">
      <c r="B1040" s="16">
        <f>IF(AND(C1040&lt;&gt;"",J1040&lt;&gt;""),HYPERLINK("#'"&amp;C1040&amp;"'!"&amp;J1040,J1040),"")</f>
        <v/>
      </c>
    </row>
    <row r="1041" ht="15" customHeight="1">
      <c r="B1041" s="16">
        <f>IF(AND(C1041&lt;&gt;"",J1041&lt;&gt;""),HYPERLINK("#'"&amp;C1041&amp;"'!"&amp;J1041,J1041),"")</f>
        <v/>
      </c>
    </row>
    <row r="1042" ht="15" customHeight="1">
      <c r="B1042" s="16">
        <f>IF(AND(C1042&lt;&gt;"",J1042&lt;&gt;""),HYPERLINK("#'"&amp;C1042&amp;"'!"&amp;J1042,J1042),"")</f>
        <v/>
      </c>
    </row>
    <row r="1043" ht="15" customHeight="1">
      <c r="B1043" s="16">
        <f>IF(AND(C1043&lt;&gt;"",J1043&lt;&gt;""),HYPERLINK("#'"&amp;C1043&amp;"'!"&amp;J1043,J1043),"")</f>
        <v/>
      </c>
    </row>
    <row r="1044" ht="15" customHeight="1">
      <c r="B1044" s="16">
        <f>IF(AND(C1044&lt;&gt;"",J1044&lt;&gt;""),HYPERLINK("#'"&amp;C1044&amp;"'!"&amp;J1044,J1044),"")</f>
        <v/>
      </c>
    </row>
    <row r="1045" ht="15" customHeight="1">
      <c r="B1045" s="16">
        <f>IF(AND(C1045&lt;&gt;"",J1045&lt;&gt;""),HYPERLINK("#'"&amp;C1045&amp;"'!"&amp;J1045,J1045),"")</f>
        <v/>
      </c>
    </row>
    <row r="1046" ht="15" customHeight="1">
      <c r="B1046" s="16">
        <f>IF(AND(C1046&lt;&gt;"",J1046&lt;&gt;""),HYPERLINK("#'"&amp;C1046&amp;"'!"&amp;J1046,J1046),"")</f>
        <v/>
      </c>
    </row>
    <row r="1047" ht="15" customHeight="1">
      <c r="B1047" s="16">
        <f>IF(AND(C1047&lt;&gt;"",J1047&lt;&gt;""),HYPERLINK("#'"&amp;C1047&amp;"'!"&amp;J1047,J1047),"")</f>
        <v/>
      </c>
    </row>
    <row r="1048" ht="15" customHeight="1">
      <c r="B1048" s="16">
        <f>IF(AND(C1048&lt;&gt;"",J1048&lt;&gt;""),HYPERLINK("#'"&amp;C1048&amp;"'!"&amp;J1048,J1048),"")</f>
        <v/>
      </c>
    </row>
    <row r="1049" ht="15" customHeight="1">
      <c r="B1049" s="16">
        <f>IF(AND(C1049&lt;&gt;"",J1049&lt;&gt;""),HYPERLINK("#'"&amp;C1049&amp;"'!"&amp;J1049,J1049),"")</f>
        <v/>
      </c>
    </row>
    <row r="1050" ht="15" customHeight="1">
      <c r="B1050" s="16">
        <f>IF(AND(C1050&lt;&gt;"",J1050&lt;&gt;""),HYPERLINK("#'"&amp;C1050&amp;"'!"&amp;J1050,J1050),"")</f>
        <v/>
      </c>
    </row>
    <row r="1051" ht="15" customHeight="1">
      <c r="B1051" s="16">
        <f>IF(AND(C1051&lt;&gt;"",J1051&lt;&gt;""),HYPERLINK("#'"&amp;C1051&amp;"'!"&amp;J1051,J1051),"")</f>
        <v/>
      </c>
    </row>
    <row r="1052" ht="15" customHeight="1">
      <c r="B1052" s="16">
        <f>IF(AND(C1052&lt;&gt;"",J1052&lt;&gt;""),HYPERLINK("#'"&amp;C1052&amp;"'!"&amp;J1052,J1052),"")</f>
        <v/>
      </c>
    </row>
    <row r="1053" ht="15" customHeight="1">
      <c r="B1053" s="16">
        <f>IF(AND(C1053&lt;&gt;"",J1053&lt;&gt;""),HYPERLINK("#'"&amp;C1053&amp;"'!"&amp;J1053,J1053),"")</f>
        <v/>
      </c>
    </row>
    <row r="1054" ht="15" customHeight="1">
      <c r="B1054" s="16">
        <f>IF(AND(C1054&lt;&gt;"",J1054&lt;&gt;""),HYPERLINK("#'"&amp;C1054&amp;"'!"&amp;J1054,J1054),"")</f>
        <v/>
      </c>
    </row>
    <row r="1055" ht="15" customHeight="1">
      <c r="B1055" s="16">
        <f>IF(AND(C1055&lt;&gt;"",J1055&lt;&gt;""),HYPERLINK("#'"&amp;C1055&amp;"'!"&amp;J1055,J1055),"")</f>
        <v/>
      </c>
    </row>
    <row r="1056" ht="15" customHeight="1">
      <c r="B1056" s="16">
        <f>IF(AND(C1056&lt;&gt;"",J1056&lt;&gt;""),HYPERLINK("#'"&amp;C1056&amp;"'!"&amp;J1056,J1056),"")</f>
        <v/>
      </c>
    </row>
    <row r="1057" ht="15" customHeight="1">
      <c r="B1057" s="16">
        <f>IF(AND(C1057&lt;&gt;"",J1057&lt;&gt;""),HYPERLINK("#'"&amp;C1057&amp;"'!"&amp;J1057,J1057),"")</f>
        <v/>
      </c>
    </row>
    <row r="1058" ht="15" customHeight="1">
      <c r="B1058" s="16">
        <f>IF(AND(C1058&lt;&gt;"",J1058&lt;&gt;""),HYPERLINK("#'"&amp;C1058&amp;"'!"&amp;J1058,J1058),"")</f>
        <v/>
      </c>
    </row>
    <row r="1059" ht="15" customHeight="1">
      <c r="B1059" s="16">
        <f>IF(AND(C1059&lt;&gt;"",J1059&lt;&gt;""),HYPERLINK("#'"&amp;C1059&amp;"'!"&amp;J1059,J1059),"")</f>
        <v/>
      </c>
    </row>
    <row r="1060" ht="15" customHeight="1">
      <c r="B1060" s="16">
        <f>IF(AND(C1060&lt;&gt;"",J1060&lt;&gt;""),HYPERLINK("#'"&amp;C1060&amp;"'!"&amp;J1060,J1060),"")</f>
        <v/>
      </c>
    </row>
    <row r="1061" ht="15" customHeight="1">
      <c r="B1061" s="16">
        <f>IF(AND(C1061&lt;&gt;"",J1061&lt;&gt;""),HYPERLINK("#'"&amp;C1061&amp;"'!"&amp;J1061,J1061),"")</f>
        <v/>
      </c>
    </row>
    <row r="1062" ht="15" customHeight="1">
      <c r="B1062" s="16">
        <f>IF(AND(C1062&lt;&gt;"",J1062&lt;&gt;""),HYPERLINK("#'"&amp;C1062&amp;"'!"&amp;J1062,J1062),"")</f>
        <v/>
      </c>
    </row>
    <row r="1063" ht="15" customHeight="1">
      <c r="B1063" s="16">
        <f>IF(AND(C1063&lt;&gt;"",J1063&lt;&gt;""),HYPERLINK("#'"&amp;C1063&amp;"'!"&amp;J1063,J1063),"")</f>
        <v/>
      </c>
    </row>
    <row r="1064" ht="15" customHeight="1">
      <c r="B1064" s="16">
        <f>IF(AND(C1064&lt;&gt;"",J1064&lt;&gt;""),HYPERLINK("#'"&amp;C1064&amp;"'!"&amp;J1064,J1064),"")</f>
        <v/>
      </c>
    </row>
    <row r="1065" ht="15" customHeight="1">
      <c r="B1065" s="16">
        <f>IF(AND(C1065&lt;&gt;"",J1065&lt;&gt;""),HYPERLINK("#'"&amp;C1065&amp;"'!"&amp;J1065,J1065),"")</f>
        <v/>
      </c>
    </row>
    <row r="1066" ht="15" customHeight="1">
      <c r="B1066" s="16">
        <f>IF(AND(C1066&lt;&gt;"",J1066&lt;&gt;""),HYPERLINK("#'"&amp;C1066&amp;"'!"&amp;J1066,J1066),"")</f>
        <v/>
      </c>
    </row>
    <row r="1067" ht="15" customHeight="1">
      <c r="B1067" s="16">
        <f>IF(AND(C1067&lt;&gt;"",J1067&lt;&gt;""),HYPERLINK("#'"&amp;C1067&amp;"'!"&amp;J1067,J1067),"")</f>
        <v/>
      </c>
    </row>
    <row r="1068" ht="15" customHeight="1">
      <c r="B1068" s="16">
        <f>IF(AND(C1068&lt;&gt;"",J1068&lt;&gt;""),HYPERLINK("#'"&amp;C1068&amp;"'!"&amp;J1068,J1068),"")</f>
        <v/>
      </c>
    </row>
    <row r="1069" ht="15" customHeight="1">
      <c r="B1069" s="16">
        <f>IF(AND(C1069&lt;&gt;"",J1069&lt;&gt;""),HYPERLINK("#'"&amp;C1069&amp;"'!"&amp;J1069,J1069),"")</f>
        <v/>
      </c>
    </row>
    <row r="1070" ht="15" customHeight="1">
      <c r="B1070" s="16">
        <f>IF(AND(C1070&lt;&gt;"",J1070&lt;&gt;""),HYPERLINK("#'"&amp;C1070&amp;"'!"&amp;J1070,J1070),"")</f>
        <v/>
      </c>
    </row>
    <row r="1071" ht="15" customHeight="1">
      <c r="B1071" s="16">
        <f>IF(AND(C1071&lt;&gt;"",J1071&lt;&gt;""),HYPERLINK("#'"&amp;C1071&amp;"'!"&amp;J1071,J1071),"")</f>
        <v/>
      </c>
    </row>
    <row r="1072" ht="15" customHeight="1">
      <c r="B1072" s="16">
        <f>IF(AND(C1072&lt;&gt;"",J1072&lt;&gt;""),HYPERLINK("#'"&amp;C1072&amp;"'!"&amp;J1072,J1072),"")</f>
        <v/>
      </c>
    </row>
    <row r="1073" ht="15" customHeight="1">
      <c r="B1073" s="16">
        <f>IF(AND(C1073&lt;&gt;"",J1073&lt;&gt;""),HYPERLINK("#'"&amp;C1073&amp;"'!"&amp;J1073,J1073),"")</f>
        <v/>
      </c>
    </row>
    <row r="1074" ht="15" customHeight="1">
      <c r="B1074" s="16">
        <f>IF(AND(C1074&lt;&gt;"",J1074&lt;&gt;""),HYPERLINK("#'"&amp;C1074&amp;"'!"&amp;J1074,J1074),"")</f>
        <v/>
      </c>
    </row>
    <row r="1075" ht="15" customHeight="1">
      <c r="B1075" s="16">
        <f>IF(AND(C1075&lt;&gt;"",J1075&lt;&gt;""),HYPERLINK("#'"&amp;C1075&amp;"'!"&amp;J1075,J1075),"")</f>
        <v/>
      </c>
    </row>
    <row r="1076" ht="15" customHeight="1">
      <c r="B1076" s="16">
        <f>IF(AND(C1076&lt;&gt;"",J1076&lt;&gt;""),HYPERLINK("#'"&amp;C1076&amp;"'!"&amp;J1076,J1076),"")</f>
        <v/>
      </c>
    </row>
    <row r="1077" ht="15" customHeight="1">
      <c r="B1077" s="16">
        <f>IF(AND(C1077&lt;&gt;"",J1077&lt;&gt;""),HYPERLINK("#'"&amp;C1077&amp;"'!"&amp;J1077,J1077),"")</f>
        <v/>
      </c>
    </row>
    <row r="1078" ht="15" customHeight="1">
      <c r="B1078" s="16">
        <f>IF(AND(C1078&lt;&gt;"",J1078&lt;&gt;""),HYPERLINK("#'"&amp;C1078&amp;"'!"&amp;J1078,J1078),"")</f>
        <v/>
      </c>
    </row>
    <row r="1079" ht="15" customHeight="1">
      <c r="B1079" s="16">
        <f>IF(AND(C1079&lt;&gt;"",J1079&lt;&gt;""),HYPERLINK("#'"&amp;C1079&amp;"'!"&amp;J1079,J1079),"")</f>
        <v/>
      </c>
    </row>
    <row r="1080" ht="15" customHeight="1">
      <c r="B1080" s="16">
        <f>IF(AND(C1080&lt;&gt;"",J1080&lt;&gt;""),HYPERLINK("#'"&amp;C1080&amp;"'!"&amp;J1080,J1080),"")</f>
        <v/>
      </c>
    </row>
    <row r="1081" ht="15" customHeight="1">
      <c r="B1081" s="16">
        <f>IF(AND(C1081&lt;&gt;"",J1081&lt;&gt;""),HYPERLINK("#'"&amp;C1081&amp;"'!"&amp;J1081,J1081),"")</f>
        <v/>
      </c>
    </row>
    <row r="1082" ht="15" customHeight="1">
      <c r="B1082" s="16">
        <f>IF(AND(C1082&lt;&gt;"",J1082&lt;&gt;""),HYPERLINK("#'"&amp;C1082&amp;"'!"&amp;J1082,J1082),"")</f>
        <v/>
      </c>
    </row>
    <row r="1083" ht="15" customHeight="1">
      <c r="B1083" s="16">
        <f>IF(AND(C1083&lt;&gt;"",J1083&lt;&gt;""),HYPERLINK("#'"&amp;C1083&amp;"'!"&amp;J1083,J1083),"")</f>
        <v/>
      </c>
    </row>
    <row r="1084" ht="15" customHeight="1">
      <c r="B1084" s="16">
        <f>IF(AND(C1084&lt;&gt;"",J1084&lt;&gt;""),HYPERLINK("#'"&amp;C1084&amp;"'!"&amp;J1084,J1084),"")</f>
        <v/>
      </c>
    </row>
    <row r="1085" ht="15" customHeight="1">
      <c r="B1085" s="16">
        <f>IF(AND(C1085&lt;&gt;"",J1085&lt;&gt;""),HYPERLINK("#'"&amp;C1085&amp;"'!"&amp;J1085,J1085),"")</f>
        <v/>
      </c>
    </row>
    <row r="1086" ht="15" customHeight="1">
      <c r="B1086" s="16">
        <f>IF(AND(C1086&lt;&gt;"",J1086&lt;&gt;""),HYPERLINK("#'"&amp;C1086&amp;"'!"&amp;J1086,J1086),"")</f>
        <v/>
      </c>
    </row>
    <row r="1087" ht="15" customHeight="1">
      <c r="B1087" s="16">
        <f>IF(AND(C1087&lt;&gt;"",J1087&lt;&gt;""),HYPERLINK("#'"&amp;C1087&amp;"'!"&amp;J1087,J1087),"")</f>
        <v/>
      </c>
    </row>
    <row r="1088" ht="15" customHeight="1">
      <c r="B1088" s="16">
        <f>IF(AND(C1088&lt;&gt;"",J1088&lt;&gt;""),HYPERLINK("#'"&amp;C1088&amp;"'!"&amp;J1088,J1088),"")</f>
        <v/>
      </c>
    </row>
    <row r="1089" ht="15" customHeight="1">
      <c r="B1089" s="16">
        <f>IF(AND(C1089&lt;&gt;"",J1089&lt;&gt;""),HYPERLINK("#'"&amp;C1089&amp;"'!"&amp;J1089,J1089),"")</f>
        <v/>
      </c>
    </row>
    <row r="1090" ht="15" customHeight="1">
      <c r="B1090" s="16">
        <f>IF(AND(C1090&lt;&gt;"",J1090&lt;&gt;""),HYPERLINK("#'"&amp;C1090&amp;"'!"&amp;J1090,J1090),"")</f>
        <v/>
      </c>
    </row>
    <row r="1091" ht="15" customHeight="1">
      <c r="B1091" s="16">
        <f>IF(AND(C1091&lt;&gt;"",J1091&lt;&gt;""),HYPERLINK("#'"&amp;C1091&amp;"'!"&amp;J1091,J1091),"")</f>
        <v/>
      </c>
    </row>
    <row r="1092" ht="15" customHeight="1">
      <c r="B1092" s="16">
        <f>IF(AND(C1092&lt;&gt;"",J1092&lt;&gt;""),HYPERLINK("#'"&amp;C1092&amp;"'!"&amp;J1092,J1092),"")</f>
        <v/>
      </c>
    </row>
    <row r="1093" ht="15" customHeight="1">
      <c r="B1093" s="16">
        <f>IF(AND(C1093&lt;&gt;"",J1093&lt;&gt;""),HYPERLINK("#'"&amp;C1093&amp;"'!"&amp;J1093,J1093),"")</f>
        <v/>
      </c>
    </row>
    <row r="1094" ht="15" customHeight="1">
      <c r="B1094" s="16">
        <f>IF(AND(C1094&lt;&gt;"",J1094&lt;&gt;""),HYPERLINK("#'"&amp;C1094&amp;"'!"&amp;J1094,J1094),"")</f>
        <v/>
      </c>
    </row>
    <row r="1095" ht="15" customHeight="1">
      <c r="B1095" s="16">
        <f>IF(AND(C1095&lt;&gt;"",J1095&lt;&gt;""),HYPERLINK("#'"&amp;C1095&amp;"'!"&amp;J1095,J1095),"")</f>
        <v/>
      </c>
    </row>
    <row r="1096" ht="15" customHeight="1">
      <c r="B1096" s="16">
        <f>IF(AND(C1096&lt;&gt;"",J1096&lt;&gt;""),HYPERLINK("#'"&amp;C1096&amp;"'!"&amp;J1096,J1096),"")</f>
        <v/>
      </c>
    </row>
    <row r="1097" ht="15" customHeight="1">
      <c r="B1097" s="16">
        <f>IF(AND(C1097&lt;&gt;"",J1097&lt;&gt;""),HYPERLINK("#'"&amp;C1097&amp;"'!"&amp;J1097,J1097),"")</f>
        <v/>
      </c>
    </row>
    <row r="1098" ht="15" customHeight="1">
      <c r="B1098" s="16">
        <f>IF(AND(C1098&lt;&gt;"",J1098&lt;&gt;""),HYPERLINK("#'"&amp;C1098&amp;"'!"&amp;J1098,J1098),"")</f>
        <v/>
      </c>
    </row>
    <row r="1099" ht="15" customHeight="1">
      <c r="B1099" s="16">
        <f>IF(AND(C1099&lt;&gt;"",J1099&lt;&gt;""),HYPERLINK("#'"&amp;C1099&amp;"'!"&amp;J1099,J1099),"")</f>
        <v/>
      </c>
    </row>
    <row r="1100" ht="15" customHeight="1">
      <c r="B1100" s="16">
        <f>IF(AND(C1100&lt;&gt;"",J1100&lt;&gt;""),HYPERLINK("#'"&amp;C1100&amp;"'!"&amp;J1100,J1100),"")</f>
        <v/>
      </c>
    </row>
    <row r="1101" ht="15" customHeight="1">
      <c r="B1101" s="16">
        <f>IF(AND(C1101&lt;&gt;"",J1101&lt;&gt;""),HYPERLINK("#'"&amp;C1101&amp;"'!"&amp;J1101,J1101),"")</f>
        <v/>
      </c>
    </row>
    <row r="1102" ht="15" customHeight="1">
      <c r="B1102" s="16">
        <f>IF(AND(C1102&lt;&gt;"",J1102&lt;&gt;""),HYPERLINK("#'"&amp;C1102&amp;"'!"&amp;J1102,J1102),"")</f>
        <v/>
      </c>
    </row>
    <row r="1103" ht="15" customHeight="1">
      <c r="B1103" s="16">
        <f>IF(AND(C1103&lt;&gt;"",J1103&lt;&gt;""),HYPERLINK("#'"&amp;C1103&amp;"'!"&amp;J1103,J1103),"")</f>
        <v/>
      </c>
    </row>
    <row r="1104" ht="15" customHeight="1">
      <c r="B1104" s="16">
        <f>IF(AND(C1104&lt;&gt;"",J1104&lt;&gt;""),HYPERLINK("#'"&amp;C1104&amp;"'!"&amp;J1104,J1104),"")</f>
        <v/>
      </c>
    </row>
    <row r="1105" ht="15" customHeight="1">
      <c r="B1105" s="16">
        <f>IF(AND(C1105&lt;&gt;"",J1105&lt;&gt;""),HYPERLINK("#'"&amp;C1105&amp;"'!"&amp;J1105,J1105),"")</f>
        <v/>
      </c>
    </row>
    <row r="1106" ht="15" customHeight="1">
      <c r="B1106" s="16">
        <f>IF(AND(C1106&lt;&gt;"",J1106&lt;&gt;""),HYPERLINK("#'"&amp;C1106&amp;"'!"&amp;J1106,J1106),"")</f>
        <v/>
      </c>
    </row>
    <row r="1107" ht="15" customHeight="1">
      <c r="B1107" s="16">
        <f>IF(AND(C1107&lt;&gt;"",J1107&lt;&gt;""),HYPERLINK("#'"&amp;C1107&amp;"'!"&amp;J1107,J1107),"")</f>
        <v/>
      </c>
    </row>
    <row r="1108" ht="15" customHeight="1">
      <c r="B1108" s="16">
        <f>IF(AND(C1108&lt;&gt;"",J1108&lt;&gt;""),HYPERLINK("#'"&amp;C1108&amp;"'!"&amp;J1108,J1108),"")</f>
        <v/>
      </c>
    </row>
    <row r="1109" ht="15" customHeight="1">
      <c r="B1109" s="16">
        <f>IF(AND(C1109&lt;&gt;"",J1109&lt;&gt;""),HYPERLINK("#'"&amp;C1109&amp;"'!"&amp;J1109,J1109),"")</f>
        <v/>
      </c>
    </row>
    <row r="1110" ht="15" customHeight="1">
      <c r="B1110" s="16">
        <f>IF(AND(C1110&lt;&gt;"",J1110&lt;&gt;""),HYPERLINK("#'"&amp;C1110&amp;"'!"&amp;J1110,J1110),"")</f>
        <v/>
      </c>
    </row>
    <row r="1111" ht="15" customHeight="1">
      <c r="B1111" s="16">
        <f>IF(AND(C1111&lt;&gt;"",J1111&lt;&gt;""),HYPERLINK("#'"&amp;C1111&amp;"'!"&amp;J1111,J1111),"")</f>
        <v/>
      </c>
    </row>
    <row r="1112" ht="15" customHeight="1">
      <c r="B1112" s="16">
        <f>IF(AND(C1112&lt;&gt;"",J1112&lt;&gt;""),HYPERLINK("#'"&amp;C1112&amp;"'!"&amp;J1112,J1112),"")</f>
        <v/>
      </c>
    </row>
    <row r="1113" ht="15" customHeight="1">
      <c r="B1113" s="16">
        <f>IF(AND(C1113&lt;&gt;"",J1113&lt;&gt;""),HYPERLINK("#'"&amp;C1113&amp;"'!"&amp;J1113,J1113),"")</f>
        <v/>
      </c>
    </row>
    <row r="1114" ht="15" customHeight="1">
      <c r="B1114" s="16">
        <f>IF(AND(C1114&lt;&gt;"",J1114&lt;&gt;""),HYPERLINK("#'"&amp;C1114&amp;"'!"&amp;J1114,J1114),"")</f>
        <v/>
      </c>
    </row>
    <row r="1115" ht="15" customHeight="1">
      <c r="B1115" s="16">
        <f>IF(AND(C1115&lt;&gt;"",J1115&lt;&gt;""),HYPERLINK("#'"&amp;C1115&amp;"'!"&amp;J1115,J1115),"")</f>
        <v/>
      </c>
    </row>
    <row r="1116" ht="15" customHeight="1">
      <c r="B1116" s="16">
        <f>IF(AND(C1116&lt;&gt;"",J1116&lt;&gt;""),HYPERLINK("#'"&amp;C1116&amp;"'!"&amp;J1116,J1116),"")</f>
        <v/>
      </c>
    </row>
    <row r="1117" ht="15" customHeight="1">
      <c r="B1117" s="16">
        <f>IF(AND(C1117&lt;&gt;"",J1117&lt;&gt;""),HYPERLINK("#'"&amp;C1117&amp;"'!"&amp;J1117,J1117),"")</f>
        <v/>
      </c>
    </row>
    <row r="1118" ht="15" customHeight="1">
      <c r="B1118" s="16">
        <f>IF(AND(C1118&lt;&gt;"",J1118&lt;&gt;""),HYPERLINK("#'"&amp;C1118&amp;"'!"&amp;J1118,J1118),"")</f>
        <v/>
      </c>
    </row>
    <row r="1119" ht="15" customHeight="1">
      <c r="B1119" s="16">
        <f>IF(AND(C1119&lt;&gt;"",J1119&lt;&gt;""),HYPERLINK("#'"&amp;C1119&amp;"'!"&amp;J1119,J1119),"")</f>
        <v/>
      </c>
    </row>
    <row r="1120" ht="15" customHeight="1">
      <c r="B1120" s="16">
        <f>IF(AND(C1120&lt;&gt;"",J1120&lt;&gt;""),HYPERLINK("#'"&amp;C1120&amp;"'!"&amp;J1120,J1120),"")</f>
        <v/>
      </c>
    </row>
    <row r="1121" ht="15" customHeight="1">
      <c r="B1121" s="16">
        <f>IF(AND(C1121&lt;&gt;"",J1121&lt;&gt;""),HYPERLINK("#'"&amp;C1121&amp;"'!"&amp;J1121,J1121),"")</f>
        <v/>
      </c>
    </row>
    <row r="1122" ht="15" customHeight="1">
      <c r="B1122" s="16">
        <f>IF(AND(C1122&lt;&gt;"",J1122&lt;&gt;""),HYPERLINK("#'"&amp;C1122&amp;"'!"&amp;J1122,J1122),"")</f>
        <v/>
      </c>
    </row>
    <row r="1123" ht="15" customHeight="1">
      <c r="B1123" s="16">
        <f>IF(AND(C1123&lt;&gt;"",J1123&lt;&gt;""),HYPERLINK("#'"&amp;C1123&amp;"'!"&amp;J1123,J1123),"")</f>
        <v/>
      </c>
    </row>
    <row r="1124" ht="15" customHeight="1">
      <c r="B1124" s="16">
        <f>IF(AND(C1124&lt;&gt;"",J1124&lt;&gt;""),HYPERLINK("#'"&amp;C1124&amp;"'!"&amp;J1124,J1124),"")</f>
        <v/>
      </c>
    </row>
    <row r="1125" ht="15" customHeight="1">
      <c r="B1125" s="16">
        <f>IF(AND(C1125&lt;&gt;"",J1125&lt;&gt;""),HYPERLINK("#'"&amp;C1125&amp;"'!"&amp;J1125,J1125),"")</f>
        <v/>
      </c>
    </row>
    <row r="1126" ht="15" customHeight="1">
      <c r="B1126" s="16">
        <f>IF(AND(C1126&lt;&gt;"",J1126&lt;&gt;""),HYPERLINK("#'"&amp;C1126&amp;"'!"&amp;J1126,J1126),"")</f>
        <v/>
      </c>
    </row>
    <row r="1127" ht="15" customHeight="1">
      <c r="B1127" s="16">
        <f>IF(AND(C1127&lt;&gt;"",J1127&lt;&gt;""),HYPERLINK("#'"&amp;C1127&amp;"'!"&amp;J1127,J1127),"")</f>
        <v/>
      </c>
    </row>
    <row r="1128" ht="15" customHeight="1">
      <c r="B1128" s="16">
        <f>IF(AND(C1128&lt;&gt;"",J1128&lt;&gt;""),HYPERLINK("#'"&amp;C1128&amp;"'!"&amp;J1128,J1128),"")</f>
        <v/>
      </c>
    </row>
    <row r="1129" ht="15" customHeight="1">
      <c r="B1129" s="16">
        <f>IF(AND(C1129&lt;&gt;"",J1129&lt;&gt;""),HYPERLINK("#'"&amp;C1129&amp;"'!"&amp;J1129,J1129),"")</f>
        <v/>
      </c>
    </row>
    <row r="1130" ht="15" customHeight="1">
      <c r="B1130" s="16">
        <f>IF(AND(C1130&lt;&gt;"",J1130&lt;&gt;""),HYPERLINK("#'"&amp;C1130&amp;"'!"&amp;J1130,J1130),"")</f>
        <v/>
      </c>
    </row>
    <row r="1131" ht="15" customHeight="1">
      <c r="B1131" s="16">
        <f>IF(AND(C1131&lt;&gt;"",J1131&lt;&gt;""),HYPERLINK("#'"&amp;C1131&amp;"'!"&amp;J1131,J1131),"")</f>
        <v/>
      </c>
    </row>
    <row r="1132" ht="15" customHeight="1">
      <c r="B1132" s="16">
        <f>IF(AND(C1132&lt;&gt;"",J1132&lt;&gt;""),HYPERLINK("#'"&amp;C1132&amp;"'!"&amp;J1132,J1132),"")</f>
        <v/>
      </c>
    </row>
    <row r="1133" ht="15" customHeight="1">
      <c r="B1133" s="16">
        <f>IF(AND(C1133&lt;&gt;"",J1133&lt;&gt;""),HYPERLINK("#'"&amp;C1133&amp;"'!"&amp;J1133,J1133),"")</f>
        <v/>
      </c>
    </row>
    <row r="1134" ht="15" customHeight="1">
      <c r="B1134" s="16">
        <f>IF(AND(C1134&lt;&gt;"",J1134&lt;&gt;""),HYPERLINK("#'"&amp;C1134&amp;"'!"&amp;J1134,J1134),"")</f>
        <v/>
      </c>
    </row>
    <row r="1135" ht="15" customHeight="1">
      <c r="B1135" s="16">
        <f>IF(AND(C1135&lt;&gt;"",J1135&lt;&gt;""),HYPERLINK("#'"&amp;C1135&amp;"'!"&amp;J1135,J1135),"")</f>
        <v/>
      </c>
    </row>
    <row r="1136" ht="15" customHeight="1">
      <c r="B1136" s="16">
        <f>IF(AND(C1136&lt;&gt;"",J1136&lt;&gt;""),HYPERLINK("#'"&amp;C1136&amp;"'!"&amp;J1136,J1136),"")</f>
        <v/>
      </c>
    </row>
    <row r="1137" ht="15" customHeight="1">
      <c r="B1137" s="16">
        <f>IF(AND(C1137&lt;&gt;"",J1137&lt;&gt;""),HYPERLINK("#'"&amp;C1137&amp;"'!"&amp;J1137,J1137),"")</f>
        <v/>
      </c>
    </row>
    <row r="1138" ht="15" customHeight="1">
      <c r="B1138" s="16">
        <f>IF(AND(C1138&lt;&gt;"",J1138&lt;&gt;""),HYPERLINK("#'"&amp;C1138&amp;"'!"&amp;J1138,J1138),"")</f>
        <v/>
      </c>
    </row>
    <row r="1139" ht="15" customHeight="1">
      <c r="B1139" s="16">
        <f>IF(AND(C1139&lt;&gt;"",J1139&lt;&gt;""),HYPERLINK("#'"&amp;C1139&amp;"'!"&amp;J1139,J1139),"")</f>
        <v/>
      </c>
    </row>
    <row r="1140" ht="15" customHeight="1">
      <c r="B1140" s="16">
        <f>IF(AND(C1140&lt;&gt;"",J1140&lt;&gt;""),HYPERLINK("#'"&amp;C1140&amp;"'!"&amp;J1140,J1140),"")</f>
        <v/>
      </c>
    </row>
    <row r="1141" ht="15" customHeight="1">
      <c r="B1141" s="16">
        <f>IF(AND(C1141&lt;&gt;"",J1141&lt;&gt;""),HYPERLINK("#'"&amp;C1141&amp;"'!"&amp;J1141,J1141),"")</f>
        <v/>
      </c>
    </row>
    <row r="1142" ht="15" customHeight="1">
      <c r="B1142" s="16">
        <f>IF(AND(C1142&lt;&gt;"",J1142&lt;&gt;""),HYPERLINK("#'"&amp;C1142&amp;"'!"&amp;J1142,J1142),"")</f>
        <v/>
      </c>
    </row>
    <row r="1143" ht="15" customHeight="1">
      <c r="B1143" s="16">
        <f>IF(AND(C1143&lt;&gt;"",J1143&lt;&gt;""),HYPERLINK("#'"&amp;C1143&amp;"'!"&amp;J1143,J1143),"")</f>
        <v/>
      </c>
    </row>
    <row r="1144" ht="15" customHeight="1">
      <c r="B1144" s="16">
        <f>IF(AND(C1144&lt;&gt;"",J1144&lt;&gt;""),HYPERLINK("#'"&amp;C1144&amp;"'!"&amp;J1144,J1144),"")</f>
        <v/>
      </c>
    </row>
    <row r="1145" ht="15" customHeight="1">
      <c r="B1145" s="16">
        <f>IF(AND(C1145&lt;&gt;"",J1145&lt;&gt;""),HYPERLINK("#'"&amp;C1145&amp;"'!"&amp;J1145,J1145),"")</f>
        <v/>
      </c>
    </row>
    <row r="1146" ht="15" customHeight="1">
      <c r="B1146" s="16">
        <f>IF(AND(C1146&lt;&gt;"",J1146&lt;&gt;""),HYPERLINK("#'"&amp;C1146&amp;"'!"&amp;J1146,J1146),"")</f>
        <v/>
      </c>
    </row>
    <row r="1147" ht="15" customHeight="1">
      <c r="B1147" s="16">
        <f>IF(AND(C1147&lt;&gt;"",J1147&lt;&gt;""),HYPERLINK("#'"&amp;C1147&amp;"'!"&amp;J1147,J1147),"")</f>
        <v/>
      </c>
    </row>
    <row r="1148" ht="15" customHeight="1">
      <c r="B1148" s="16">
        <f>IF(AND(C1148&lt;&gt;"",J1148&lt;&gt;""),HYPERLINK("#'"&amp;C1148&amp;"'!"&amp;J1148,J1148),"")</f>
        <v/>
      </c>
    </row>
    <row r="1149" ht="15" customHeight="1">
      <c r="B1149" s="16">
        <f>IF(AND(C1149&lt;&gt;"",J1149&lt;&gt;""),HYPERLINK("#'"&amp;C1149&amp;"'!"&amp;J1149,J1149),"")</f>
        <v/>
      </c>
    </row>
    <row r="1150" ht="15" customHeight="1">
      <c r="B1150" s="16">
        <f>IF(AND(C1150&lt;&gt;"",J1150&lt;&gt;""),HYPERLINK("#'"&amp;C1150&amp;"'!"&amp;J1150,J1150),"")</f>
        <v/>
      </c>
    </row>
    <row r="1151" ht="15" customHeight="1">
      <c r="B1151" s="16">
        <f>IF(AND(C1151&lt;&gt;"",J1151&lt;&gt;""),HYPERLINK("#'"&amp;C1151&amp;"'!"&amp;J1151,J1151),"")</f>
        <v/>
      </c>
    </row>
    <row r="1152" ht="15" customHeight="1">
      <c r="B1152" s="16">
        <f>IF(AND(C1152&lt;&gt;"",J1152&lt;&gt;""),HYPERLINK("#'"&amp;C1152&amp;"'!"&amp;J1152,J1152),"")</f>
        <v/>
      </c>
    </row>
    <row r="1153" ht="15" customHeight="1">
      <c r="B1153" s="16">
        <f>IF(AND(C1153&lt;&gt;"",J1153&lt;&gt;""),HYPERLINK("#'"&amp;C1153&amp;"'!"&amp;J1153,J1153),"")</f>
        <v/>
      </c>
    </row>
    <row r="1154" ht="15" customHeight="1">
      <c r="B1154" s="16">
        <f>IF(AND(C1154&lt;&gt;"",J1154&lt;&gt;""),HYPERLINK("#'"&amp;C1154&amp;"'!"&amp;J1154,J1154),"")</f>
        <v/>
      </c>
    </row>
    <row r="1155" ht="15" customHeight="1">
      <c r="B1155" s="16">
        <f>IF(AND(C1155&lt;&gt;"",J1155&lt;&gt;""),HYPERLINK("#'"&amp;C1155&amp;"'!"&amp;J1155,J1155),"")</f>
        <v/>
      </c>
    </row>
    <row r="1156" ht="15" customHeight="1">
      <c r="B1156" s="16">
        <f>IF(AND(C1156&lt;&gt;"",J1156&lt;&gt;""),HYPERLINK("#'"&amp;C1156&amp;"'!"&amp;J1156,J1156),"")</f>
        <v/>
      </c>
    </row>
    <row r="1157" ht="15" customHeight="1">
      <c r="B1157" s="16">
        <f>IF(AND(C1157&lt;&gt;"",J1157&lt;&gt;""),HYPERLINK("#'"&amp;C1157&amp;"'!"&amp;J1157,J1157),"")</f>
        <v/>
      </c>
    </row>
    <row r="1158" ht="15" customHeight="1">
      <c r="B1158" s="16">
        <f>IF(AND(C1158&lt;&gt;"",J1158&lt;&gt;""),HYPERLINK("#'"&amp;C1158&amp;"'!"&amp;J1158,J1158),"")</f>
        <v/>
      </c>
    </row>
    <row r="1159" ht="15" customHeight="1">
      <c r="B1159" s="16">
        <f>IF(AND(C1159&lt;&gt;"",J1159&lt;&gt;""),HYPERLINK("#'"&amp;C1159&amp;"'!"&amp;J1159,J1159),"")</f>
        <v/>
      </c>
    </row>
    <row r="1160" ht="15" customHeight="1">
      <c r="B1160" s="16">
        <f>IF(AND(C1160&lt;&gt;"",J1160&lt;&gt;""),HYPERLINK("#'"&amp;C1160&amp;"'!"&amp;J1160,J1160),"")</f>
        <v/>
      </c>
    </row>
    <row r="1161" ht="15" customHeight="1">
      <c r="B1161" s="16">
        <f>IF(AND(C1161&lt;&gt;"",J1161&lt;&gt;""),HYPERLINK("#'"&amp;C1161&amp;"'!"&amp;J1161,J1161),"")</f>
        <v/>
      </c>
    </row>
    <row r="1162" ht="15" customHeight="1">
      <c r="B1162" s="16">
        <f>IF(AND(C1162&lt;&gt;"",J1162&lt;&gt;""),HYPERLINK("#'"&amp;C1162&amp;"'!"&amp;J1162,J1162),"")</f>
        <v/>
      </c>
    </row>
    <row r="1163" ht="15" customHeight="1">
      <c r="B1163" s="16">
        <f>IF(AND(C1163&lt;&gt;"",J1163&lt;&gt;""),HYPERLINK("#'"&amp;C1163&amp;"'!"&amp;J1163,J1163),"")</f>
        <v/>
      </c>
    </row>
    <row r="1164" ht="15" customHeight="1">
      <c r="B1164" s="16">
        <f>IF(AND(C1164&lt;&gt;"",J1164&lt;&gt;""),HYPERLINK("#'"&amp;C1164&amp;"'!"&amp;J1164,J1164),"")</f>
        <v/>
      </c>
    </row>
    <row r="1165" ht="15" customHeight="1">
      <c r="B1165" s="16">
        <f>IF(AND(C1165&lt;&gt;"",J1165&lt;&gt;""),HYPERLINK("#'"&amp;C1165&amp;"'!"&amp;J1165,J1165),"")</f>
        <v/>
      </c>
    </row>
    <row r="1166" ht="15" customHeight="1">
      <c r="B1166" s="16">
        <f>IF(AND(C1166&lt;&gt;"",J1166&lt;&gt;""),HYPERLINK("#'"&amp;C1166&amp;"'!"&amp;J1166,J1166),"")</f>
        <v/>
      </c>
    </row>
    <row r="1167" ht="15" customHeight="1">
      <c r="B1167" s="16">
        <f>IF(AND(C1167&lt;&gt;"",J1167&lt;&gt;""),HYPERLINK("#'"&amp;C1167&amp;"'!"&amp;J1167,J1167),"")</f>
        <v/>
      </c>
    </row>
    <row r="1168" ht="15" customHeight="1">
      <c r="B1168" s="16">
        <f>IF(AND(C1168&lt;&gt;"",J1168&lt;&gt;""),HYPERLINK("#'"&amp;C1168&amp;"'!"&amp;J1168,J1168),"")</f>
        <v/>
      </c>
    </row>
    <row r="1169" ht="15" customHeight="1">
      <c r="B1169" s="16">
        <f>IF(AND(C1169&lt;&gt;"",J1169&lt;&gt;""),HYPERLINK("#'"&amp;C1169&amp;"'!"&amp;J1169,J1169),"")</f>
        <v/>
      </c>
    </row>
    <row r="1170" ht="15" customHeight="1">
      <c r="B1170" s="16">
        <f>IF(AND(C1170&lt;&gt;"",J1170&lt;&gt;""),HYPERLINK("#'"&amp;C1170&amp;"'!"&amp;J1170,J1170),"")</f>
        <v/>
      </c>
    </row>
    <row r="1171" ht="15" customHeight="1">
      <c r="B1171" s="16">
        <f>IF(AND(C1171&lt;&gt;"",J1171&lt;&gt;""),HYPERLINK("#'"&amp;C1171&amp;"'!"&amp;J1171,J1171),"")</f>
        <v/>
      </c>
    </row>
    <row r="1172" ht="15" customHeight="1">
      <c r="B1172" s="16">
        <f>IF(AND(C1172&lt;&gt;"",J1172&lt;&gt;""),HYPERLINK("#'"&amp;C1172&amp;"'!"&amp;J1172,J1172),"")</f>
        <v/>
      </c>
    </row>
    <row r="1173" ht="15" customHeight="1">
      <c r="B1173" s="16">
        <f>IF(AND(C1173&lt;&gt;"",J1173&lt;&gt;""),HYPERLINK("#'"&amp;C1173&amp;"'!"&amp;J1173,J1173),"")</f>
        <v/>
      </c>
    </row>
    <row r="1174" ht="15" customHeight="1">
      <c r="B1174" s="16">
        <f>IF(AND(C1174&lt;&gt;"",J1174&lt;&gt;""),HYPERLINK("#'"&amp;C1174&amp;"'!"&amp;J1174,J1174),"")</f>
        <v/>
      </c>
    </row>
    <row r="1175" ht="15" customHeight="1">
      <c r="B1175" s="16">
        <f>IF(AND(C1175&lt;&gt;"",J1175&lt;&gt;""),HYPERLINK("#'"&amp;C1175&amp;"'!"&amp;J1175,J1175),"")</f>
        <v/>
      </c>
    </row>
    <row r="1176" ht="15" customHeight="1">
      <c r="B1176" s="16">
        <f>IF(AND(C1176&lt;&gt;"",J1176&lt;&gt;""),HYPERLINK("#'"&amp;C1176&amp;"'!"&amp;J1176,J1176),"")</f>
        <v/>
      </c>
    </row>
    <row r="1177" ht="15" customHeight="1">
      <c r="B1177" s="16">
        <f>IF(AND(C1177&lt;&gt;"",J1177&lt;&gt;""),HYPERLINK("#'"&amp;C1177&amp;"'!"&amp;J1177,J1177),"")</f>
        <v/>
      </c>
    </row>
    <row r="1178" ht="15" customHeight="1">
      <c r="B1178" s="16">
        <f>IF(AND(C1178&lt;&gt;"",J1178&lt;&gt;""),HYPERLINK("#'"&amp;C1178&amp;"'!"&amp;J1178,J1178),"")</f>
        <v/>
      </c>
    </row>
    <row r="1179" ht="15" customHeight="1">
      <c r="B1179" s="16">
        <f>IF(AND(C1179&lt;&gt;"",J1179&lt;&gt;""),HYPERLINK("#'"&amp;C1179&amp;"'!"&amp;J1179,J1179),"")</f>
        <v/>
      </c>
    </row>
    <row r="1180" ht="15" customHeight="1">
      <c r="B1180" s="16">
        <f>IF(AND(C1180&lt;&gt;"",J1180&lt;&gt;""),HYPERLINK("#'"&amp;C1180&amp;"'!"&amp;J1180,J1180),"")</f>
        <v/>
      </c>
    </row>
    <row r="1181" ht="15" customHeight="1">
      <c r="B1181" s="16">
        <f>IF(AND(C1181&lt;&gt;"",J1181&lt;&gt;""),HYPERLINK("#'"&amp;C1181&amp;"'!"&amp;J1181,J1181),"")</f>
        <v/>
      </c>
    </row>
    <row r="1182" ht="15" customHeight="1">
      <c r="B1182" s="16">
        <f>IF(AND(C1182&lt;&gt;"",J1182&lt;&gt;""),HYPERLINK("#'"&amp;C1182&amp;"'!"&amp;J1182,J1182),"")</f>
        <v/>
      </c>
    </row>
    <row r="1183" ht="15" customHeight="1">
      <c r="B1183" s="16">
        <f>IF(AND(C1183&lt;&gt;"",J1183&lt;&gt;""),HYPERLINK("#'"&amp;C1183&amp;"'!"&amp;J1183,J1183),"")</f>
        <v/>
      </c>
    </row>
    <row r="1184" ht="15" customHeight="1">
      <c r="B1184" s="16">
        <f>IF(AND(C1184&lt;&gt;"",J1184&lt;&gt;""),HYPERLINK("#'"&amp;C1184&amp;"'!"&amp;J1184,J1184),"")</f>
        <v/>
      </c>
    </row>
    <row r="1185" ht="15" customHeight="1">
      <c r="B1185" s="16">
        <f>IF(AND(C1185&lt;&gt;"",J1185&lt;&gt;""),HYPERLINK("#'"&amp;C1185&amp;"'!"&amp;J1185,J1185),"")</f>
        <v/>
      </c>
    </row>
    <row r="1186" ht="15" customHeight="1">
      <c r="B1186" s="16">
        <f>IF(AND(C1186&lt;&gt;"",J1186&lt;&gt;""),HYPERLINK("#'"&amp;C1186&amp;"'!"&amp;J1186,J1186),"")</f>
        <v/>
      </c>
    </row>
    <row r="1187" ht="15" customHeight="1">
      <c r="B1187" s="16">
        <f>IF(AND(C1187&lt;&gt;"",J1187&lt;&gt;""),HYPERLINK("#'"&amp;C1187&amp;"'!"&amp;J1187,J1187),"")</f>
        <v/>
      </c>
    </row>
    <row r="1188" ht="15" customHeight="1">
      <c r="B1188" s="16">
        <f>IF(AND(C1188&lt;&gt;"",J1188&lt;&gt;""),HYPERLINK("#'"&amp;C1188&amp;"'!"&amp;J1188,J1188),"")</f>
        <v/>
      </c>
    </row>
    <row r="1189" ht="15" customHeight="1">
      <c r="B1189" s="16">
        <f>IF(AND(C1189&lt;&gt;"",J1189&lt;&gt;""),HYPERLINK("#'"&amp;C1189&amp;"'!"&amp;J1189,J1189),"")</f>
        <v/>
      </c>
    </row>
    <row r="1190" ht="15" customHeight="1">
      <c r="B1190" s="16">
        <f>IF(AND(C1190&lt;&gt;"",J1190&lt;&gt;""),HYPERLINK("#'"&amp;C1190&amp;"'!"&amp;J1190,J1190),"")</f>
        <v/>
      </c>
    </row>
    <row r="1191" ht="15" customHeight="1">
      <c r="B1191" s="16">
        <f>IF(AND(C1191&lt;&gt;"",J1191&lt;&gt;""),HYPERLINK("#'"&amp;C1191&amp;"'!"&amp;J1191,J1191),"")</f>
        <v/>
      </c>
    </row>
    <row r="1192" ht="15" customHeight="1">
      <c r="B1192" s="16">
        <f>IF(AND(C1192&lt;&gt;"",J1192&lt;&gt;""),HYPERLINK("#'"&amp;C1192&amp;"'!"&amp;J1192,J1192),"")</f>
        <v/>
      </c>
    </row>
    <row r="1193" ht="15" customHeight="1">
      <c r="B1193" s="16">
        <f>IF(AND(C1193&lt;&gt;"",J1193&lt;&gt;""),HYPERLINK("#'"&amp;C1193&amp;"'!"&amp;J1193,J1193),"")</f>
        <v/>
      </c>
    </row>
    <row r="1194" ht="15" customHeight="1">
      <c r="B1194" s="16">
        <f>IF(AND(C1194&lt;&gt;"",J1194&lt;&gt;""),HYPERLINK("#'"&amp;C1194&amp;"'!"&amp;J1194,J1194),"")</f>
        <v/>
      </c>
    </row>
    <row r="1195" ht="15" customHeight="1">
      <c r="B1195" s="16">
        <f>IF(AND(C1195&lt;&gt;"",J1195&lt;&gt;""),HYPERLINK("#'"&amp;C1195&amp;"'!"&amp;J1195,J1195),"")</f>
        <v/>
      </c>
    </row>
    <row r="1196" ht="15" customHeight="1">
      <c r="B1196" s="16">
        <f>IF(AND(C1196&lt;&gt;"",J1196&lt;&gt;""),HYPERLINK("#'"&amp;C1196&amp;"'!"&amp;J1196,J1196),"")</f>
        <v/>
      </c>
    </row>
    <row r="1197" ht="15" customHeight="1">
      <c r="B1197" s="16">
        <f>IF(AND(C1197&lt;&gt;"",J1197&lt;&gt;""),HYPERLINK("#'"&amp;C1197&amp;"'!"&amp;J1197,J1197),"")</f>
        <v/>
      </c>
    </row>
    <row r="1198" ht="15" customHeight="1">
      <c r="B1198" s="16">
        <f>IF(AND(C1198&lt;&gt;"",J1198&lt;&gt;""),HYPERLINK("#'"&amp;C1198&amp;"'!"&amp;J1198,J1198),"")</f>
        <v/>
      </c>
    </row>
    <row r="1199" ht="15" customHeight="1">
      <c r="B1199" s="16">
        <f>IF(AND(C1199&lt;&gt;"",J1199&lt;&gt;""),HYPERLINK("#'"&amp;C1199&amp;"'!"&amp;J1199,J1199),"")</f>
        <v/>
      </c>
    </row>
    <row r="1200" ht="15" customHeight="1">
      <c r="B1200" s="16">
        <f>IF(AND(C1200&lt;&gt;"",J1200&lt;&gt;""),HYPERLINK("#'"&amp;C1200&amp;"'!"&amp;J1200,J1200),"")</f>
        <v/>
      </c>
    </row>
    <row r="1201" ht="15" customHeight="1">
      <c r="B1201" s="16">
        <f>IF(AND(C1201&lt;&gt;"",J1201&lt;&gt;""),HYPERLINK("#'"&amp;C1201&amp;"'!"&amp;J1201,J1201),"")</f>
        <v/>
      </c>
    </row>
    <row r="1202" ht="15" customHeight="1">
      <c r="B1202" s="16">
        <f>IF(AND(C1202&lt;&gt;"",J1202&lt;&gt;""),HYPERLINK("#'"&amp;C1202&amp;"'!"&amp;J1202,J1202),"")</f>
        <v/>
      </c>
    </row>
    <row r="1203" ht="15" customHeight="1">
      <c r="B1203" s="16">
        <f>IF(AND(C1203&lt;&gt;"",J1203&lt;&gt;""),HYPERLINK("#'"&amp;C1203&amp;"'!"&amp;J1203,J1203),"")</f>
        <v/>
      </c>
    </row>
    <row r="1204" ht="15" customHeight="1">
      <c r="B1204" s="16">
        <f>IF(AND(C1204&lt;&gt;"",J1204&lt;&gt;""),HYPERLINK("#'"&amp;C1204&amp;"'!"&amp;J1204,J1204),"")</f>
        <v/>
      </c>
    </row>
    <row r="1205" ht="15" customHeight="1">
      <c r="B1205" s="16">
        <f>IF(AND(C1205&lt;&gt;"",J1205&lt;&gt;""),HYPERLINK("#'"&amp;C1205&amp;"'!"&amp;J1205,J1205),"")</f>
        <v/>
      </c>
    </row>
    <row r="1206" ht="15" customHeight="1">
      <c r="B1206" s="16">
        <f>IF(AND(C1206&lt;&gt;"",J1206&lt;&gt;""),HYPERLINK("#'"&amp;C1206&amp;"'!"&amp;J1206,J1206),"")</f>
        <v/>
      </c>
    </row>
    <row r="1207" ht="15" customHeight="1">
      <c r="B1207" s="16">
        <f>IF(AND(C1207&lt;&gt;"",J1207&lt;&gt;""),HYPERLINK("#'"&amp;C1207&amp;"'!"&amp;J1207,J1207),"")</f>
        <v/>
      </c>
    </row>
    <row r="1208" ht="15" customHeight="1">
      <c r="B1208" s="16">
        <f>IF(AND(C1208&lt;&gt;"",J1208&lt;&gt;""),HYPERLINK("#'"&amp;C1208&amp;"'!"&amp;J1208,J1208),"")</f>
        <v/>
      </c>
    </row>
    <row r="1209" ht="15" customHeight="1">
      <c r="B1209" s="16">
        <f>IF(AND(C1209&lt;&gt;"",J1209&lt;&gt;""),HYPERLINK("#'"&amp;C1209&amp;"'!"&amp;J1209,J1209),"")</f>
        <v/>
      </c>
    </row>
    <row r="1210" ht="15" customHeight="1">
      <c r="B1210" s="16">
        <f>IF(AND(C1210&lt;&gt;"",J1210&lt;&gt;""),HYPERLINK("#'"&amp;C1210&amp;"'!"&amp;J1210,J1210),"")</f>
        <v/>
      </c>
    </row>
    <row r="1211" ht="15" customHeight="1">
      <c r="B1211" s="16">
        <f>IF(AND(C1211&lt;&gt;"",J1211&lt;&gt;""),HYPERLINK("#'"&amp;C1211&amp;"'!"&amp;J1211,J1211),"")</f>
        <v/>
      </c>
    </row>
    <row r="1212" ht="15" customHeight="1">
      <c r="B1212" s="16">
        <f>IF(AND(C1212&lt;&gt;"",J1212&lt;&gt;""),HYPERLINK("#'"&amp;C1212&amp;"'!"&amp;J1212,J1212),"")</f>
        <v/>
      </c>
    </row>
    <row r="1213" ht="15" customHeight="1">
      <c r="B1213" s="16">
        <f>IF(AND(C1213&lt;&gt;"",J1213&lt;&gt;""),HYPERLINK("#'"&amp;C1213&amp;"'!"&amp;J1213,J1213),"")</f>
        <v/>
      </c>
    </row>
    <row r="1214" ht="15" customHeight="1">
      <c r="B1214" s="16">
        <f>IF(AND(C1214&lt;&gt;"",J1214&lt;&gt;""),HYPERLINK("#'"&amp;C1214&amp;"'!"&amp;J1214,J1214),"")</f>
        <v/>
      </c>
    </row>
    <row r="1215" ht="15" customHeight="1">
      <c r="B1215" s="16">
        <f>IF(AND(C1215&lt;&gt;"",J1215&lt;&gt;""),HYPERLINK("#'"&amp;C1215&amp;"'!"&amp;J1215,J1215),"")</f>
        <v/>
      </c>
    </row>
    <row r="1216" ht="15" customHeight="1">
      <c r="B1216" s="16">
        <f>IF(AND(C1216&lt;&gt;"",J1216&lt;&gt;""),HYPERLINK("#'"&amp;C1216&amp;"'!"&amp;J1216,J1216),"")</f>
        <v/>
      </c>
    </row>
    <row r="1217" ht="15" customHeight="1">
      <c r="B1217" s="16">
        <f>IF(AND(C1217&lt;&gt;"",J1217&lt;&gt;""),HYPERLINK("#'"&amp;C1217&amp;"'!"&amp;J1217,J1217),"")</f>
        <v/>
      </c>
    </row>
    <row r="1218" ht="15" customHeight="1">
      <c r="B1218" s="16">
        <f>IF(AND(C1218&lt;&gt;"",J1218&lt;&gt;""),HYPERLINK("#'"&amp;C1218&amp;"'!"&amp;J1218,J1218),"")</f>
        <v/>
      </c>
    </row>
    <row r="1219" ht="15" customHeight="1">
      <c r="B1219" s="16">
        <f>IF(AND(C1219&lt;&gt;"",J1219&lt;&gt;""),HYPERLINK("#'"&amp;C1219&amp;"'!"&amp;J1219,J1219),"")</f>
        <v/>
      </c>
    </row>
    <row r="1220" ht="15" customHeight="1">
      <c r="B1220" s="16">
        <f>IF(AND(C1220&lt;&gt;"",J1220&lt;&gt;""),HYPERLINK("#'"&amp;C1220&amp;"'!"&amp;J1220,J1220),"")</f>
        <v/>
      </c>
    </row>
    <row r="1221" ht="15" customHeight="1">
      <c r="B1221" s="16">
        <f>IF(AND(C1221&lt;&gt;"",J1221&lt;&gt;""),HYPERLINK("#'"&amp;C1221&amp;"'!"&amp;J1221,J1221),"")</f>
        <v/>
      </c>
    </row>
    <row r="1222" ht="15" customHeight="1">
      <c r="B1222" s="16">
        <f>IF(AND(C1222&lt;&gt;"",J1222&lt;&gt;""),HYPERLINK("#'"&amp;C1222&amp;"'!"&amp;J1222,J1222),"")</f>
        <v/>
      </c>
    </row>
    <row r="1223" ht="15" customHeight="1">
      <c r="B1223" s="16">
        <f>IF(AND(C1223&lt;&gt;"",J1223&lt;&gt;""),HYPERLINK("#'"&amp;C1223&amp;"'!"&amp;J1223,J1223),"")</f>
        <v/>
      </c>
    </row>
    <row r="1224" ht="15" customHeight="1">
      <c r="B1224" s="16">
        <f>IF(AND(C1224&lt;&gt;"",J1224&lt;&gt;""),HYPERLINK("#'"&amp;C1224&amp;"'!"&amp;J1224,J1224),"")</f>
        <v/>
      </c>
    </row>
    <row r="1225" ht="15" customHeight="1">
      <c r="B1225" s="16">
        <f>IF(AND(C1225&lt;&gt;"",J1225&lt;&gt;""),HYPERLINK("#'"&amp;C1225&amp;"'!"&amp;J1225,J1225),"")</f>
        <v/>
      </c>
    </row>
    <row r="1226" ht="15" customHeight="1">
      <c r="B1226" s="16">
        <f>IF(AND(C1226&lt;&gt;"",J1226&lt;&gt;""),HYPERLINK("#'"&amp;C1226&amp;"'!"&amp;J1226,J1226),"")</f>
        <v/>
      </c>
    </row>
    <row r="1227" ht="15" customHeight="1">
      <c r="B1227" s="16">
        <f>IF(AND(C1227&lt;&gt;"",J1227&lt;&gt;""),HYPERLINK("#'"&amp;C1227&amp;"'!"&amp;J1227,J1227),"")</f>
        <v/>
      </c>
    </row>
    <row r="1228" ht="15" customHeight="1">
      <c r="B1228" s="16">
        <f>IF(AND(C1228&lt;&gt;"",J1228&lt;&gt;""),HYPERLINK("#'"&amp;C1228&amp;"'!"&amp;J1228,J1228),"")</f>
        <v/>
      </c>
    </row>
    <row r="1229" ht="15" customHeight="1">
      <c r="B1229" s="16">
        <f>IF(AND(C1229&lt;&gt;"",J1229&lt;&gt;""),HYPERLINK("#'"&amp;C1229&amp;"'!"&amp;J1229,J1229),"")</f>
        <v/>
      </c>
    </row>
    <row r="1230" ht="15" customHeight="1">
      <c r="B1230" s="16">
        <f>IF(AND(C1230&lt;&gt;"",J1230&lt;&gt;""),HYPERLINK("#'"&amp;C1230&amp;"'!"&amp;J1230,J1230),"")</f>
        <v/>
      </c>
    </row>
    <row r="1231" ht="15" customHeight="1">
      <c r="B1231" s="16">
        <f>IF(AND(C1231&lt;&gt;"",J1231&lt;&gt;""),HYPERLINK("#'"&amp;C1231&amp;"'!"&amp;J1231,J1231),"")</f>
        <v/>
      </c>
    </row>
    <row r="1232" ht="15" customHeight="1">
      <c r="B1232" s="16">
        <f>IF(AND(C1232&lt;&gt;"",J1232&lt;&gt;""),HYPERLINK("#'"&amp;C1232&amp;"'!"&amp;J1232,J1232),"")</f>
        <v/>
      </c>
    </row>
    <row r="1233" ht="15" customHeight="1">
      <c r="B1233" s="16">
        <f>IF(AND(C1233&lt;&gt;"",J1233&lt;&gt;""),HYPERLINK("#'"&amp;C1233&amp;"'!"&amp;J1233,J1233),"")</f>
        <v/>
      </c>
    </row>
    <row r="1234" ht="15" customHeight="1">
      <c r="B1234" s="16">
        <f>IF(AND(C1234&lt;&gt;"",J1234&lt;&gt;""),HYPERLINK("#'"&amp;C1234&amp;"'!"&amp;J1234,J1234),"")</f>
        <v/>
      </c>
    </row>
    <row r="1235" ht="15" customHeight="1">
      <c r="B1235" s="16">
        <f>IF(AND(C1235&lt;&gt;"",J1235&lt;&gt;""),HYPERLINK("#'"&amp;C1235&amp;"'!"&amp;J1235,J1235),"")</f>
        <v/>
      </c>
    </row>
    <row r="1236" ht="15" customHeight="1">
      <c r="B1236" s="16">
        <f>IF(AND(C1236&lt;&gt;"",J1236&lt;&gt;""),HYPERLINK("#'"&amp;C1236&amp;"'!"&amp;J1236,J1236),"")</f>
        <v/>
      </c>
    </row>
    <row r="1237" ht="15" customHeight="1">
      <c r="B1237" s="16">
        <f>IF(AND(C1237&lt;&gt;"",J1237&lt;&gt;""),HYPERLINK("#'"&amp;C1237&amp;"'!"&amp;J1237,J1237),"")</f>
        <v/>
      </c>
    </row>
    <row r="1238" ht="15" customHeight="1">
      <c r="B1238" s="16">
        <f>IF(AND(C1238&lt;&gt;"",J1238&lt;&gt;""),HYPERLINK("#'"&amp;C1238&amp;"'!"&amp;J1238,J1238),"")</f>
        <v/>
      </c>
    </row>
    <row r="1239" ht="15" customHeight="1">
      <c r="B1239" s="16">
        <f>IF(AND(C1239&lt;&gt;"",J1239&lt;&gt;""),HYPERLINK("#'"&amp;C1239&amp;"'!"&amp;J1239,J1239),"")</f>
        <v/>
      </c>
    </row>
    <row r="1240" ht="15" customHeight="1">
      <c r="B1240" s="16">
        <f>IF(AND(C1240&lt;&gt;"",J1240&lt;&gt;""),HYPERLINK("#'"&amp;C1240&amp;"'!"&amp;J1240,J1240),"")</f>
        <v/>
      </c>
    </row>
    <row r="1241" ht="15" customHeight="1">
      <c r="B1241" s="16">
        <f>IF(AND(C1241&lt;&gt;"",J1241&lt;&gt;""),HYPERLINK("#'"&amp;C1241&amp;"'!"&amp;J1241,J1241),"")</f>
        <v/>
      </c>
    </row>
    <row r="1242" ht="15" customHeight="1">
      <c r="B1242" s="16">
        <f>IF(AND(C1242&lt;&gt;"",J1242&lt;&gt;""),HYPERLINK("#'"&amp;C1242&amp;"'!"&amp;J1242,J1242),"")</f>
        <v/>
      </c>
    </row>
    <row r="1243" ht="15" customHeight="1">
      <c r="B1243" s="16">
        <f>IF(AND(C1243&lt;&gt;"",J1243&lt;&gt;""),HYPERLINK("#'"&amp;C1243&amp;"'!"&amp;J1243,J1243),"")</f>
        <v/>
      </c>
    </row>
    <row r="1244" ht="15" customHeight="1">
      <c r="B1244" s="16">
        <f>IF(AND(C1244&lt;&gt;"",J1244&lt;&gt;""),HYPERLINK("#'"&amp;C1244&amp;"'!"&amp;J1244,J1244),"")</f>
        <v/>
      </c>
    </row>
    <row r="1245" ht="15" customHeight="1">
      <c r="B1245" s="16">
        <f>IF(AND(C1245&lt;&gt;"",J1245&lt;&gt;""),HYPERLINK("#'"&amp;C1245&amp;"'!"&amp;J1245,J1245),"")</f>
        <v/>
      </c>
    </row>
    <row r="1246" ht="15" customHeight="1">
      <c r="B1246" s="16">
        <f>IF(AND(C1246&lt;&gt;"",J1246&lt;&gt;""),HYPERLINK("#'"&amp;C1246&amp;"'!"&amp;J1246,J1246),"")</f>
        <v/>
      </c>
    </row>
    <row r="1247" ht="15" customHeight="1">
      <c r="B1247" s="16">
        <f>IF(AND(C1247&lt;&gt;"",J1247&lt;&gt;""),HYPERLINK("#'"&amp;C1247&amp;"'!"&amp;J1247,J1247),"")</f>
        <v/>
      </c>
    </row>
    <row r="1248" ht="15" customHeight="1">
      <c r="B1248" s="16">
        <f>IF(AND(C1248&lt;&gt;"",J1248&lt;&gt;""),HYPERLINK("#'"&amp;C1248&amp;"'!"&amp;J1248,J1248),"")</f>
        <v/>
      </c>
    </row>
    <row r="1249" ht="15" customHeight="1">
      <c r="B1249" s="16">
        <f>IF(AND(C1249&lt;&gt;"",J1249&lt;&gt;""),HYPERLINK("#'"&amp;C1249&amp;"'!"&amp;J1249,J1249),"")</f>
        <v/>
      </c>
    </row>
    <row r="1250" ht="15" customHeight="1">
      <c r="B1250" s="16">
        <f>IF(AND(C1250&lt;&gt;"",J1250&lt;&gt;""),HYPERLINK("#'"&amp;C1250&amp;"'!"&amp;J1250,J1250),"")</f>
        <v/>
      </c>
    </row>
    <row r="1251" ht="15" customHeight="1">
      <c r="B1251" s="16">
        <f>IF(AND(C1251&lt;&gt;"",J1251&lt;&gt;""),HYPERLINK("#'"&amp;C1251&amp;"'!"&amp;J1251,J1251),"")</f>
        <v/>
      </c>
    </row>
    <row r="1252" ht="15" customHeight="1">
      <c r="B1252" s="16">
        <f>IF(AND(C1252&lt;&gt;"",J1252&lt;&gt;""),HYPERLINK("#'"&amp;C1252&amp;"'!"&amp;J1252,J1252),"")</f>
        <v/>
      </c>
    </row>
    <row r="1253" ht="15" customHeight="1">
      <c r="B1253" s="16">
        <f>IF(AND(C1253&lt;&gt;"",J1253&lt;&gt;""),HYPERLINK("#'"&amp;C1253&amp;"'!"&amp;J1253,J1253),"")</f>
        <v/>
      </c>
    </row>
    <row r="1254" ht="15" customHeight="1">
      <c r="B1254" s="16">
        <f>IF(AND(C1254&lt;&gt;"",J1254&lt;&gt;""),HYPERLINK("#'"&amp;C1254&amp;"'!"&amp;J1254,J1254),"")</f>
        <v/>
      </c>
    </row>
    <row r="1255" ht="15" customHeight="1">
      <c r="B1255" s="16">
        <f>IF(AND(C1255&lt;&gt;"",J1255&lt;&gt;""),HYPERLINK("#'"&amp;C1255&amp;"'!"&amp;J1255,J1255),"")</f>
        <v/>
      </c>
    </row>
    <row r="1256" ht="15" customHeight="1">
      <c r="B1256" s="16">
        <f>IF(AND(C1256&lt;&gt;"",J1256&lt;&gt;""),HYPERLINK("#'"&amp;C1256&amp;"'!"&amp;J1256,J1256),"")</f>
        <v/>
      </c>
    </row>
    <row r="1257" ht="15" customHeight="1">
      <c r="B1257" s="16">
        <f>IF(AND(C1257&lt;&gt;"",J1257&lt;&gt;""),HYPERLINK("#'"&amp;C1257&amp;"'!"&amp;J1257,J1257),"")</f>
        <v/>
      </c>
    </row>
    <row r="1258" ht="15" customHeight="1">
      <c r="B1258" s="16">
        <f>IF(AND(C1258&lt;&gt;"",J1258&lt;&gt;""),HYPERLINK("#'"&amp;C1258&amp;"'!"&amp;J1258,J1258),"")</f>
        <v/>
      </c>
    </row>
    <row r="1259" ht="15" customHeight="1">
      <c r="B1259" s="16">
        <f>IF(AND(C1259&lt;&gt;"",J1259&lt;&gt;""),HYPERLINK("#'"&amp;C1259&amp;"'!"&amp;J1259,J1259),"")</f>
        <v/>
      </c>
    </row>
    <row r="1260" ht="15" customHeight="1">
      <c r="B1260" s="16">
        <f>IF(AND(C1260&lt;&gt;"",J1260&lt;&gt;""),HYPERLINK("#'"&amp;C1260&amp;"'!"&amp;J1260,J1260),"")</f>
        <v/>
      </c>
    </row>
    <row r="1261" ht="15" customHeight="1">
      <c r="B1261" s="16">
        <f>IF(AND(C1261&lt;&gt;"",J1261&lt;&gt;""),HYPERLINK("#'"&amp;C1261&amp;"'!"&amp;J1261,J1261),"")</f>
        <v/>
      </c>
    </row>
    <row r="1262" ht="15" customHeight="1">
      <c r="B1262" s="16">
        <f>IF(AND(C1262&lt;&gt;"",J1262&lt;&gt;""),HYPERLINK("#'"&amp;C1262&amp;"'!"&amp;J1262,J1262),"")</f>
        <v/>
      </c>
    </row>
    <row r="1263" ht="15" customHeight="1">
      <c r="B1263" s="16">
        <f>IF(AND(C1263&lt;&gt;"",J1263&lt;&gt;""),HYPERLINK("#'"&amp;C1263&amp;"'!"&amp;J1263,J1263),"")</f>
        <v/>
      </c>
    </row>
    <row r="1264" ht="15" customHeight="1">
      <c r="B1264" s="16">
        <f>IF(AND(C1264&lt;&gt;"",J1264&lt;&gt;""),HYPERLINK("#'"&amp;C1264&amp;"'!"&amp;J1264,J1264),"")</f>
        <v/>
      </c>
    </row>
    <row r="1265" ht="15" customHeight="1">
      <c r="B1265" s="16">
        <f>IF(AND(C1265&lt;&gt;"",J1265&lt;&gt;""),HYPERLINK("#'"&amp;C1265&amp;"'!"&amp;J1265,J1265),"")</f>
        <v/>
      </c>
    </row>
    <row r="1266" ht="15" customHeight="1">
      <c r="B1266" s="16">
        <f>IF(AND(C1266&lt;&gt;"",J1266&lt;&gt;""),HYPERLINK("#'"&amp;C1266&amp;"'!"&amp;J1266,J1266),"")</f>
        <v/>
      </c>
    </row>
    <row r="1267" ht="15" customHeight="1">
      <c r="B1267" s="16">
        <f>IF(AND(C1267&lt;&gt;"",J1267&lt;&gt;""),HYPERLINK("#'"&amp;C1267&amp;"'!"&amp;J1267,J1267),"")</f>
        <v/>
      </c>
    </row>
    <row r="1268" ht="15" customHeight="1">
      <c r="B1268" s="16">
        <f>IF(AND(C1268&lt;&gt;"",J1268&lt;&gt;""),HYPERLINK("#'"&amp;C1268&amp;"'!"&amp;J1268,J1268),"")</f>
        <v/>
      </c>
    </row>
    <row r="1269" ht="15" customHeight="1">
      <c r="B1269" s="16">
        <f>IF(AND(C1269&lt;&gt;"",J1269&lt;&gt;""),HYPERLINK("#'"&amp;C1269&amp;"'!"&amp;J1269,J1269),"")</f>
        <v/>
      </c>
    </row>
    <row r="1270" ht="15" customHeight="1">
      <c r="B1270" s="16">
        <f>IF(AND(C1270&lt;&gt;"",J1270&lt;&gt;""),HYPERLINK("#'"&amp;C1270&amp;"'!"&amp;J1270,J1270),"")</f>
        <v/>
      </c>
    </row>
    <row r="1271" ht="15" customHeight="1">
      <c r="B1271" s="16">
        <f>IF(AND(C1271&lt;&gt;"",J1271&lt;&gt;""),HYPERLINK("#'"&amp;C1271&amp;"'!"&amp;J1271,J1271),"")</f>
        <v/>
      </c>
    </row>
    <row r="1272" ht="15" customHeight="1">
      <c r="B1272" s="16">
        <f>IF(AND(C1272&lt;&gt;"",J1272&lt;&gt;""),HYPERLINK("#'"&amp;C1272&amp;"'!"&amp;J1272,J1272),"")</f>
        <v/>
      </c>
    </row>
    <row r="1273" ht="15" customHeight="1">
      <c r="B1273" s="16">
        <f>IF(AND(C1273&lt;&gt;"",J1273&lt;&gt;""),HYPERLINK("#'"&amp;C1273&amp;"'!"&amp;J1273,J1273),"")</f>
        <v/>
      </c>
    </row>
    <row r="1274" ht="15" customHeight="1">
      <c r="B1274" s="16">
        <f>IF(AND(C1274&lt;&gt;"",J1274&lt;&gt;""),HYPERLINK("#'"&amp;C1274&amp;"'!"&amp;J1274,J1274),"")</f>
        <v/>
      </c>
    </row>
    <row r="1275" ht="15" customHeight="1">
      <c r="B1275" s="16">
        <f>IF(AND(C1275&lt;&gt;"",J1275&lt;&gt;""),HYPERLINK("#'"&amp;C1275&amp;"'!"&amp;J1275,J1275),"")</f>
        <v/>
      </c>
    </row>
    <row r="1276" ht="15" customHeight="1">
      <c r="B1276" s="16">
        <f>IF(AND(C1276&lt;&gt;"",J1276&lt;&gt;""),HYPERLINK("#'"&amp;C1276&amp;"'!"&amp;J1276,J1276),"")</f>
        <v/>
      </c>
    </row>
    <row r="1277" ht="15" customHeight="1">
      <c r="B1277" s="16">
        <f>IF(AND(C1277&lt;&gt;"",J1277&lt;&gt;""),HYPERLINK("#'"&amp;C1277&amp;"'!"&amp;J1277,J1277),"")</f>
        <v/>
      </c>
    </row>
    <row r="1278" ht="15" customHeight="1">
      <c r="B1278" s="16">
        <f>IF(AND(C1278&lt;&gt;"",J1278&lt;&gt;""),HYPERLINK("#'"&amp;C1278&amp;"'!"&amp;J1278,J1278),"")</f>
        <v/>
      </c>
    </row>
    <row r="1279" ht="15" customHeight="1">
      <c r="B1279" s="16">
        <f>IF(AND(C1279&lt;&gt;"",J1279&lt;&gt;""),HYPERLINK("#'"&amp;C1279&amp;"'!"&amp;J1279,J1279),"")</f>
        <v/>
      </c>
    </row>
    <row r="1280" ht="15" customHeight="1">
      <c r="B1280" s="16">
        <f>IF(AND(C1280&lt;&gt;"",J1280&lt;&gt;""),HYPERLINK("#'"&amp;C1280&amp;"'!"&amp;J1280,J1280),"")</f>
        <v/>
      </c>
    </row>
    <row r="1281" ht="15" customHeight="1">
      <c r="B1281" s="16">
        <f>IF(AND(C1281&lt;&gt;"",J1281&lt;&gt;""),HYPERLINK("#'"&amp;C1281&amp;"'!"&amp;J1281,J1281),"")</f>
        <v/>
      </c>
    </row>
    <row r="1282" ht="15" customHeight="1">
      <c r="B1282" s="16">
        <f>IF(AND(C1282&lt;&gt;"",J1282&lt;&gt;""),HYPERLINK("#'"&amp;C1282&amp;"'!"&amp;J1282,J1282),"")</f>
        <v/>
      </c>
    </row>
    <row r="1283" ht="15" customHeight="1">
      <c r="B1283" s="16">
        <f>IF(AND(C1283&lt;&gt;"",J1283&lt;&gt;""),HYPERLINK("#'"&amp;C1283&amp;"'!"&amp;J1283,J1283),"")</f>
        <v/>
      </c>
    </row>
    <row r="1284" ht="15" customHeight="1">
      <c r="B1284" s="16">
        <f>IF(AND(C1284&lt;&gt;"",J1284&lt;&gt;""),HYPERLINK("#'"&amp;C1284&amp;"'!"&amp;J1284,J1284),"")</f>
        <v/>
      </c>
    </row>
    <row r="1285" ht="15" customHeight="1">
      <c r="B1285" s="16">
        <f>IF(AND(C1285&lt;&gt;"",J1285&lt;&gt;""),HYPERLINK("#'"&amp;C1285&amp;"'!"&amp;J1285,J1285),"")</f>
        <v/>
      </c>
    </row>
    <row r="1286" ht="15" customHeight="1">
      <c r="B1286" s="16">
        <f>IF(AND(C1286&lt;&gt;"",J1286&lt;&gt;""),HYPERLINK("#'"&amp;C1286&amp;"'!"&amp;J1286,J1286),"")</f>
        <v/>
      </c>
    </row>
    <row r="1287" ht="15" customHeight="1">
      <c r="B1287" s="16">
        <f>IF(AND(C1287&lt;&gt;"",J1287&lt;&gt;""),HYPERLINK("#'"&amp;C1287&amp;"'!"&amp;J1287,J1287),"")</f>
        <v/>
      </c>
    </row>
    <row r="1288" ht="15" customHeight="1">
      <c r="B1288" s="16">
        <f>IF(AND(C1288&lt;&gt;"",J1288&lt;&gt;""),HYPERLINK("#'"&amp;C1288&amp;"'!"&amp;J1288,J1288),"")</f>
        <v/>
      </c>
    </row>
    <row r="1289" ht="15" customHeight="1">
      <c r="B1289" s="16">
        <f>IF(AND(C1289&lt;&gt;"",J1289&lt;&gt;""),HYPERLINK("#'"&amp;C1289&amp;"'!"&amp;J1289,J1289),"")</f>
        <v/>
      </c>
    </row>
    <row r="1290" ht="15" customHeight="1">
      <c r="B1290" s="16">
        <f>IF(AND(C1290&lt;&gt;"",J1290&lt;&gt;""),HYPERLINK("#'"&amp;C1290&amp;"'!"&amp;J1290,J1290),"")</f>
        <v/>
      </c>
    </row>
    <row r="1291" ht="15" customHeight="1">
      <c r="B1291" s="16">
        <f>IF(AND(C1291&lt;&gt;"",J1291&lt;&gt;""),HYPERLINK("#'"&amp;C1291&amp;"'!"&amp;J1291,J1291),"")</f>
        <v/>
      </c>
    </row>
    <row r="1292" ht="15" customHeight="1">
      <c r="B1292" s="16">
        <f>IF(AND(C1292&lt;&gt;"",J1292&lt;&gt;""),HYPERLINK("#'"&amp;C1292&amp;"'!"&amp;J1292,J1292),"")</f>
        <v/>
      </c>
    </row>
    <row r="1293" ht="15" customHeight="1">
      <c r="B1293" s="16">
        <f>IF(AND(C1293&lt;&gt;"",J1293&lt;&gt;""),HYPERLINK("#'"&amp;C1293&amp;"'!"&amp;J1293,J1293),"")</f>
        <v/>
      </c>
    </row>
    <row r="1294" ht="15" customHeight="1">
      <c r="B1294" s="16">
        <f>IF(AND(C1294&lt;&gt;"",J1294&lt;&gt;""),HYPERLINK("#'"&amp;C1294&amp;"'!"&amp;J1294,J1294),"")</f>
        <v/>
      </c>
    </row>
    <row r="1295" ht="15" customHeight="1">
      <c r="B1295" s="16">
        <f>IF(AND(C1295&lt;&gt;"",J1295&lt;&gt;""),HYPERLINK("#'"&amp;C1295&amp;"'!"&amp;J1295,J1295),"")</f>
        <v/>
      </c>
    </row>
    <row r="1296" ht="15" customHeight="1">
      <c r="B1296" s="16">
        <f>IF(AND(C1296&lt;&gt;"",J1296&lt;&gt;""),HYPERLINK("#'"&amp;C1296&amp;"'!"&amp;J1296,J1296),"")</f>
        <v/>
      </c>
    </row>
    <row r="1297" ht="15" customHeight="1">
      <c r="B1297" s="16">
        <f>IF(AND(C1297&lt;&gt;"",J1297&lt;&gt;""),HYPERLINK("#'"&amp;C1297&amp;"'!"&amp;J1297,J1297),"")</f>
        <v/>
      </c>
    </row>
    <row r="1298" ht="15" customHeight="1">
      <c r="B1298" s="16">
        <f>IF(AND(C1298&lt;&gt;"",J1298&lt;&gt;""),HYPERLINK("#'"&amp;C1298&amp;"'!"&amp;J1298,J1298),"")</f>
        <v/>
      </c>
    </row>
    <row r="1299" ht="15" customHeight="1">
      <c r="B1299" s="16">
        <f>IF(AND(C1299&lt;&gt;"",J1299&lt;&gt;""),HYPERLINK("#'"&amp;C1299&amp;"'!"&amp;J1299,J1299),"")</f>
        <v/>
      </c>
    </row>
    <row r="1300" ht="15" customHeight="1">
      <c r="B1300" s="16">
        <f>IF(AND(C1300&lt;&gt;"",J1300&lt;&gt;""),HYPERLINK("#'"&amp;C1300&amp;"'!"&amp;J1300,J1300),"")</f>
        <v/>
      </c>
    </row>
    <row r="1301" ht="15" customHeight="1">
      <c r="B1301" s="16">
        <f>IF(AND(C1301&lt;&gt;"",J1301&lt;&gt;""),HYPERLINK("#'"&amp;C1301&amp;"'!"&amp;J1301,J1301),"")</f>
        <v/>
      </c>
    </row>
    <row r="1302" ht="15" customHeight="1">
      <c r="B1302" s="16">
        <f>IF(AND(C1302&lt;&gt;"",J1302&lt;&gt;""),HYPERLINK("#'"&amp;C1302&amp;"'!"&amp;J1302,J1302),"")</f>
        <v/>
      </c>
    </row>
    <row r="1303" ht="15" customHeight="1">
      <c r="B1303" s="16">
        <f>IF(AND(C1303&lt;&gt;"",J1303&lt;&gt;""),HYPERLINK("#'"&amp;C1303&amp;"'!"&amp;J1303,J1303),"")</f>
        <v/>
      </c>
    </row>
    <row r="1304" ht="15" customHeight="1">
      <c r="B1304" s="16">
        <f>IF(AND(C1304&lt;&gt;"",J1304&lt;&gt;""),HYPERLINK("#'"&amp;C1304&amp;"'!"&amp;J1304,J1304),"")</f>
        <v/>
      </c>
    </row>
    <row r="1305" ht="15" customHeight="1">
      <c r="B1305" s="16">
        <f>IF(AND(C1305&lt;&gt;"",J1305&lt;&gt;""),HYPERLINK("#'"&amp;C1305&amp;"'!"&amp;J1305,J1305),"")</f>
        <v/>
      </c>
    </row>
    <row r="1306" ht="15" customHeight="1">
      <c r="B1306" s="16">
        <f>IF(AND(C1306&lt;&gt;"",J1306&lt;&gt;""),HYPERLINK("#'"&amp;C1306&amp;"'!"&amp;J1306,J1306),"")</f>
        <v/>
      </c>
    </row>
    <row r="1307" ht="15" customHeight="1">
      <c r="B1307" s="16">
        <f>IF(AND(C1307&lt;&gt;"",J1307&lt;&gt;""),HYPERLINK("#'"&amp;C1307&amp;"'!"&amp;J1307,J1307),"")</f>
        <v/>
      </c>
    </row>
    <row r="1308" ht="15" customHeight="1">
      <c r="B1308" s="16">
        <f>IF(AND(C1308&lt;&gt;"",J1308&lt;&gt;""),HYPERLINK("#'"&amp;C1308&amp;"'!"&amp;J1308,J1308),"")</f>
        <v/>
      </c>
    </row>
    <row r="1309" ht="15" customHeight="1">
      <c r="B1309" s="16">
        <f>IF(AND(C1309&lt;&gt;"",J1309&lt;&gt;""),HYPERLINK("#'"&amp;C1309&amp;"'!"&amp;J1309,J1309),"")</f>
        <v/>
      </c>
    </row>
    <row r="1310" ht="15" customHeight="1">
      <c r="B1310" s="16">
        <f>IF(AND(C1310&lt;&gt;"",J1310&lt;&gt;""),HYPERLINK("#'"&amp;C1310&amp;"'!"&amp;J1310,J1310),"")</f>
        <v/>
      </c>
    </row>
    <row r="1311" ht="15" customHeight="1">
      <c r="B1311" s="16">
        <f>IF(AND(C1311&lt;&gt;"",J1311&lt;&gt;""),HYPERLINK("#'"&amp;C1311&amp;"'!"&amp;J1311,J1311),"")</f>
        <v/>
      </c>
    </row>
    <row r="1312" ht="15" customHeight="1">
      <c r="B1312" s="16">
        <f>IF(AND(C1312&lt;&gt;"",J1312&lt;&gt;""),HYPERLINK("#'"&amp;C1312&amp;"'!"&amp;J1312,J1312),"")</f>
        <v/>
      </c>
    </row>
    <row r="1313" ht="15" customHeight="1">
      <c r="B1313" s="16">
        <f>IF(AND(C1313&lt;&gt;"",J1313&lt;&gt;""),HYPERLINK("#'"&amp;C1313&amp;"'!"&amp;J1313,J1313),"")</f>
        <v/>
      </c>
    </row>
    <row r="1314" ht="15" customHeight="1">
      <c r="B1314" s="16">
        <f>IF(AND(C1314&lt;&gt;"",J1314&lt;&gt;""),HYPERLINK("#'"&amp;C1314&amp;"'!"&amp;J1314,J1314),"")</f>
        <v/>
      </c>
    </row>
    <row r="1315" ht="15" customHeight="1">
      <c r="B1315" s="16">
        <f>IF(AND(C1315&lt;&gt;"",J1315&lt;&gt;""),HYPERLINK("#'"&amp;C1315&amp;"'!"&amp;J1315,J1315),"")</f>
        <v/>
      </c>
    </row>
    <row r="1316" ht="15" customHeight="1">
      <c r="B1316" s="16">
        <f>IF(AND(C1316&lt;&gt;"",J1316&lt;&gt;""),HYPERLINK("#'"&amp;C1316&amp;"'!"&amp;J1316,J1316),"")</f>
        <v/>
      </c>
    </row>
    <row r="1317" ht="15" customHeight="1">
      <c r="B1317" s="16">
        <f>IF(AND(C1317&lt;&gt;"",J1317&lt;&gt;""),HYPERLINK("#'"&amp;C1317&amp;"'!"&amp;J1317,J1317),"")</f>
        <v/>
      </c>
    </row>
    <row r="1318" ht="15" customHeight="1">
      <c r="B1318" s="16">
        <f>IF(AND(C1318&lt;&gt;"",J1318&lt;&gt;""),HYPERLINK("#'"&amp;C1318&amp;"'!"&amp;J1318,J1318),"")</f>
        <v/>
      </c>
    </row>
    <row r="1319" ht="15" customHeight="1">
      <c r="B1319" s="16">
        <f>IF(AND(C1319&lt;&gt;"",J1319&lt;&gt;""),HYPERLINK("#'"&amp;C1319&amp;"'!"&amp;J1319,J1319),"")</f>
        <v/>
      </c>
    </row>
    <row r="1320" ht="15" customHeight="1">
      <c r="B1320" s="16">
        <f>IF(AND(C1320&lt;&gt;"",J1320&lt;&gt;""),HYPERLINK("#'"&amp;C1320&amp;"'!"&amp;J1320,J1320),"")</f>
        <v/>
      </c>
    </row>
    <row r="1321" ht="15" customHeight="1">
      <c r="B1321" s="16">
        <f>IF(AND(C1321&lt;&gt;"",J1321&lt;&gt;""),HYPERLINK("#'"&amp;C1321&amp;"'!"&amp;J1321,J1321),"")</f>
        <v/>
      </c>
    </row>
    <row r="1322" ht="15" customHeight="1">
      <c r="B1322" s="16">
        <f>IF(AND(C1322&lt;&gt;"",J1322&lt;&gt;""),HYPERLINK("#'"&amp;C1322&amp;"'!"&amp;J1322,J1322),"")</f>
        <v/>
      </c>
    </row>
    <row r="1323" ht="15" customHeight="1">
      <c r="B1323" s="16">
        <f>IF(AND(C1323&lt;&gt;"",J1323&lt;&gt;""),HYPERLINK("#'"&amp;C1323&amp;"'!"&amp;J1323,J1323),"")</f>
        <v/>
      </c>
    </row>
    <row r="1324" ht="15" customHeight="1">
      <c r="B1324" s="16">
        <f>IF(AND(C1324&lt;&gt;"",J1324&lt;&gt;""),HYPERLINK("#'"&amp;C1324&amp;"'!"&amp;J1324,J1324),"")</f>
        <v/>
      </c>
    </row>
    <row r="1325" ht="15" customHeight="1">
      <c r="B1325" s="16">
        <f>IF(AND(C1325&lt;&gt;"",J1325&lt;&gt;""),HYPERLINK("#'"&amp;C1325&amp;"'!"&amp;J1325,J1325),"")</f>
        <v/>
      </c>
    </row>
    <row r="1326" ht="15" customHeight="1">
      <c r="B1326" s="16">
        <f>IF(AND(C1326&lt;&gt;"",J1326&lt;&gt;""),HYPERLINK("#'"&amp;C1326&amp;"'!"&amp;J1326,J1326),"")</f>
        <v/>
      </c>
    </row>
    <row r="1327" ht="15" customHeight="1">
      <c r="B1327" s="16">
        <f>IF(AND(C1327&lt;&gt;"",J1327&lt;&gt;""),HYPERLINK("#'"&amp;C1327&amp;"'!"&amp;J1327,J1327),"")</f>
        <v/>
      </c>
    </row>
    <row r="1328" ht="15" customHeight="1">
      <c r="B1328" s="16">
        <f>IF(AND(C1328&lt;&gt;"",J1328&lt;&gt;""),HYPERLINK("#'"&amp;C1328&amp;"'!"&amp;J1328,J1328),"")</f>
        <v/>
      </c>
    </row>
    <row r="1329" ht="15" customHeight="1">
      <c r="B1329" s="16">
        <f>IF(AND(C1329&lt;&gt;"",J1329&lt;&gt;""),HYPERLINK("#'"&amp;C1329&amp;"'!"&amp;J1329,J1329),"")</f>
        <v/>
      </c>
    </row>
    <row r="1330" ht="15" customHeight="1">
      <c r="B1330" s="16">
        <f>IF(AND(C1330&lt;&gt;"",J1330&lt;&gt;""),HYPERLINK("#'"&amp;C1330&amp;"'!"&amp;J1330,J1330),"")</f>
        <v/>
      </c>
    </row>
    <row r="1331" ht="15" customHeight="1">
      <c r="B1331" s="16">
        <f>IF(AND(C1331&lt;&gt;"",J1331&lt;&gt;""),HYPERLINK("#'"&amp;C1331&amp;"'!"&amp;J1331,J1331),"")</f>
        <v/>
      </c>
    </row>
    <row r="1332" ht="15" customHeight="1">
      <c r="B1332" s="16">
        <f>IF(AND(C1332&lt;&gt;"",J1332&lt;&gt;""),HYPERLINK("#'"&amp;C1332&amp;"'!"&amp;J1332,J1332),"")</f>
        <v/>
      </c>
    </row>
    <row r="1333" ht="15" customHeight="1">
      <c r="B1333" s="16">
        <f>IF(AND(C1333&lt;&gt;"",J1333&lt;&gt;""),HYPERLINK("#'"&amp;C1333&amp;"'!"&amp;J1333,J1333),"")</f>
        <v/>
      </c>
    </row>
    <row r="1334" ht="15" customHeight="1">
      <c r="B1334" s="16">
        <f>IF(AND(C1334&lt;&gt;"",J1334&lt;&gt;""),HYPERLINK("#'"&amp;C1334&amp;"'!"&amp;J1334,J1334),"")</f>
        <v/>
      </c>
    </row>
    <row r="1335" ht="15" customHeight="1">
      <c r="B1335" s="16">
        <f>IF(AND(C1335&lt;&gt;"",J1335&lt;&gt;""),HYPERLINK("#'"&amp;C1335&amp;"'!"&amp;J1335,J1335),"")</f>
        <v/>
      </c>
    </row>
    <row r="1336" ht="15" customHeight="1">
      <c r="B1336" s="16">
        <f>IF(AND(C1336&lt;&gt;"",J1336&lt;&gt;""),HYPERLINK("#'"&amp;C1336&amp;"'!"&amp;J1336,J1336),"")</f>
        <v/>
      </c>
    </row>
    <row r="1337" ht="15" customHeight="1">
      <c r="B1337" s="16">
        <f>IF(AND(C1337&lt;&gt;"",J1337&lt;&gt;""),HYPERLINK("#'"&amp;C1337&amp;"'!"&amp;J1337,J1337),"")</f>
        <v/>
      </c>
    </row>
    <row r="1338" ht="15" customHeight="1">
      <c r="B1338" s="16">
        <f>IF(AND(C1338&lt;&gt;"",J1338&lt;&gt;""),HYPERLINK("#'"&amp;C1338&amp;"'!"&amp;J1338,J1338),"")</f>
        <v/>
      </c>
    </row>
    <row r="1339" ht="15" customHeight="1">
      <c r="B1339" s="16">
        <f>IF(AND(C1339&lt;&gt;"",J1339&lt;&gt;""),HYPERLINK("#'"&amp;C1339&amp;"'!"&amp;J1339,J1339),"")</f>
        <v/>
      </c>
    </row>
    <row r="1340" ht="15" customHeight="1">
      <c r="B1340" s="16">
        <f>IF(AND(C1340&lt;&gt;"",J1340&lt;&gt;""),HYPERLINK("#'"&amp;C1340&amp;"'!"&amp;J1340,J1340),"")</f>
        <v/>
      </c>
    </row>
    <row r="1341" ht="15" customHeight="1">
      <c r="B1341" s="16">
        <f>IF(AND(C1341&lt;&gt;"",J1341&lt;&gt;""),HYPERLINK("#'"&amp;C1341&amp;"'!"&amp;J1341,J1341),"")</f>
        <v/>
      </c>
    </row>
    <row r="1342" ht="15" customHeight="1">
      <c r="B1342" s="16">
        <f>IF(AND(C1342&lt;&gt;"",J1342&lt;&gt;""),HYPERLINK("#'"&amp;C1342&amp;"'!"&amp;J1342,J1342),"")</f>
        <v/>
      </c>
    </row>
    <row r="1343" ht="15" customHeight="1">
      <c r="B1343" s="16">
        <f>IF(AND(C1343&lt;&gt;"",J1343&lt;&gt;""),HYPERLINK("#'"&amp;C1343&amp;"'!"&amp;J1343,J1343),"")</f>
        <v/>
      </c>
    </row>
    <row r="1344" ht="15" customHeight="1">
      <c r="B1344" s="16">
        <f>IF(AND(C1344&lt;&gt;"",J1344&lt;&gt;""),HYPERLINK("#'"&amp;C1344&amp;"'!"&amp;J1344,J1344),"")</f>
        <v/>
      </c>
    </row>
    <row r="1345" ht="15" customHeight="1">
      <c r="B1345" s="16">
        <f>IF(AND(C1345&lt;&gt;"",J1345&lt;&gt;""),HYPERLINK("#'"&amp;C1345&amp;"'!"&amp;J1345,J1345),"")</f>
        <v/>
      </c>
    </row>
    <row r="1346" ht="15" customHeight="1">
      <c r="B1346" s="16">
        <f>IF(AND(C1346&lt;&gt;"",J1346&lt;&gt;""),HYPERLINK("#'"&amp;C1346&amp;"'!"&amp;J1346,J1346),"")</f>
        <v/>
      </c>
    </row>
    <row r="1347" ht="15" customHeight="1">
      <c r="B1347" s="16">
        <f>IF(AND(C1347&lt;&gt;"",J1347&lt;&gt;""),HYPERLINK("#'"&amp;C1347&amp;"'!"&amp;J1347,J1347),"")</f>
        <v/>
      </c>
    </row>
    <row r="1348" ht="15" customHeight="1">
      <c r="B1348" s="16">
        <f>IF(AND(C1348&lt;&gt;"",J1348&lt;&gt;""),HYPERLINK("#'"&amp;C1348&amp;"'!"&amp;J1348,J1348),"")</f>
        <v/>
      </c>
    </row>
    <row r="1349" ht="15" customHeight="1">
      <c r="B1349" s="16">
        <f>IF(AND(C1349&lt;&gt;"",J1349&lt;&gt;""),HYPERLINK("#'"&amp;C1349&amp;"'!"&amp;J1349,J1349),"")</f>
        <v/>
      </c>
    </row>
    <row r="1350" ht="15" customHeight="1">
      <c r="B1350" s="16">
        <f>IF(AND(C1350&lt;&gt;"",J1350&lt;&gt;""),HYPERLINK("#'"&amp;C1350&amp;"'!"&amp;J1350,J1350),"")</f>
        <v/>
      </c>
    </row>
    <row r="1351" ht="15" customHeight="1">
      <c r="B1351" s="16">
        <f>IF(AND(C1351&lt;&gt;"",J1351&lt;&gt;""),HYPERLINK("#'"&amp;C1351&amp;"'!"&amp;J1351,J1351),"")</f>
        <v/>
      </c>
    </row>
    <row r="1352" ht="15" customHeight="1">
      <c r="B1352" s="16">
        <f>IF(AND(C1352&lt;&gt;"",J1352&lt;&gt;""),HYPERLINK("#'"&amp;C1352&amp;"'!"&amp;J1352,J1352),"")</f>
        <v/>
      </c>
    </row>
    <row r="1353" ht="15" customHeight="1">
      <c r="B1353" s="16">
        <f>IF(AND(C1353&lt;&gt;"",J1353&lt;&gt;""),HYPERLINK("#'"&amp;C1353&amp;"'!"&amp;J1353,J1353),"")</f>
        <v/>
      </c>
    </row>
    <row r="1354" ht="15" customHeight="1">
      <c r="B1354" s="16">
        <f>IF(AND(C1354&lt;&gt;"",J1354&lt;&gt;""),HYPERLINK("#'"&amp;C1354&amp;"'!"&amp;J1354,J1354),"")</f>
        <v/>
      </c>
    </row>
    <row r="1355" ht="15" customHeight="1">
      <c r="B1355" s="16">
        <f>IF(AND(C1355&lt;&gt;"",J1355&lt;&gt;""),HYPERLINK("#'"&amp;C1355&amp;"'!"&amp;J1355,J1355),"")</f>
        <v/>
      </c>
    </row>
    <row r="1356" ht="15" customHeight="1">
      <c r="B1356" s="16">
        <f>IF(AND(C1356&lt;&gt;"",J1356&lt;&gt;""),HYPERLINK("#'"&amp;C1356&amp;"'!"&amp;J1356,J1356),"")</f>
        <v/>
      </c>
    </row>
    <row r="1357" ht="15" customHeight="1">
      <c r="B1357" s="16">
        <f>IF(AND(C1357&lt;&gt;"",J1357&lt;&gt;""),HYPERLINK("#'"&amp;C1357&amp;"'!"&amp;J1357,J1357),"")</f>
        <v/>
      </c>
    </row>
    <row r="1358" ht="15" customHeight="1">
      <c r="B1358" s="16">
        <f>IF(AND(C1358&lt;&gt;"",J1358&lt;&gt;""),HYPERLINK("#'"&amp;C1358&amp;"'!"&amp;J1358,J1358),"")</f>
        <v/>
      </c>
    </row>
    <row r="1359" ht="15" customHeight="1">
      <c r="B1359" s="16">
        <f>IF(AND(C1359&lt;&gt;"",J1359&lt;&gt;""),HYPERLINK("#'"&amp;C1359&amp;"'!"&amp;J1359,J1359),"")</f>
        <v/>
      </c>
    </row>
    <row r="1360" ht="15" customHeight="1">
      <c r="B1360" s="16">
        <f>IF(AND(C1360&lt;&gt;"",J1360&lt;&gt;""),HYPERLINK("#'"&amp;C1360&amp;"'!"&amp;J1360,J1360),"")</f>
        <v/>
      </c>
    </row>
    <row r="1361" ht="15" customHeight="1">
      <c r="B1361" s="16">
        <f>IF(AND(C1361&lt;&gt;"",J1361&lt;&gt;""),HYPERLINK("#'"&amp;C1361&amp;"'!"&amp;J1361,J1361),"")</f>
        <v/>
      </c>
    </row>
    <row r="1362" ht="15" customHeight="1">
      <c r="B1362" s="16">
        <f>IF(AND(C1362&lt;&gt;"",J1362&lt;&gt;""),HYPERLINK("#'"&amp;C1362&amp;"'!"&amp;J1362,J1362),"")</f>
        <v/>
      </c>
    </row>
    <row r="1363" ht="15" customHeight="1">
      <c r="B1363" s="16">
        <f>IF(AND(C1363&lt;&gt;"",J1363&lt;&gt;""),HYPERLINK("#'"&amp;C1363&amp;"'!"&amp;J1363,J1363),"")</f>
        <v/>
      </c>
    </row>
    <row r="1364" ht="15" customHeight="1">
      <c r="B1364" s="16">
        <f>IF(AND(C1364&lt;&gt;"",J1364&lt;&gt;""),HYPERLINK("#'"&amp;C1364&amp;"'!"&amp;J1364,J1364),"")</f>
        <v/>
      </c>
    </row>
    <row r="1365" ht="15" customHeight="1">
      <c r="B1365" s="16">
        <f>IF(AND(C1365&lt;&gt;"",J1365&lt;&gt;""),HYPERLINK("#'"&amp;C1365&amp;"'!"&amp;J1365,J1365),"")</f>
        <v/>
      </c>
    </row>
    <row r="1366" ht="15" customHeight="1">
      <c r="B1366" s="16">
        <f>IF(AND(C1366&lt;&gt;"",J1366&lt;&gt;""),HYPERLINK("#'"&amp;C1366&amp;"'!"&amp;J1366,J1366),"")</f>
        <v/>
      </c>
    </row>
    <row r="1367" ht="15" customHeight="1">
      <c r="B1367" s="16">
        <f>IF(AND(C1367&lt;&gt;"",J1367&lt;&gt;""),HYPERLINK("#'"&amp;C1367&amp;"'!"&amp;J1367,J1367),"")</f>
        <v/>
      </c>
    </row>
    <row r="1368" ht="15" customHeight="1">
      <c r="B1368" s="16">
        <f>IF(AND(C1368&lt;&gt;"",J1368&lt;&gt;""),HYPERLINK("#'"&amp;C1368&amp;"'!"&amp;J1368,J1368),"")</f>
        <v/>
      </c>
    </row>
    <row r="1369" ht="15" customHeight="1">
      <c r="B1369" s="16">
        <f>IF(AND(C1369&lt;&gt;"",J1369&lt;&gt;""),HYPERLINK("#'"&amp;C1369&amp;"'!"&amp;J1369,J1369),"")</f>
        <v/>
      </c>
    </row>
    <row r="1370" ht="15" customHeight="1">
      <c r="B1370" s="16">
        <f>IF(AND(C1370&lt;&gt;"",J1370&lt;&gt;""),HYPERLINK("#'"&amp;C1370&amp;"'!"&amp;J1370,J1370),"")</f>
        <v/>
      </c>
    </row>
    <row r="1371" ht="15" customHeight="1">
      <c r="B1371" s="16">
        <f>IF(AND(C1371&lt;&gt;"",J1371&lt;&gt;""),HYPERLINK("#'"&amp;C1371&amp;"'!"&amp;J1371,J1371),"")</f>
        <v/>
      </c>
    </row>
    <row r="1372" ht="15" customHeight="1">
      <c r="B1372" s="16">
        <f>IF(AND(C1372&lt;&gt;"",J1372&lt;&gt;""),HYPERLINK("#'"&amp;C1372&amp;"'!"&amp;J1372,J1372),"")</f>
        <v/>
      </c>
    </row>
    <row r="1373" ht="15" customHeight="1">
      <c r="B1373" s="16">
        <f>IF(AND(C1373&lt;&gt;"",J1373&lt;&gt;""),HYPERLINK("#'"&amp;C1373&amp;"'!"&amp;J1373,J1373),"")</f>
        <v/>
      </c>
    </row>
    <row r="1374" ht="15" customHeight="1">
      <c r="B1374" s="16">
        <f>IF(AND(C1374&lt;&gt;"",J1374&lt;&gt;""),HYPERLINK("#'"&amp;C1374&amp;"'!"&amp;J1374,J1374),"")</f>
        <v/>
      </c>
    </row>
    <row r="1375" ht="15" customHeight="1">
      <c r="B1375" s="16">
        <f>IF(AND(C1375&lt;&gt;"",J1375&lt;&gt;""),HYPERLINK("#'"&amp;C1375&amp;"'!"&amp;J1375,J1375),"")</f>
        <v/>
      </c>
    </row>
    <row r="1376" ht="15" customHeight="1">
      <c r="B1376" s="16">
        <f>IF(AND(C1376&lt;&gt;"",J1376&lt;&gt;""),HYPERLINK("#'"&amp;C1376&amp;"'!"&amp;J1376,J1376),"")</f>
        <v/>
      </c>
    </row>
    <row r="1377" ht="15" customHeight="1">
      <c r="B1377" s="16">
        <f>IF(AND(C1377&lt;&gt;"",J1377&lt;&gt;""),HYPERLINK("#'"&amp;C1377&amp;"'!"&amp;J1377,J1377),"")</f>
        <v/>
      </c>
    </row>
    <row r="1378" ht="15" customHeight="1">
      <c r="B1378" s="16">
        <f>IF(AND(C1378&lt;&gt;"",J1378&lt;&gt;""),HYPERLINK("#'"&amp;C1378&amp;"'!"&amp;J1378,J1378),"")</f>
        <v/>
      </c>
    </row>
    <row r="1379" ht="15" customHeight="1">
      <c r="B1379" s="16">
        <f>IF(AND(C1379&lt;&gt;"",J1379&lt;&gt;""),HYPERLINK("#'"&amp;C1379&amp;"'!"&amp;J1379,J1379),"")</f>
        <v/>
      </c>
    </row>
    <row r="1380" ht="15" customHeight="1">
      <c r="B1380" s="16">
        <f>IF(AND(C1380&lt;&gt;"",J1380&lt;&gt;""),HYPERLINK("#'"&amp;C1380&amp;"'!"&amp;J1380,J1380),"")</f>
        <v/>
      </c>
    </row>
    <row r="1381" ht="15" customHeight="1">
      <c r="B1381" s="16">
        <f>IF(AND(C1381&lt;&gt;"",J1381&lt;&gt;""),HYPERLINK("#'"&amp;C1381&amp;"'!"&amp;J1381,J1381),"")</f>
        <v/>
      </c>
    </row>
    <row r="1382" ht="15" customHeight="1">
      <c r="B1382" s="16">
        <f>IF(AND(C1382&lt;&gt;"",J1382&lt;&gt;""),HYPERLINK("#'"&amp;C1382&amp;"'!"&amp;J1382,J1382),"")</f>
        <v/>
      </c>
    </row>
    <row r="1383" ht="15" customHeight="1">
      <c r="B1383" s="16">
        <f>IF(AND(C1383&lt;&gt;"",J1383&lt;&gt;""),HYPERLINK("#'"&amp;C1383&amp;"'!"&amp;J1383,J1383),"")</f>
        <v/>
      </c>
    </row>
    <row r="1384" ht="15" customHeight="1">
      <c r="B1384" s="16">
        <f>IF(AND(C1384&lt;&gt;"",J1384&lt;&gt;""),HYPERLINK("#'"&amp;C1384&amp;"'!"&amp;J1384,J1384),"")</f>
        <v/>
      </c>
    </row>
    <row r="1385" ht="15" customHeight="1">
      <c r="B1385" s="16">
        <f>IF(AND(C1385&lt;&gt;"",J1385&lt;&gt;""),HYPERLINK("#'"&amp;C1385&amp;"'!"&amp;J1385,J1385),"")</f>
        <v/>
      </c>
    </row>
    <row r="1386" ht="15" customHeight="1">
      <c r="B1386" s="16">
        <f>IF(AND(C1386&lt;&gt;"",J1386&lt;&gt;""),HYPERLINK("#'"&amp;C1386&amp;"'!"&amp;J1386,J1386),"")</f>
        <v/>
      </c>
    </row>
    <row r="1387" ht="15" customHeight="1">
      <c r="B1387" s="16">
        <f>IF(AND(C1387&lt;&gt;"",J1387&lt;&gt;""),HYPERLINK("#'"&amp;C1387&amp;"'!"&amp;J1387,J1387),"")</f>
        <v/>
      </c>
    </row>
    <row r="1388" ht="15" customHeight="1">
      <c r="B1388" s="16">
        <f>IF(AND(C1388&lt;&gt;"",J1388&lt;&gt;""),HYPERLINK("#'"&amp;C1388&amp;"'!"&amp;J1388,J1388),"")</f>
        <v/>
      </c>
    </row>
    <row r="1389" ht="15" customHeight="1">
      <c r="B1389" s="16">
        <f>IF(AND(C1389&lt;&gt;"",J1389&lt;&gt;""),HYPERLINK("#'"&amp;C1389&amp;"'!"&amp;J1389,J1389),"")</f>
        <v/>
      </c>
    </row>
    <row r="1390" ht="15" customHeight="1">
      <c r="B1390" s="16">
        <f>IF(AND(C1390&lt;&gt;"",J1390&lt;&gt;""),HYPERLINK("#'"&amp;C1390&amp;"'!"&amp;J1390,J1390),"")</f>
        <v/>
      </c>
    </row>
    <row r="1391" ht="15" customHeight="1">
      <c r="B1391" s="16">
        <f>IF(AND(C1391&lt;&gt;"",J1391&lt;&gt;""),HYPERLINK("#'"&amp;C1391&amp;"'!"&amp;J1391,J1391),"")</f>
        <v/>
      </c>
    </row>
    <row r="1392" ht="15" customHeight="1">
      <c r="B1392" s="16">
        <f>IF(AND(C1392&lt;&gt;"",J1392&lt;&gt;""),HYPERLINK("#'"&amp;C1392&amp;"'!"&amp;J1392,J1392),"")</f>
        <v/>
      </c>
    </row>
    <row r="1393" ht="15" customHeight="1">
      <c r="B1393" s="16">
        <f>IF(AND(C1393&lt;&gt;"",J1393&lt;&gt;""),HYPERLINK("#'"&amp;C1393&amp;"'!"&amp;J1393,J1393),"")</f>
        <v/>
      </c>
    </row>
    <row r="1394" ht="15" customHeight="1">
      <c r="B1394" s="16">
        <f>IF(AND(C1394&lt;&gt;"",J1394&lt;&gt;""),HYPERLINK("#'"&amp;C1394&amp;"'!"&amp;J1394,J1394),"")</f>
        <v/>
      </c>
    </row>
    <row r="1395" ht="15" customHeight="1">
      <c r="B1395" s="16">
        <f>IF(AND(C1395&lt;&gt;"",J1395&lt;&gt;""),HYPERLINK("#'"&amp;C1395&amp;"'!"&amp;J1395,J1395),"")</f>
        <v/>
      </c>
    </row>
    <row r="1396" ht="15" customHeight="1">
      <c r="B1396" s="16">
        <f>IF(AND(C1396&lt;&gt;"",J1396&lt;&gt;""),HYPERLINK("#'"&amp;C1396&amp;"'!"&amp;J1396,J1396),"")</f>
        <v/>
      </c>
    </row>
    <row r="1397" ht="15" customHeight="1">
      <c r="B1397" s="16">
        <f>IF(AND(C1397&lt;&gt;"",J1397&lt;&gt;""),HYPERLINK("#'"&amp;C1397&amp;"'!"&amp;J1397,J1397),"")</f>
        <v/>
      </c>
    </row>
    <row r="1398" ht="15" customHeight="1">
      <c r="B1398" s="16">
        <f>IF(AND(C1398&lt;&gt;"",J1398&lt;&gt;""),HYPERLINK("#'"&amp;C1398&amp;"'!"&amp;J1398,J1398),"")</f>
        <v/>
      </c>
    </row>
    <row r="1399" ht="15" customHeight="1">
      <c r="B1399" s="16">
        <f>IF(AND(C1399&lt;&gt;"",J1399&lt;&gt;""),HYPERLINK("#'"&amp;C1399&amp;"'!"&amp;J1399,J1399),"")</f>
        <v/>
      </c>
    </row>
    <row r="1400" ht="15" customHeight="1">
      <c r="B1400" s="16">
        <f>IF(AND(C1400&lt;&gt;"",J1400&lt;&gt;""),HYPERLINK("#'"&amp;C1400&amp;"'!"&amp;J1400,J1400),"")</f>
        <v/>
      </c>
    </row>
    <row r="1401" ht="15" customHeight="1">
      <c r="B1401" s="16">
        <f>IF(AND(C1401&lt;&gt;"",J1401&lt;&gt;""),HYPERLINK("#'"&amp;C1401&amp;"'!"&amp;J1401,J1401),"")</f>
        <v/>
      </c>
    </row>
    <row r="1402" ht="15" customHeight="1">
      <c r="B1402" s="16">
        <f>IF(AND(C1402&lt;&gt;"",J1402&lt;&gt;""),HYPERLINK("#'"&amp;C1402&amp;"'!"&amp;J1402,J1402),"")</f>
        <v/>
      </c>
    </row>
    <row r="1403" ht="15" customHeight="1">
      <c r="B1403" s="16">
        <f>IF(AND(C1403&lt;&gt;"",J1403&lt;&gt;""),HYPERLINK("#'"&amp;C1403&amp;"'!"&amp;J1403,J1403),"")</f>
        <v/>
      </c>
    </row>
    <row r="1404" ht="15" customHeight="1">
      <c r="B1404" s="16">
        <f>IF(AND(C1404&lt;&gt;"",J1404&lt;&gt;""),HYPERLINK("#'"&amp;C1404&amp;"'!"&amp;J1404,J1404),"")</f>
        <v/>
      </c>
    </row>
    <row r="1405" ht="15" customHeight="1">
      <c r="B1405" s="16">
        <f>IF(AND(C1405&lt;&gt;"",J1405&lt;&gt;""),HYPERLINK("#'"&amp;C1405&amp;"'!"&amp;J1405,J1405),"")</f>
        <v/>
      </c>
    </row>
    <row r="1406" ht="15" customHeight="1">
      <c r="B1406" s="16">
        <f>IF(AND(C1406&lt;&gt;"",J1406&lt;&gt;""),HYPERLINK("#'"&amp;C1406&amp;"'!"&amp;J1406,J1406),"")</f>
        <v/>
      </c>
    </row>
    <row r="1407" ht="15" customHeight="1">
      <c r="B1407" s="16">
        <f>IF(AND(C1407&lt;&gt;"",J1407&lt;&gt;""),HYPERLINK("#'"&amp;C1407&amp;"'!"&amp;J1407,J1407),"")</f>
        <v/>
      </c>
    </row>
    <row r="1408" ht="15" customHeight="1">
      <c r="B1408" s="16">
        <f>IF(AND(C1408&lt;&gt;"",J1408&lt;&gt;""),HYPERLINK("#'"&amp;C1408&amp;"'!"&amp;J1408,J1408),"")</f>
        <v/>
      </c>
    </row>
    <row r="1409" ht="15" customHeight="1">
      <c r="B1409" s="16">
        <f>IF(AND(C1409&lt;&gt;"",J1409&lt;&gt;""),HYPERLINK("#'"&amp;C1409&amp;"'!"&amp;J1409,J1409),"")</f>
        <v/>
      </c>
    </row>
    <row r="1410" ht="15" customHeight="1">
      <c r="B1410" s="16">
        <f>IF(AND(C1410&lt;&gt;"",J1410&lt;&gt;""),HYPERLINK("#'"&amp;C1410&amp;"'!"&amp;J1410,J1410),"")</f>
        <v/>
      </c>
    </row>
    <row r="1411" ht="15" customHeight="1">
      <c r="B1411" s="16">
        <f>IF(AND(C1411&lt;&gt;"",J1411&lt;&gt;""),HYPERLINK("#'"&amp;C1411&amp;"'!"&amp;J1411,J1411),"")</f>
        <v/>
      </c>
    </row>
    <row r="1412" ht="15" customHeight="1">
      <c r="B1412" s="16">
        <f>IF(AND(C1412&lt;&gt;"",J1412&lt;&gt;""),HYPERLINK("#'"&amp;C1412&amp;"'!"&amp;J1412,J1412),"")</f>
        <v/>
      </c>
    </row>
    <row r="1413" ht="15" customHeight="1">
      <c r="B1413" s="16">
        <f>IF(AND(C1413&lt;&gt;"",J1413&lt;&gt;""),HYPERLINK("#'"&amp;C1413&amp;"'!"&amp;J1413,J1413),"")</f>
        <v/>
      </c>
    </row>
    <row r="1414" ht="15" customHeight="1">
      <c r="B1414" s="16">
        <f>IF(AND(C1414&lt;&gt;"",J1414&lt;&gt;""),HYPERLINK("#'"&amp;C1414&amp;"'!"&amp;J1414,J1414),"")</f>
        <v/>
      </c>
    </row>
    <row r="1415" ht="15" customHeight="1">
      <c r="B1415" s="16">
        <f>IF(AND(C1415&lt;&gt;"",J1415&lt;&gt;""),HYPERLINK("#'"&amp;C1415&amp;"'!"&amp;J1415,J1415),"")</f>
        <v/>
      </c>
    </row>
    <row r="1416" ht="15" customHeight="1">
      <c r="B1416" s="16">
        <f>IF(AND(C1416&lt;&gt;"",J1416&lt;&gt;""),HYPERLINK("#'"&amp;C1416&amp;"'!"&amp;J1416,J1416),"")</f>
        <v/>
      </c>
    </row>
    <row r="1417" ht="15" customHeight="1">
      <c r="B1417" s="16">
        <f>IF(AND(C1417&lt;&gt;"",J1417&lt;&gt;""),HYPERLINK("#'"&amp;C1417&amp;"'!"&amp;J1417,J1417),"")</f>
        <v/>
      </c>
    </row>
    <row r="1418" ht="15" customHeight="1">
      <c r="B1418" s="16">
        <f>IF(AND(C1418&lt;&gt;"",J1418&lt;&gt;""),HYPERLINK("#'"&amp;C1418&amp;"'!"&amp;J1418,J1418),"")</f>
        <v/>
      </c>
    </row>
    <row r="1419" ht="15" customHeight="1">
      <c r="B1419" s="16">
        <f>IF(AND(C1419&lt;&gt;"",J1419&lt;&gt;""),HYPERLINK("#'"&amp;C1419&amp;"'!"&amp;J1419,J1419),"")</f>
        <v/>
      </c>
    </row>
    <row r="1420" ht="15" customHeight="1">
      <c r="B1420" s="16">
        <f>IF(AND(C1420&lt;&gt;"",J1420&lt;&gt;""),HYPERLINK("#'"&amp;C1420&amp;"'!"&amp;J1420,J1420),"")</f>
        <v/>
      </c>
    </row>
    <row r="1421" ht="15" customHeight="1">
      <c r="B1421" s="16">
        <f>IF(AND(C1421&lt;&gt;"",J1421&lt;&gt;""),HYPERLINK("#'"&amp;C1421&amp;"'!"&amp;J1421,J1421),"")</f>
        <v/>
      </c>
    </row>
    <row r="1422" ht="15" customHeight="1">
      <c r="B1422" s="16">
        <f>IF(AND(C1422&lt;&gt;"",J1422&lt;&gt;""),HYPERLINK("#'"&amp;C1422&amp;"'!"&amp;J1422,J1422),"")</f>
        <v/>
      </c>
    </row>
    <row r="1423" ht="15" customHeight="1">
      <c r="B1423" s="16">
        <f>IF(AND(C1423&lt;&gt;"",J1423&lt;&gt;""),HYPERLINK("#'"&amp;C1423&amp;"'!"&amp;J1423,J1423),"")</f>
        <v/>
      </c>
    </row>
    <row r="1424" ht="15" customHeight="1">
      <c r="B1424" s="16">
        <f>IF(AND(C1424&lt;&gt;"",J1424&lt;&gt;""),HYPERLINK("#'"&amp;C1424&amp;"'!"&amp;J1424,J1424),"")</f>
        <v/>
      </c>
    </row>
    <row r="1425" ht="15" customHeight="1">
      <c r="B1425" s="16">
        <f>IF(AND(C1425&lt;&gt;"",J1425&lt;&gt;""),HYPERLINK("#'"&amp;C1425&amp;"'!"&amp;J1425,J1425),"")</f>
        <v/>
      </c>
    </row>
    <row r="1426" ht="15" customHeight="1">
      <c r="B1426" s="16">
        <f>IF(AND(C1426&lt;&gt;"",J1426&lt;&gt;""),HYPERLINK("#'"&amp;C1426&amp;"'!"&amp;J1426,J1426),"")</f>
        <v/>
      </c>
    </row>
    <row r="1427" ht="15" customHeight="1">
      <c r="B1427" s="16">
        <f>IF(AND(C1427&lt;&gt;"",J1427&lt;&gt;""),HYPERLINK("#'"&amp;C1427&amp;"'!"&amp;J1427,J1427),"")</f>
        <v/>
      </c>
    </row>
    <row r="1428" ht="15" customHeight="1">
      <c r="B1428" s="16">
        <f>IF(AND(C1428&lt;&gt;"",J1428&lt;&gt;""),HYPERLINK("#'"&amp;C1428&amp;"'!"&amp;J1428,J1428),"")</f>
        <v/>
      </c>
    </row>
    <row r="1429" ht="15" customHeight="1">
      <c r="B1429" s="16">
        <f>IF(AND(C1429&lt;&gt;"",J1429&lt;&gt;""),HYPERLINK("#'"&amp;C1429&amp;"'!"&amp;J1429,J1429),"")</f>
        <v/>
      </c>
    </row>
    <row r="1430" ht="15" customHeight="1">
      <c r="B1430" s="16">
        <f>IF(AND(C1430&lt;&gt;"",J1430&lt;&gt;""),HYPERLINK("#'"&amp;C1430&amp;"'!"&amp;J1430,J1430),"")</f>
        <v/>
      </c>
    </row>
    <row r="1431" ht="15" customHeight="1">
      <c r="B1431" s="16">
        <f>IF(AND(C1431&lt;&gt;"",J1431&lt;&gt;""),HYPERLINK("#'"&amp;C1431&amp;"'!"&amp;J1431,J1431),"")</f>
        <v/>
      </c>
    </row>
    <row r="1432" ht="15" customHeight="1">
      <c r="B1432" s="16">
        <f>IF(AND(C1432&lt;&gt;"",J1432&lt;&gt;""),HYPERLINK("#'"&amp;C1432&amp;"'!"&amp;J1432,J1432),"")</f>
        <v/>
      </c>
    </row>
    <row r="1433" ht="15" customHeight="1">
      <c r="B1433" s="16">
        <f>IF(AND(C1433&lt;&gt;"",J1433&lt;&gt;""),HYPERLINK("#'"&amp;C1433&amp;"'!"&amp;J1433,J1433),"")</f>
        <v/>
      </c>
    </row>
    <row r="1434" ht="15" customHeight="1">
      <c r="B1434" s="16">
        <f>IF(AND(C1434&lt;&gt;"",J1434&lt;&gt;""),HYPERLINK("#'"&amp;C1434&amp;"'!"&amp;J1434,J1434),"")</f>
        <v/>
      </c>
    </row>
    <row r="1435" ht="15" customHeight="1">
      <c r="B1435" s="16">
        <f>IF(AND(C1435&lt;&gt;"",J1435&lt;&gt;""),HYPERLINK("#'"&amp;C1435&amp;"'!"&amp;J1435,J1435),"")</f>
        <v/>
      </c>
    </row>
    <row r="1436" ht="15" customHeight="1">
      <c r="B1436" s="16">
        <f>IF(AND(C1436&lt;&gt;"",J1436&lt;&gt;""),HYPERLINK("#'"&amp;C1436&amp;"'!"&amp;J1436,J1436),"")</f>
        <v/>
      </c>
    </row>
    <row r="1437" ht="15" customHeight="1">
      <c r="B1437" s="16">
        <f>IF(AND(C1437&lt;&gt;"",J1437&lt;&gt;""),HYPERLINK("#'"&amp;C1437&amp;"'!"&amp;J1437,J1437),"")</f>
        <v/>
      </c>
    </row>
    <row r="1438" ht="15" customHeight="1">
      <c r="B1438" s="16">
        <f>IF(AND(C1438&lt;&gt;"",J1438&lt;&gt;""),HYPERLINK("#'"&amp;C1438&amp;"'!"&amp;J1438,J1438),"")</f>
        <v/>
      </c>
    </row>
    <row r="1439" ht="15" customHeight="1">
      <c r="B1439" s="16">
        <f>IF(AND(C1439&lt;&gt;"",J1439&lt;&gt;""),HYPERLINK("#'"&amp;C1439&amp;"'!"&amp;J1439,J1439),"")</f>
        <v/>
      </c>
    </row>
    <row r="1440" ht="15" customHeight="1">
      <c r="B1440" s="16">
        <f>IF(AND(C1440&lt;&gt;"",J1440&lt;&gt;""),HYPERLINK("#'"&amp;C1440&amp;"'!"&amp;J1440,J1440),"")</f>
        <v/>
      </c>
    </row>
    <row r="1441" ht="15" customHeight="1">
      <c r="B1441" s="16">
        <f>IF(AND(C1441&lt;&gt;"",J1441&lt;&gt;""),HYPERLINK("#'"&amp;C1441&amp;"'!"&amp;J1441,J1441),"")</f>
        <v/>
      </c>
    </row>
    <row r="1442" ht="15" customHeight="1">
      <c r="B1442" s="16">
        <f>IF(AND(C1442&lt;&gt;"",J1442&lt;&gt;""),HYPERLINK("#'"&amp;C1442&amp;"'!"&amp;J1442,J1442),"")</f>
        <v/>
      </c>
    </row>
    <row r="1443" ht="15" customHeight="1">
      <c r="B1443" s="16">
        <f>IF(AND(C1443&lt;&gt;"",J1443&lt;&gt;""),HYPERLINK("#'"&amp;C1443&amp;"'!"&amp;J1443,J1443),"")</f>
        <v/>
      </c>
    </row>
    <row r="1444" ht="15" customHeight="1">
      <c r="B1444" s="16">
        <f>IF(AND(C1444&lt;&gt;"",J1444&lt;&gt;""),HYPERLINK("#'"&amp;C1444&amp;"'!"&amp;J1444,J1444),"")</f>
        <v/>
      </c>
    </row>
    <row r="1445" ht="15" customHeight="1">
      <c r="B1445" s="16">
        <f>IF(AND(C1445&lt;&gt;"",J1445&lt;&gt;""),HYPERLINK("#'"&amp;C1445&amp;"'!"&amp;J1445,J1445),"")</f>
        <v/>
      </c>
    </row>
    <row r="1446" ht="15" customHeight="1">
      <c r="B1446" s="16">
        <f>IF(AND(C1446&lt;&gt;"",J1446&lt;&gt;""),HYPERLINK("#'"&amp;C1446&amp;"'!"&amp;J1446,J1446),"")</f>
        <v/>
      </c>
    </row>
    <row r="1447" ht="15" customHeight="1">
      <c r="B1447" s="16">
        <f>IF(AND(C1447&lt;&gt;"",J1447&lt;&gt;""),HYPERLINK("#'"&amp;C1447&amp;"'!"&amp;J1447,J1447),"")</f>
        <v/>
      </c>
    </row>
    <row r="1448" ht="15" customHeight="1">
      <c r="B1448" s="16">
        <f>IF(AND(C1448&lt;&gt;"",J1448&lt;&gt;""),HYPERLINK("#'"&amp;C1448&amp;"'!"&amp;J1448,J1448),"")</f>
        <v/>
      </c>
    </row>
    <row r="1449" ht="15" customHeight="1">
      <c r="B1449" s="16">
        <f>IF(AND(C1449&lt;&gt;"",J1449&lt;&gt;""),HYPERLINK("#'"&amp;C1449&amp;"'!"&amp;J1449,J1449),"")</f>
        <v/>
      </c>
    </row>
    <row r="1450" ht="15" customHeight="1">
      <c r="B1450" s="16">
        <f>IF(AND(C1450&lt;&gt;"",J1450&lt;&gt;""),HYPERLINK("#'"&amp;C1450&amp;"'!"&amp;J1450,J1450),"")</f>
        <v/>
      </c>
    </row>
    <row r="1451" ht="15" customHeight="1">
      <c r="B1451" s="16">
        <f>IF(AND(C1451&lt;&gt;"",J1451&lt;&gt;""),HYPERLINK("#'"&amp;C1451&amp;"'!"&amp;J1451,J1451),"")</f>
        <v/>
      </c>
    </row>
    <row r="1452" ht="15" customHeight="1">
      <c r="B1452" s="16">
        <f>IF(AND(C1452&lt;&gt;"",J1452&lt;&gt;""),HYPERLINK("#'"&amp;C1452&amp;"'!"&amp;J1452,J1452),"")</f>
        <v/>
      </c>
    </row>
    <row r="1453" ht="15" customHeight="1">
      <c r="B1453" s="16">
        <f>IF(AND(C1453&lt;&gt;"",J1453&lt;&gt;""),HYPERLINK("#'"&amp;C1453&amp;"'!"&amp;J1453,J1453),"")</f>
        <v/>
      </c>
    </row>
    <row r="1454" ht="15" customHeight="1">
      <c r="B1454" s="16">
        <f>IF(AND(C1454&lt;&gt;"",J1454&lt;&gt;""),HYPERLINK("#'"&amp;C1454&amp;"'!"&amp;J1454,J1454),"")</f>
        <v/>
      </c>
    </row>
    <row r="1455" ht="15" customHeight="1">
      <c r="B1455" s="16">
        <f>IF(AND(C1455&lt;&gt;"",J1455&lt;&gt;""),HYPERLINK("#'"&amp;C1455&amp;"'!"&amp;J1455,J1455),"")</f>
        <v/>
      </c>
    </row>
    <row r="1456" ht="15" customHeight="1">
      <c r="B1456" s="16">
        <f>IF(AND(C1456&lt;&gt;"",J1456&lt;&gt;""),HYPERLINK("#'"&amp;C1456&amp;"'!"&amp;J1456,J1456),"")</f>
        <v/>
      </c>
    </row>
    <row r="1457" ht="15" customHeight="1">
      <c r="B1457" s="16">
        <f>IF(AND(C1457&lt;&gt;"",J1457&lt;&gt;""),HYPERLINK("#'"&amp;C1457&amp;"'!"&amp;J1457,J1457),"")</f>
        <v/>
      </c>
    </row>
    <row r="1458" ht="15" customHeight="1">
      <c r="B1458" s="16">
        <f>IF(AND(C1458&lt;&gt;"",J1458&lt;&gt;""),HYPERLINK("#'"&amp;C1458&amp;"'!"&amp;J1458,J1458),"")</f>
        <v/>
      </c>
    </row>
    <row r="1459" ht="15" customHeight="1">
      <c r="B1459" s="16">
        <f>IF(AND(C1459&lt;&gt;"",J1459&lt;&gt;""),HYPERLINK("#'"&amp;C1459&amp;"'!"&amp;J1459,J1459),"")</f>
        <v/>
      </c>
    </row>
    <row r="1460" ht="15" customHeight="1">
      <c r="B1460" s="16">
        <f>IF(AND(C1460&lt;&gt;"",J1460&lt;&gt;""),HYPERLINK("#'"&amp;C1460&amp;"'!"&amp;J1460,J1460),"")</f>
        <v/>
      </c>
    </row>
    <row r="1461" ht="15" customHeight="1">
      <c r="B1461" s="16">
        <f>IF(AND(C1461&lt;&gt;"",J1461&lt;&gt;""),HYPERLINK("#'"&amp;C1461&amp;"'!"&amp;J1461,J1461),"")</f>
        <v/>
      </c>
    </row>
    <row r="1462" ht="15" customHeight="1">
      <c r="B1462" s="16">
        <f>IF(AND(C1462&lt;&gt;"",J1462&lt;&gt;""),HYPERLINK("#'"&amp;C1462&amp;"'!"&amp;J1462,J1462),"")</f>
        <v/>
      </c>
    </row>
    <row r="1463" ht="15" customHeight="1">
      <c r="B1463" s="16">
        <f>IF(AND(C1463&lt;&gt;"",J1463&lt;&gt;""),HYPERLINK("#'"&amp;C1463&amp;"'!"&amp;J1463,J1463),"")</f>
        <v/>
      </c>
    </row>
    <row r="1464" ht="15" customHeight="1">
      <c r="B1464" s="16">
        <f>IF(AND(C1464&lt;&gt;"",J1464&lt;&gt;""),HYPERLINK("#'"&amp;C1464&amp;"'!"&amp;J1464,J1464),"")</f>
        <v/>
      </c>
    </row>
    <row r="1465" ht="15" customHeight="1">
      <c r="B1465" s="16">
        <f>IF(AND(C1465&lt;&gt;"",J1465&lt;&gt;""),HYPERLINK("#'"&amp;C1465&amp;"'!"&amp;J1465,J1465),"")</f>
        <v/>
      </c>
    </row>
    <row r="1466" ht="15" customHeight="1">
      <c r="B1466" s="16">
        <f>IF(AND(C1466&lt;&gt;"",J1466&lt;&gt;""),HYPERLINK("#'"&amp;C1466&amp;"'!"&amp;J1466,J1466),"")</f>
        <v/>
      </c>
    </row>
    <row r="1467" ht="15" customHeight="1">
      <c r="B1467" s="16">
        <f>IF(AND(C1467&lt;&gt;"",J1467&lt;&gt;""),HYPERLINK("#'"&amp;C1467&amp;"'!"&amp;J1467,J1467),"")</f>
        <v/>
      </c>
    </row>
    <row r="1468" ht="15" customHeight="1">
      <c r="B1468" s="16">
        <f>IF(AND(C1468&lt;&gt;"",J1468&lt;&gt;""),HYPERLINK("#'"&amp;C1468&amp;"'!"&amp;J1468,J1468),"")</f>
        <v/>
      </c>
    </row>
    <row r="1469" ht="15" customHeight="1">
      <c r="B1469" s="16">
        <f>IF(AND(C1469&lt;&gt;"",J1469&lt;&gt;""),HYPERLINK("#'"&amp;C1469&amp;"'!"&amp;J1469,J1469),"")</f>
        <v/>
      </c>
    </row>
    <row r="1470" ht="15" customHeight="1">
      <c r="B1470" s="16">
        <f>IF(AND(C1470&lt;&gt;"",J1470&lt;&gt;""),HYPERLINK("#'"&amp;C1470&amp;"'!"&amp;J1470,J1470),"")</f>
        <v/>
      </c>
    </row>
    <row r="1471" ht="15" customHeight="1">
      <c r="B1471" s="16">
        <f>IF(AND(C1471&lt;&gt;"",J1471&lt;&gt;""),HYPERLINK("#'"&amp;C1471&amp;"'!"&amp;J1471,J1471),"")</f>
        <v/>
      </c>
    </row>
    <row r="1472" ht="15" customHeight="1">
      <c r="B1472" s="16">
        <f>IF(AND(C1472&lt;&gt;"",J1472&lt;&gt;""),HYPERLINK("#'"&amp;C1472&amp;"'!"&amp;J1472,J1472),"")</f>
        <v/>
      </c>
    </row>
    <row r="1473" ht="15" customHeight="1">
      <c r="B1473" s="16">
        <f>IF(AND(C1473&lt;&gt;"",J1473&lt;&gt;""),HYPERLINK("#'"&amp;C1473&amp;"'!"&amp;J1473,J1473),"")</f>
        <v/>
      </c>
    </row>
    <row r="1474" ht="15" customHeight="1">
      <c r="B1474" s="16">
        <f>IF(AND(C1474&lt;&gt;"",J1474&lt;&gt;""),HYPERLINK("#'"&amp;C1474&amp;"'!"&amp;J1474,J1474),"")</f>
        <v/>
      </c>
    </row>
    <row r="1475" ht="15" customHeight="1">
      <c r="B1475" s="16">
        <f>IF(AND(C1475&lt;&gt;"",J1475&lt;&gt;""),HYPERLINK("#'"&amp;C1475&amp;"'!"&amp;J1475,J1475),"")</f>
        <v/>
      </c>
    </row>
    <row r="1476" ht="15" customHeight="1">
      <c r="B1476" s="16">
        <f>IF(AND(C1476&lt;&gt;"",J1476&lt;&gt;""),HYPERLINK("#'"&amp;C1476&amp;"'!"&amp;J1476,J1476),"")</f>
        <v/>
      </c>
    </row>
    <row r="1477" ht="15" customHeight="1">
      <c r="B1477" s="16">
        <f>IF(AND(C1477&lt;&gt;"",J1477&lt;&gt;""),HYPERLINK("#'"&amp;C1477&amp;"'!"&amp;J1477,J1477),"")</f>
        <v/>
      </c>
    </row>
    <row r="1478" ht="15" customHeight="1">
      <c r="B1478" s="16">
        <f>IF(AND(C1478&lt;&gt;"",J1478&lt;&gt;""),HYPERLINK("#'"&amp;C1478&amp;"'!"&amp;J1478,J1478),"")</f>
        <v/>
      </c>
    </row>
    <row r="1479" ht="15" customHeight="1">
      <c r="B1479" s="16">
        <f>IF(AND(C1479&lt;&gt;"",J1479&lt;&gt;""),HYPERLINK("#'"&amp;C1479&amp;"'!"&amp;J1479,J1479),"")</f>
        <v/>
      </c>
    </row>
    <row r="1480" ht="15" customHeight="1">
      <c r="B1480" s="16">
        <f>IF(AND(C1480&lt;&gt;"",J1480&lt;&gt;""),HYPERLINK("#'"&amp;C1480&amp;"'!"&amp;J1480,J1480),"")</f>
        <v/>
      </c>
    </row>
    <row r="1481" ht="15" customHeight="1">
      <c r="B1481" s="16">
        <f>IF(AND(C1481&lt;&gt;"",J1481&lt;&gt;""),HYPERLINK("#'"&amp;C1481&amp;"'!"&amp;J1481,J1481),"")</f>
        <v/>
      </c>
    </row>
    <row r="1482" ht="15" customHeight="1">
      <c r="B1482" s="16">
        <f>IF(AND(C1482&lt;&gt;"",J1482&lt;&gt;""),HYPERLINK("#'"&amp;C1482&amp;"'!"&amp;J1482,J1482),"")</f>
        <v/>
      </c>
    </row>
    <row r="1483" ht="15" customHeight="1">
      <c r="B1483" s="16">
        <f>IF(AND(C1483&lt;&gt;"",J1483&lt;&gt;""),HYPERLINK("#'"&amp;C1483&amp;"'!"&amp;J1483,J1483),"")</f>
        <v/>
      </c>
    </row>
    <row r="1484" ht="15" customHeight="1">
      <c r="B1484" s="16">
        <f>IF(AND(C1484&lt;&gt;"",J1484&lt;&gt;""),HYPERLINK("#'"&amp;C1484&amp;"'!"&amp;J1484,J1484),"")</f>
        <v/>
      </c>
    </row>
    <row r="1485" ht="15" customHeight="1">
      <c r="B1485" s="16">
        <f>IF(AND(C1485&lt;&gt;"",J1485&lt;&gt;""),HYPERLINK("#'"&amp;C1485&amp;"'!"&amp;J1485,J1485),"")</f>
        <v/>
      </c>
    </row>
    <row r="1486" ht="15" customHeight="1">
      <c r="B1486" s="16">
        <f>IF(AND(C1486&lt;&gt;"",J1486&lt;&gt;""),HYPERLINK("#'"&amp;C1486&amp;"'!"&amp;J1486,J1486),"")</f>
        <v/>
      </c>
    </row>
    <row r="1487" ht="15" customHeight="1">
      <c r="B1487" s="16">
        <f>IF(AND(C1487&lt;&gt;"",J1487&lt;&gt;""),HYPERLINK("#'"&amp;C1487&amp;"'!"&amp;J1487,J1487),"")</f>
        <v/>
      </c>
    </row>
    <row r="1488" ht="15" customHeight="1">
      <c r="B1488" s="16">
        <f>IF(AND(C1488&lt;&gt;"",J1488&lt;&gt;""),HYPERLINK("#'"&amp;C1488&amp;"'!"&amp;J1488,J1488),"")</f>
        <v/>
      </c>
    </row>
    <row r="1489" ht="15" customHeight="1">
      <c r="B1489" s="16">
        <f>IF(AND(C1489&lt;&gt;"",J1489&lt;&gt;""),HYPERLINK("#'"&amp;C1489&amp;"'!"&amp;J1489,J1489),"")</f>
        <v/>
      </c>
    </row>
    <row r="1490" ht="15" customHeight="1">
      <c r="B1490" s="16">
        <f>IF(AND(C1490&lt;&gt;"",J1490&lt;&gt;""),HYPERLINK("#'"&amp;C1490&amp;"'!"&amp;J1490,J1490),"")</f>
        <v/>
      </c>
    </row>
    <row r="1491" ht="15" customHeight="1">
      <c r="B1491" s="16">
        <f>IF(AND(C1491&lt;&gt;"",J1491&lt;&gt;""),HYPERLINK("#'"&amp;C1491&amp;"'!"&amp;J1491,J1491),"")</f>
        <v/>
      </c>
    </row>
    <row r="1492" ht="15" customHeight="1">
      <c r="B1492" s="16">
        <f>IF(AND(C1492&lt;&gt;"",J1492&lt;&gt;""),HYPERLINK("#'"&amp;C1492&amp;"'!"&amp;J1492,J1492),"")</f>
        <v/>
      </c>
    </row>
    <row r="1493" ht="15" customHeight="1">
      <c r="B1493" s="16">
        <f>IF(AND(C1493&lt;&gt;"",J1493&lt;&gt;""),HYPERLINK("#'"&amp;C1493&amp;"'!"&amp;J1493,J1493),"")</f>
        <v/>
      </c>
    </row>
    <row r="1494" ht="15" customHeight="1">
      <c r="B1494" s="16">
        <f>IF(AND(C1494&lt;&gt;"",J1494&lt;&gt;""),HYPERLINK("#'"&amp;C1494&amp;"'!"&amp;J1494,J1494),"")</f>
        <v/>
      </c>
    </row>
    <row r="1495" ht="15" customHeight="1">
      <c r="B1495" s="16">
        <f>IF(AND(C1495&lt;&gt;"",J1495&lt;&gt;""),HYPERLINK("#'"&amp;C1495&amp;"'!"&amp;J1495,J1495),"")</f>
        <v/>
      </c>
    </row>
    <row r="1496" ht="15" customHeight="1">
      <c r="B1496" s="16">
        <f>IF(AND(C1496&lt;&gt;"",J1496&lt;&gt;""),HYPERLINK("#'"&amp;C1496&amp;"'!"&amp;J1496,J1496),"")</f>
        <v/>
      </c>
    </row>
    <row r="1497" ht="15" customHeight="1">
      <c r="B1497" s="16">
        <f>IF(AND(C1497&lt;&gt;"",J1497&lt;&gt;""),HYPERLINK("#'"&amp;C1497&amp;"'!"&amp;J1497,J1497),"")</f>
        <v/>
      </c>
    </row>
    <row r="1498" ht="15" customHeight="1">
      <c r="B1498" s="16">
        <f>IF(AND(C1498&lt;&gt;"",J1498&lt;&gt;""),HYPERLINK("#'"&amp;C1498&amp;"'!"&amp;J1498,J1498),"")</f>
        <v/>
      </c>
    </row>
    <row r="1499" ht="15" customHeight="1">
      <c r="B1499" s="16">
        <f>IF(AND(C1499&lt;&gt;"",J1499&lt;&gt;""),HYPERLINK("#'"&amp;C1499&amp;"'!"&amp;J1499,J1499),"")</f>
        <v/>
      </c>
    </row>
    <row r="1500" ht="15" customHeight="1">
      <c r="B1500" s="16">
        <f>IF(AND(C1500&lt;&gt;"",J1500&lt;&gt;""),HYPERLINK("#'"&amp;C1500&amp;"'!"&amp;J1500,J1500),"")</f>
        <v/>
      </c>
    </row>
    <row r="1501" ht="15" customHeight="1">
      <c r="B1501" s="16">
        <f>IF(AND(C1501&lt;&gt;"",J1501&lt;&gt;""),HYPERLINK("#'"&amp;C1501&amp;"'!"&amp;J1501,J1501),"")</f>
        <v/>
      </c>
    </row>
    <row r="1502" ht="15" customHeight="1">
      <c r="B1502" s="16">
        <f>IF(AND(C1502&lt;&gt;"",J1502&lt;&gt;""),HYPERLINK("#'"&amp;C1502&amp;"'!"&amp;J1502,J1502),"")</f>
        <v/>
      </c>
    </row>
    <row r="1503" ht="15" customHeight="1">
      <c r="B1503" s="16">
        <f>IF(AND(C1503&lt;&gt;"",J1503&lt;&gt;""),HYPERLINK("#'"&amp;C1503&amp;"'!"&amp;J1503,J1503),"")</f>
        <v/>
      </c>
    </row>
    <row r="1504" ht="15" customHeight="1">
      <c r="B1504" s="16">
        <f>IF(AND(C1504&lt;&gt;"",J1504&lt;&gt;""),HYPERLINK("#'"&amp;C1504&amp;"'!"&amp;J1504,J1504),"")</f>
        <v/>
      </c>
    </row>
    <row r="1505" ht="15" customHeight="1">
      <c r="B1505" s="16">
        <f>IF(AND(C1505&lt;&gt;"",J1505&lt;&gt;""),HYPERLINK("#'"&amp;C1505&amp;"'!"&amp;J1505,J1505),"")</f>
        <v/>
      </c>
    </row>
    <row r="1506" ht="15" customHeight="1">
      <c r="B1506" s="16">
        <f>IF(AND(C1506&lt;&gt;"",J1506&lt;&gt;""),HYPERLINK("#'"&amp;C1506&amp;"'!"&amp;J1506,J1506),"")</f>
        <v/>
      </c>
    </row>
    <row r="1507" ht="15" customHeight="1">
      <c r="B1507" s="16">
        <f>IF(AND(C1507&lt;&gt;"",J1507&lt;&gt;""),HYPERLINK("#'"&amp;C1507&amp;"'!"&amp;J1507,J1507),"")</f>
        <v/>
      </c>
    </row>
    <row r="1508" ht="15" customHeight="1">
      <c r="B1508" s="16">
        <f>IF(AND(C1508&lt;&gt;"",J1508&lt;&gt;""),HYPERLINK("#'"&amp;C1508&amp;"'!"&amp;J1508,J1508),"")</f>
        <v/>
      </c>
    </row>
    <row r="1509" ht="15" customHeight="1">
      <c r="B1509" s="16">
        <f>IF(AND(C1509&lt;&gt;"",J1509&lt;&gt;""),HYPERLINK("#'"&amp;C1509&amp;"'!"&amp;J1509,J1509),"")</f>
        <v/>
      </c>
    </row>
    <row r="1510" ht="15" customHeight="1">
      <c r="B1510" s="16">
        <f>IF(AND(C1510&lt;&gt;"",J1510&lt;&gt;""),HYPERLINK("#'"&amp;C1510&amp;"'!"&amp;J1510,J1510),"")</f>
        <v/>
      </c>
    </row>
    <row r="1511" ht="15" customHeight="1">
      <c r="B1511" s="16">
        <f>IF(AND(C1511&lt;&gt;"",J1511&lt;&gt;""),HYPERLINK("#'"&amp;C1511&amp;"'!"&amp;J1511,J1511),"")</f>
        <v/>
      </c>
    </row>
    <row r="1512" ht="15" customHeight="1">
      <c r="B1512" s="16">
        <f>IF(AND(C1512&lt;&gt;"",J1512&lt;&gt;""),HYPERLINK("#'"&amp;C1512&amp;"'!"&amp;J1512,J1512),"")</f>
        <v/>
      </c>
    </row>
    <row r="1513" ht="15" customHeight="1">
      <c r="B1513" s="16">
        <f>IF(AND(C1513&lt;&gt;"",J1513&lt;&gt;""),HYPERLINK("#'"&amp;C1513&amp;"'!"&amp;J1513,J1513),"")</f>
        <v/>
      </c>
    </row>
    <row r="1514" ht="15" customHeight="1">
      <c r="B1514" s="16">
        <f>IF(AND(C1514&lt;&gt;"",J1514&lt;&gt;""),HYPERLINK("#'"&amp;C1514&amp;"'!"&amp;J1514,J1514),"")</f>
        <v/>
      </c>
    </row>
    <row r="1515" ht="15" customHeight="1">
      <c r="B1515" s="16">
        <f>IF(AND(C1515&lt;&gt;"",J1515&lt;&gt;""),HYPERLINK("#'"&amp;C1515&amp;"'!"&amp;J1515,J1515),"")</f>
        <v/>
      </c>
    </row>
    <row r="1516" ht="15" customHeight="1">
      <c r="B1516" s="16">
        <f>IF(AND(C1516&lt;&gt;"",J1516&lt;&gt;""),HYPERLINK("#'"&amp;C1516&amp;"'!"&amp;J1516,J1516),"")</f>
        <v/>
      </c>
    </row>
    <row r="1517" ht="15" customHeight="1">
      <c r="B1517" s="16">
        <f>IF(AND(C1517&lt;&gt;"",J1517&lt;&gt;""),HYPERLINK("#'"&amp;C1517&amp;"'!"&amp;J1517,J1517),"")</f>
        <v/>
      </c>
    </row>
    <row r="1518" ht="15" customHeight="1">
      <c r="B1518" s="16">
        <f>IF(AND(C1518&lt;&gt;"",J1518&lt;&gt;""),HYPERLINK("#'"&amp;C1518&amp;"'!"&amp;J1518,J1518),"")</f>
        <v/>
      </c>
    </row>
    <row r="1519" ht="15" customHeight="1">
      <c r="B1519" s="16">
        <f>IF(AND(C1519&lt;&gt;"",J1519&lt;&gt;""),HYPERLINK("#'"&amp;C1519&amp;"'!"&amp;J1519,J1519),"")</f>
        <v/>
      </c>
    </row>
    <row r="1520" ht="15" customHeight="1">
      <c r="B1520" s="16">
        <f>IF(AND(C1520&lt;&gt;"",J1520&lt;&gt;""),HYPERLINK("#'"&amp;C1520&amp;"'!"&amp;J1520,J1520),"")</f>
        <v/>
      </c>
    </row>
    <row r="1521" ht="15" customHeight="1">
      <c r="B1521" s="16">
        <f>IF(AND(C1521&lt;&gt;"",J1521&lt;&gt;""),HYPERLINK("#'"&amp;C1521&amp;"'!"&amp;J1521,J1521),"")</f>
        <v/>
      </c>
    </row>
    <row r="1522" ht="15" customHeight="1">
      <c r="B1522" s="16">
        <f>IF(AND(C1522&lt;&gt;"",J1522&lt;&gt;""),HYPERLINK("#'"&amp;C1522&amp;"'!"&amp;J1522,J1522),"")</f>
        <v/>
      </c>
    </row>
    <row r="1523" ht="15" customHeight="1">
      <c r="B1523" s="16">
        <f>IF(AND(C1523&lt;&gt;"",J1523&lt;&gt;""),HYPERLINK("#'"&amp;C1523&amp;"'!"&amp;J1523,J1523),"")</f>
        <v/>
      </c>
    </row>
    <row r="1524" ht="15" customHeight="1">
      <c r="B1524" s="16">
        <f>IF(AND(C1524&lt;&gt;"",J1524&lt;&gt;""),HYPERLINK("#'"&amp;C1524&amp;"'!"&amp;J1524,J1524),"")</f>
        <v/>
      </c>
    </row>
    <row r="1525" ht="15" customHeight="1">
      <c r="B1525" s="16">
        <f>IF(AND(C1525&lt;&gt;"",J1525&lt;&gt;""),HYPERLINK("#'"&amp;C1525&amp;"'!"&amp;J1525,J1525),"")</f>
        <v/>
      </c>
    </row>
    <row r="1526" ht="15" customHeight="1">
      <c r="B1526" s="16">
        <f>IF(AND(C1526&lt;&gt;"",J1526&lt;&gt;""),HYPERLINK("#'"&amp;C1526&amp;"'!"&amp;J1526,J1526),"")</f>
        <v/>
      </c>
    </row>
    <row r="1527" ht="15" customHeight="1">
      <c r="B1527" s="16">
        <f>IF(AND(C1527&lt;&gt;"",J1527&lt;&gt;""),HYPERLINK("#'"&amp;C1527&amp;"'!"&amp;J1527,J1527),"")</f>
        <v/>
      </c>
    </row>
    <row r="1528" ht="15" customHeight="1">
      <c r="B1528" s="16">
        <f>IF(AND(C1528&lt;&gt;"",J1528&lt;&gt;""),HYPERLINK("#'"&amp;C1528&amp;"'!"&amp;J1528,J1528),"")</f>
        <v/>
      </c>
    </row>
    <row r="1529" ht="15" customHeight="1">
      <c r="B1529" s="16">
        <f>IF(AND(C1529&lt;&gt;"",J1529&lt;&gt;""),HYPERLINK("#'"&amp;C1529&amp;"'!"&amp;J1529,J1529),"")</f>
        <v/>
      </c>
    </row>
    <row r="1530" ht="15" customHeight="1">
      <c r="B1530" s="16">
        <f>IF(AND(C1530&lt;&gt;"",J1530&lt;&gt;""),HYPERLINK("#'"&amp;C1530&amp;"'!"&amp;J1530,J1530),"")</f>
        <v/>
      </c>
    </row>
    <row r="1531" ht="15" customHeight="1">
      <c r="B1531" s="16">
        <f>IF(AND(C1531&lt;&gt;"",J1531&lt;&gt;""),HYPERLINK("#'"&amp;C1531&amp;"'!"&amp;J1531,J1531),"")</f>
        <v/>
      </c>
    </row>
    <row r="1532" ht="15" customHeight="1">
      <c r="B1532" s="16">
        <f>IF(AND(C1532&lt;&gt;"",J1532&lt;&gt;""),HYPERLINK("#'"&amp;C1532&amp;"'!"&amp;J1532,J1532),"")</f>
        <v/>
      </c>
    </row>
    <row r="1533" ht="15" customHeight="1">
      <c r="B1533" s="16">
        <f>IF(AND(C1533&lt;&gt;"",J1533&lt;&gt;""),HYPERLINK("#'"&amp;C1533&amp;"'!"&amp;J1533,J1533),"")</f>
        <v/>
      </c>
    </row>
    <row r="1534" ht="15" customHeight="1">
      <c r="B1534" s="16">
        <f>IF(AND(C1534&lt;&gt;"",J1534&lt;&gt;""),HYPERLINK("#'"&amp;C1534&amp;"'!"&amp;J1534,J1534),"")</f>
        <v/>
      </c>
    </row>
    <row r="1535" ht="15" customHeight="1">
      <c r="B1535" s="16">
        <f>IF(AND(C1535&lt;&gt;"",J1535&lt;&gt;""),HYPERLINK("#'"&amp;C1535&amp;"'!"&amp;J1535,J1535),"")</f>
        <v/>
      </c>
    </row>
    <row r="1536" ht="15" customHeight="1">
      <c r="B1536" s="16">
        <f>IF(AND(C1536&lt;&gt;"",J1536&lt;&gt;""),HYPERLINK("#'"&amp;C1536&amp;"'!"&amp;J1536,J1536),"")</f>
        <v/>
      </c>
    </row>
    <row r="1537" ht="15" customHeight="1">
      <c r="B1537" s="16">
        <f>IF(AND(C1537&lt;&gt;"",J1537&lt;&gt;""),HYPERLINK("#'"&amp;C1537&amp;"'!"&amp;J1537,J1537),"")</f>
        <v/>
      </c>
    </row>
    <row r="1538" ht="15" customHeight="1">
      <c r="B1538" s="16">
        <f>IF(AND(C1538&lt;&gt;"",J1538&lt;&gt;""),HYPERLINK("#'"&amp;C1538&amp;"'!"&amp;J1538,J1538),"")</f>
        <v/>
      </c>
    </row>
    <row r="1539" ht="15" customHeight="1">
      <c r="B1539" s="16">
        <f>IF(AND(C1539&lt;&gt;"",J1539&lt;&gt;""),HYPERLINK("#'"&amp;C1539&amp;"'!"&amp;J1539,J1539),"")</f>
        <v/>
      </c>
    </row>
    <row r="1540" ht="15" customHeight="1">
      <c r="B1540" s="16">
        <f>IF(AND(C1540&lt;&gt;"",J1540&lt;&gt;""),HYPERLINK("#'"&amp;C1540&amp;"'!"&amp;J1540,J1540),"")</f>
        <v/>
      </c>
    </row>
    <row r="1541" ht="15" customHeight="1">
      <c r="B1541" s="16">
        <f>IF(AND(C1541&lt;&gt;"",J1541&lt;&gt;""),HYPERLINK("#'"&amp;C1541&amp;"'!"&amp;J1541,J1541),"")</f>
        <v/>
      </c>
    </row>
    <row r="1542" ht="15" customHeight="1">
      <c r="B1542" s="16">
        <f>IF(AND(C1542&lt;&gt;"",J1542&lt;&gt;""),HYPERLINK("#'"&amp;C1542&amp;"'!"&amp;J1542,J1542),"")</f>
        <v/>
      </c>
    </row>
    <row r="1543" ht="15" customHeight="1">
      <c r="B1543" s="16">
        <f>IF(AND(C1543&lt;&gt;"",J1543&lt;&gt;""),HYPERLINK("#'"&amp;C1543&amp;"'!"&amp;J1543,J1543),"")</f>
        <v/>
      </c>
    </row>
    <row r="1544" ht="15" customHeight="1">
      <c r="B1544" s="16">
        <f>IF(AND(C1544&lt;&gt;"",J1544&lt;&gt;""),HYPERLINK("#'"&amp;C1544&amp;"'!"&amp;J1544,J1544),"")</f>
        <v/>
      </c>
    </row>
    <row r="1545" ht="15" customHeight="1">
      <c r="B1545" s="16">
        <f>IF(AND(C1545&lt;&gt;"",J1545&lt;&gt;""),HYPERLINK("#'"&amp;C1545&amp;"'!"&amp;J1545,J1545),"")</f>
        <v/>
      </c>
    </row>
    <row r="1546" ht="15" customHeight="1">
      <c r="B1546" s="16">
        <f>IF(AND(C1546&lt;&gt;"",J1546&lt;&gt;""),HYPERLINK("#'"&amp;C1546&amp;"'!"&amp;J1546,J1546),"")</f>
        <v/>
      </c>
    </row>
    <row r="1547" ht="15" customHeight="1">
      <c r="B1547" s="16">
        <f>IF(AND(C1547&lt;&gt;"",J1547&lt;&gt;""),HYPERLINK("#'"&amp;C1547&amp;"'!"&amp;J1547,J1547),"")</f>
        <v/>
      </c>
    </row>
    <row r="1548" ht="15" customHeight="1">
      <c r="B1548" s="16">
        <f>IF(AND(C1548&lt;&gt;"",J1548&lt;&gt;""),HYPERLINK("#'"&amp;C1548&amp;"'!"&amp;J1548,J1548),"")</f>
        <v/>
      </c>
    </row>
    <row r="1549" ht="15" customHeight="1">
      <c r="B1549" s="16">
        <f>IF(AND(C1549&lt;&gt;"",J1549&lt;&gt;""),HYPERLINK("#'"&amp;C1549&amp;"'!"&amp;J1549,J1549),"")</f>
        <v/>
      </c>
    </row>
    <row r="1550" ht="15" customHeight="1">
      <c r="B1550" s="16">
        <f>IF(AND(C1550&lt;&gt;"",J1550&lt;&gt;""),HYPERLINK("#'"&amp;C1550&amp;"'!"&amp;J1550,J1550),"")</f>
        <v/>
      </c>
    </row>
    <row r="1551" ht="15" customHeight="1">
      <c r="B1551" s="16">
        <f>IF(AND(C1551&lt;&gt;"",J1551&lt;&gt;""),HYPERLINK("#'"&amp;C1551&amp;"'!"&amp;J1551,J1551),"")</f>
        <v/>
      </c>
    </row>
    <row r="1552" ht="15" customHeight="1">
      <c r="B1552" s="16">
        <f>IF(AND(C1552&lt;&gt;"",J1552&lt;&gt;""),HYPERLINK("#'"&amp;C1552&amp;"'!"&amp;J1552,J1552),"")</f>
        <v/>
      </c>
    </row>
    <row r="1553" ht="15" customHeight="1">
      <c r="B1553" s="16">
        <f>IF(AND(C1553&lt;&gt;"",J1553&lt;&gt;""),HYPERLINK("#'"&amp;C1553&amp;"'!"&amp;J1553,J1553),"")</f>
        <v/>
      </c>
    </row>
    <row r="1554" ht="15" customHeight="1">
      <c r="B1554" s="16">
        <f>IF(AND(C1554&lt;&gt;"",J1554&lt;&gt;""),HYPERLINK("#'"&amp;C1554&amp;"'!"&amp;J1554,J1554),"")</f>
        <v/>
      </c>
    </row>
    <row r="1555" ht="15" customHeight="1">
      <c r="B1555" s="16">
        <f>IF(AND(C1555&lt;&gt;"",J1555&lt;&gt;""),HYPERLINK("#'"&amp;C1555&amp;"'!"&amp;J1555,J1555),"")</f>
        <v/>
      </c>
    </row>
    <row r="1556" ht="15" customHeight="1">
      <c r="B1556" s="16">
        <f>IF(AND(C1556&lt;&gt;"",J1556&lt;&gt;""),HYPERLINK("#'"&amp;C1556&amp;"'!"&amp;J1556,J1556),"")</f>
        <v/>
      </c>
    </row>
    <row r="1557" ht="15" customHeight="1">
      <c r="B1557" s="16">
        <f>IF(AND(C1557&lt;&gt;"",J1557&lt;&gt;""),HYPERLINK("#'"&amp;C1557&amp;"'!"&amp;J1557,J1557),"")</f>
        <v/>
      </c>
    </row>
    <row r="1558" ht="15" customHeight="1">
      <c r="B1558" s="16">
        <f>IF(AND(C1558&lt;&gt;"",J1558&lt;&gt;""),HYPERLINK("#'"&amp;C1558&amp;"'!"&amp;J1558,J1558),"")</f>
        <v/>
      </c>
    </row>
    <row r="1559" ht="15" customHeight="1">
      <c r="B1559" s="16">
        <f>IF(AND(C1559&lt;&gt;"",J1559&lt;&gt;""),HYPERLINK("#'"&amp;C1559&amp;"'!"&amp;J1559,J1559),"")</f>
        <v/>
      </c>
    </row>
    <row r="1560" ht="15" customHeight="1">
      <c r="B1560" s="16">
        <f>IF(AND(C1560&lt;&gt;"",J1560&lt;&gt;""),HYPERLINK("#'"&amp;C1560&amp;"'!"&amp;J1560,J1560),"")</f>
        <v/>
      </c>
    </row>
    <row r="1561" ht="15" customHeight="1">
      <c r="B1561" s="16">
        <f>IF(AND(C1561&lt;&gt;"",J1561&lt;&gt;""),HYPERLINK("#'"&amp;C1561&amp;"'!"&amp;J1561,J1561),"")</f>
        <v/>
      </c>
    </row>
    <row r="1562" ht="15" customHeight="1">
      <c r="B1562" s="16">
        <f>IF(AND(C1562&lt;&gt;"",J1562&lt;&gt;""),HYPERLINK("#'"&amp;C1562&amp;"'!"&amp;J1562,J1562),"")</f>
        <v/>
      </c>
    </row>
    <row r="1563" ht="15" customHeight="1">
      <c r="B1563" s="16">
        <f>IF(AND(C1563&lt;&gt;"",J1563&lt;&gt;""),HYPERLINK("#'"&amp;C1563&amp;"'!"&amp;J1563,J1563),"")</f>
        <v/>
      </c>
    </row>
    <row r="1564" ht="15" customHeight="1">
      <c r="B1564" s="16">
        <f>IF(AND(C1564&lt;&gt;"",J1564&lt;&gt;""),HYPERLINK("#'"&amp;C1564&amp;"'!"&amp;J1564,J1564),"")</f>
        <v/>
      </c>
    </row>
    <row r="1565" ht="15" customHeight="1">
      <c r="B1565" s="16">
        <f>IF(AND(C1565&lt;&gt;"",J1565&lt;&gt;""),HYPERLINK("#'"&amp;C1565&amp;"'!"&amp;J1565,J1565),"")</f>
        <v/>
      </c>
    </row>
    <row r="1566" ht="15" customHeight="1">
      <c r="B1566" s="16">
        <f>IF(AND(C1566&lt;&gt;"",J1566&lt;&gt;""),HYPERLINK("#'"&amp;C1566&amp;"'!"&amp;J1566,J1566),"")</f>
        <v/>
      </c>
    </row>
    <row r="1567" ht="15" customHeight="1">
      <c r="B1567" s="16">
        <f>IF(AND(C1567&lt;&gt;"",J1567&lt;&gt;""),HYPERLINK("#'"&amp;C1567&amp;"'!"&amp;J1567,J1567),"")</f>
        <v/>
      </c>
    </row>
    <row r="1568" ht="15" customHeight="1">
      <c r="B1568" s="16">
        <f>IF(AND(C1568&lt;&gt;"",J1568&lt;&gt;""),HYPERLINK("#'"&amp;C1568&amp;"'!"&amp;J1568,J1568),"")</f>
        <v/>
      </c>
    </row>
    <row r="1569" ht="15" customHeight="1">
      <c r="B1569" s="16">
        <f>IF(AND(C1569&lt;&gt;"",J1569&lt;&gt;""),HYPERLINK("#'"&amp;C1569&amp;"'!"&amp;J1569,J1569),"")</f>
        <v/>
      </c>
    </row>
    <row r="1570" ht="15" customHeight="1">
      <c r="B1570" s="16">
        <f>IF(AND(C1570&lt;&gt;"",J1570&lt;&gt;""),HYPERLINK("#'"&amp;C1570&amp;"'!"&amp;J1570,J1570),"")</f>
        <v/>
      </c>
    </row>
    <row r="1571" ht="15" customHeight="1">
      <c r="B1571" s="16">
        <f>IF(AND(C1571&lt;&gt;"",J1571&lt;&gt;""),HYPERLINK("#'"&amp;C1571&amp;"'!"&amp;J1571,J1571),"")</f>
        <v/>
      </c>
    </row>
    <row r="1572" ht="15" customHeight="1">
      <c r="B1572" s="16">
        <f>IF(AND(C1572&lt;&gt;"",J1572&lt;&gt;""),HYPERLINK("#'"&amp;C1572&amp;"'!"&amp;J1572,J1572),"")</f>
        <v/>
      </c>
    </row>
    <row r="1573" ht="15" customHeight="1">
      <c r="B1573" s="16">
        <f>IF(AND(C1573&lt;&gt;"",J1573&lt;&gt;""),HYPERLINK("#'"&amp;C1573&amp;"'!"&amp;J1573,J1573),"")</f>
        <v/>
      </c>
    </row>
    <row r="1574" ht="15" customHeight="1">
      <c r="B1574" s="16">
        <f>IF(AND(C1574&lt;&gt;"",J1574&lt;&gt;""),HYPERLINK("#'"&amp;C1574&amp;"'!"&amp;J1574,J1574),"")</f>
        <v/>
      </c>
    </row>
    <row r="1575" ht="15" customHeight="1">
      <c r="B1575" s="16">
        <f>IF(AND(C1575&lt;&gt;"",J1575&lt;&gt;""),HYPERLINK("#'"&amp;C1575&amp;"'!"&amp;J1575,J1575),"")</f>
        <v/>
      </c>
    </row>
    <row r="1576" ht="15" customHeight="1">
      <c r="B1576" s="16">
        <f>IF(AND(C1576&lt;&gt;"",J1576&lt;&gt;""),HYPERLINK("#'"&amp;C1576&amp;"'!"&amp;J1576,J1576),"")</f>
        <v/>
      </c>
    </row>
    <row r="1577" ht="15" customHeight="1">
      <c r="B1577" s="16">
        <f>IF(AND(C1577&lt;&gt;"",J1577&lt;&gt;""),HYPERLINK("#'"&amp;C1577&amp;"'!"&amp;J1577,J1577),"")</f>
        <v/>
      </c>
    </row>
    <row r="1578" ht="15" customHeight="1">
      <c r="B1578" s="16">
        <f>IF(AND(C1578&lt;&gt;"",J1578&lt;&gt;""),HYPERLINK("#'"&amp;C1578&amp;"'!"&amp;J1578,J1578),"")</f>
        <v/>
      </c>
    </row>
    <row r="1579" ht="15" customHeight="1">
      <c r="B1579" s="16">
        <f>IF(AND(C1579&lt;&gt;"",J1579&lt;&gt;""),HYPERLINK("#'"&amp;C1579&amp;"'!"&amp;J1579,J1579),"")</f>
        <v/>
      </c>
    </row>
    <row r="1580" ht="15" customHeight="1">
      <c r="B1580" s="16">
        <f>IF(AND(C1580&lt;&gt;"",J1580&lt;&gt;""),HYPERLINK("#'"&amp;C1580&amp;"'!"&amp;J1580,J1580),"")</f>
        <v/>
      </c>
    </row>
    <row r="1581" ht="15" customHeight="1">
      <c r="B1581" s="16">
        <f>IF(AND(C1581&lt;&gt;"",J1581&lt;&gt;""),HYPERLINK("#'"&amp;C1581&amp;"'!"&amp;J1581,J1581),"")</f>
        <v/>
      </c>
    </row>
    <row r="1582" ht="15" customHeight="1">
      <c r="B1582" s="16">
        <f>IF(AND(C1582&lt;&gt;"",J1582&lt;&gt;""),HYPERLINK("#'"&amp;C1582&amp;"'!"&amp;J1582,J1582),"")</f>
        <v/>
      </c>
    </row>
    <row r="1583" ht="15" customHeight="1">
      <c r="B1583" s="16">
        <f>IF(AND(C1583&lt;&gt;"",J1583&lt;&gt;""),HYPERLINK("#'"&amp;C1583&amp;"'!"&amp;J1583,J1583),"")</f>
        <v/>
      </c>
    </row>
    <row r="1584" ht="15" customHeight="1">
      <c r="B1584" s="16">
        <f>IF(AND(C1584&lt;&gt;"",J1584&lt;&gt;""),HYPERLINK("#'"&amp;C1584&amp;"'!"&amp;J1584,J1584),"")</f>
        <v/>
      </c>
    </row>
    <row r="1585" ht="15" customHeight="1">
      <c r="B1585" s="16">
        <f>IF(AND(C1585&lt;&gt;"",J1585&lt;&gt;""),HYPERLINK("#'"&amp;C1585&amp;"'!"&amp;J1585,J1585),"")</f>
        <v/>
      </c>
    </row>
    <row r="1586" ht="15" customHeight="1">
      <c r="B1586" s="16">
        <f>IF(AND(C1586&lt;&gt;"",J1586&lt;&gt;""),HYPERLINK("#'"&amp;C1586&amp;"'!"&amp;J1586,J1586),"")</f>
        <v/>
      </c>
    </row>
    <row r="1587" ht="15" customHeight="1">
      <c r="B1587" s="16">
        <f>IF(AND(C1587&lt;&gt;"",J1587&lt;&gt;""),HYPERLINK("#'"&amp;C1587&amp;"'!"&amp;J1587,J1587),"")</f>
        <v/>
      </c>
    </row>
    <row r="1588" ht="15" customHeight="1">
      <c r="B1588" s="16">
        <f>IF(AND(C1588&lt;&gt;"",J1588&lt;&gt;""),HYPERLINK("#'"&amp;C1588&amp;"'!"&amp;J1588,J1588),"")</f>
        <v/>
      </c>
    </row>
    <row r="1589" ht="15" customHeight="1">
      <c r="B1589" s="16">
        <f>IF(AND(C1589&lt;&gt;"",J1589&lt;&gt;""),HYPERLINK("#'"&amp;C1589&amp;"'!"&amp;J1589,J1589),"")</f>
        <v/>
      </c>
    </row>
    <row r="1590" ht="15" customHeight="1">
      <c r="B1590" s="16">
        <f>IF(AND(C1590&lt;&gt;"",J1590&lt;&gt;""),HYPERLINK("#'"&amp;C1590&amp;"'!"&amp;J1590,J1590),"")</f>
        <v/>
      </c>
    </row>
    <row r="1591" ht="15" customHeight="1">
      <c r="B1591" s="16">
        <f>IF(AND(C1591&lt;&gt;"",J1591&lt;&gt;""),HYPERLINK("#'"&amp;C1591&amp;"'!"&amp;J1591,J1591),"")</f>
        <v/>
      </c>
    </row>
    <row r="1592" ht="15" customHeight="1">
      <c r="B1592" s="16">
        <f>IF(AND(C1592&lt;&gt;"",J1592&lt;&gt;""),HYPERLINK("#'"&amp;C1592&amp;"'!"&amp;J1592,J1592),"")</f>
        <v/>
      </c>
    </row>
    <row r="1593" ht="15" customHeight="1">
      <c r="B1593" s="16">
        <f>IF(AND(C1593&lt;&gt;"",J1593&lt;&gt;""),HYPERLINK("#'"&amp;C1593&amp;"'!"&amp;J1593,J1593),"")</f>
        <v/>
      </c>
    </row>
    <row r="1594" ht="15" customHeight="1">
      <c r="B1594" s="16">
        <f>IF(AND(C1594&lt;&gt;"",J1594&lt;&gt;""),HYPERLINK("#'"&amp;C1594&amp;"'!"&amp;J1594,J1594),"")</f>
        <v/>
      </c>
    </row>
    <row r="1595" ht="15" customHeight="1">
      <c r="B1595" s="16">
        <f>IF(AND(C1595&lt;&gt;"",J1595&lt;&gt;""),HYPERLINK("#'"&amp;C1595&amp;"'!"&amp;J1595,J1595),"")</f>
        <v/>
      </c>
    </row>
    <row r="1596" ht="15" customHeight="1">
      <c r="B1596" s="16">
        <f>IF(AND(C1596&lt;&gt;"",J1596&lt;&gt;""),HYPERLINK("#'"&amp;C1596&amp;"'!"&amp;J1596,J1596),"")</f>
        <v/>
      </c>
    </row>
    <row r="1597" ht="15" customHeight="1">
      <c r="B1597" s="16">
        <f>IF(AND(C1597&lt;&gt;"",J1597&lt;&gt;""),HYPERLINK("#'"&amp;C1597&amp;"'!"&amp;J1597,J1597),"")</f>
        <v/>
      </c>
    </row>
    <row r="1598" ht="15" customHeight="1">
      <c r="B1598" s="16">
        <f>IF(AND(C1598&lt;&gt;"",J1598&lt;&gt;""),HYPERLINK("#'"&amp;C1598&amp;"'!"&amp;J1598,J1598),"")</f>
        <v/>
      </c>
    </row>
    <row r="1599" ht="15" customHeight="1">
      <c r="B1599" s="16">
        <f>IF(AND(C1599&lt;&gt;"",J1599&lt;&gt;""),HYPERLINK("#'"&amp;C1599&amp;"'!"&amp;J1599,J1599),"")</f>
        <v/>
      </c>
    </row>
    <row r="1600" ht="15" customHeight="1">
      <c r="B1600" s="16">
        <f>IF(AND(C1600&lt;&gt;"",J1600&lt;&gt;""),HYPERLINK("#'"&amp;C1600&amp;"'!"&amp;J1600,J1600),"")</f>
        <v/>
      </c>
    </row>
    <row r="1601" ht="15" customHeight="1">
      <c r="B1601" s="16">
        <f>IF(AND(C1601&lt;&gt;"",J1601&lt;&gt;""),HYPERLINK("#'"&amp;C1601&amp;"'!"&amp;J1601,J1601),"")</f>
        <v/>
      </c>
    </row>
    <row r="1602" ht="15" customHeight="1">
      <c r="B1602" s="16">
        <f>IF(AND(C1602&lt;&gt;"",J1602&lt;&gt;""),HYPERLINK("#'"&amp;C1602&amp;"'!"&amp;J1602,J1602),"")</f>
        <v/>
      </c>
    </row>
    <row r="1603" ht="15" customHeight="1">
      <c r="B1603" s="16">
        <f>IF(AND(C1603&lt;&gt;"",J1603&lt;&gt;""),HYPERLINK("#'"&amp;C1603&amp;"'!"&amp;J1603,J1603),"")</f>
        <v/>
      </c>
    </row>
    <row r="1604" ht="15" customHeight="1">
      <c r="B1604" s="16">
        <f>IF(AND(C1604&lt;&gt;"",J1604&lt;&gt;""),HYPERLINK("#'"&amp;C1604&amp;"'!"&amp;J1604,J1604),"")</f>
        <v/>
      </c>
    </row>
    <row r="1605" ht="15" customHeight="1">
      <c r="B1605" s="16">
        <f>IF(AND(C1605&lt;&gt;"",J1605&lt;&gt;""),HYPERLINK("#'"&amp;C1605&amp;"'!"&amp;J1605,J1605),"")</f>
        <v/>
      </c>
    </row>
    <row r="1606" ht="15" customHeight="1">
      <c r="B1606" s="16">
        <f>IF(AND(C1606&lt;&gt;"",J1606&lt;&gt;""),HYPERLINK("#'"&amp;C1606&amp;"'!"&amp;J1606,J1606),"")</f>
        <v/>
      </c>
    </row>
    <row r="1607" ht="15" customHeight="1">
      <c r="B1607" s="16">
        <f>IF(AND(C1607&lt;&gt;"",J1607&lt;&gt;""),HYPERLINK("#'"&amp;C1607&amp;"'!"&amp;J1607,J1607),"")</f>
        <v/>
      </c>
    </row>
    <row r="1608" ht="15" customHeight="1">
      <c r="B1608" s="16">
        <f>IF(AND(C1608&lt;&gt;"",J1608&lt;&gt;""),HYPERLINK("#'"&amp;C1608&amp;"'!"&amp;J1608,J1608),"")</f>
        <v/>
      </c>
    </row>
    <row r="1609" ht="15" customHeight="1">
      <c r="B1609" s="16">
        <f>IF(AND(C1609&lt;&gt;"",J1609&lt;&gt;""),HYPERLINK("#'"&amp;C1609&amp;"'!"&amp;J1609,J1609),"")</f>
        <v/>
      </c>
    </row>
    <row r="1610" ht="15" customHeight="1">
      <c r="B1610" s="16">
        <f>IF(AND(C1610&lt;&gt;"",J1610&lt;&gt;""),HYPERLINK("#'"&amp;C1610&amp;"'!"&amp;J1610,J1610),"")</f>
        <v/>
      </c>
    </row>
    <row r="1611" ht="15" customHeight="1">
      <c r="B1611" s="16">
        <f>IF(AND(C1611&lt;&gt;"",J1611&lt;&gt;""),HYPERLINK("#'"&amp;C1611&amp;"'!"&amp;J1611,J1611),"")</f>
        <v/>
      </c>
    </row>
    <row r="1612" ht="15" customHeight="1">
      <c r="B1612" s="16">
        <f>IF(AND(C1612&lt;&gt;"",J1612&lt;&gt;""),HYPERLINK("#'"&amp;C1612&amp;"'!"&amp;J1612,J1612),"")</f>
        <v/>
      </c>
    </row>
    <row r="1613" ht="15" customHeight="1">
      <c r="B1613" s="16">
        <f>IF(AND(C1613&lt;&gt;"",J1613&lt;&gt;""),HYPERLINK("#'"&amp;C1613&amp;"'!"&amp;J1613,J1613),"")</f>
        <v/>
      </c>
    </row>
    <row r="1614" ht="15" customHeight="1">
      <c r="B1614" s="16">
        <f>IF(AND(C1614&lt;&gt;"",J1614&lt;&gt;""),HYPERLINK("#'"&amp;C1614&amp;"'!"&amp;J1614,J1614),"")</f>
        <v/>
      </c>
    </row>
    <row r="1615" ht="15" customHeight="1">
      <c r="B1615" s="16">
        <f>IF(AND(C1615&lt;&gt;"",J1615&lt;&gt;""),HYPERLINK("#'"&amp;C1615&amp;"'!"&amp;J1615,J1615),"")</f>
        <v/>
      </c>
    </row>
    <row r="1616" ht="15" customHeight="1">
      <c r="B1616" s="16">
        <f>IF(AND(C1616&lt;&gt;"",J1616&lt;&gt;""),HYPERLINK("#'"&amp;C1616&amp;"'!"&amp;J1616,J1616),"")</f>
        <v/>
      </c>
    </row>
    <row r="1617" ht="15" customHeight="1">
      <c r="B1617" s="16">
        <f>IF(AND(C1617&lt;&gt;"",J1617&lt;&gt;""),HYPERLINK("#'"&amp;C1617&amp;"'!"&amp;J1617,J1617),"")</f>
        <v/>
      </c>
    </row>
    <row r="1618" ht="15" customHeight="1">
      <c r="B1618" s="16">
        <f>IF(AND(C1618&lt;&gt;"",J1618&lt;&gt;""),HYPERLINK("#'"&amp;C1618&amp;"'!"&amp;J1618,J1618),"")</f>
        <v/>
      </c>
    </row>
    <row r="1619" ht="15" customHeight="1">
      <c r="B1619" s="16">
        <f>IF(AND(C1619&lt;&gt;"",J1619&lt;&gt;""),HYPERLINK("#'"&amp;C1619&amp;"'!"&amp;J1619,J1619),"")</f>
        <v/>
      </c>
    </row>
    <row r="1620" ht="15" customHeight="1">
      <c r="B1620" s="16">
        <f>IF(AND(C1620&lt;&gt;"",J1620&lt;&gt;""),HYPERLINK("#'"&amp;C1620&amp;"'!"&amp;J1620,J1620),"")</f>
        <v/>
      </c>
    </row>
    <row r="1621" ht="15" customHeight="1">
      <c r="B1621" s="16">
        <f>IF(AND(C1621&lt;&gt;"",J1621&lt;&gt;""),HYPERLINK("#'"&amp;C1621&amp;"'!"&amp;J1621,J1621),"")</f>
        <v/>
      </c>
    </row>
    <row r="1622" ht="15" customHeight="1">
      <c r="B1622" s="16">
        <f>IF(AND(C1622&lt;&gt;"",J1622&lt;&gt;""),HYPERLINK("#'"&amp;C1622&amp;"'!"&amp;J1622,J1622),"")</f>
        <v/>
      </c>
    </row>
    <row r="1623" ht="15" customHeight="1">
      <c r="B1623" s="16">
        <f>IF(AND(C1623&lt;&gt;"",J1623&lt;&gt;""),HYPERLINK("#'"&amp;C1623&amp;"'!"&amp;J1623,J1623),"")</f>
        <v/>
      </c>
    </row>
    <row r="1624" ht="15" customHeight="1">
      <c r="B1624" s="16">
        <f>IF(AND(C1624&lt;&gt;"",J1624&lt;&gt;""),HYPERLINK("#'"&amp;C1624&amp;"'!"&amp;J1624,J1624),"")</f>
        <v/>
      </c>
    </row>
    <row r="1625" ht="15" customHeight="1">
      <c r="B1625" s="16">
        <f>IF(AND(C1625&lt;&gt;"",J1625&lt;&gt;""),HYPERLINK("#'"&amp;C1625&amp;"'!"&amp;J1625,J1625),"")</f>
        <v/>
      </c>
    </row>
    <row r="1626" ht="15" customHeight="1">
      <c r="B1626" s="16">
        <f>IF(AND(C1626&lt;&gt;"",J1626&lt;&gt;""),HYPERLINK("#'"&amp;C1626&amp;"'!"&amp;J1626,J1626),"")</f>
        <v/>
      </c>
    </row>
    <row r="1627" ht="15" customHeight="1">
      <c r="B1627" s="16">
        <f>IF(AND(C1627&lt;&gt;"",J1627&lt;&gt;""),HYPERLINK("#'"&amp;C1627&amp;"'!"&amp;J1627,J1627),"")</f>
        <v/>
      </c>
    </row>
    <row r="1628" ht="15" customHeight="1">
      <c r="B1628" s="16">
        <f>IF(AND(C1628&lt;&gt;"",J1628&lt;&gt;""),HYPERLINK("#'"&amp;C1628&amp;"'!"&amp;J1628,J1628),"")</f>
        <v/>
      </c>
    </row>
    <row r="1629" ht="15" customHeight="1">
      <c r="B1629" s="16">
        <f>IF(AND(C1629&lt;&gt;"",J1629&lt;&gt;""),HYPERLINK("#'"&amp;C1629&amp;"'!"&amp;J1629,J1629),"")</f>
        <v/>
      </c>
    </row>
    <row r="1630" ht="15" customHeight="1">
      <c r="B1630" s="16">
        <f>IF(AND(C1630&lt;&gt;"",J1630&lt;&gt;""),HYPERLINK("#'"&amp;C1630&amp;"'!"&amp;J1630,J1630),"")</f>
        <v/>
      </c>
    </row>
    <row r="1631" ht="15" customHeight="1">
      <c r="B1631" s="16">
        <f>IF(AND(C1631&lt;&gt;"",J1631&lt;&gt;""),HYPERLINK("#'"&amp;C1631&amp;"'!"&amp;J1631,J1631),"")</f>
        <v/>
      </c>
    </row>
    <row r="1632" ht="15" customHeight="1">
      <c r="B1632" s="16">
        <f>IF(AND(C1632&lt;&gt;"",J1632&lt;&gt;""),HYPERLINK("#'"&amp;C1632&amp;"'!"&amp;J1632,J1632),"")</f>
        <v/>
      </c>
    </row>
    <row r="1633" ht="15" customHeight="1">
      <c r="B1633" s="16">
        <f>IF(AND(C1633&lt;&gt;"",J1633&lt;&gt;""),HYPERLINK("#'"&amp;C1633&amp;"'!"&amp;J1633,J1633),"")</f>
        <v/>
      </c>
    </row>
    <row r="1634" ht="15" customHeight="1">
      <c r="B1634" s="16">
        <f>IF(AND(C1634&lt;&gt;"",J1634&lt;&gt;""),HYPERLINK("#'"&amp;C1634&amp;"'!"&amp;J1634,J1634),"")</f>
        <v/>
      </c>
    </row>
    <row r="1635" ht="15" customHeight="1">
      <c r="B1635" s="16">
        <f>IF(AND(C1635&lt;&gt;"",J1635&lt;&gt;""),HYPERLINK("#'"&amp;C1635&amp;"'!"&amp;J1635,J1635),"")</f>
        <v/>
      </c>
    </row>
    <row r="1636" ht="15" customHeight="1">
      <c r="B1636" s="16">
        <f>IF(AND(C1636&lt;&gt;"",J1636&lt;&gt;""),HYPERLINK("#'"&amp;C1636&amp;"'!"&amp;J1636,J1636),"")</f>
        <v/>
      </c>
    </row>
    <row r="1637" ht="15" customHeight="1">
      <c r="B1637" s="16">
        <f>IF(AND(C1637&lt;&gt;"",J1637&lt;&gt;""),HYPERLINK("#'"&amp;C1637&amp;"'!"&amp;J1637,J1637),"")</f>
        <v/>
      </c>
    </row>
    <row r="1638" ht="15" customHeight="1">
      <c r="B1638" s="16">
        <f>IF(AND(C1638&lt;&gt;"",J1638&lt;&gt;""),HYPERLINK("#'"&amp;C1638&amp;"'!"&amp;J1638,J1638),"")</f>
        <v/>
      </c>
    </row>
    <row r="1639" ht="15" customHeight="1">
      <c r="B1639" s="16">
        <f>IF(AND(C1639&lt;&gt;"",J1639&lt;&gt;""),HYPERLINK("#'"&amp;C1639&amp;"'!"&amp;J1639,J1639),"")</f>
        <v/>
      </c>
    </row>
    <row r="1640" ht="15" customHeight="1">
      <c r="B1640" s="16">
        <f>IF(AND(C1640&lt;&gt;"",J1640&lt;&gt;""),HYPERLINK("#'"&amp;C1640&amp;"'!"&amp;J1640,J1640),"")</f>
        <v/>
      </c>
    </row>
    <row r="1641" ht="15" customHeight="1">
      <c r="B1641" s="16">
        <f>IF(AND(C1641&lt;&gt;"",J1641&lt;&gt;""),HYPERLINK("#'"&amp;C1641&amp;"'!"&amp;J1641,J1641),"")</f>
        <v/>
      </c>
    </row>
    <row r="1642" ht="15" customHeight="1">
      <c r="B1642" s="16">
        <f>IF(AND(C1642&lt;&gt;"",J1642&lt;&gt;""),HYPERLINK("#'"&amp;C1642&amp;"'!"&amp;J1642,J1642),"")</f>
        <v/>
      </c>
    </row>
    <row r="1643" ht="15" customHeight="1">
      <c r="B1643" s="16">
        <f>IF(AND(C1643&lt;&gt;"",J1643&lt;&gt;""),HYPERLINK("#'"&amp;C1643&amp;"'!"&amp;J1643,J1643),"")</f>
        <v/>
      </c>
    </row>
    <row r="1644" ht="15" customHeight="1">
      <c r="B1644" s="16">
        <f>IF(AND(C1644&lt;&gt;"",J1644&lt;&gt;""),HYPERLINK("#'"&amp;C1644&amp;"'!"&amp;J1644,J1644),"")</f>
        <v/>
      </c>
    </row>
    <row r="1645" ht="15" customHeight="1">
      <c r="B1645" s="16">
        <f>IF(AND(C1645&lt;&gt;"",J1645&lt;&gt;""),HYPERLINK("#'"&amp;C1645&amp;"'!"&amp;J1645,J1645),"")</f>
        <v/>
      </c>
    </row>
    <row r="1646" ht="15" customHeight="1">
      <c r="B1646" s="16">
        <f>IF(AND(C1646&lt;&gt;"",J1646&lt;&gt;""),HYPERLINK("#'"&amp;C1646&amp;"'!"&amp;J1646,J1646),"")</f>
        <v/>
      </c>
    </row>
    <row r="1647" ht="15" customHeight="1">
      <c r="B1647" s="16">
        <f>IF(AND(C1647&lt;&gt;"",J1647&lt;&gt;""),HYPERLINK("#'"&amp;C1647&amp;"'!"&amp;J1647,J1647),"")</f>
        <v/>
      </c>
    </row>
    <row r="1648" ht="15" customHeight="1">
      <c r="B1648" s="16">
        <f>IF(AND(C1648&lt;&gt;"",J1648&lt;&gt;""),HYPERLINK("#'"&amp;C1648&amp;"'!"&amp;J1648,J1648),"")</f>
        <v/>
      </c>
    </row>
    <row r="1649" ht="15" customHeight="1">
      <c r="B1649" s="16">
        <f>IF(AND(C1649&lt;&gt;"",J1649&lt;&gt;""),HYPERLINK("#'"&amp;C1649&amp;"'!"&amp;J1649,J1649),"")</f>
        <v/>
      </c>
    </row>
    <row r="1650" ht="15" customHeight="1">
      <c r="B1650" s="16">
        <f>IF(AND(C1650&lt;&gt;"",J1650&lt;&gt;""),HYPERLINK("#'"&amp;C1650&amp;"'!"&amp;J1650,J1650),"")</f>
        <v/>
      </c>
    </row>
    <row r="1651" ht="15" customHeight="1">
      <c r="B1651" s="16">
        <f>IF(AND(C1651&lt;&gt;"",J1651&lt;&gt;""),HYPERLINK("#'"&amp;C1651&amp;"'!"&amp;J1651,J1651),"")</f>
        <v/>
      </c>
    </row>
    <row r="1652" ht="15" customHeight="1">
      <c r="B1652" s="16">
        <f>IF(AND(C1652&lt;&gt;"",J1652&lt;&gt;""),HYPERLINK("#'"&amp;C1652&amp;"'!"&amp;J1652,J1652),"")</f>
        <v/>
      </c>
    </row>
    <row r="1653" ht="15" customHeight="1">
      <c r="B1653" s="16">
        <f>IF(AND(C1653&lt;&gt;"",J1653&lt;&gt;""),HYPERLINK("#'"&amp;C1653&amp;"'!"&amp;J1653,J1653),"")</f>
        <v/>
      </c>
    </row>
    <row r="1654" ht="15" customHeight="1">
      <c r="B1654" s="16">
        <f>IF(AND(C1654&lt;&gt;"",J1654&lt;&gt;""),HYPERLINK("#'"&amp;C1654&amp;"'!"&amp;J1654,J1654),"")</f>
        <v/>
      </c>
    </row>
    <row r="1655" ht="15" customHeight="1">
      <c r="B1655" s="16">
        <f>IF(AND(C1655&lt;&gt;"",J1655&lt;&gt;""),HYPERLINK("#'"&amp;C1655&amp;"'!"&amp;J1655,J1655),"")</f>
        <v/>
      </c>
    </row>
    <row r="1656" ht="15" customHeight="1">
      <c r="B1656" s="16">
        <f>IF(AND(C1656&lt;&gt;"",J1656&lt;&gt;""),HYPERLINK("#'"&amp;C1656&amp;"'!"&amp;J1656,J1656),"")</f>
        <v/>
      </c>
    </row>
    <row r="1657" ht="15" customHeight="1">
      <c r="B1657" s="16">
        <f>IF(AND(C1657&lt;&gt;"",J1657&lt;&gt;""),HYPERLINK("#'"&amp;C1657&amp;"'!"&amp;J1657,J1657),"")</f>
        <v/>
      </c>
    </row>
    <row r="1658" ht="15" customHeight="1">
      <c r="B1658" s="16">
        <f>IF(AND(C1658&lt;&gt;"",J1658&lt;&gt;""),HYPERLINK("#'"&amp;C1658&amp;"'!"&amp;J1658,J1658),"")</f>
        <v/>
      </c>
    </row>
    <row r="1659" ht="15" customHeight="1">
      <c r="B1659" s="16">
        <f>IF(AND(C1659&lt;&gt;"",J1659&lt;&gt;""),HYPERLINK("#'"&amp;C1659&amp;"'!"&amp;J1659,J1659),"")</f>
        <v/>
      </c>
    </row>
    <row r="1660" ht="15" customHeight="1">
      <c r="B1660" s="16">
        <f>IF(AND(C1660&lt;&gt;"",J1660&lt;&gt;""),HYPERLINK("#'"&amp;C1660&amp;"'!"&amp;J1660,J1660),"")</f>
        <v/>
      </c>
    </row>
    <row r="1661" ht="15" customHeight="1">
      <c r="B1661" s="16">
        <f>IF(AND(C1661&lt;&gt;"",J1661&lt;&gt;""),HYPERLINK("#'"&amp;C1661&amp;"'!"&amp;J1661,J1661),"")</f>
        <v/>
      </c>
    </row>
    <row r="1662" ht="15" customHeight="1">
      <c r="B1662" s="16">
        <f>IF(AND(C1662&lt;&gt;"",J1662&lt;&gt;""),HYPERLINK("#'"&amp;C1662&amp;"'!"&amp;J1662,J1662),"")</f>
        <v/>
      </c>
    </row>
    <row r="1663" ht="15" customHeight="1">
      <c r="B1663" s="16">
        <f>IF(AND(C1663&lt;&gt;"",J1663&lt;&gt;""),HYPERLINK("#'"&amp;C1663&amp;"'!"&amp;J1663,J1663),"")</f>
        <v/>
      </c>
    </row>
    <row r="1664" ht="15" customHeight="1">
      <c r="B1664" s="16">
        <f>IF(AND(C1664&lt;&gt;"",J1664&lt;&gt;""),HYPERLINK("#'"&amp;C1664&amp;"'!"&amp;J1664,J1664),"")</f>
        <v/>
      </c>
    </row>
    <row r="1665" ht="15" customHeight="1">
      <c r="B1665" s="16">
        <f>IF(AND(C1665&lt;&gt;"",J1665&lt;&gt;""),HYPERLINK("#'"&amp;C1665&amp;"'!"&amp;J1665,J1665),"")</f>
        <v/>
      </c>
    </row>
    <row r="1666" ht="15" customHeight="1">
      <c r="B1666" s="16">
        <f>IF(AND(C1666&lt;&gt;"",J1666&lt;&gt;""),HYPERLINK("#'"&amp;C1666&amp;"'!"&amp;J1666,J1666),"")</f>
        <v/>
      </c>
    </row>
    <row r="1667" ht="15" customHeight="1">
      <c r="B1667" s="16">
        <f>IF(AND(C1667&lt;&gt;"",J1667&lt;&gt;""),HYPERLINK("#'"&amp;C1667&amp;"'!"&amp;J1667,J1667),"")</f>
        <v/>
      </c>
    </row>
    <row r="1668" ht="15" customHeight="1">
      <c r="B1668" s="16">
        <f>IF(AND(C1668&lt;&gt;"",J1668&lt;&gt;""),HYPERLINK("#'"&amp;C1668&amp;"'!"&amp;J1668,J1668),"")</f>
        <v/>
      </c>
    </row>
    <row r="1669" ht="15" customHeight="1">
      <c r="B1669" s="16">
        <f>IF(AND(C1669&lt;&gt;"",J1669&lt;&gt;""),HYPERLINK("#'"&amp;C1669&amp;"'!"&amp;J1669,J1669),"")</f>
        <v/>
      </c>
    </row>
    <row r="1670" ht="15" customHeight="1">
      <c r="B1670" s="16">
        <f>IF(AND(C1670&lt;&gt;"",J1670&lt;&gt;""),HYPERLINK("#'"&amp;C1670&amp;"'!"&amp;J1670,J1670),"")</f>
        <v/>
      </c>
    </row>
    <row r="1671" ht="15" customHeight="1">
      <c r="B1671" s="16">
        <f>IF(AND(C1671&lt;&gt;"",J1671&lt;&gt;""),HYPERLINK("#'"&amp;C1671&amp;"'!"&amp;J1671,J1671),"")</f>
        <v/>
      </c>
    </row>
    <row r="1672" ht="15" customHeight="1">
      <c r="B1672" s="16">
        <f>IF(AND(C1672&lt;&gt;"",J1672&lt;&gt;""),HYPERLINK("#'"&amp;C1672&amp;"'!"&amp;J1672,J1672),"")</f>
        <v/>
      </c>
    </row>
    <row r="1673" ht="15" customHeight="1">
      <c r="B1673" s="16">
        <f>IF(AND(C1673&lt;&gt;"",J1673&lt;&gt;""),HYPERLINK("#'"&amp;C1673&amp;"'!"&amp;J1673,J1673),"")</f>
        <v/>
      </c>
    </row>
    <row r="1674" ht="15" customHeight="1">
      <c r="B1674" s="16">
        <f>IF(AND(C1674&lt;&gt;"",J1674&lt;&gt;""),HYPERLINK("#'"&amp;C1674&amp;"'!"&amp;J1674,J1674),"")</f>
        <v/>
      </c>
    </row>
    <row r="1675" ht="15" customHeight="1">
      <c r="B1675" s="16">
        <f>IF(AND(C1675&lt;&gt;"",J1675&lt;&gt;""),HYPERLINK("#'"&amp;C1675&amp;"'!"&amp;J1675,J1675),"")</f>
        <v/>
      </c>
    </row>
    <row r="1676" ht="15" customHeight="1">
      <c r="B1676" s="16">
        <f>IF(AND(C1676&lt;&gt;"",J1676&lt;&gt;""),HYPERLINK("#'"&amp;C1676&amp;"'!"&amp;J1676,J1676),"")</f>
        <v/>
      </c>
    </row>
    <row r="1677" ht="15" customHeight="1">
      <c r="B1677" s="16">
        <f>IF(AND(C1677&lt;&gt;"",J1677&lt;&gt;""),HYPERLINK("#'"&amp;C1677&amp;"'!"&amp;J1677,J1677),"")</f>
        <v/>
      </c>
    </row>
    <row r="1678" ht="15" customHeight="1">
      <c r="B1678" s="16">
        <f>IF(AND(C1678&lt;&gt;"",J1678&lt;&gt;""),HYPERLINK("#'"&amp;C1678&amp;"'!"&amp;J1678,J1678),"")</f>
        <v/>
      </c>
    </row>
    <row r="1679" ht="15" customHeight="1">
      <c r="B1679" s="16">
        <f>IF(AND(C1679&lt;&gt;"",J1679&lt;&gt;""),HYPERLINK("#'"&amp;C1679&amp;"'!"&amp;J1679,J1679),"")</f>
        <v/>
      </c>
    </row>
    <row r="1680" ht="15" customHeight="1">
      <c r="B1680" s="16">
        <f>IF(AND(C1680&lt;&gt;"",J1680&lt;&gt;""),HYPERLINK("#'"&amp;C1680&amp;"'!"&amp;J1680,J1680),"")</f>
        <v/>
      </c>
    </row>
    <row r="1681" ht="15" customHeight="1">
      <c r="B1681" s="16">
        <f>IF(AND(C1681&lt;&gt;"",J1681&lt;&gt;""),HYPERLINK("#'"&amp;C1681&amp;"'!"&amp;J1681,J1681),"")</f>
        <v/>
      </c>
    </row>
    <row r="1682" ht="15" customHeight="1">
      <c r="B1682" s="16">
        <f>IF(AND(C1682&lt;&gt;"",J1682&lt;&gt;""),HYPERLINK("#'"&amp;C1682&amp;"'!"&amp;J1682,J1682),"")</f>
        <v/>
      </c>
    </row>
    <row r="1683" ht="15" customHeight="1">
      <c r="B1683" s="16">
        <f>IF(AND(C1683&lt;&gt;"",J1683&lt;&gt;""),HYPERLINK("#'"&amp;C1683&amp;"'!"&amp;J1683,J1683),"")</f>
        <v/>
      </c>
    </row>
    <row r="1684" ht="15" customHeight="1">
      <c r="B1684" s="16">
        <f>IF(AND(C1684&lt;&gt;"",J1684&lt;&gt;""),HYPERLINK("#'"&amp;C1684&amp;"'!"&amp;J1684,J1684),"")</f>
        <v/>
      </c>
    </row>
    <row r="1685" ht="15" customHeight="1">
      <c r="B1685" s="16">
        <f>IF(AND(C1685&lt;&gt;"",J1685&lt;&gt;""),HYPERLINK("#'"&amp;C1685&amp;"'!"&amp;J1685,J1685),"")</f>
        <v/>
      </c>
    </row>
    <row r="1686" ht="15" customHeight="1">
      <c r="B1686" s="16">
        <f>IF(AND(C1686&lt;&gt;"",J1686&lt;&gt;""),HYPERLINK("#'"&amp;C1686&amp;"'!"&amp;J1686,J1686),"")</f>
        <v/>
      </c>
    </row>
    <row r="1687" ht="15" customHeight="1">
      <c r="B1687" s="16">
        <f>IF(AND(C1687&lt;&gt;"",J1687&lt;&gt;""),HYPERLINK("#'"&amp;C1687&amp;"'!"&amp;J1687,J1687),"")</f>
        <v/>
      </c>
    </row>
    <row r="1688" ht="15" customHeight="1">
      <c r="B1688" s="16">
        <f>IF(AND(C1688&lt;&gt;"",J1688&lt;&gt;""),HYPERLINK("#'"&amp;C1688&amp;"'!"&amp;J1688,J1688),"")</f>
        <v/>
      </c>
    </row>
    <row r="1689" ht="15" customHeight="1">
      <c r="B1689" s="16">
        <f>IF(AND(C1689&lt;&gt;"",J1689&lt;&gt;""),HYPERLINK("#'"&amp;C1689&amp;"'!"&amp;J1689,J1689),"")</f>
        <v/>
      </c>
    </row>
    <row r="1690" ht="15" customHeight="1">
      <c r="B1690" s="16">
        <f>IF(AND(C1690&lt;&gt;"",J1690&lt;&gt;""),HYPERLINK("#'"&amp;C1690&amp;"'!"&amp;J1690,J1690),"")</f>
        <v/>
      </c>
    </row>
    <row r="1691" ht="15" customHeight="1">
      <c r="B1691" s="16">
        <f>IF(AND(C1691&lt;&gt;"",J1691&lt;&gt;""),HYPERLINK("#'"&amp;C1691&amp;"'!"&amp;J1691,J1691),"")</f>
        <v/>
      </c>
    </row>
    <row r="1692" ht="15" customHeight="1">
      <c r="B1692" s="16">
        <f>IF(AND(C1692&lt;&gt;"",J1692&lt;&gt;""),HYPERLINK("#'"&amp;C1692&amp;"'!"&amp;J1692,J1692),"")</f>
        <v/>
      </c>
    </row>
    <row r="1693" ht="15" customHeight="1">
      <c r="B1693" s="16">
        <f>IF(AND(C1693&lt;&gt;"",J1693&lt;&gt;""),HYPERLINK("#'"&amp;C1693&amp;"'!"&amp;J1693,J1693),"")</f>
        <v/>
      </c>
    </row>
    <row r="1694" ht="15" customHeight="1">
      <c r="B1694" s="16">
        <f>IF(AND(C1694&lt;&gt;"",J1694&lt;&gt;""),HYPERLINK("#'"&amp;C1694&amp;"'!"&amp;J1694,J1694),"")</f>
        <v/>
      </c>
    </row>
    <row r="1695" ht="15" customHeight="1">
      <c r="B1695" s="16">
        <f>IF(AND(C1695&lt;&gt;"",J1695&lt;&gt;""),HYPERLINK("#'"&amp;C1695&amp;"'!"&amp;J1695,J1695),"")</f>
        <v/>
      </c>
    </row>
    <row r="1696" ht="15" customHeight="1">
      <c r="B1696" s="16">
        <f>IF(AND(C1696&lt;&gt;"",J1696&lt;&gt;""),HYPERLINK("#'"&amp;C1696&amp;"'!"&amp;J1696,J1696),"")</f>
        <v/>
      </c>
    </row>
    <row r="1697" ht="15" customHeight="1">
      <c r="B1697" s="16">
        <f>IF(AND(C1697&lt;&gt;"",J1697&lt;&gt;""),HYPERLINK("#'"&amp;C1697&amp;"'!"&amp;J1697,J1697),"")</f>
        <v/>
      </c>
    </row>
    <row r="1698" ht="15" customHeight="1">
      <c r="B1698" s="16">
        <f>IF(AND(C1698&lt;&gt;"",J1698&lt;&gt;""),HYPERLINK("#'"&amp;C1698&amp;"'!"&amp;J1698,J1698),"")</f>
        <v/>
      </c>
    </row>
    <row r="1699" ht="15" customHeight="1">
      <c r="B1699" s="16">
        <f>IF(AND(C1699&lt;&gt;"",J1699&lt;&gt;""),HYPERLINK("#'"&amp;C1699&amp;"'!"&amp;J1699,J1699),"")</f>
        <v/>
      </c>
    </row>
    <row r="1700" ht="15" customHeight="1">
      <c r="B1700" s="16">
        <f>IF(AND(C1700&lt;&gt;"",J1700&lt;&gt;""),HYPERLINK("#'"&amp;C1700&amp;"'!"&amp;J1700,J1700),"")</f>
        <v/>
      </c>
    </row>
    <row r="1701" ht="15" customHeight="1">
      <c r="B1701" s="16">
        <f>IF(AND(C1701&lt;&gt;"",J1701&lt;&gt;""),HYPERLINK("#'"&amp;C1701&amp;"'!"&amp;J1701,J1701),"")</f>
        <v/>
      </c>
    </row>
    <row r="1702" ht="15" customHeight="1">
      <c r="B1702" s="16">
        <f>IF(AND(C1702&lt;&gt;"",J1702&lt;&gt;""),HYPERLINK("#'"&amp;C1702&amp;"'!"&amp;J1702,J1702),"")</f>
        <v/>
      </c>
    </row>
    <row r="1703" ht="15" customHeight="1">
      <c r="B1703" s="16">
        <f>IF(AND(C1703&lt;&gt;"",J1703&lt;&gt;""),HYPERLINK("#'"&amp;C1703&amp;"'!"&amp;J1703,J1703),"")</f>
        <v/>
      </c>
    </row>
    <row r="1704" ht="15" customHeight="1">
      <c r="B1704" s="16">
        <f>IF(AND(C1704&lt;&gt;"",J1704&lt;&gt;""),HYPERLINK("#'"&amp;C1704&amp;"'!"&amp;J1704,J1704),"")</f>
        <v/>
      </c>
    </row>
    <row r="1705" ht="15" customHeight="1">
      <c r="B1705" s="16">
        <f>IF(AND(C1705&lt;&gt;"",J1705&lt;&gt;""),HYPERLINK("#'"&amp;C1705&amp;"'!"&amp;J1705,J1705),"")</f>
        <v/>
      </c>
    </row>
    <row r="1706" ht="15" customHeight="1">
      <c r="B1706" s="16">
        <f>IF(AND(C1706&lt;&gt;"",J1706&lt;&gt;""),HYPERLINK("#'"&amp;C1706&amp;"'!"&amp;J1706,J1706),"")</f>
        <v/>
      </c>
    </row>
    <row r="1707" ht="15" customHeight="1">
      <c r="B1707" s="16">
        <f>IF(AND(C1707&lt;&gt;"",J1707&lt;&gt;""),HYPERLINK("#'"&amp;C1707&amp;"'!"&amp;J1707,J1707),"")</f>
        <v/>
      </c>
    </row>
    <row r="1708" ht="15" customHeight="1">
      <c r="B1708" s="16">
        <f>IF(AND(C1708&lt;&gt;"",J1708&lt;&gt;""),HYPERLINK("#'"&amp;C1708&amp;"'!"&amp;J1708,J1708),"")</f>
        <v/>
      </c>
    </row>
    <row r="1709" ht="15" customHeight="1">
      <c r="B1709" s="16">
        <f>IF(AND(C1709&lt;&gt;"",J1709&lt;&gt;""),HYPERLINK("#'"&amp;C1709&amp;"'!"&amp;J1709,J1709),"")</f>
        <v/>
      </c>
    </row>
    <row r="1710" ht="15" customHeight="1">
      <c r="B1710" s="16">
        <f>IF(AND(C1710&lt;&gt;"",J1710&lt;&gt;""),HYPERLINK("#'"&amp;C1710&amp;"'!"&amp;J1710,J1710),"")</f>
        <v/>
      </c>
    </row>
    <row r="1711" ht="15" customHeight="1">
      <c r="B1711" s="16">
        <f>IF(AND(C1711&lt;&gt;"",J1711&lt;&gt;""),HYPERLINK("#'"&amp;C1711&amp;"'!"&amp;J1711,J1711),"")</f>
        <v/>
      </c>
    </row>
    <row r="1712" ht="15" customHeight="1">
      <c r="B1712" s="16">
        <f>IF(AND(C1712&lt;&gt;"",J1712&lt;&gt;""),HYPERLINK("#'"&amp;C1712&amp;"'!"&amp;J1712,J1712),"")</f>
        <v/>
      </c>
    </row>
    <row r="1713" ht="15" customHeight="1">
      <c r="B1713" s="16">
        <f>IF(AND(C1713&lt;&gt;"",J1713&lt;&gt;""),HYPERLINK("#'"&amp;C1713&amp;"'!"&amp;J1713,J1713),"")</f>
        <v/>
      </c>
    </row>
    <row r="1714" ht="15" customHeight="1">
      <c r="B1714" s="16">
        <f>IF(AND(C1714&lt;&gt;"",J1714&lt;&gt;""),HYPERLINK("#'"&amp;C1714&amp;"'!"&amp;J1714,J1714),"")</f>
        <v/>
      </c>
    </row>
    <row r="1715" ht="15" customHeight="1">
      <c r="B1715" s="16">
        <f>IF(AND(C1715&lt;&gt;"",J1715&lt;&gt;""),HYPERLINK("#'"&amp;C1715&amp;"'!"&amp;J1715,J1715),"")</f>
        <v/>
      </c>
    </row>
    <row r="1716" ht="15" customHeight="1">
      <c r="B1716" s="16">
        <f>IF(AND(C1716&lt;&gt;"",J1716&lt;&gt;""),HYPERLINK("#'"&amp;C1716&amp;"'!"&amp;J1716,J1716),"")</f>
        <v/>
      </c>
    </row>
    <row r="1717" ht="15" customHeight="1">
      <c r="B1717" s="16">
        <f>IF(AND(C1717&lt;&gt;"",J1717&lt;&gt;""),HYPERLINK("#'"&amp;C1717&amp;"'!"&amp;J1717,J1717),"")</f>
        <v/>
      </c>
    </row>
    <row r="1718" ht="15" customHeight="1">
      <c r="B1718" s="16">
        <f>IF(AND(C1718&lt;&gt;"",J1718&lt;&gt;""),HYPERLINK("#'"&amp;C1718&amp;"'!"&amp;J1718,J1718),"")</f>
        <v/>
      </c>
    </row>
    <row r="1719" ht="15" customHeight="1">
      <c r="B1719" s="16">
        <f>IF(AND(C1719&lt;&gt;"",J1719&lt;&gt;""),HYPERLINK("#'"&amp;C1719&amp;"'!"&amp;J1719,J1719),"")</f>
        <v/>
      </c>
    </row>
    <row r="1720" ht="15" customHeight="1">
      <c r="B1720" s="16">
        <f>IF(AND(C1720&lt;&gt;"",J1720&lt;&gt;""),HYPERLINK("#'"&amp;C1720&amp;"'!"&amp;J1720,J1720),"")</f>
        <v/>
      </c>
    </row>
    <row r="1721" ht="15" customHeight="1">
      <c r="B1721" s="16">
        <f>IF(AND(C1721&lt;&gt;"",J1721&lt;&gt;""),HYPERLINK("#'"&amp;C1721&amp;"'!"&amp;J1721,J1721),"")</f>
        <v/>
      </c>
    </row>
    <row r="1722" ht="15" customHeight="1">
      <c r="B1722" s="16">
        <f>IF(AND(C1722&lt;&gt;"",J1722&lt;&gt;""),HYPERLINK("#'"&amp;C1722&amp;"'!"&amp;J1722,J1722),"")</f>
        <v/>
      </c>
    </row>
    <row r="1723" ht="15" customHeight="1">
      <c r="B1723" s="16">
        <f>IF(AND(C1723&lt;&gt;"",J1723&lt;&gt;""),HYPERLINK("#'"&amp;C1723&amp;"'!"&amp;J1723,J1723),"")</f>
        <v/>
      </c>
    </row>
    <row r="1724" ht="15" customHeight="1">
      <c r="B1724" s="16">
        <f>IF(AND(C1724&lt;&gt;"",J1724&lt;&gt;""),HYPERLINK("#'"&amp;C1724&amp;"'!"&amp;J1724,J1724),"")</f>
        <v/>
      </c>
    </row>
    <row r="1725" ht="15" customHeight="1">
      <c r="B1725" s="16">
        <f>IF(AND(C1725&lt;&gt;"",J1725&lt;&gt;""),HYPERLINK("#'"&amp;C1725&amp;"'!"&amp;J1725,J1725),"")</f>
        <v/>
      </c>
    </row>
    <row r="1726" ht="15" customHeight="1">
      <c r="B1726" s="16">
        <f>IF(AND(C1726&lt;&gt;"",J1726&lt;&gt;""),HYPERLINK("#'"&amp;C1726&amp;"'!"&amp;J1726,J1726),"")</f>
        <v/>
      </c>
    </row>
    <row r="1727" ht="15" customHeight="1">
      <c r="B1727" s="16">
        <f>IF(AND(C1727&lt;&gt;"",J1727&lt;&gt;""),HYPERLINK("#'"&amp;C1727&amp;"'!"&amp;J1727,J1727),"")</f>
        <v/>
      </c>
    </row>
    <row r="1728" ht="15" customHeight="1">
      <c r="B1728" s="16">
        <f>IF(AND(C1728&lt;&gt;"",J1728&lt;&gt;""),HYPERLINK("#'"&amp;C1728&amp;"'!"&amp;J1728,J1728),"")</f>
        <v/>
      </c>
    </row>
    <row r="1729" ht="15" customHeight="1">
      <c r="B1729" s="16">
        <f>IF(AND(C1729&lt;&gt;"",J1729&lt;&gt;""),HYPERLINK("#'"&amp;C1729&amp;"'!"&amp;J1729,J1729),"")</f>
        <v/>
      </c>
    </row>
    <row r="1730" ht="15" customHeight="1">
      <c r="B1730" s="16">
        <f>IF(AND(C1730&lt;&gt;"",J1730&lt;&gt;""),HYPERLINK("#'"&amp;C1730&amp;"'!"&amp;J1730,J1730),"")</f>
        <v/>
      </c>
    </row>
    <row r="1731" ht="15" customHeight="1">
      <c r="B1731" s="16">
        <f>IF(AND(C1731&lt;&gt;"",J1731&lt;&gt;""),HYPERLINK("#'"&amp;C1731&amp;"'!"&amp;J1731,J1731),"")</f>
        <v/>
      </c>
    </row>
    <row r="1732" ht="15" customHeight="1">
      <c r="B1732" s="16">
        <f>IF(AND(C1732&lt;&gt;"",J1732&lt;&gt;""),HYPERLINK("#'"&amp;C1732&amp;"'!"&amp;J1732,J1732),"")</f>
        <v/>
      </c>
    </row>
    <row r="1733" ht="15" customHeight="1">
      <c r="B1733" s="16">
        <f>IF(AND(C1733&lt;&gt;"",J1733&lt;&gt;""),HYPERLINK("#'"&amp;C1733&amp;"'!"&amp;J1733,J1733),"")</f>
        <v/>
      </c>
    </row>
    <row r="1734" ht="15" customHeight="1">
      <c r="B1734" s="16">
        <f>IF(AND(C1734&lt;&gt;"",J1734&lt;&gt;""),HYPERLINK("#'"&amp;C1734&amp;"'!"&amp;J1734,J1734),"")</f>
        <v/>
      </c>
    </row>
    <row r="1735" ht="15" customHeight="1">
      <c r="B1735" s="16">
        <f>IF(AND(C1735&lt;&gt;"",J1735&lt;&gt;""),HYPERLINK("#'"&amp;C1735&amp;"'!"&amp;J1735,J1735),"")</f>
        <v/>
      </c>
    </row>
    <row r="1736" ht="15" customHeight="1">
      <c r="B1736" s="16">
        <f>IF(AND(C1736&lt;&gt;"",J1736&lt;&gt;""),HYPERLINK("#'"&amp;C1736&amp;"'!"&amp;J1736,J1736),"")</f>
        <v/>
      </c>
    </row>
    <row r="1737" ht="15" customHeight="1">
      <c r="B1737" s="16">
        <f>IF(AND(C1737&lt;&gt;"",J1737&lt;&gt;""),HYPERLINK("#'"&amp;C1737&amp;"'!"&amp;J1737,J1737),"")</f>
        <v/>
      </c>
    </row>
    <row r="1738" ht="15" customHeight="1">
      <c r="B1738" s="16">
        <f>IF(AND(C1738&lt;&gt;"",J1738&lt;&gt;""),HYPERLINK("#'"&amp;C1738&amp;"'!"&amp;J1738,J1738),"")</f>
        <v/>
      </c>
    </row>
    <row r="1739" ht="15" customHeight="1">
      <c r="B1739" s="16">
        <f>IF(AND(C1739&lt;&gt;"",J1739&lt;&gt;""),HYPERLINK("#'"&amp;C1739&amp;"'!"&amp;J1739,J1739),"")</f>
        <v/>
      </c>
    </row>
    <row r="1740" ht="15" customHeight="1">
      <c r="B1740" s="16">
        <f>IF(AND(C1740&lt;&gt;"",J1740&lt;&gt;""),HYPERLINK("#'"&amp;C1740&amp;"'!"&amp;J1740,J1740),"")</f>
        <v/>
      </c>
    </row>
    <row r="1741" ht="15" customHeight="1">
      <c r="B1741" s="16">
        <f>IF(AND(C1741&lt;&gt;"",J1741&lt;&gt;""),HYPERLINK("#'"&amp;C1741&amp;"'!"&amp;J1741,J1741),"")</f>
        <v/>
      </c>
    </row>
    <row r="1742" ht="15" customHeight="1">
      <c r="B1742" s="16">
        <f>IF(AND(C1742&lt;&gt;"",J1742&lt;&gt;""),HYPERLINK("#'"&amp;C1742&amp;"'!"&amp;J1742,J1742),"")</f>
        <v/>
      </c>
    </row>
    <row r="1743" ht="15" customHeight="1">
      <c r="B1743" s="16">
        <f>IF(AND(C1743&lt;&gt;"",J1743&lt;&gt;""),HYPERLINK("#'"&amp;C1743&amp;"'!"&amp;J1743,J1743),"")</f>
        <v/>
      </c>
    </row>
    <row r="1744" ht="15" customHeight="1">
      <c r="B1744" s="16">
        <f>IF(AND(C1744&lt;&gt;"",J1744&lt;&gt;""),HYPERLINK("#'"&amp;C1744&amp;"'!"&amp;J1744,J1744),"")</f>
        <v/>
      </c>
    </row>
    <row r="1745" ht="15" customHeight="1">
      <c r="B1745" s="16">
        <f>IF(AND(C1745&lt;&gt;"",J1745&lt;&gt;""),HYPERLINK("#'"&amp;C1745&amp;"'!"&amp;J1745,J1745),"")</f>
        <v/>
      </c>
    </row>
    <row r="1746" ht="15" customHeight="1">
      <c r="B1746" s="16">
        <f>IF(AND(C1746&lt;&gt;"",J1746&lt;&gt;""),HYPERLINK("#'"&amp;C1746&amp;"'!"&amp;J1746,J1746),"")</f>
        <v/>
      </c>
    </row>
    <row r="1747" ht="15" customHeight="1">
      <c r="B1747" s="16">
        <f>IF(AND(C1747&lt;&gt;"",J1747&lt;&gt;""),HYPERLINK("#'"&amp;C1747&amp;"'!"&amp;J1747,J1747),"")</f>
        <v/>
      </c>
    </row>
    <row r="1748" ht="15" customHeight="1">
      <c r="B1748" s="16">
        <f>IF(AND(C1748&lt;&gt;"",J1748&lt;&gt;""),HYPERLINK("#'"&amp;C1748&amp;"'!"&amp;J1748,J1748),"")</f>
        <v/>
      </c>
    </row>
    <row r="1749" ht="15" customHeight="1">
      <c r="B1749" s="16">
        <f>IF(AND(C1749&lt;&gt;"",J1749&lt;&gt;""),HYPERLINK("#'"&amp;C1749&amp;"'!"&amp;J1749,J1749),"")</f>
        <v/>
      </c>
    </row>
    <row r="1750" ht="15" customHeight="1">
      <c r="B1750" s="16">
        <f>IF(AND(C1750&lt;&gt;"",J1750&lt;&gt;""),HYPERLINK("#'"&amp;C1750&amp;"'!"&amp;J1750,J1750),"")</f>
        <v/>
      </c>
    </row>
    <row r="1751" ht="15" customHeight="1">
      <c r="B1751" s="16">
        <f>IF(AND(C1751&lt;&gt;"",J1751&lt;&gt;""),HYPERLINK("#'"&amp;C1751&amp;"'!"&amp;J1751,J1751),"")</f>
        <v/>
      </c>
    </row>
    <row r="1752" ht="15" customHeight="1">
      <c r="B1752" s="16">
        <f>IF(AND(C1752&lt;&gt;"",J1752&lt;&gt;""),HYPERLINK("#'"&amp;C1752&amp;"'!"&amp;J1752,J1752),"")</f>
        <v/>
      </c>
    </row>
    <row r="1753" ht="15" customHeight="1">
      <c r="B1753" s="16">
        <f>IF(AND(C1753&lt;&gt;"",J1753&lt;&gt;""),HYPERLINK("#'"&amp;C1753&amp;"'!"&amp;J1753,J1753),"")</f>
        <v/>
      </c>
    </row>
    <row r="1754" ht="15" customHeight="1">
      <c r="B1754" s="16">
        <f>IF(AND(C1754&lt;&gt;"",J1754&lt;&gt;""),HYPERLINK("#'"&amp;C1754&amp;"'!"&amp;J1754,J1754),"")</f>
        <v/>
      </c>
    </row>
    <row r="1755" ht="15" customHeight="1">
      <c r="B1755" s="16">
        <f>IF(AND(C1755&lt;&gt;"",J1755&lt;&gt;""),HYPERLINK("#'"&amp;C1755&amp;"'!"&amp;J1755,J1755),"")</f>
        <v/>
      </c>
    </row>
    <row r="1756" ht="15" customHeight="1">
      <c r="B1756" s="16">
        <f>IF(AND(C1756&lt;&gt;"",J1756&lt;&gt;""),HYPERLINK("#'"&amp;C1756&amp;"'!"&amp;J1756,J1756),"")</f>
        <v/>
      </c>
    </row>
    <row r="1757" ht="15" customHeight="1">
      <c r="B1757" s="16">
        <f>IF(AND(C1757&lt;&gt;"",J1757&lt;&gt;""),HYPERLINK("#'"&amp;C1757&amp;"'!"&amp;J1757,J1757),"")</f>
        <v/>
      </c>
    </row>
    <row r="1758" ht="15" customHeight="1">
      <c r="B1758" s="16">
        <f>IF(AND(C1758&lt;&gt;"",J1758&lt;&gt;""),HYPERLINK("#'"&amp;C1758&amp;"'!"&amp;J1758,J1758),"")</f>
        <v/>
      </c>
    </row>
    <row r="1759" ht="15" customHeight="1">
      <c r="B1759" s="16">
        <f>IF(AND(C1759&lt;&gt;"",J1759&lt;&gt;""),HYPERLINK("#'"&amp;C1759&amp;"'!"&amp;J1759,J1759),"")</f>
        <v/>
      </c>
    </row>
    <row r="1760" ht="15" customHeight="1">
      <c r="B1760" s="16">
        <f>IF(AND(C1760&lt;&gt;"",J1760&lt;&gt;""),HYPERLINK("#'"&amp;C1760&amp;"'!"&amp;J1760,J1760),"")</f>
        <v/>
      </c>
    </row>
    <row r="1761" ht="15" customHeight="1">
      <c r="B1761" s="16">
        <f>IF(AND(C1761&lt;&gt;"",J1761&lt;&gt;""),HYPERLINK("#'"&amp;C1761&amp;"'!"&amp;J1761,J1761),"")</f>
        <v/>
      </c>
    </row>
    <row r="1762" ht="15" customHeight="1">
      <c r="B1762" s="16">
        <f>IF(AND(C1762&lt;&gt;"",J1762&lt;&gt;""),HYPERLINK("#'"&amp;C1762&amp;"'!"&amp;J1762,J1762),"")</f>
        <v/>
      </c>
    </row>
    <row r="1763" ht="15" customHeight="1">
      <c r="B1763" s="16">
        <f>IF(AND(C1763&lt;&gt;"",J1763&lt;&gt;""),HYPERLINK("#'"&amp;C1763&amp;"'!"&amp;J1763,J1763),"")</f>
        <v/>
      </c>
    </row>
    <row r="1764" ht="15" customHeight="1">
      <c r="B1764" s="16">
        <f>IF(AND(C1764&lt;&gt;"",J1764&lt;&gt;""),HYPERLINK("#'"&amp;C1764&amp;"'!"&amp;J1764,J1764),"")</f>
        <v/>
      </c>
    </row>
    <row r="1765" ht="15" customHeight="1">
      <c r="B1765" s="16">
        <f>IF(AND(C1765&lt;&gt;"",J1765&lt;&gt;""),HYPERLINK("#'"&amp;C1765&amp;"'!"&amp;J1765,J1765),"")</f>
        <v/>
      </c>
    </row>
    <row r="1766" ht="15" customHeight="1">
      <c r="B1766" s="16">
        <f>IF(AND(C1766&lt;&gt;"",J1766&lt;&gt;""),HYPERLINK("#'"&amp;C1766&amp;"'!"&amp;J1766,J1766),"")</f>
        <v/>
      </c>
    </row>
    <row r="1767" ht="15" customHeight="1">
      <c r="B1767" s="16">
        <f>IF(AND(C1767&lt;&gt;"",J1767&lt;&gt;""),HYPERLINK("#'"&amp;C1767&amp;"'!"&amp;J1767,J1767),"")</f>
        <v/>
      </c>
    </row>
    <row r="1768" ht="15" customHeight="1">
      <c r="B1768" s="16">
        <f>IF(AND(C1768&lt;&gt;"",J1768&lt;&gt;""),HYPERLINK("#'"&amp;C1768&amp;"'!"&amp;J1768,J1768),"")</f>
        <v/>
      </c>
    </row>
    <row r="1769" ht="15" customHeight="1">
      <c r="B1769" s="16">
        <f>IF(AND(C1769&lt;&gt;"",J1769&lt;&gt;""),HYPERLINK("#'"&amp;C1769&amp;"'!"&amp;J1769,J1769),"")</f>
        <v/>
      </c>
    </row>
    <row r="1770" ht="15" customHeight="1">
      <c r="B1770" s="16">
        <f>IF(AND(C1770&lt;&gt;"",J1770&lt;&gt;""),HYPERLINK("#'"&amp;C1770&amp;"'!"&amp;J1770,J1770),"")</f>
        <v/>
      </c>
    </row>
    <row r="1771" ht="15" customHeight="1">
      <c r="B1771" s="16">
        <f>IF(AND(C1771&lt;&gt;"",J1771&lt;&gt;""),HYPERLINK("#'"&amp;C1771&amp;"'!"&amp;J1771,J1771),"")</f>
        <v/>
      </c>
    </row>
    <row r="1772" ht="15" customHeight="1">
      <c r="B1772" s="16">
        <f>IF(AND(C1772&lt;&gt;"",J1772&lt;&gt;""),HYPERLINK("#'"&amp;C1772&amp;"'!"&amp;J1772,J1772),"")</f>
        <v/>
      </c>
    </row>
    <row r="1773" ht="15" customHeight="1">
      <c r="B1773" s="16">
        <f>IF(AND(C1773&lt;&gt;"",J1773&lt;&gt;""),HYPERLINK("#'"&amp;C1773&amp;"'!"&amp;J1773,J1773),"")</f>
        <v/>
      </c>
    </row>
    <row r="1774" ht="15" customHeight="1">
      <c r="B1774" s="16">
        <f>IF(AND(C1774&lt;&gt;"",J1774&lt;&gt;""),HYPERLINK("#'"&amp;C1774&amp;"'!"&amp;J1774,J1774),"")</f>
        <v/>
      </c>
    </row>
    <row r="1775" ht="15" customHeight="1">
      <c r="B1775" s="16">
        <f>IF(AND(C1775&lt;&gt;"",J1775&lt;&gt;""),HYPERLINK("#'"&amp;C1775&amp;"'!"&amp;J1775,J1775),"")</f>
        <v/>
      </c>
    </row>
    <row r="1776" ht="15" customHeight="1">
      <c r="B1776" s="16">
        <f>IF(AND(C1776&lt;&gt;"",J1776&lt;&gt;""),HYPERLINK("#'"&amp;C1776&amp;"'!"&amp;J1776,J1776),"")</f>
        <v/>
      </c>
    </row>
    <row r="1777" ht="15" customHeight="1">
      <c r="B1777" s="16">
        <f>IF(AND(C1777&lt;&gt;"",J1777&lt;&gt;""),HYPERLINK("#'"&amp;C1777&amp;"'!"&amp;J1777,J1777),"")</f>
        <v/>
      </c>
    </row>
    <row r="1778" ht="15" customHeight="1">
      <c r="B1778" s="16">
        <f>IF(AND(C1778&lt;&gt;"",J1778&lt;&gt;""),HYPERLINK("#'"&amp;C1778&amp;"'!"&amp;J1778,J1778),"")</f>
        <v/>
      </c>
    </row>
    <row r="1779" ht="15" customHeight="1">
      <c r="B1779" s="16">
        <f>IF(AND(C1779&lt;&gt;"",J1779&lt;&gt;""),HYPERLINK("#'"&amp;C1779&amp;"'!"&amp;J1779,J1779),"")</f>
        <v/>
      </c>
    </row>
    <row r="1780" ht="15" customHeight="1">
      <c r="B1780" s="16">
        <f>IF(AND(C1780&lt;&gt;"",J1780&lt;&gt;""),HYPERLINK("#'"&amp;C1780&amp;"'!"&amp;J1780,J1780),"")</f>
        <v/>
      </c>
    </row>
    <row r="1781" ht="15" customHeight="1">
      <c r="B1781" s="16">
        <f>IF(AND(C1781&lt;&gt;"",J1781&lt;&gt;""),HYPERLINK("#'"&amp;C1781&amp;"'!"&amp;J1781,J1781),"")</f>
        <v/>
      </c>
    </row>
    <row r="1782" ht="15" customHeight="1">
      <c r="B1782" s="16">
        <f>IF(AND(C1782&lt;&gt;"",J1782&lt;&gt;""),HYPERLINK("#'"&amp;C1782&amp;"'!"&amp;J1782,J1782),"")</f>
        <v/>
      </c>
    </row>
    <row r="1783" ht="15" customHeight="1">
      <c r="B1783" s="16">
        <f>IF(AND(C1783&lt;&gt;"",J1783&lt;&gt;""),HYPERLINK("#'"&amp;C1783&amp;"'!"&amp;J1783,J1783),"")</f>
        <v/>
      </c>
    </row>
    <row r="1784" ht="15" customHeight="1">
      <c r="B1784" s="16">
        <f>IF(AND(C1784&lt;&gt;"",J1784&lt;&gt;""),HYPERLINK("#'"&amp;C1784&amp;"'!"&amp;J1784,J1784),"")</f>
        <v/>
      </c>
    </row>
    <row r="1785" ht="15" customHeight="1">
      <c r="B1785" s="16">
        <f>IF(AND(C1785&lt;&gt;"",J1785&lt;&gt;""),HYPERLINK("#'"&amp;C1785&amp;"'!"&amp;J1785,J1785),"")</f>
        <v/>
      </c>
    </row>
    <row r="1786" ht="15" customHeight="1">
      <c r="B1786" s="16">
        <f>IF(AND(C1786&lt;&gt;"",J1786&lt;&gt;""),HYPERLINK("#'"&amp;C1786&amp;"'!"&amp;J1786,J1786),"")</f>
        <v/>
      </c>
    </row>
    <row r="1787" ht="15" customHeight="1">
      <c r="B1787" s="16">
        <f>IF(AND(C1787&lt;&gt;"",J1787&lt;&gt;""),HYPERLINK("#'"&amp;C1787&amp;"'!"&amp;J1787,J1787),"")</f>
        <v/>
      </c>
    </row>
    <row r="1788" ht="15" customHeight="1">
      <c r="B1788" s="16">
        <f>IF(AND(C1788&lt;&gt;"",J1788&lt;&gt;""),HYPERLINK("#'"&amp;C1788&amp;"'!"&amp;J1788,J1788),"")</f>
        <v/>
      </c>
    </row>
    <row r="1789" ht="15" customHeight="1">
      <c r="B1789" s="16">
        <f>IF(AND(C1789&lt;&gt;"",J1789&lt;&gt;""),HYPERLINK("#'"&amp;C1789&amp;"'!"&amp;J1789,J1789),"")</f>
        <v/>
      </c>
    </row>
    <row r="1790" ht="15" customHeight="1">
      <c r="B1790" s="16">
        <f>IF(AND(C1790&lt;&gt;"",J1790&lt;&gt;""),HYPERLINK("#'"&amp;C1790&amp;"'!"&amp;J1790,J1790),"")</f>
        <v/>
      </c>
    </row>
    <row r="1791" ht="15" customHeight="1">
      <c r="B1791" s="16">
        <f>IF(AND(C1791&lt;&gt;"",J1791&lt;&gt;""),HYPERLINK("#'"&amp;C1791&amp;"'!"&amp;J1791,J1791),"")</f>
        <v/>
      </c>
    </row>
    <row r="1792" ht="15" customHeight="1">
      <c r="B1792" s="16">
        <f>IF(AND(C1792&lt;&gt;"",J1792&lt;&gt;""),HYPERLINK("#'"&amp;C1792&amp;"'!"&amp;J1792,J1792),"")</f>
        <v/>
      </c>
    </row>
    <row r="1793" ht="15" customHeight="1">
      <c r="B1793" s="16">
        <f>IF(AND(C1793&lt;&gt;"",J1793&lt;&gt;""),HYPERLINK("#'"&amp;C1793&amp;"'!"&amp;J1793,J1793),"")</f>
        <v/>
      </c>
    </row>
    <row r="1794" ht="15" customHeight="1">
      <c r="B1794" s="16">
        <f>IF(AND(C1794&lt;&gt;"",J1794&lt;&gt;""),HYPERLINK("#'"&amp;C1794&amp;"'!"&amp;J1794,J1794),"")</f>
        <v/>
      </c>
    </row>
    <row r="1795" ht="15" customHeight="1">
      <c r="B1795" s="16">
        <f>IF(AND(C1795&lt;&gt;"",J1795&lt;&gt;""),HYPERLINK("#'"&amp;C1795&amp;"'!"&amp;J1795,J1795),"")</f>
        <v/>
      </c>
    </row>
    <row r="1796" ht="15" customHeight="1">
      <c r="B1796" s="16">
        <f>IF(AND(C1796&lt;&gt;"",J1796&lt;&gt;""),HYPERLINK("#'"&amp;C1796&amp;"'!"&amp;J1796,J1796),"")</f>
        <v/>
      </c>
    </row>
    <row r="1797" ht="15" customHeight="1">
      <c r="B1797" s="16">
        <f>IF(AND(C1797&lt;&gt;"",J1797&lt;&gt;""),HYPERLINK("#'"&amp;C1797&amp;"'!"&amp;J1797,J1797),"")</f>
        <v/>
      </c>
    </row>
    <row r="1798" ht="15" customHeight="1">
      <c r="B1798" s="16">
        <f>IF(AND(C1798&lt;&gt;"",J1798&lt;&gt;""),HYPERLINK("#'"&amp;C1798&amp;"'!"&amp;J1798,J1798),"")</f>
        <v/>
      </c>
    </row>
    <row r="1799" ht="15" customHeight="1">
      <c r="B1799" s="16">
        <f>IF(AND(C1799&lt;&gt;"",J1799&lt;&gt;""),HYPERLINK("#'"&amp;C1799&amp;"'!"&amp;J1799,J1799),"")</f>
        <v/>
      </c>
    </row>
    <row r="1800" ht="15" customHeight="1">
      <c r="B1800" s="16">
        <f>IF(AND(C1800&lt;&gt;"",J1800&lt;&gt;""),HYPERLINK("#'"&amp;C1800&amp;"'!"&amp;J1800,J1800),"")</f>
        <v/>
      </c>
    </row>
    <row r="1801" ht="15" customHeight="1">
      <c r="B1801" s="16">
        <f>IF(AND(C1801&lt;&gt;"",J1801&lt;&gt;""),HYPERLINK("#'"&amp;C1801&amp;"'!"&amp;J1801,J1801),"")</f>
        <v/>
      </c>
    </row>
    <row r="1802" ht="15" customHeight="1">
      <c r="B1802" s="16">
        <f>IF(AND(C1802&lt;&gt;"",J1802&lt;&gt;""),HYPERLINK("#'"&amp;C1802&amp;"'!"&amp;J1802,J1802),"")</f>
        <v/>
      </c>
    </row>
    <row r="1803" ht="15" customHeight="1">
      <c r="B1803" s="16">
        <f>IF(AND(C1803&lt;&gt;"",J1803&lt;&gt;""),HYPERLINK("#'"&amp;C1803&amp;"'!"&amp;J1803,J1803),"")</f>
        <v/>
      </c>
    </row>
    <row r="1804" ht="15" customHeight="1">
      <c r="B1804" s="16">
        <f>IF(AND(C1804&lt;&gt;"",J1804&lt;&gt;""),HYPERLINK("#'"&amp;C1804&amp;"'!"&amp;J1804,J1804),"")</f>
        <v/>
      </c>
    </row>
    <row r="1805" ht="15" customHeight="1">
      <c r="B1805" s="16">
        <f>IF(AND(C1805&lt;&gt;"",J1805&lt;&gt;""),HYPERLINK("#'"&amp;C1805&amp;"'!"&amp;J1805,J1805),"")</f>
        <v/>
      </c>
    </row>
    <row r="1806" ht="15" customHeight="1">
      <c r="B1806" s="16">
        <f>IF(AND(C1806&lt;&gt;"",J1806&lt;&gt;""),HYPERLINK("#'"&amp;C1806&amp;"'!"&amp;J1806,J1806),"")</f>
        <v/>
      </c>
    </row>
    <row r="1807" ht="15" customHeight="1">
      <c r="B1807" s="16">
        <f>IF(AND(C1807&lt;&gt;"",J1807&lt;&gt;""),HYPERLINK("#'"&amp;C1807&amp;"'!"&amp;J1807,J1807),"")</f>
        <v/>
      </c>
    </row>
    <row r="1808" ht="15" customHeight="1">
      <c r="B1808" s="16">
        <f>IF(AND(C1808&lt;&gt;"",J1808&lt;&gt;""),HYPERLINK("#'"&amp;C1808&amp;"'!"&amp;J1808,J1808),"")</f>
        <v/>
      </c>
    </row>
    <row r="1809" ht="15" customHeight="1">
      <c r="B1809" s="16">
        <f>IF(AND(C1809&lt;&gt;"",J1809&lt;&gt;""),HYPERLINK("#'"&amp;C1809&amp;"'!"&amp;J1809,J1809),"")</f>
        <v/>
      </c>
    </row>
    <row r="1810" ht="15" customHeight="1">
      <c r="B1810" s="16">
        <f>IF(AND(C1810&lt;&gt;"",J1810&lt;&gt;""),HYPERLINK("#'"&amp;C1810&amp;"'!"&amp;J1810,J1810),"")</f>
        <v/>
      </c>
    </row>
    <row r="1811" ht="15" customHeight="1">
      <c r="B1811" s="16">
        <f>IF(AND(C1811&lt;&gt;"",J1811&lt;&gt;""),HYPERLINK("#'"&amp;C1811&amp;"'!"&amp;J1811,J1811),"")</f>
        <v/>
      </c>
    </row>
    <row r="1812" ht="15" customHeight="1">
      <c r="B1812" s="16">
        <f>IF(AND(C1812&lt;&gt;"",J1812&lt;&gt;""),HYPERLINK("#'"&amp;C1812&amp;"'!"&amp;J1812,J1812),"")</f>
        <v/>
      </c>
    </row>
    <row r="1813" ht="15" customHeight="1">
      <c r="B1813" s="16">
        <f>IF(AND(C1813&lt;&gt;"",J1813&lt;&gt;""),HYPERLINK("#'"&amp;C1813&amp;"'!"&amp;J1813,J1813),"")</f>
        <v/>
      </c>
    </row>
    <row r="1814" ht="15" customHeight="1">
      <c r="B1814" s="16">
        <f>IF(AND(C1814&lt;&gt;"",J1814&lt;&gt;""),HYPERLINK("#'"&amp;C1814&amp;"'!"&amp;J1814,J1814),"")</f>
        <v/>
      </c>
    </row>
    <row r="1815" ht="15" customHeight="1">
      <c r="B1815" s="16">
        <f>IF(AND(C1815&lt;&gt;"",J1815&lt;&gt;""),HYPERLINK("#'"&amp;C1815&amp;"'!"&amp;J1815,J1815),"")</f>
        <v/>
      </c>
    </row>
    <row r="1816" ht="15" customHeight="1">
      <c r="B1816" s="16">
        <f>IF(AND(C1816&lt;&gt;"",J1816&lt;&gt;""),HYPERLINK("#'"&amp;C1816&amp;"'!"&amp;J1816,J1816),"")</f>
        <v/>
      </c>
    </row>
    <row r="1817" ht="15" customHeight="1">
      <c r="B1817" s="16">
        <f>IF(AND(C1817&lt;&gt;"",J1817&lt;&gt;""),HYPERLINK("#'"&amp;C1817&amp;"'!"&amp;J1817,J1817),"")</f>
        <v/>
      </c>
    </row>
    <row r="1818" ht="15" customHeight="1">
      <c r="B1818" s="16">
        <f>IF(AND(C1818&lt;&gt;"",J1818&lt;&gt;""),HYPERLINK("#'"&amp;C1818&amp;"'!"&amp;J1818,J1818),"")</f>
        <v/>
      </c>
    </row>
    <row r="1819" ht="15" customHeight="1">
      <c r="B1819" s="16">
        <f>IF(AND(C1819&lt;&gt;"",J1819&lt;&gt;""),HYPERLINK("#'"&amp;C1819&amp;"'!"&amp;J1819,J1819),"")</f>
        <v/>
      </c>
    </row>
    <row r="1820" ht="15" customHeight="1">
      <c r="B1820" s="16">
        <f>IF(AND(C1820&lt;&gt;"",J1820&lt;&gt;""),HYPERLINK("#'"&amp;C1820&amp;"'!"&amp;J1820,J1820),"")</f>
        <v/>
      </c>
    </row>
    <row r="1821" ht="15" customHeight="1">
      <c r="B1821" s="16">
        <f>IF(AND(C1821&lt;&gt;"",J1821&lt;&gt;""),HYPERLINK("#'"&amp;C1821&amp;"'!"&amp;J1821,J1821),"")</f>
        <v/>
      </c>
    </row>
    <row r="1822" ht="15" customHeight="1">
      <c r="B1822" s="16">
        <f>IF(AND(C1822&lt;&gt;"",J1822&lt;&gt;""),HYPERLINK("#'"&amp;C1822&amp;"'!"&amp;J1822,J1822),"")</f>
        <v/>
      </c>
    </row>
    <row r="1823" ht="15" customHeight="1">
      <c r="B1823" s="16">
        <f>IF(AND(C1823&lt;&gt;"",J1823&lt;&gt;""),HYPERLINK("#'"&amp;C1823&amp;"'!"&amp;J1823,J1823),"")</f>
        <v/>
      </c>
    </row>
    <row r="1824" ht="15" customHeight="1">
      <c r="B1824" s="16">
        <f>IF(AND(C1824&lt;&gt;"",J1824&lt;&gt;""),HYPERLINK("#'"&amp;C1824&amp;"'!"&amp;J1824,J1824),"")</f>
        <v/>
      </c>
    </row>
    <row r="1825" ht="15" customHeight="1">
      <c r="B1825" s="16">
        <f>IF(AND(C1825&lt;&gt;"",J1825&lt;&gt;""),HYPERLINK("#'"&amp;C1825&amp;"'!"&amp;J1825,J1825),"")</f>
        <v/>
      </c>
    </row>
    <row r="1826" ht="15" customHeight="1">
      <c r="B1826" s="16">
        <f>IF(AND(C1826&lt;&gt;"",J1826&lt;&gt;""),HYPERLINK("#'"&amp;C1826&amp;"'!"&amp;J1826,J1826),"")</f>
        <v/>
      </c>
    </row>
    <row r="1827" ht="15" customHeight="1">
      <c r="B1827" s="16">
        <f>IF(AND(C1827&lt;&gt;"",J1827&lt;&gt;""),HYPERLINK("#'"&amp;C1827&amp;"'!"&amp;J1827,J1827),"")</f>
        <v/>
      </c>
    </row>
    <row r="1828" ht="15" customHeight="1">
      <c r="B1828" s="16">
        <f>IF(AND(C1828&lt;&gt;"",J1828&lt;&gt;""),HYPERLINK("#'"&amp;C1828&amp;"'!"&amp;J1828,J1828),"")</f>
        <v/>
      </c>
    </row>
    <row r="1829" ht="15" customHeight="1">
      <c r="B1829" s="16">
        <f>IF(AND(C1829&lt;&gt;"",J1829&lt;&gt;""),HYPERLINK("#'"&amp;C1829&amp;"'!"&amp;J1829,J1829),"")</f>
        <v/>
      </c>
    </row>
    <row r="1830" ht="15" customHeight="1">
      <c r="B1830" s="16">
        <f>IF(AND(C1830&lt;&gt;"",J1830&lt;&gt;""),HYPERLINK("#'"&amp;C1830&amp;"'!"&amp;J1830,J1830),"")</f>
        <v/>
      </c>
    </row>
    <row r="1831" ht="15" customHeight="1">
      <c r="B1831" s="16">
        <f>IF(AND(C1831&lt;&gt;"",J1831&lt;&gt;""),HYPERLINK("#'"&amp;C1831&amp;"'!"&amp;J1831,J1831),"")</f>
        <v/>
      </c>
    </row>
    <row r="1832" ht="15" customHeight="1">
      <c r="B1832" s="16">
        <f>IF(AND(C1832&lt;&gt;"",J1832&lt;&gt;""),HYPERLINK("#'"&amp;C1832&amp;"'!"&amp;J1832,J1832),"")</f>
        <v/>
      </c>
    </row>
    <row r="1833" ht="15" customHeight="1">
      <c r="B1833" s="16">
        <f>IF(AND(C1833&lt;&gt;"",J1833&lt;&gt;""),HYPERLINK("#'"&amp;C1833&amp;"'!"&amp;J1833,J1833),"")</f>
        <v/>
      </c>
    </row>
    <row r="1834" ht="15" customHeight="1">
      <c r="B1834" s="16">
        <f>IF(AND(C1834&lt;&gt;"",J1834&lt;&gt;""),HYPERLINK("#'"&amp;C1834&amp;"'!"&amp;J1834,J1834),"")</f>
        <v/>
      </c>
    </row>
    <row r="1835" ht="15" customHeight="1">
      <c r="B1835" s="16">
        <f>IF(AND(C1835&lt;&gt;"",J1835&lt;&gt;""),HYPERLINK("#'"&amp;C1835&amp;"'!"&amp;J1835,J1835),"")</f>
        <v/>
      </c>
    </row>
    <row r="1836" ht="15" customHeight="1">
      <c r="B1836" s="16">
        <f>IF(AND(C1836&lt;&gt;"",J1836&lt;&gt;""),HYPERLINK("#'"&amp;C1836&amp;"'!"&amp;J1836,J1836),"")</f>
        <v/>
      </c>
    </row>
    <row r="1837" ht="15" customHeight="1">
      <c r="B1837" s="16">
        <f>IF(AND(C1837&lt;&gt;"",J1837&lt;&gt;""),HYPERLINK("#'"&amp;C1837&amp;"'!"&amp;J1837,J1837),"")</f>
        <v/>
      </c>
    </row>
    <row r="1838" ht="15" customHeight="1">
      <c r="B1838" s="16">
        <f>IF(AND(C1838&lt;&gt;"",J1838&lt;&gt;""),HYPERLINK("#'"&amp;C1838&amp;"'!"&amp;J1838,J1838),"")</f>
        <v/>
      </c>
    </row>
    <row r="1839" ht="15" customHeight="1">
      <c r="B1839" s="16">
        <f>IF(AND(C1839&lt;&gt;"",J1839&lt;&gt;""),HYPERLINK("#'"&amp;C1839&amp;"'!"&amp;J1839,J1839),"")</f>
        <v/>
      </c>
    </row>
    <row r="1840" ht="15" customHeight="1">
      <c r="B1840" s="16">
        <f>IF(AND(C1840&lt;&gt;"",J1840&lt;&gt;""),HYPERLINK("#'"&amp;C1840&amp;"'!"&amp;J1840,J1840),"")</f>
        <v/>
      </c>
    </row>
    <row r="1841" ht="15" customHeight="1">
      <c r="B1841" s="16">
        <f>IF(AND(C1841&lt;&gt;"",J1841&lt;&gt;""),HYPERLINK("#'"&amp;C1841&amp;"'!"&amp;J1841,J1841),"")</f>
        <v/>
      </c>
    </row>
    <row r="1842" ht="15" customHeight="1">
      <c r="B1842" s="16">
        <f>IF(AND(C1842&lt;&gt;"",J1842&lt;&gt;""),HYPERLINK("#'"&amp;C1842&amp;"'!"&amp;J1842,J1842),"")</f>
        <v/>
      </c>
    </row>
    <row r="1843" ht="15" customHeight="1">
      <c r="B1843" s="16">
        <f>IF(AND(C1843&lt;&gt;"",J1843&lt;&gt;""),HYPERLINK("#'"&amp;C1843&amp;"'!"&amp;J1843,J1843),"")</f>
        <v/>
      </c>
    </row>
    <row r="1844" ht="15" customHeight="1">
      <c r="B1844" s="16">
        <f>IF(AND(C1844&lt;&gt;"",J1844&lt;&gt;""),HYPERLINK("#'"&amp;C1844&amp;"'!"&amp;J1844,J1844),"")</f>
        <v/>
      </c>
    </row>
    <row r="1845" ht="15" customHeight="1">
      <c r="B1845" s="16">
        <f>IF(AND(C1845&lt;&gt;"",J1845&lt;&gt;""),HYPERLINK("#'"&amp;C1845&amp;"'!"&amp;J1845,J1845),"")</f>
        <v/>
      </c>
    </row>
    <row r="1846" ht="15" customHeight="1">
      <c r="B1846" s="16">
        <f>IF(AND(C1846&lt;&gt;"",J1846&lt;&gt;""),HYPERLINK("#'"&amp;C1846&amp;"'!"&amp;J1846,J1846),"")</f>
        <v/>
      </c>
    </row>
    <row r="1847" ht="15" customHeight="1">
      <c r="B1847" s="16">
        <f>IF(AND(C1847&lt;&gt;"",J1847&lt;&gt;""),HYPERLINK("#'"&amp;C1847&amp;"'!"&amp;J1847,J1847),"")</f>
        <v/>
      </c>
    </row>
    <row r="1848" ht="15" customHeight="1">
      <c r="B1848" s="16">
        <f>IF(AND(C1848&lt;&gt;"",J1848&lt;&gt;""),HYPERLINK("#'"&amp;C1848&amp;"'!"&amp;J1848,J1848),"")</f>
        <v/>
      </c>
    </row>
    <row r="1849" ht="15" customHeight="1">
      <c r="B1849" s="16">
        <f>IF(AND(C1849&lt;&gt;"",J1849&lt;&gt;""),HYPERLINK("#'"&amp;C1849&amp;"'!"&amp;J1849,J1849),"")</f>
        <v/>
      </c>
    </row>
    <row r="1850" ht="15" customHeight="1">
      <c r="B1850" s="16">
        <f>IF(AND(C1850&lt;&gt;"",J1850&lt;&gt;""),HYPERLINK("#'"&amp;C1850&amp;"'!"&amp;J1850,J1850),"")</f>
        <v/>
      </c>
    </row>
    <row r="1851" ht="15" customHeight="1">
      <c r="B1851" s="16">
        <f>IF(AND(C1851&lt;&gt;"",J1851&lt;&gt;""),HYPERLINK("#'"&amp;C1851&amp;"'!"&amp;J1851,J1851),"")</f>
        <v/>
      </c>
    </row>
    <row r="1852" ht="15" customHeight="1">
      <c r="B1852" s="16">
        <f>IF(AND(C1852&lt;&gt;"",J1852&lt;&gt;""),HYPERLINK("#'"&amp;C1852&amp;"'!"&amp;J1852,J1852),"")</f>
        <v/>
      </c>
    </row>
    <row r="1853" ht="15" customHeight="1">
      <c r="B1853" s="16">
        <f>IF(AND(C1853&lt;&gt;"",J1853&lt;&gt;""),HYPERLINK("#'"&amp;C1853&amp;"'!"&amp;J1853,J1853),"")</f>
        <v/>
      </c>
    </row>
    <row r="1854" ht="15" customHeight="1">
      <c r="B1854" s="16">
        <f>IF(AND(C1854&lt;&gt;"",J1854&lt;&gt;""),HYPERLINK("#'"&amp;C1854&amp;"'!"&amp;J1854,J1854),"")</f>
        <v/>
      </c>
    </row>
    <row r="1855" ht="15" customHeight="1">
      <c r="B1855" s="16">
        <f>IF(AND(C1855&lt;&gt;"",J1855&lt;&gt;""),HYPERLINK("#'"&amp;C1855&amp;"'!"&amp;J1855,J1855),"")</f>
        <v/>
      </c>
    </row>
    <row r="1856" ht="15" customHeight="1">
      <c r="B1856" s="16">
        <f>IF(AND(C1856&lt;&gt;"",J1856&lt;&gt;""),HYPERLINK("#'"&amp;C1856&amp;"'!"&amp;J1856,J1856),"")</f>
        <v/>
      </c>
    </row>
    <row r="1857" ht="15" customHeight="1">
      <c r="B1857" s="16">
        <f>IF(AND(C1857&lt;&gt;"",J1857&lt;&gt;""),HYPERLINK("#'"&amp;C1857&amp;"'!"&amp;J1857,J1857),"")</f>
        <v/>
      </c>
    </row>
    <row r="1858" ht="15" customHeight="1">
      <c r="B1858" s="16">
        <f>IF(AND(C1858&lt;&gt;"",J1858&lt;&gt;""),HYPERLINK("#'"&amp;C1858&amp;"'!"&amp;J1858,J1858),"")</f>
        <v/>
      </c>
    </row>
    <row r="1859" ht="15" customHeight="1">
      <c r="B1859" s="16">
        <f>IF(AND(C1859&lt;&gt;"",J1859&lt;&gt;""),HYPERLINK("#'"&amp;C1859&amp;"'!"&amp;J1859,J1859),"")</f>
        <v/>
      </c>
    </row>
    <row r="1860" ht="15" customHeight="1">
      <c r="B1860" s="16">
        <f>IF(AND(C1860&lt;&gt;"",J1860&lt;&gt;""),HYPERLINK("#'"&amp;C1860&amp;"'!"&amp;J1860,J1860),"")</f>
        <v/>
      </c>
    </row>
    <row r="1861" ht="15" customHeight="1">
      <c r="B1861" s="16">
        <f>IF(AND(C1861&lt;&gt;"",J1861&lt;&gt;""),HYPERLINK("#'"&amp;C1861&amp;"'!"&amp;J1861,J1861),"")</f>
        <v/>
      </c>
    </row>
    <row r="1862" ht="15" customHeight="1">
      <c r="B1862" s="16">
        <f>IF(AND(C1862&lt;&gt;"",J1862&lt;&gt;""),HYPERLINK("#'"&amp;C1862&amp;"'!"&amp;J1862,J1862),"")</f>
        <v/>
      </c>
    </row>
    <row r="1863" ht="15" customHeight="1">
      <c r="B1863" s="16">
        <f>IF(AND(C1863&lt;&gt;"",J1863&lt;&gt;""),HYPERLINK("#'"&amp;C1863&amp;"'!"&amp;J1863,J1863),"")</f>
        <v/>
      </c>
    </row>
    <row r="1864" ht="15" customHeight="1">
      <c r="B1864" s="16">
        <f>IF(AND(C1864&lt;&gt;"",J1864&lt;&gt;""),HYPERLINK("#'"&amp;C1864&amp;"'!"&amp;J1864,J1864),"")</f>
        <v/>
      </c>
    </row>
    <row r="1865" ht="15" customHeight="1">
      <c r="B1865" s="16">
        <f>IF(AND(C1865&lt;&gt;"",J1865&lt;&gt;""),HYPERLINK("#'"&amp;C1865&amp;"'!"&amp;J1865,J1865),"")</f>
        <v/>
      </c>
    </row>
    <row r="1866" ht="15" customHeight="1">
      <c r="B1866" s="16">
        <f>IF(AND(C1866&lt;&gt;"",J1866&lt;&gt;""),HYPERLINK("#'"&amp;C1866&amp;"'!"&amp;J1866,J1866),"")</f>
        <v/>
      </c>
    </row>
    <row r="1867" ht="15" customHeight="1">
      <c r="B1867" s="16">
        <f>IF(AND(C1867&lt;&gt;"",J1867&lt;&gt;""),HYPERLINK("#'"&amp;C1867&amp;"'!"&amp;J1867,J1867),"")</f>
        <v/>
      </c>
    </row>
    <row r="1868" ht="15" customHeight="1">
      <c r="B1868" s="16">
        <f>IF(AND(C1868&lt;&gt;"",J1868&lt;&gt;""),HYPERLINK("#'"&amp;C1868&amp;"'!"&amp;J1868,J1868),"")</f>
        <v/>
      </c>
    </row>
    <row r="1869" ht="15" customHeight="1">
      <c r="B1869" s="16">
        <f>IF(AND(C1869&lt;&gt;"",J1869&lt;&gt;""),HYPERLINK("#'"&amp;C1869&amp;"'!"&amp;J1869,J1869),"")</f>
        <v/>
      </c>
    </row>
    <row r="1870" ht="15" customHeight="1">
      <c r="B1870" s="16">
        <f>IF(AND(C1870&lt;&gt;"",J1870&lt;&gt;""),HYPERLINK("#'"&amp;C1870&amp;"'!"&amp;J1870,J1870),"")</f>
        <v/>
      </c>
    </row>
    <row r="1871" ht="15" customHeight="1">
      <c r="B1871" s="16">
        <f>IF(AND(C1871&lt;&gt;"",J1871&lt;&gt;""),HYPERLINK("#'"&amp;C1871&amp;"'!"&amp;J1871,J1871),"")</f>
        <v/>
      </c>
    </row>
    <row r="1872" ht="15" customHeight="1">
      <c r="B1872" s="16">
        <f>IF(AND(C1872&lt;&gt;"",J1872&lt;&gt;""),HYPERLINK("#'"&amp;C1872&amp;"'!"&amp;J1872,J1872),"")</f>
        <v/>
      </c>
    </row>
    <row r="1873" ht="15" customHeight="1">
      <c r="B1873" s="16">
        <f>IF(AND(C1873&lt;&gt;"",J1873&lt;&gt;""),HYPERLINK("#'"&amp;C1873&amp;"'!"&amp;J1873,J1873),"")</f>
        <v/>
      </c>
    </row>
    <row r="1874" ht="15" customHeight="1">
      <c r="B1874" s="16">
        <f>IF(AND(C1874&lt;&gt;"",J1874&lt;&gt;""),HYPERLINK("#'"&amp;C1874&amp;"'!"&amp;J1874,J1874),"")</f>
        <v/>
      </c>
    </row>
    <row r="1875" ht="15" customHeight="1">
      <c r="B1875" s="16">
        <f>IF(AND(C1875&lt;&gt;"",J1875&lt;&gt;""),HYPERLINK("#'"&amp;C1875&amp;"'!"&amp;J1875,J1875),"")</f>
        <v/>
      </c>
    </row>
    <row r="1876" ht="15" customHeight="1">
      <c r="B1876" s="16">
        <f>IF(AND(C1876&lt;&gt;"",J1876&lt;&gt;""),HYPERLINK("#'"&amp;C1876&amp;"'!"&amp;J1876,J1876),"")</f>
        <v/>
      </c>
    </row>
    <row r="1877" ht="15" customHeight="1">
      <c r="B1877" s="16">
        <f>IF(AND(C1877&lt;&gt;"",J1877&lt;&gt;""),HYPERLINK("#'"&amp;C1877&amp;"'!"&amp;J1877,J1877),"")</f>
        <v/>
      </c>
    </row>
    <row r="1878" ht="15" customHeight="1">
      <c r="B1878" s="16">
        <f>IF(AND(C1878&lt;&gt;"",J1878&lt;&gt;""),HYPERLINK("#'"&amp;C1878&amp;"'!"&amp;J1878,J1878),"")</f>
        <v/>
      </c>
    </row>
    <row r="1879" ht="15" customHeight="1">
      <c r="B1879" s="16">
        <f>IF(AND(C1879&lt;&gt;"",J1879&lt;&gt;""),HYPERLINK("#'"&amp;C1879&amp;"'!"&amp;J1879,J1879),"")</f>
        <v/>
      </c>
    </row>
    <row r="1880" ht="15" customHeight="1">
      <c r="B1880" s="16">
        <f>IF(AND(C1880&lt;&gt;"",J1880&lt;&gt;""),HYPERLINK("#'"&amp;C1880&amp;"'!"&amp;J1880,J1880),"")</f>
        <v/>
      </c>
    </row>
    <row r="1881" ht="15" customHeight="1">
      <c r="B1881" s="16">
        <f>IF(AND(C1881&lt;&gt;"",J1881&lt;&gt;""),HYPERLINK("#'"&amp;C1881&amp;"'!"&amp;J1881,J1881),"")</f>
        <v/>
      </c>
    </row>
    <row r="1882" ht="15" customHeight="1">
      <c r="B1882" s="16">
        <f>IF(AND(C1882&lt;&gt;"",J1882&lt;&gt;""),HYPERLINK("#'"&amp;C1882&amp;"'!"&amp;J1882,J1882),"")</f>
        <v/>
      </c>
    </row>
    <row r="1883" ht="15" customHeight="1">
      <c r="B1883" s="16">
        <f>IF(AND(C1883&lt;&gt;"",J1883&lt;&gt;""),HYPERLINK("#'"&amp;C1883&amp;"'!"&amp;J1883,J1883),"")</f>
        <v/>
      </c>
    </row>
    <row r="1884" ht="15" customHeight="1">
      <c r="B1884" s="16">
        <f>IF(AND(C1884&lt;&gt;"",J1884&lt;&gt;""),HYPERLINK("#'"&amp;C1884&amp;"'!"&amp;J1884,J1884),"")</f>
        <v/>
      </c>
    </row>
    <row r="1885" ht="15" customHeight="1">
      <c r="B1885" s="16">
        <f>IF(AND(C1885&lt;&gt;"",J1885&lt;&gt;""),HYPERLINK("#'"&amp;C1885&amp;"'!"&amp;J1885,J1885),"")</f>
        <v/>
      </c>
    </row>
    <row r="1886" ht="15" customHeight="1">
      <c r="B1886" s="16">
        <f>IF(AND(C1886&lt;&gt;"",J1886&lt;&gt;""),HYPERLINK("#'"&amp;C1886&amp;"'!"&amp;J1886,J1886),"")</f>
        <v/>
      </c>
    </row>
    <row r="1887" ht="15" customHeight="1">
      <c r="B1887" s="16">
        <f>IF(AND(C1887&lt;&gt;"",J1887&lt;&gt;""),HYPERLINK("#'"&amp;C1887&amp;"'!"&amp;J1887,J1887),"")</f>
        <v/>
      </c>
    </row>
    <row r="1888" ht="15" customHeight="1">
      <c r="B1888" s="16">
        <f>IF(AND(C1888&lt;&gt;"",J1888&lt;&gt;""),HYPERLINK("#'"&amp;C1888&amp;"'!"&amp;J1888,J1888),"")</f>
        <v/>
      </c>
    </row>
    <row r="1889" ht="15" customHeight="1">
      <c r="B1889" s="16">
        <f>IF(AND(C1889&lt;&gt;"",J1889&lt;&gt;""),HYPERLINK("#'"&amp;C1889&amp;"'!"&amp;J1889,J1889),"")</f>
        <v/>
      </c>
    </row>
    <row r="1890" ht="15" customHeight="1">
      <c r="B1890" s="16">
        <f>IF(AND(C1890&lt;&gt;"",J1890&lt;&gt;""),HYPERLINK("#'"&amp;C1890&amp;"'!"&amp;J1890,J1890),"")</f>
        <v/>
      </c>
    </row>
    <row r="1891" ht="15" customHeight="1">
      <c r="B1891" s="16">
        <f>IF(AND(C1891&lt;&gt;"",J1891&lt;&gt;""),HYPERLINK("#'"&amp;C1891&amp;"'!"&amp;J1891,J1891),"")</f>
        <v/>
      </c>
    </row>
    <row r="1892" ht="15" customHeight="1">
      <c r="B1892" s="16">
        <f>IF(AND(C1892&lt;&gt;"",J1892&lt;&gt;""),HYPERLINK("#'"&amp;C1892&amp;"'!"&amp;J1892,J1892),"")</f>
        <v/>
      </c>
    </row>
    <row r="1893" ht="15" customHeight="1">
      <c r="B1893" s="16">
        <f>IF(AND(C1893&lt;&gt;"",J1893&lt;&gt;""),HYPERLINK("#'"&amp;C1893&amp;"'!"&amp;J1893,J1893),"")</f>
        <v/>
      </c>
    </row>
    <row r="1894" ht="15" customHeight="1">
      <c r="B1894" s="16">
        <f>IF(AND(C1894&lt;&gt;"",J1894&lt;&gt;""),HYPERLINK("#'"&amp;C1894&amp;"'!"&amp;J1894,J1894),"")</f>
        <v/>
      </c>
    </row>
    <row r="1895" ht="15" customHeight="1">
      <c r="B1895" s="16">
        <f>IF(AND(C1895&lt;&gt;"",J1895&lt;&gt;""),HYPERLINK("#'"&amp;C1895&amp;"'!"&amp;J1895,J1895),"")</f>
        <v/>
      </c>
    </row>
    <row r="1896" ht="15" customHeight="1">
      <c r="B1896" s="16">
        <f>IF(AND(C1896&lt;&gt;"",J1896&lt;&gt;""),HYPERLINK("#'"&amp;C1896&amp;"'!"&amp;J1896,J1896),"")</f>
        <v/>
      </c>
    </row>
    <row r="1897" ht="15" customHeight="1">
      <c r="B1897" s="16">
        <f>IF(AND(C1897&lt;&gt;"",J1897&lt;&gt;""),HYPERLINK("#'"&amp;C1897&amp;"'!"&amp;J1897,J1897),"")</f>
        <v/>
      </c>
    </row>
    <row r="1898" ht="15" customHeight="1">
      <c r="B1898" s="16">
        <f>IF(AND(C1898&lt;&gt;"",J1898&lt;&gt;""),HYPERLINK("#'"&amp;C1898&amp;"'!"&amp;J1898,J1898),"")</f>
        <v/>
      </c>
    </row>
    <row r="1899" ht="15" customHeight="1">
      <c r="B1899" s="16">
        <f>IF(AND(C1899&lt;&gt;"",J1899&lt;&gt;""),HYPERLINK("#'"&amp;C1899&amp;"'!"&amp;J1899,J1899),"")</f>
        <v/>
      </c>
    </row>
    <row r="1900" ht="15" customHeight="1">
      <c r="B1900" s="16">
        <f>IF(AND(C1900&lt;&gt;"",J1900&lt;&gt;""),HYPERLINK("#'"&amp;C1900&amp;"'!"&amp;J1900,J1900),"")</f>
        <v/>
      </c>
    </row>
    <row r="1901" ht="15" customHeight="1">
      <c r="B1901" s="16">
        <f>IF(AND(C1901&lt;&gt;"",J1901&lt;&gt;""),HYPERLINK("#'"&amp;C1901&amp;"'!"&amp;J1901,J1901),"")</f>
        <v/>
      </c>
    </row>
    <row r="1902" ht="15" customHeight="1">
      <c r="B1902" s="16">
        <f>IF(AND(C1902&lt;&gt;"",J1902&lt;&gt;""),HYPERLINK("#'"&amp;C1902&amp;"'!"&amp;J1902,J1902),"")</f>
        <v/>
      </c>
    </row>
    <row r="1903" ht="15" customHeight="1">
      <c r="B1903" s="16">
        <f>IF(AND(C1903&lt;&gt;"",J1903&lt;&gt;""),HYPERLINK("#'"&amp;C1903&amp;"'!"&amp;J1903,J1903),"")</f>
        <v/>
      </c>
    </row>
    <row r="1904" ht="15" customHeight="1">
      <c r="B1904" s="16">
        <f>IF(AND(C1904&lt;&gt;"",J1904&lt;&gt;""),HYPERLINK("#'"&amp;C1904&amp;"'!"&amp;J1904,J1904),"")</f>
        <v/>
      </c>
    </row>
    <row r="1905" ht="15" customHeight="1">
      <c r="B1905" s="16">
        <f>IF(AND(C1905&lt;&gt;"",J1905&lt;&gt;""),HYPERLINK("#'"&amp;C1905&amp;"'!"&amp;J1905,J1905),"")</f>
        <v/>
      </c>
    </row>
    <row r="1906" ht="15" customHeight="1">
      <c r="B1906" s="16">
        <f>IF(AND(C1906&lt;&gt;"",J1906&lt;&gt;""),HYPERLINK("#'"&amp;C1906&amp;"'!"&amp;J1906,J1906),"")</f>
        <v/>
      </c>
    </row>
    <row r="1907" ht="15" customHeight="1">
      <c r="B1907" s="16">
        <f>IF(AND(C1907&lt;&gt;"",J1907&lt;&gt;""),HYPERLINK("#'"&amp;C1907&amp;"'!"&amp;J1907,J1907),"")</f>
        <v/>
      </c>
    </row>
    <row r="1908" ht="15" customHeight="1">
      <c r="B1908" s="16">
        <f>IF(AND(C1908&lt;&gt;"",J1908&lt;&gt;""),HYPERLINK("#'"&amp;C1908&amp;"'!"&amp;J1908,J1908),"")</f>
        <v/>
      </c>
    </row>
    <row r="1909" ht="15" customHeight="1">
      <c r="B1909" s="16">
        <f>IF(AND(C1909&lt;&gt;"",J1909&lt;&gt;""),HYPERLINK("#'"&amp;C1909&amp;"'!"&amp;J1909,J1909),"")</f>
        <v/>
      </c>
    </row>
    <row r="1910" ht="15" customHeight="1">
      <c r="B1910" s="16">
        <f>IF(AND(C1910&lt;&gt;"",J1910&lt;&gt;""),HYPERLINK("#'"&amp;C1910&amp;"'!"&amp;J1910,J1910),"")</f>
        <v/>
      </c>
    </row>
    <row r="1911" ht="15" customHeight="1">
      <c r="B1911" s="16">
        <f>IF(AND(C1911&lt;&gt;"",J1911&lt;&gt;""),HYPERLINK("#'"&amp;C1911&amp;"'!"&amp;J1911,J1911),"")</f>
        <v/>
      </c>
    </row>
    <row r="1912" ht="15" customHeight="1">
      <c r="B1912" s="16">
        <f>IF(AND(C1912&lt;&gt;"",J1912&lt;&gt;""),HYPERLINK("#'"&amp;C1912&amp;"'!"&amp;J1912,J1912),"")</f>
        <v/>
      </c>
    </row>
    <row r="1913" ht="15" customHeight="1">
      <c r="B1913" s="16">
        <f>IF(AND(C1913&lt;&gt;"",J1913&lt;&gt;""),HYPERLINK("#'"&amp;C1913&amp;"'!"&amp;J1913,J1913),"")</f>
        <v/>
      </c>
    </row>
    <row r="1914" ht="15" customHeight="1">
      <c r="B1914" s="16">
        <f>IF(AND(C1914&lt;&gt;"",J1914&lt;&gt;""),HYPERLINK("#'"&amp;C1914&amp;"'!"&amp;J1914,J1914),"")</f>
        <v/>
      </c>
    </row>
    <row r="1915" ht="15" customHeight="1">
      <c r="B1915" s="16">
        <f>IF(AND(C1915&lt;&gt;"",J1915&lt;&gt;""),HYPERLINK("#'"&amp;C1915&amp;"'!"&amp;J1915,J1915),"")</f>
        <v/>
      </c>
    </row>
    <row r="1916" ht="15" customHeight="1">
      <c r="B1916" s="16">
        <f>IF(AND(C1916&lt;&gt;"",J1916&lt;&gt;""),HYPERLINK("#'"&amp;C1916&amp;"'!"&amp;J1916,J1916),"")</f>
        <v/>
      </c>
    </row>
    <row r="1917" ht="15" customHeight="1">
      <c r="B1917" s="16">
        <f>IF(AND(C1917&lt;&gt;"",J1917&lt;&gt;""),HYPERLINK("#'"&amp;C1917&amp;"'!"&amp;J1917,J1917),"")</f>
        <v/>
      </c>
    </row>
    <row r="1918" ht="15" customHeight="1">
      <c r="B1918" s="16">
        <f>IF(AND(C1918&lt;&gt;"",J1918&lt;&gt;""),HYPERLINK("#'"&amp;C1918&amp;"'!"&amp;J1918,J1918),"")</f>
        <v/>
      </c>
    </row>
    <row r="1919" ht="15" customHeight="1">
      <c r="B1919" s="16">
        <f>IF(AND(C1919&lt;&gt;"",J1919&lt;&gt;""),HYPERLINK("#'"&amp;C1919&amp;"'!"&amp;J1919,J1919),"")</f>
        <v/>
      </c>
    </row>
    <row r="1920" ht="15" customHeight="1">
      <c r="B1920" s="16">
        <f>IF(AND(C1920&lt;&gt;"",J1920&lt;&gt;""),HYPERLINK("#'"&amp;C1920&amp;"'!"&amp;J1920,J1920),"")</f>
        <v/>
      </c>
    </row>
    <row r="1921" ht="15" customHeight="1">
      <c r="B1921" s="16">
        <f>IF(AND(C1921&lt;&gt;"",J1921&lt;&gt;""),HYPERLINK("#'"&amp;C1921&amp;"'!"&amp;J1921,J1921),"")</f>
        <v/>
      </c>
    </row>
    <row r="1922" ht="15" customHeight="1">
      <c r="B1922" s="16">
        <f>IF(AND(C1922&lt;&gt;"",J1922&lt;&gt;""),HYPERLINK("#'"&amp;C1922&amp;"'!"&amp;J1922,J1922),"")</f>
        <v/>
      </c>
    </row>
    <row r="1923" ht="15" customHeight="1">
      <c r="B1923" s="16">
        <f>IF(AND(C1923&lt;&gt;"",J1923&lt;&gt;""),HYPERLINK("#'"&amp;C1923&amp;"'!"&amp;J1923,J1923),"")</f>
        <v/>
      </c>
    </row>
    <row r="1924" ht="15" customHeight="1">
      <c r="B1924" s="16">
        <f>IF(AND(C1924&lt;&gt;"",J1924&lt;&gt;""),HYPERLINK("#'"&amp;C1924&amp;"'!"&amp;J1924,J1924),"")</f>
        <v/>
      </c>
    </row>
    <row r="1925" ht="15" customHeight="1">
      <c r="B1925" s="16">
        <f>IF(AND(C1925&lt;&gt;"",J1925&lt;&gt;""),HYPERLINK("#'"&amp;C1925&amp;"'!"&amp;J1925,J1925),"")</f>
        <v/>
      </c>
    </row>
    <row r="1926" ht="15" customHeight="1">
      <c r="B1926" s="16">
        <f>IF(AND(C1926&lt;&gt;"",J1926&lt;&gt;""),HYPERLINK("#'"&amp;C1926&amp;"'!"&amp;J1926,J1926),"")</f>
        <v/>
      </c>
    </row>
    <row r="1927" ht="15" customHeight="1">
      <c r="B1927" s="16">
        <f>IF(AND(C1927&lt;&gt;"",J1927&lt;&gt;""),HYPERLINK("#'"&amp;C1927&amp;"'!"&amp;J1927,J1927),"")</f>
        <v/>
      </c>
    </row>
    <row r="1928" ht="15" customHeight="1">
      <c r="B1928" s="16">
        <f>IF(AND(C1928&lt;&gt;"",J1928&lt;&gt;""),HYPERLINK("#'"&amp;C1928&amp;"'!"&amp;J1928,J1928),"")</f>
        <v/>
      </c>
    </row>
    <row r="1929" ht="15" customHeight="1">
      <c r="B1929" s="16">
        <f>IF(AND(C1929&lt;&gt;"",J1929&lt;&gt;""),HYPERLINK("#'"&amp;C1929&amp;"'!"&amp;J1929,J1929),"")</f>
        <v/>
      </c>
    </row>
    <row r="1930" ht="15" customHeight="1">
      <c r="B1930" s="16">
        <f>IF(AND(C1930&lt;&gt;"",J1930&lt;&gt;""),HYPERLINK("#'"&amp;C1930&amp;"'!"&amp;J1930,J1930),"")</f>
        <v/>
      </c>
    </row>
    <row r="1931" ht="15" customHeight="1">
      <c r="B1931" s="16">
        <f>IF(AND(C1931&lt;&gt;"",J1931&lt;&gt;""),HYPERLINK("#'"&amp;C1931&amp;"'!"&amp;J1931,J1931),"")</f>
        <v/>
      </c>
    </row>
    <row r="1932" ht="15" customHeight="1">
      <c r="B1932" s="16">
        <f>IF(AND(C1932&lt;&gt;"",J1932&lt;&gt;""),HYPERLINK("#'"&amp;C1932&amp;"'!"&amp;J1932,J1932),"")</f>
        <v/>
      </c>
    </row>
    <row r="1933" ht="15" customHeight="1">
      <c r="B1933" s="16">
        <f>IF(AND(C1933&lt;&gt;"",J1933&lt;&gt;""),HYPERLINK("#'"&amp;C1933&amp;"'!"&amp;J1933,J1933),"")</f>
        <v/>
      </c>
    </row>
    <row r="1934" ht="15" customHeight="1">
      <c r="B1934" s="16">
        <f>IF(AND(C1934&lt;&gt;"",J1934&lt;&gt;""),HYPERLINK("#'"&amp;C1934&amp;"'!"&amp;J1934,J1934),"")</f>
        <v/>
      </c>
    </row>
    <row r="1935" ht="15" customHeight="1">
      <c r="B1935" s="16">
        <f>IF(AND(C1935&lt;&gt;"",J1935&lt;&gt;""),HYPERLINK("#'"&amp;C1935&amp;"'!"&amp;J1935,J1935),"")</f>
        <v/>
      </c>
    </row>
    <row r="1936" ht="15" customHeight="1">
      <c r="B1936" s="16">
        <f>IF(AND(C1936&lt;&gt;"",J1936&lt;&gt;""),HYPERLINK("#'"&amp;C1936&amp;"'!"&amp;J1936,J1936),"")</f>
        <v/>
      </c>
    </row>
    <row r="1937" ht="15" customHeight="1">
      <c r="B1937" s="16">
        <f>IF(AND(C1937&lt;&gt;"",J1937&lt;&gt;""),HYPERLINK("#'"&amp;C1937&amp;"'!"&amp;J1937,J1937),"")</f>
        <v/>
      </c>
    </row>
    <row r="1938" ht="15" customHeight="1">
      <c r="B1938" s="16">
        <f>IF(AND(C1938&lt;&gt;"",J1938&lt;&gt;""),HYPERLINK("#'"&amp;C1938&amp;"'!"&amp;J1938,J1938),"")</f>
        <v/>
      </c>
    </row>
    <row r="1939" ht="15" customHeight="1">
      <c r="B1939" s="16">
        <f>IF(AND(C1939&lt;&gt;"",J1939&lt;&gt;""),HYPERLINK("#'"&amp;C1939&amp;"'!"&amp;J1939,J1939),"")</f>
        <v/>
      </c>
    </row>
    <row r="1940" ht="15" customHeight="1">
      <c r="B1940" s="16">
        <f>IF(AND(C1940&lt;&gt;"",J1940&lt;&gt;""),HYPERLINK("#'"&amp;C1940&amp;"'!"&amp;J1940,J1940),"")</f>
        <v/>
      </c>
    </row>
    <row r="1941" ht="15" customHeight="1">
      <c r="B1941" s="16">
        <f>IF(AND(C1941&lt;&gt;"",J1941&lt;&gt;""),HYPERLINK("#'"&amp;C1941&amp;"'!"&amp;J1941,J1941),"")</f>
        <v/>
      </c>
    </row>
    <row r="1942" ht="15" customHeight="1">
      <c r="B1942" s="16">
        <f>IF(AND(C1942&lt;&gt;"",J1942&lt;&gt;""),HYPERLINK("#'"&amp;C1942&amp;"'!"&amp;J1942,J1942),"")</f>
        <v/>
      </c>
    </row>
    <row r="1943" ht="15" customHeight="1">
      <c r="B1943" s="16">
        <f>IF(AND(C1943&lt;&gt;"",J1943&lt;&gt;""),HYPERLINK("#'"&amp;C1943&amp;"'!"&amp;J1943,J1943),"")</f>
        <v/>
      </c>
    </row>
    <row r="1944" ht="15" customHeight="1">
      <c r="B1944" s="16">
        <f>IF(AND(C1944&lt;&gt;"",J1944&lt;&gt;""),HYPERLINK("#'"&amp;C1944&amp;"'!"&amp;J1944,J1944),"")</f>
        <v/>
      </c>
    </row>
    <row r="1945" ht="15" customHeight="1">
      <c r="B1945" s="16">
        <f>IF(AND(C1945&lt;&gt;"",J1945&lt;&gt;""),HYPERLINK("#'"&amp;C1945&amp;"'!"&amp;J1945,J1945),"")</f>
        <v/>
      </c>
    </row>
    <row r="1946" ht="15" customHeight="1">
      <c r="B1946" s="16">
        <f>IF(AND(C1946&lt;&gt;"",J1946&lt;&gt;""),HYPERLINK("#'"&amp;C1946&amp;"'!"&amp;J1946,J1946),"")</f>
        <v/>
      </c>
    </row>
    <row r="1947" ht="15" customHeight="1">
      <c r="B1947" s="16">
        <f>IF(AND(C1947&lt;&gt;"",J1947&lt;&gt;""),HYPERLINK("#'"&amp;C1947&amp;"'!"&amp;J1947,J1947),"")</f>
        <v/>
      </c>
    </row>
    <row r="1948" ht="15" customHeight="1">
      <c r="B1948" s="16">
        <f>IF(AND(C1948&lt;&gt;"",J1948&lt;&gt;""),HYPERLINK("#'"&amp;C1948&amp;"'!"&amp;J1948,J1948),"")</f>
        <v/>
      </c>
    </row>
    <row r="1949" ht="15" customHeight="1">
      <c r="B1949" s="16">
        <f>IF(AND(C1949&lt;&gt;"",J1949&lt;&gt;""),HYPERLINK("#'"&amp;C1949&amp;"'!"&amp;J1949,J1949),"")</f>
        <v/>
      </c>
    </row>
    <row r="1950" ht="15" customHeight="1">
      <c r="B1950" s="16">
        <f>IF(AND(C1950&lt;&gt;"",J1950&lt;&gt;""),HYPERLINK("#'"&amp;C1950&amp;"'!"&amp;J1950,J1950),"")</f>
        <v/>
      </c>
    </row>
    <row r="1951" ht="15" customHeight="1">
      <c r="B1951" s="16">
        <f>IF(AND(C1951&lt;&gt;"",J1951&lt;&gt;""),HYPERLINK("#'"&amp;C1951&amp;"'!"&amp;J1951,J1951),"")</f>
        <v/>
      </c>
    </row>
    <row r="1952" ht="15" customHeight="1">
      <c r="B1952" s="16">
        <f>IF(AND(C1952&lt;&gt;"",J1952&lt;&gt;""),HYPERLINK("#'"&amp;C1952&amp;"'!"&amp;J1952,J1952),"")</f>
        <v/>
      </c>
    </row>
    <row r="1953" ht="15" customHeight="1">
      <c r="B1953" s="16">
        <f>IF(AND(C1953&lt;&gt;"",J1953&lt;&gt;""),HYPERLINK("#'"&amp;C1953&amp;"'!"&amp;J1953,J1953),"")</f>
        <v/>
      </c>
    </row>
    <row r="1954" ht="15" customHeight="1">
      <c r="B1954" s="16">
        <f>IF(AND(C1954&lt;&gt;"",J1954&lt;&gt;""),HYPERLINK("#'"&amp;C1954&amp;"'!"&amp;J1954,J1954),"")</f>
        <v/>
      </c>
    </row>
    <row r="1955" ht="15" customHeight="1">
      <c r="B1955" s="16">
        <f>IF(AND(C1955&lt;&gt;"",J1955&lt;&gt;""),HYPERLINK("#'"&amp;C1955&amp;"'!"&amp;J1955,J1955),"")</f>
        <v/>
      </c>
    </row>
    <row r="1956" ht="15" customHeight="1">
      <c r="B1956" s="16">
        <f>IF(AND(C1956&lt;&gt;"",J1956&lt;&gt;""),HYPERLINK("#'"&amp;C1956&amp;"'!"&amp;J1956,J1956),"")</f>
        <v/>
      </c>
    </row>
    <row r="1957" ht="15" customHeight="1">
      <c r="B1957" s="16">
        <f>IF(AND(C1957&lt;&gt;"",J1957&lt;&gt;""),HYPERLINK("#'"&amp;C1957&amp;"'!"&amp;J1957,J1957),"")</f>
        <v/>
      </c>
    </row>
    <row r="1958" ht="15" customHeight="1">
      <c r="B1958" s="16">
        <f>IF(AND(C1958&lt;&gt;"",J1958&lt;&gt;""),HYPERLINK("#'"&amp;C1958&amp;"'!"&amp;J1958,J1958),"")</f>
        <v/>
      </c>
    </row>
    <row r="1959" ht="15" customHeight="1">
      <c r="B1959" s="16">
        <f>IF(AND(C1959&lt;&gt;"",J1959&lt;&gt;""),HYPERLINK("#'"&amp;C1959&amp;"'!"&amp;J1959,J1959),"")</f>
        <v/>
      </c>
    </row>
    <row r="1960" ht="15" customHeight="1">
      <c r="B1960" s="16">
        <f>IF(AND(C1960&lt;&gt;"",J1960&lt;&gt;""),HYPERLINK("#'"&amp;C1960&amp;"'!"&amp;J1960,J1960),"")</f>
        <v/>
      </c>
    </row>
    <row r="1961" ht="15" customHeight="1">
      <c r="B1961" s="16">
        <f>IF(AND(C1961&lt;&gt;"",J1961&lt;&gt;""),HYPERLINK("#'"&amp;C1961&amp;"'!"&amp;J1961,J1961),"")</f>
        <v/>
      </c>
    </row>
    <row r="1962" ht="15" customHeight="1">
      <c r="B1962" s="16">
        <f>IF(AND(C1962&lt;&gt;"",J1962&lt;&gt;""),HYPERLINK("#'"&amp;C1962&amp;"'!"&amp;J1962,J1962),"")</f>
        <v/>
      </c>
    </row>
    <row r="1963" ht="15" customHeight="1">
      <c r="B1963" s="16">
        <f>IF(AND(C1963&lt;&gt;"",J1963&lt;&gt;""),HYPERLINK("#'"&amp;C1963&amp;"'!"&amp;J1963,J1963),"")</f>
        <v/>
      </c>
    </row>
    <row r="1964" ht="15" customHeight="1">
      <c r="B1964" s="16">
        <f>IF(AND(C1964&lt;&gt;"",J1964&lt;&gt;""),HYPERLINK("#'"&amp;C1964&amp;"'!"&amp;J1964,J1964),"")</f>
        <v/>
      </c>
    </row>
    <row r="1965" ht="15" customHeight="1">
      <c r="B1965" s="16">
        <f>IF(AND(C1965&lt;&gt;"",J1965&lt;&gt;""),HYPERLINK("#'"&amp;C1965&amp;"'!"&amp;J1965,J1965),"")</f>
        <v/>
      </c>
    </row>
    <row r="1966" ht="15" customHeight="1">
      <c r="B1966" s="16">
        <f>IF(AND(C1966&lt;&gt;"",J1966&lt;&gt;""),HYPERLINK("#'"&amp;C1966&amp;"'!"&amp;J1966,J1966),"")</f>
        <v/>
      </c>
    </row>
    <row r="1967" ht="15" customHeight="1">
      <c r="B1967" s="16">
        <f>IF(AND(C1967&lt;&gt;"",J1967&lt;&gt;""),HYPERLINK("#'"&amp;C1967&amp;"'!"&amp;J1967,J1967),"")</f>
        <v/>
      </c>
    </row>
    <row r="1968" ht="15" customHeight="1">
      <c r="B1968" s="16">
        <f>IF(AND(C1968&lt;&gt;"",J1968&lt;&gt;""),HYPERLINK("#'"&amp;C1968&amp;"'!"&amp;J1968,J1968),"")</f>
        <v/>
      </c>
    </row>
    <row r="1969" ht="15" customHeight="1">
      <c r="B1969" s="16">
        <f>IF(AND(C1969&lt;&gt;"",J1969&lt;&gt;""),HYPERLINK("#'"&amp;C1969&amp;"'!"&amp;J1969,J1969),"")</f>
        <v/>
      </c>
    </row>
    <row r="1970" ht="15" customHeight="1">
      <c r="B1970" s="16">
        <f>IF(AND(C1970&lt;&gt;"",J1970&lt;&gt;""),HYPERLINK("#'"&amp;C1970&amp;"'!"&amp;J1970,J1970),"")</f>
        <v/>
      </c>
    </row>
    <row r="1971" ht="15" customHeight="1">
      <c r="B1971" s="16">
        <f>IF(AND(C1971&lt;&gt;"",J1971&lt;&gt;""),HYPERLINK("#'"&amp;C1971&amp;"'!"&amp;J1971,J1971),"")</f>
        <v/>
      </c>
    </row>
    <row r="1972" ht="15" customHeight="1">
      <c r="B1972" s="16">
        <f>IF(AND(C1972&lt;&gt;"",J1972&lt;&gt;""),HYPERLINK("#'"&amp;C1972&amp;"'!"&amp;J1972,J1972),"")</f>
        <v/>
      </c>
    </row>
    <row r="1973" ht="15" customHeight="1">
      <c r="B1973" s="16">
        <f>IF(AND(C1973&lt;&gt;"",J1973&lt;&gt;""),HYPERLINK("#'"&amp;C1973&amp;"'!"&amp;J1973,J1973),"")</f>
        <v/>
      </c>
    </row>
    <row r="1974" ht="15" customHeight="1">
      <c r="B1974" s="16">
        <f>IF(AND(C1974&lt;&gt;"",J1974&lt;&gt;""),HYPERLINK("#'"&amp;C1974&amp;"'!"&amp;J1974,J1974),"")</f>
        <v/>
      </c>
    </row>
    <row r="1975" ht="15" customHeight="1">
      <c r="B1975" s="16">
        <f>IF(AND(C1975&lt;&gt;"",J1975&lt;&gt;""),HYPERLINK("#'"&amp;C1975&amp;"'!"&amp;J1975,J1975),"")</f>
        <v/>
      </c>
    </row>
    <row r="1976" ht="15" customHeight="1">
      <c r="B1976" s="16">
        <f>IF(AND(C1976&lt;&gt;"",J1976&lt;&gt;""),HYPERLINK("#'"&amp;C1976&amp;"'!"&amp;J1976,J1976),"")</f>
        <v/>
      </c>
    </row>
    <row r="1977" ht="15" customHeight="1">
      <c r="B1977" s="16">
        <f>IF(AND(C1977&lt;&gt;"",J1977&lt;&gt;""),HYPERLINK("#'"&amp;C1977&amp;"'!"&amp;J1977,J1977),"")</f>
        <v/>
      </c>
    </row>
    <row r="1978" ht="15" customHeight="1">
      <c r="B1978" s="16">
        <f>IF(AND(C1978&lt;&gt;"",J1978&lt;&gt;""),HYPERLINK("#'"&amp;C1978&amp;"'!"&amp;J1978,J1978),"")</f>
        <v/>
      </c>
    </row>
    <row r="1979" ht="15" customHeight="1">
      <c r="B1979" s="16">
        <f>IF(AND(C1979&lt;&gt;"",J1979&lt;&gt;""),HYPERLINK("#'"&amp;C1979&amp;"'!"&amp;J1979,J1979),"")</f>
        <v/>
      </c>
    </row>
    <row r="1980" ht="15" customHeight="1">
      <c r="B1980" s="16">
        <f>IF(AND(C1980&lt;&gt;"",J1980&lt;&gt;""),HYPERLINK("#'"&amp;C1980&amp;"'!"&amp;J1980,J1980),"")</f>
        <v/>
      </c>
    </row>
    <row r="1981" ht="15" customHeight="1">
      <c r="B1981" s="16">
        <f>IF(AND(C1981&lt;&gt;"",J1981&lt;&gt;""),HYPERLINK("#'"&amp;C1981&amp;"'!"&amp;J1981,J1981),"")</f>
        <v/>
      </c>
    </row>
    <row r="1982" ht="15" customHeight="1">
      <c r="B1982" s="16">
        <f>IF(AND(C1982&lt;&gt;"",J1982&lt;&gt;""),HYPERLINK("#'"&amp;C1982&amp;"'!"&amp;J1982,J1982),"")</f>
        <v/>
      </c>
    </row>
    <row r="1983" ht="15" customHeight="1">
      <c r="B1983" s="16">
        <f>IF(AND(C1983&lt;&gt;"",J1983&lt;&gt;""),HYPERLINK("#'"&amp;C1983&amp;"'!"&amp;J1983,J1983),"")</f>
        <v/>
      </c>
    </row>
    <row r="1984" ht="15" customHeight="1">
      <c r="B1984" s="16">
        <f>IF(AND(C1984&lt;&gt;"",J1984&lt;&gt;""),HYPERLINK("#'"&amp;C1984&amp;"'!"&amp;J1984,J1984),"")</f>
        <v/>
      </c>
    </row>
    <row r="1985" ht="15" customHeight="1">
      <c r="B1985" s="16">
        <f>IF(AND(C1985&lt;&gt;"",J1985&lt;&gt;""),HYPERLINK("#'"&amp;C1985&amp;"'!"&amp;J1985,J1985),"")</f>
        <v/>
      </c>
    </row>
    <row r="1986" ht="15" customHeight="1">
      <c r="B1986" s="16">
        <f>IF(AND(C1986&lt;&gt;"",J1986&lt;&gt;""),HYPERLINK("#'"&amp;C1986&amp;"'!"&amp;J1986,J1986),"")</f>
        <v/>
      </c>
    </row>
    <row r="1987" ht="15" customHeight="1">
      <c r="B1987" s="16">
        <f>IF(AND(C1987&lt;&gt;"",J1987&lt;&gt;""),HYPERLINK("#'"&amp;C1987&amp;"'!"&amp;J1987,J1987),"")</f>
        <v/>
      </c>
    </row>
    <row r="1988" ht="15" customHeight="1">
      <c r="B1988" s="16">
        <f>IF(AND(C1988&lt;&gt;"",J1988&lt;&gt;""),HYPERLINK("#'"&amp;C1988&amp;"'!"&amp;J1988,J1988),"")</f>
        <v/>
      </c>
    </row>
    <row r="1989" ht="15" customHeight="1">
      <c r="B1989" s="16">
        <f>IF(AND(C1989&lt;&gt;"",J1989&lt;&gt;""),HYPERLINK("#'"&amp;C1989&amp;"'!"&amp;J1989,J1989),"")</f>
        <v/>
      </c>
    </row>
    <row r="1990" ht="15" customHeight="1">
      <c r="B1990" s="16">
        <f>IF(AND(C1990&lt;&gt;"",J1990&lt;&gt;""),HYPERLINK("#'"&amp;C1990&amp;"'!"&amp;J1990,J1990),"")</f>
        <v/>
      </c>
    </row>
    <row r="1991" ht="15" customHeight="1">
      <c r="B1991" s="16">
        <f>IF(AND(C1991&lt;&gt;"",J1991&lt;&gt;""),HYPERLINK("#'"&amp;C1991&amp;"'!"&amp;J1991,J1991),"")</f>
        <v/>
      </c>
    </row>
    <row r="1992" ht="15" customHeight="1">
      <c r="B1992" s="16">
        <f>IF(AND(C1992&lt;&gt;"",J1992&lt;&gt;""),HYPERLINK("#'"&amp;C1992&amp;"'!"&amp;J1992,J1992),"")</f>
        <v/>
      </c>
    </row>
    <row r="1993" ht="15" customHeight="1">
      <c r="B1993" s="16">
        <f>IF(AND(C1993&lt;&gt;"",J1993&lt;&gt;""),HYPERLINK("#'"&amp;C1993&amp;"'!"&amp;J1993,J1993),"")</f>
        <v/>
      </c>
    </row>
    <row r="1994" ht="15" customHeight="1">
      <c r="B1994" s="16">
        <f>IF(AND(C1994&lt;&gt;"",J1994&lt;&gt;""),HYPERLINK("#'"&amp;C1994&amp;"'!"&amp;J1994,J1994),"")</f>
        <v/>
      </c>
    </row>
    <row r="1995" ht="15" customHeight="1">
      <c r="B1995" s="16">
        <f>IF(AND(C1995&lt;&gt;"",J1995&lt;&gt;""),HYPERLINK("#'"&amp;C1995&amp;"'!"&amp;J1995,J1995),"")</f>
        <v/>
      </c>
    </row>
    <row r="1996" ht="15" customHeight="1">
      <c r="B1996" s="16">
        <f>IF(AND(C1996&lt;&gt;"",J1996&lt;&gt;""),HYPERLINK("#'"&amp;C1996&amp;"'!"&amp;J1996,J1996),"")</f>
        <v/>
      </c>
    </row>
    <row r="1997" ht="15" customHeight="1">
      <c r="B1997" s="16">
        <f>IF(AND(C1997&lt;&gt;"",J1997&lt;&gt;""),HYPERLINK("#'"&amp;C1997&amp;"'!"&amp;J1997,J1997),"")</f>
        <v/>
      </c>
    </row>
    <row r="1998" ht="15" customHeight="1">
      <c r="B1998" s="16">
        <f>IF(AND(C1998&lt;&gt;"",J1998&lt;&gt;""),HYPERLINK("#'"&amp;C1998&amp;"'!"&amp;J1998,J1998),"")</f>
        <v/>
      </c>
    </row>
    <row r="1999" ht="15" customHeight="1">
      <c r="B1999" s="16">
        <f>IF(AND(C1999&lt;&gt;"",J1999&lt;&gt;""),HYPERLINK("#'"&amp;C1999&amp;"'!"&amp;J1999,J1999),"")</f>
        <v/>
      </c>
    </row>
    <row r="2000" ht="15" customHeight="1">
      <c r="B2000" s="16">
        <f>IF(AND(C2000&lt;&gt;"",J2000&lt;&gt;""),HYPERLINK("#'"&amp;C2000&amp;"'!"&amp;J2000,J2000),"")</f>
        <v/>
      </c>
    </row>
    <row r="2001" ht="15" customHeight="1">
      <c r="B2001" s="16">
        <f>IF(AND(C2001&lt;&gt;"",J2001&lt;&gt;""),HYPERLINK("#'"&amp;C2001&amp;"'!"&amp;J2001,J2001),"")</f>
        <v/>
      </c>
    </row>
    <row r="2002" ht="15" customHeight="1">
      <c r="B2002" s="16">
        <f>IF(AND(C2002&lt;&gt;"",J2002&lt;&gt;""),HYPERLINK("#'"&amp;C2002&amp;"'!"&amp;J2002,J2002),"")</f>
        <v/>
      </c>
    </row>
    <row r="2003" ht="15" customHeight="1">
      <c r="B2003" s="16">
        <f>IF(AND(C2003&lt;&gt;"",J2003&lt;&gt;""),HYPERLINK("#'"&amp;C2003&amp;"'!"&amp;J2003,J2003),"")</f>
        <v/>
      </c>
    </row>
    <row r="2004" ht="15" customHeight="1">
      <c r="B2004" s="16">
        <f>IF(AND(C2004&lt;&gt;"",J2004&lt;&gt;""),HYPERLINK("#'"&amp;C2004&amp;"'!"&amp;J2004,J2004),"")</f>
        <v/>
      </c>
    </row>
    <row r="2005" ht="15" customHeight="1">
      <c r="B2005" s="16">
        <f>IF(AND(C2005&lt;&gt;"",J2005&lt;&gt;""),HYPERLINK("#'"&amp;C2005&amp;"'!"&amp;J2005,J2005),"")</f>
        <v/>
      </c>
    </row>
    <row r="2006" ht="15" customHeight="1">
      <c r="B2006" s="16">
        <f>IF(AND(C2006&lt;&gt;"",J2006&lt;&gt;""),HYPERLINK("#'"&amp;C2006&amp;"'!"&amp;J2006,J2006),"")</f>
        <v/>
      </c>
    </row>
    <row r="2007" ht="15" customHeight="1">
      <c r="B2007" s="16">
        <f>IF(AND(C2007&lt;&gt;"",J2007&lt;&gt;""),HYPERLINK("#'"&amp;C2007&amp;"'!"&amp;J2007,J2007),"")</f>
        <v/>
      </c>
    </row>
    <row r="2008" ht="15" customHeight="1">
      <c r="B2008" s="16">
        <f>IF(AND(C2008&lt;&gt;"",J2008&lt;&gt;""),HYPERLINK("#'"&amp;C2008&amp;"'!"&amp;J2008,J2008),"")</f>
        <v/>
      </c>
    </row>
    <row r="2009" ht="15" customHeight="1">
      <c r="B2009" s="16">
        <f>IF(AND(C2009&lt;&gt;"",J2009&lt;&gt;""),HYPERLINK("#'"&amp;C2009&amp;"'!"&amp;J2009,J2009),"")</f>
        <v/>
      </c>
    </row>
    <row r="2010" ht="15" customHeight="1">
      <c r="B2010" s="16">
        <f>IF(AND(C2010&lt;&gt;"",J2010&lt;&gt;""),HYPERLINK("#'"&amp;C2010&amp;"'!"&amp;J2010,J2010),"")</f>
        <v/>
      </c>
    </row>
    <row r="2011" ht="15" customHeight="1">
      <c r="B2011" s="16">
        <f>IF(AND(C2011&lt;&gt;"",J2011&lt;&gt;""),HYPERLINK("#'"&amp;C2011&amp;"'!"&amp;J2011,J2011),"")</f>
        <v/>
      </c>
    </row>
    <row r="2012" ht="15" customHeight="1">
      <c r="B2012" s="16">
        <f>IF(AND(C2012&lt;&gt;"",J2012&lt;&gt;""),HYPERLINK("#'"&amp;C2012&amp;"'!"&amp;J2012,J2012),"")</f>
        <v/>
      </c>
    </row>
    <row r="2013" ht="15" customHeight="1">
      <c r="B2013" s="16">
        <f>IF(AND(C2013&lt;&gt;"",J2013&lt;&gt;""),HYPERLINK("#'"&amp;C2013&amp;"'!"&amp;J2013,J2013),"")</f>
        <v/>
      </c>
    </row>
    <row r="2014" ht="15" customHeight="1">
      <c r="B2014" s="16">
        <f>IF(AND(C2014&lt;&gt;"",J2014&lt;&gt;""),HYPERLINK("#'"&amp;C2014&amp;"'!"&amp;J2014,J2014),"")</f>
        <v/>
      </c>
    </row>
    <row r="2015" ht="15" customHeight="1">
      <c r="B2015" s="16">
        <f>IF(AND(C2015&lt;&gt;"",J2015&lt;&gt;""),HYPERLINK("#'"&amp;C2015&amp;"'!"&amp;J2015,J2015),"")</f>
        <v/>
      </c>
    </row>
    <row r="2016" ht="15" customHeight="1">
      <c r="B2016" s="16">
        <f>IF(AND(C2016&lt;&gt;"",J2016&lt;&gt;""),HYPERLINK("#'"&amp;C2016&amp;"'!"&amp;J2016,J2016),"")</f>
        <v/>
      </c>
    </row>
    <row r="2017" ht="15" customHeight="1">
      <c r="B2017" s="16">
        <f>IF(AND(C2017&lt;&gt;"",J2017&lt;&gt;""),HYPERLINK("#'"&amp;C2017&amp;"'!"&amp;J2017,J2017),"")</f>
        <v/>
      </c>
    </row>
    <row r="2018" ht="15" customHeight="1">
      <c r="B2018" s="16">
        <f>IF(AND(C2018&lt;&gt;"",J2018&lt;&gt;""),HYPERLINK("#'"&amp;C2018&amp;"'!"&amp;J2018,J2018),"")</f>
        <v/>
      </c>
    </row>
    <row r="2019" ht="15" customHeight="1">
      <c r="B2019" s="16">
        <f>IF(AND(C2019&lt;&gt;"",J2019&lt;&gt;""),HYPERLINK("#'"&amp;C2019&amp;"'!"&amp;J2019,J2019),"")</f>
        <v/>
      </c>
    </row>
    <row r="2020" ht="15" customHeight="1">
      <c r="B2020" s="16">
        <f>IF(AND(C2020&lt;&gt;"",J2020&lt;&gt;""),HYPERLINK("#'"&amp;C2020&amp;"'!"&amp;J2020,J2020),"")</f>
        <v/>
      </c>
    </row>
    <row r="2021" ht="15" customHeight="1">
      <c r="B2021" s="16">
        <f>IF(AND(C2021&lt;&gt;"",J2021&lt;&gt;""),HYPERLINK("#'"&amp;C2021&amp;"'!"&amp;J2021,J2021),"")</f>
        <v/>
      </c>
    </row>
    <row r="2022" ht="15" customHeight="1">
      <c r="B2022" s="16">
        <f>IF(AND(C2022&lt;&gt;"",J2022&lt;&gt;""),HYPERLINK("#'"&amp;C2022&amp;"'!"&amp;J2022,J2022),"")</f>
        <v/>
      </c>
    </row>
    <row r="2023" ht="15" customHeight="1">
      <c r="B2023" s="16">
        <f>IF(AND(C2023&lt;&gt;"",J2023&lt;&gt;""),HYPERLINK("#'"&amp;C2023&amp;"'!"&amp;J2023,J2023),"")</f>
        <v/>
      </c>
    </row>
    <row r="2024" ht="15" customHeight="1">
      <c r="B2024" s="16">
        <f>IF(AND(C2024&lt;&gt;"",J2024&lt;&gt;""),HYPERLINK("#'"&amp;C2024&amp;"'!"&amp;J2024,J2024),"")</f>
        <v/>
      </c>
    </row>
    <row r="2025" ht="15" customHeight="1">
      <c r="B2025" s="16">
        <f>IF(AND(C2025&lt;&gt;"",J2025&lt;&gt;""),HYPERLINK("#'"&amp;C2025&amp;"'!"&amp;J2025,J2025),"")</f>
        <v/>
      </c>
    </row>
    <row r="2026" ht="15" customHeight="1">
      <c r="B2026" s="16">
        <f>IF(AND(C2026&lt;&gt;"",J2026&lt;&gt;""),HYPERLINK("#'"&amp;C2026&amp;"'!"&amp;J2026,J2026),"")</f>
        <v/>
      </c>
    </row>
    <row r="2027" ht="15" customHeight="1">
      <c r="B2027" s="16">
        <f>IF(AND(C2027&lt;&gt;"",J2027&lt;&gt;""),HYPERLINK("#'"&amp;C2027&amp;"'!"&amp;J2027,J2027),"")</f>
        <v/>
      </c>
    </row>
    <row r="2028" ht="15" customHeight="1">
      <c r="B2028" s="16">
        <f>IF(AND(C2028&lt;&gt;"",J2028&lt;&gt;""),HYPERLINK("#'"&amp;C2028&amp;"'!"&amp;J2028,J2028),"")</f>
        <v/>
      </c>
    </row>
    <row r="2029" ht="15" customHeight="1">
      <c r="B2029" s="16">
        <f>IF(AND(C2029&lt;&gt;"",J2029&lt;&gt;""),HYPERLINK("#'"&amp;C2029&amp;"'!"&amp;J2029,J2029),"")</f>
        <v/>
      </c>
    </row>
    <row r="2030" ht="15" customHeight="1">
      <c r="B2030" s="16">
        <f>IF(AND(C2030&lt;&gt;"",J2030&lt;&gt;""),HYPERLINK("#'"&amp;C2030&amp;"'!"&amp;J2030,J2030),"")</f>
        <v/>
      </c>
    </row>
    <row r="2031" ht="15" customHeight="1">
      <c r="B2031" s="16">
        <f>IF(AND(C2031&lt;&gt;"",J2031&lt;&gt;""),HYPERLINK("#'"&amp;C2031&amp;"'!"&amp;J2031,J2031),"")</f>
        <v/>
      </c>
    </row>
    <row r="2032" ht="15" customHeight="1">
      <c r="B2032" s="16">
        <f>IF(AND(C2032&lt;&gt;"",J2032&lt;&gt;""),HYPERLINK("#'"&amp;C2032&amp;"'!"&amp;J2032,J2032),"")</f>
        <v/>
      </c>
    </row>
    <row r="2033" ht="15" customHeight="1">
      <c r="B2033" s="16">
        <f>IF(AND(C2033&lt;&gt;"",J2033&lt;&gt;""),HYPERLINK("#'"&amp;C2033&amp;"'!"&amp;J2033,J2033),"")</f>
        <v/>
      </c>
    </row>
    <row r="2034" ht="15" customHeight="1">
      <c r="B2034" s="16">
        <f>IF(AND(C2034&lt;&gt;"",J2034&lt;&gt;""),HYPERLINK("#'"&amp;C2034&amp;"'!"&amp;J2034,J2034),"")</f>
        <v/>
      </c>
    </row>
    <row r="2035" ht="15" customHeight="1">
      <c r="B2035" s="16">
        <f>IF(AND(C2035&lt;&gt;"",J2035&lt;&gt;""),HYPERLINK("#'"&amp;C2035&amp;"'!"&amp;J2035,J2035),"")</f>
        <v/>
      </c>
    </row>
    <row r="2036" ht="15" customHeight="1">
      <c r="B2036" s="16">
        <f>IF(AND(C2036&lt;&gt;"",J2036&lt;&gt;""),HYPERLINK("#'"&amp;C2036&amp;"'!"&amp;J2036,J2036),"")</f>
        <v/>
      </c>
    </row>
    <row r="2037" ht="15" customHeight="1">
      <c r="B2037" s="16">
        <f>IF(AND(C2037&lt;&gt;"",J2037&lt;&gt;""),HYPERLINK("#'"&amp;C2037&amp;"'!"&amp;J2037,J2037),"")</f>
        <v/>
      </c>
    </row>
    <row r="2038" ht="15" customHeight="1">
      <c r="B2038" s="16">
        <f>IF(AND(C2038&lt;&gt;"",J2038&lt;&gt;""),HYPERLINK("#'"&amp;C2038&amp;"'!"&amp;J2038,J2038),"")</f>
        <v/>
      </c>
    </row>
    <row r="2039" ht="15" customHeight="1">
      <c r="B2039" s="16">
        <f>IF(AND(C2039&lt;&gt;"",J2039&lt;&gt;""),HYPERLINK("#'"&amp;C2039&amp;"'!"&amp;J2039,J2039),"")</f>
        <v/>
      </c>
    </row>
    <row r="2040" ht="15" customHeight="1">
      <c r="B2040" s="16">
        <f>IF(AND(C2040&lt;&gt;"",J2040&lt;&gt;""),HYPERLINK("#'"&amp;C2040&amp;"'!"&amp;J2040,J2040),"")</f>
        <v/>
      </c>
    </row>
    <row r="2041" ht="15" customHeight="1">
      <c r="B2041" s="16">
        <f>IF(AND(C2041&lt;&gt;"",J2041&lt;&gt;""),HYPERLINK("#'"&amp;C2041&amp;"'!"&amp;J2041,J2041),"")</f>
        <v/>
      </c>
    </row>
    <row r="2042" ht="15" customHeight="1">
      <c r="B2042" s="16">
        <f>IF(AND(C2042&lt;&gt;"",J2042&lt;&gt;""),HYPERLINK("#'"&amp;C2042&amp;"'!"&amp;J2042,J2042),"")</f>
        <v/>
      </c>
    </row>
    <row r="2043" ht="15" customHeight="1">
      <c r="B2043" s="16">
        <f>IF(AND(C2043&lt;&gt;"",J2043&lt;&gt;""),HYPERLINK("#'"&amp;C2043&amp;"'!"&amp;J2043,J2043),"")</f>
        <v/>
      </c>
    </row>
    <row r="2044" ht="15" customHeight="1">
      <c r="B2044" s="16">
        <f>IF(AND(C2044&lt;&gt;"",J2044&lt;&gt;""),HYPERLINK("#'"&amp;C2044&amp;"'!"&amp;J2044,J2044),"")</f>
        <v/>
      </c>
    </row>
    <row r="2045" ht="15" customHeight="1">
      <c r="B2045" s="16">
        <f>IF(AND(C2045&lt;&gt;"",J2045&lt;&gt;""),HYPERLINK("#'"&amp;C2045&amp;"'!"&amp;J2045,J2045),"")</f>
        <v/>
      </c>
    </row>
    <row r="2046" ht="15" customHeight="1">
      <c r="B2046" s="16">
        <f>IF(AND(C2046&lt;&gt;"",J2046&lt;&gt;""),HYPERLINK("#'"&amp;C2046&amp;"'!"&amp;J2046,J2046),"")</f>
        <v/>
      </c>
    </row>
    <row r="2047" ht="15" customHeight="1">
      <c r="B2047" s="16">
        <f>IF(AND(C2047&lt;&gt;"",J2047&lt;&gt;""),HYPERLINK("#'"&amp;C2047&amp;"'!"&amp;J2047,J2047),"")</f>
        <v/>
      </c>
    </row>
    <row r="2048" ht="15" customHeight="1">
      <c r="B2048" s="16">
        <f>IF(AND(C2048&lt;&gt;"",J2048&lt;&gt;""),HYPERLINK("#'"&amp;C2048&amp;"'!"&amp;J2048,J2048),"")</f>
        <v/>
      </c>
    </row>
    <row r="2049" ht="15" customHeight="1">
      <c r="B2049" s="16">
        <f>IF(AND(C2049&lt;&gt;"",J2049&lt;&gt;""),HYPERLINK("#'"&amp;C2049&amp;"'!"&amp;J2049,J2049),"")</f>
        <v/>
      </c>
    </row>
    <row r="2050" ht="15" customHeight="1">
      <c r="B2050" s="16">
        <f>IF(AND(C2050&lt;&gt;"",J2050&lt;&gt;""),HYPERLINK("#'"&amp;C2050&amp;"'!"&amp;J2050,J2050),"")</f>
        <v/>
      </c>
    </row>
    <row r="2051" ht="15" customHeight="1">
      <c r="B2051" s="16">
        <f>IF(AND(C2051&lt;&gt;"",J2051&lt;&gt;""),HYPERLINK("#'"&amp;C2051&amp;"'!"&amp;J2051,J2051),"")</f>
        <v/>
      </c>
    </row>
    <row r="2052" ht="15" customHeight="1">
      <c r="B2052" s="16">
        <f>IF(AND(C2052&lt;&gt;"",J2052&lt;&gt;""),HYPERLINK("#'"&amp;C2052&amp;"'!"&amp;J2052,J2052),"")</f>
        <v/>
      </c>
    </row>
    <row r="2053" ht="15" customHeight="1">
      <c r="B2053" s="16">
        <f>IF(AND(C2053&lt;&gt;"",J2053&lt;&gt;""),HYPERLINK("#'"&amp;C2053&amp;"'!"&amp;J2053,J2053),"")</f>
        <v/>
      </c>
    </row>
    <row r="2054" ht="15" customHeight="1">
      <c r="B2054" s="16">
        <f>IF(AND(C2054&lt;&gt;"",J2054&lt;&gt;""),HYPERLINK("#'"&amp;C2054&amp;"'!"&amp;J2054,J2054),"")</f>
        <v/>
      </c>
    </row>
    <row r="2055" ht="15" customHeight="1">
      <c r="B2055" s="16">
        <f>IF(AND(C2055&lt;&gt;"",J2055&lt;&gt;""),HYPERLINK("#'"&amp;C2055&amp;"'!"&amp;J2055,J2055),"")</f>
        <v/>
      </c>
    </row>
    <row r="2056" ht="15" customHeight="1">
      <c r="B2056" s="16">
        <f>IF(AND(C2056&lt;&gt;"",J2056&lt;&gt;""),HYPERLINK("#'"&amp;C2056&amp;"'!"&amp;J2056,J2056),"")</f>
        <v/>
      </c>
    </row>
    <row r="2057" ht="15" customHeight="1">
      <c r="B2057" s="16">
        <f>IF(AND(C2057&lt;&gt;"",J2057&lt;&gt;""),HYPERLINK("#'"&amp;C2057&amp;"'!"&amp;J2057,J2057),"")</f>
        <v/>
      </c>
    </row>
    <row r="2058" ht="15" customHeight="1">
      <c r="B2058" s="16">
        <f>IF(AND(C2058&lt;&gt;"",J2058&lt;&gt;""),HYPERLINK("#'"&amp;C2058&amp;"'!"&amp;J2058,J2058),"")</f>
        <v/>
      </c>
    </row>
    <row r="2059" ht="15" customHeight="1">
      <c r="B2059" s="16">
        <f>IF(AND(C2059&lt;&gt;"",J2059&lt;&gt;""),HYPERLINK("#'"&amp;C2059&amp;"'!"&amp;J2059,J2059),"")</f>
        <v/>
      </c>
    </row>
    <row r="2060" ht="15" customHeight="1">
      <c r="B2060" s="16">
        <f>IF(AND(C2060&lt;&gt;"",J2060&lt;&gt;""),HYPERLINK("#'"&amp;C2060&amp;"'!"&amp;J2060,J2060),"")</f>
        <v/>
      </c>
    </row>
    <row r="2061" ht="15" customHeight="1">
      <c r="B2061" s="16">
        <f>IF(AND(C2061&lt;&gt;"",J2061&lt;&gt;""),HYPERLINK("#'"&amp;C2061&amp;"'!"&amp;J2061,J2061),"")</f>
        <v/>
      </c>
    </row>
    <row r="2062" ht="15" customHeight="1">
      <c r="B2062" s="16">
        <f>IF(AND(C2062&lt;&gt;"",J2062&lt;&gt;""),HYPERLINK("#'"&amp;C2062&amp;"'!"&amp;J2062,J2062),"")</f>
        <v/>
      </c>
    </row>
    <row r="2063" ht="15" customHeight="1">
      <c r="B2063" s="16">
        <f>IF(AND(C2063&lt;&gt;"",J2063&lt;&gt;""),HYPERLINK("#'"&amp;C2063&amp;"'!"&amp;J2063,J2063),"")</f>
        <v/>
      </c>
    </row>
    <row r="2064" ht="15" customHeight="1">
      <c r="B2064" s="16">
        <f>IF(AND(C2064&lt;&gt;"",J2064&lt;&gt;""),HYPERLINK("#'"&amp;C2064&amp;"'!"&amp;J2064,J2064),"")</f>
        <v/>
      </c>
    </row>
    <row r="2065" ht="15" customHeight="1">
      <c r="B2065" s="16">
        <f>IF(AND(C2065&lt;&gt;"",J2065&lt;&gt;""),HYPERLINK("#'"&amp;C2065&amp;"'!"&amp;J2065,J2065),"")</f>
        <v/>
      </c>
    </row>
    <row r="2066" ht="15" customHeight="1">
      <c r="B2066" s="16">
        <f>IF(AND(C2066&lt;&gt;"",J2066&lt;&gt;""),HYPERLINK("#'"&amp;C2066&amp;"'!"&amp;J2066,J2066),"")</f>
        <v/>
      </c>
    </row>
    <row r="2067" ht="15" customHeight="1">
      <c r="B2067" s="16">
        <f>IF(AND(C2067&lt;&gt;"",J2067&lt;&gt;""),HYPERLINK("#'"&amp;C2067&amp;"'!"&amp;J2067,J2067),"")</f>
        <v/>
      </c>
    </row>
    <row r="2068" ht="15" customHeight="1">
      <c r="B2068" s="16">
        <f>IF(AND(C2068&lt;&gt;"",J2068&lt;&gt;""),HYPERLINK("#'"&amp;C2068&amp;"'!"&amp;J2068,J2068),"")</f>
        <v/>
      </c>
    </row>
    <row r="2069" ht="15" customHeight="1">
      <c r="B2069" s="16">
        <f>IF(AND(C2069&lt;&gt;"",J2069&lt;&gt;""),HYPERLINK("#'"&amp;C2069&amp;"'!"&amp;J2069,J2069),"")</f>
        <v/>
      </c>
    </row>
    <row r="2070" ht="15" customHeight="1">
      <c r="B2070" s="16">
        <f>IF(AND(C2070&lt;&gt;"",J2070&lt;&gt;""),HYPERLINK("#'"&amp;C2070&amp;"'!"&amp;J2070,J2070),"")</f>
        <v/>
      </c>
    </row>
    <row r="2071" ht="15" customHeight="1">
      <c r="B2071" s="16">
        <f>IF(AND(C2071&lt;&gt;"",J2071&lt;&gt;""),HYPERLINK("#'"&amp;C2071&amp;"'!"&amp;J2071,J2071),"")</f>
        <v/>
      </c>
    </row>
    <row r="2072" ht="15" customHeight="1">
      <c r="B2072" s="16">
        <f>IF(AND(C2072&lt;&gt;"",J2072&lt;&gt;""),HYPERLINK("#'"&amp;C2072&amp;"'!"&amp;J2072,J2072),"")</f>
        <v/>
      </c>
    </row>
    <row r="2073" ht="15" customHeight="1">
      <c r="B2073" s="16">
        <f>IF(AND(C2073&lt;&gt;"",J2073&lt;&gt;""),HYPERLINK("#'"&amp;C2073&amp;"'!"&amp;J2073,J2073),"")</f>
        <v/>
      </c>
    </row>
    <row r="2074" ht="15" customHeight="1">
      <c r="B2074" s="16">
        <f>IF(AND(C2074&lt;&gt;"",J2074&lt;&gt;""),HYPERLINK("#'"&amp;C2074&amp;"'!"&amp;J2074,J2074),"")</f>
        <v/>
      </c>
    </row>
    <row r="2075" ht="15" customHeight="1">
      <c r="B2075" s="16">
        <f>IF(AND(C2075&lt;&gt;"",J2075&lt;&gt;""),HYPERLINK("#'"&amp;C2075&amp;"'!"&amp;J2075,J2075),"")</f>
        <v/>
      </c>
    </row>
    <row r="2076" ht="15" customHeight="1">
      <c r="B2076" s="16">
        <f>IF(AND(C2076&lt;&gt;"",J2076&lt;&gt;""),HYPERLINK("#'"&amp;C2076&amp;"'!"&amp;J2076,J2076),"")</f>
        <v/>
      </c>
    </row>
    <row r="2077" ht="15" customHeight="1">
      <c r="B2077" s="16">
        <f>IF(AND(C2077&lt;&gt;"",J2077&lt;&gt;""),HYPERLINK("#'"&amp;C2077&amp;"'!"&amp;J2077,J2077),"")</f>
        <v/>
      </c>
    </row>
    <row r="2078" ht="15" customHeight="1">
      <c r="B2078" s="16">
        <f>IF(AND(C2078&lt;&gt;"",J2078&lt;&gt;""),HYPERLINK("#'"&amp;C2078&amp;"'!"&amp;J2078,J2078),"")</f>
        <v/>
      </c>
    </row>
    <row r="2079" ht="15" customHeight="1">
      <c r="B2079" s="16">
        <f>IF(AND(C2079&lt;&gt;"",J2079&lt;&gt;""),HYPERLINK("#'"&amp;C2079&amp;"'!"&amp;J2079,J2079),"")</f>
        <v/>
      </c>
    </row>
    <row r="2080" ht="15" customHeight="1">
      <c r="B2080" s="16">
        <f>IF(AND(C2080&lt;&gt;"",J2080&lt;&gt;""),HYPERLINK("#'"&amp;C2080&amp;"'!"&amp;J2080,J2080),"")</f>
        <v/>
      </c>
    </row>
    <row r="2081" ht="15" customHeight="1">
      <c r="B2081" s="16">
        <f>IF(AND(C2081&lt;&gt;"",J2081&lt;&gt;""),HYPERLINK("#'"&amp;C2081&amp;"'!"&amp;J2081,J2081),"")</f>
        <v/>
      </c>
    </row>
    <row r="2082" ht="15" customHeight="1">
      <c r="B2082" s="16">
        <f>IF(AND(C2082&lt;&gt;"",J2082&lt;&gt;""),HYPERLINK("#'"&amp;C2082&amp;"'!"&amp;J2082,J2082),"")</f>
        <v/>
      </c>
    </row>
    <row r="2083" ht="15" customHeight="1">
      <c r="B2083" s="16">
        <f>IF(AND(C2083&lt;&gt;"",J2083&lt;&gt;""),HYPERLINK("#'"&amp;C2083&amp;"'!"&amp;J2083,J2083),"")</f>
        <v/>
      </c>
    </row>
    <row r="2084" ht="15" customHeight="1">
      <c r="B2084" s="16">
        <f>IF(AND(C2084&lt;&gt;"",J2084&lt;&gt;""),HYPERLINK("#'"&amp;C2084&amp;"'!"&amp;J2084,J2084),"")</f>
        <v/>
      </c>
    </row>
    <row r="2085" ht="15" customHeight="1">
      <c r="B2085" s="16">
        <f>IF(AND(C2085&lt;&gt;"",J2085&lt;&gt;""),HYPERLINK("#'"&amp;C2085&amp;"'!"&amp;J2085,J2085),"")</f>
        <v/>
      </c>
    </row>
    <row r="2086" ht="15" customHeight="1">
      <c r="B2086" s="16">
        <f>IF(AND(C2086&lt;&gt;"",J2086&lt;&gt;""),HYPERLINK("#'"&amp;C2086&amp;"'!"&amp;J2086,J2086),"")</f>
        <v/>
      </c>
    </row>
    <row r="2087" ht="15" customHeight="1">
      <c r="B2087" s="16">
        <f>IF(AND(C2087&lt;&gt;"",J2087&lt;&gt;""),HYPERLINK("#'"&amp;C2087&amp;"'!"&amp;J2087,J2087),"")</f>
        <v/>
      </c>
    </row>
    <row r="2088" ht="15" customHeight="1">
      <c r="B2088" s="16">
        <f>IF(AND(C2088&lt;&gt;"",J2088&lt;&gt;""),HYPERLINK("#'"&amp;C2088&amp;"'!"&amp;J2088,J2088),"")</f>
        <v/>
      </c>
    </row>
    <row r="2089" ht="15" customHeight="1">
      <c r="B2089" s="16">
        <f>IF(AND(C2089&lt;&gt;"",J2089&lt;&gt;""),HYPERLINK("#'"&amp;C2089&amp;"'!"&amp;J2089,J2089),"")</f>
        <v/>
      </c>
    </row>
    <row r="2090" ht="15" customHeight="1">
      <c r="B2090" s="16">
        <f>IF(AND(C2090&lt;&gt;"",J2090&lt;&gt;""),HYPERLINK("#'"&amp;C2090&amp;"'!"&amp;J2090,J2090),"")</f>
        <v/>
      </c>
    </row>
    <row r="2091" ht="15" customHeight="1">
      <c r="B2091" s="16">
        <f>IF(AND(C2091&lt;&gt;"",J2091&lt;&gt;""),HYPERLINK("#'"&amp;C2091&amp;"'!"&amp;J2091,J2091),"")</f>
        <v/>
      </c>
    </row>
    <row r="2092" ht="15" customHeight="1">
      <c r="B2092" s="16">
        <f>IF(AND(C2092&lt;&gt;"",J2092&lt;&gt;""),HYPERLINK("#'"&amp;C2092&amp;"'!"&amp;J2092,J2092),"")</f>
        <v/>
      </c>
    </row>
    <row r="2093" ht="15" customHeight="1">
      <c r="B2093" s="16">
        <f>IF(AND(C2093&lt;&gt;"",J2093&lt;&gt;""),HYPERLINK("#'"&amp;C2093&amp;"'!"&amp;J2093,J2093),"")</f>
        <v/>
      </c>
    </row>
    <row r="2094" ht="15" customHeight="1">
      <c r="B2094" s="16">
        <f>IF(AND(C2094&lt;&gt;"",J2094&lt;&gt;""),HYPERLINK("#'"&amp;C2094&amp;"'!"&amp;J2094,J2094),"")</f>
        <v/>
      </c>
    </row>
    <row r="2095" ht="15" customHeight="1">
      <c r="B2095" s="16">
        <f>IF(AND(C2095&lt;&gt;"",J2095&lt;&gt;""),HYPERLINK("#'"&amp;C2095&amp;"'!"&amp;J2095,J2095),"")</f>
        <v/>
      </c>
    </row>
    <row r="2096" ht="15" customHeight="1">
      <c r="B2096" s="16">
        <f>IF(AND(C2096&lt;&gt;"",J2096&lt;&gt;""),HYPERLINK("#'"&amp;C2096&amp;"'!"&amp;J2096,J2096),"")</f>
        <v/>
      </c>
    </row>
    <row r="2097" ht="15" customHeight="1">
      <c r="B2097" s="16">
        <f>IF(AND(C2097&lt;&gt;"",J2097&lt;&gt;""),HYPERLINK("#'"&amp;C2097&amp;"'!"&amp;J2097,J2097),"")</f>
        <v/>
      </c>
    </row>
    <row r="2098" ht="15" customHeight="1">
      <c r="B2098" s="16">
        <f>IF(AND(C2098&lt;&gt;"",J2098&lt;&gt;""),HYPERLINK("#'"&amp;C2098&amp;"'!"&amp;J2098,J2098),"")</f>
        <v/>
      </c>
    </row>
    <row r="2099" ht="15" customHeight="1">
      <c r="B2099" s="16">
        <f>IF(AND(C2099&lt;&gt;"",J2099&lt;&gt;""),HYPERLINK("#'"&amp;C2099&amp;"'!"&amp;J2099,J2099),"")</f>
        <v/>
      </c>
    </row>
    <row r="2100" ht="15" customHeight="1">
      <c r="B2100" s="16">
        <f>IF(AND(C2100&lt;&gt;"",J2100&lt;&gt;""),HYPERLINK("#'"&amp;C2100&amp;"'!"&amp;J2100,J2100),"")</f>
        <v/>
      </c>
    </row>
    <row r="2101" ht="15" customHeight="1">
      <c r="B2101" s="16">
        <f>IF(AND(C2101&lt;&gt;"",J2101&lt;&gt;""),HYPERLINK("#'"&amp;C2101&amp;"'!"&amp;J2101,J2101),"")</f>
        <v/>
      </c>
    </row>
    <row r="2102" ht="15" customHeight="1">
      <c r="B2102" s="16">
        <f>IF(AND(C2102&lt;&gt;"",J2102&lt;&gt;""),HYPERLINK("#'"&amp;C2102&amp;"'!"&amp;J2102,J2102),"")</f>
        <v/>
      </c>
    </row>
    <row r="2103" ht="15" customHeight="1">
      <c r="B2103" s="16">
        <f>IF(AND(C2103&lt;&gt;"",J2103&lt;&gt;""),HYPERLINK("#'"&amp;C2103&amp;"'!"&amp;J2103,J2103),"")</f>
        <v/>
      </c>
    </row>
    <row r="2104" ht="15" customHeight="1">
      <c r="B2104" s="16">
        <f>IF(AND(C2104&lt;&gt;"",J2104&lt;&gt;""),HYPERLINK("#'"&amp;C2104&amp;"'!"&amp;J2104,J2104),"")</f>
        <v/>
      </c>
    </row>
    <row r="2105" ht="15" customHeight="1">
      <c r="B2105" s="16">
        <f>IF(AND(C2105&lt;&gt;"",J2105&lt;&gt;""),HYPERLINK("#'"&amp;C2105&amp;"'!"&amp;J2105,J2105),"")</f>
        <v/>
      </c>
    </row>
    <row r="2106" ht="15" customHeight="1">
      <c r="B2106" s="16">
        <f>IF(AND(C2106&lt;&gt;"",J2106&lt;&gt;""),HYPERLINK("#'"&amp;C2106&amp;"'!"&amp;J2106,J2106),"")</f>
        <v/>
      </c>
    </row>
    <row r="2107" ht="15" customHeight="1">
      <c r="B2107" s="16">
        <f>IF(AND(C2107&lt;&gt;"",J2107&lt;&gt;""),HYPERLINK("#'"&amp;C2107&amp;"'!"&amp;J2107,J2107),"")</f>
        <v/>
      </c>
    </row>
    <row r="2108" ht="15" customHeight="1">
      <c r="B2108" s="16">
        <f>IF(AND(C2108&lt;&gt;"",J2108&lt;&gt;""),HYPERLINK("#'"&amp;C2108&amp;"'!"&amp;J2108,J2108),"")</f>
        <v/>
      </c>
    </row>
    <row r="2109" ht="15" customHeight="1">
      <c r="B2109" s="16">
        <f>IF(AND(C2109&lt;&gt;"",J2109&lt;&gt;""),HYPERLINK("#'"&amp;C2109&amp;"'!"&amp;J2109,J2109),"")</f>
        <v/>
      </c>
    </row>
    <row r="2110" ht="15" customHeight="1">
      <c r="B2110" s="16">
        <f>IF(AND(C2110&lt;&gt;"",J2110&lt;&gt;""),HYPERLINK("#'"&amp;C2110&amp;"'!"&amp;J2110,J2110),"")</f>
        <v/>
      </c>
    </row>
    <row r="2111" ht="15" customHeight="1">
      <c r="B2111" s="16">
        <f>IF(AND(C2111&lt;&gt;"",J2111&lt;&gt;""),HYPERLINK("#'"&amp;C2111&amp;"'!"&amp;J2111,J2111),"")</f>
        <v/>
      </c>
    </row>
    <row r="2112" ht="15" customHeight="1">
      <c r="B2112" s="16">
        <f>IF(AND(C2112&lt;&gt;"",J2112&lt;&gt;""),HYPERLINK("#'"&amp;C2112&amp;"'!"&amp;J2112,J2112),"")</f>
        <v/>
      </c>
    </row>
    <row r="2113" ht="15" customHeight="1">
      <c r="B2113" s="16">
        <f>IF(AND(C2113&lt;&gt;"",J2113&lt;&gt;""),HYPERLINK("#'"&amp;C2113&amp;"'!"&amp;J2113,J2113),"")</f>
        <v/>
      </c>
    </row>
    <row r="2114" ht="15" customHeight="1">
      <c r="B2114" s="16">
        <f>IF(AND(C2114&lt;&gt;"",J2114&lt;&gt;""),HYPERLINK("#'"&amp;C2114&amp;"'!"&amp;J2114,J2114),"")</f>
        <v/>
      </c>
    </row>
    <row r="2115" ht="15" customHeight="1">
      <c r="B2115" s="16">
        <f>IF(AND(C2115&lt;&gt;"",J2115&lt;&gt;""),HYPERLINK("#'"&amp;C2115&amp;"'!"&amp;J2115,J2115),"")</f>
        <v/>
      </c>
    </row>
    <row r="2116" ht="15" customHeight="1">
      <c r="B2116" s="16">
        <f>IF(AND(C2116&lt;&gt;"",J2116&lt;&gt;""),HYPERLINK("#'"&amp;C2116&amp;"'!"&amp;J2116,J2116),"")</f>
        <v/>
      </c>
    </row>
    <row r="2117" ht="15" customHeight="1">
      <c r="B2117" s="16">
        <f>IF(AND(C2117&lt;&gt;"",J2117&lt;&gt;""),HYPERLINK("#'"&amp;C2117&amp;"'!"&amp;J2117,J2117),"")</f>
        <v/>
      </c>
    </row>
    <row r="2118" ht="15" customHeight="1">
      <c r="B2118" s="16">
        <f>IF(AND(C2118&lt;&gt;"",J2118&lt;&gt;""),HYPERLINK("#'"&amp;C2118&amp;"'!"&amp;J2118,J2118),"")</f>
        <v/>
      </c>
    </row>
    <row r="2119" ht="15" customHeight="1">
      <c r="B2119" s="16">
        <f>IF(AND(C2119&lt;&gt;"",J2119&lt;&gt;""),HYPERLINK("#'"&amp;C2119&amp;"'!"&amp;J2119,J2119),"")</f>
        <v/>
      </c>
    </row>
    <row r="2120" ht="15" customHeight="1">
      <c r="B2120" s="16">
        <f>IF(AND(C2120&lt;&gt;"",J2120&lt;&gt;""),HYPERLINK("#'"&amp;C2120&amp;"'!"&amp;J2120,J2120),"")</f>
        <v/>
      </c>
    </row>
    <row r="2121" ht="15" customHeight="1">
      <c r="B2121" s="16">
        <f>IF(AND(C2121&lt;&gt;"",J2121&lt;&gt;""),HYPERLINK("#'"&amp;C2121&amp;"'!"&amp;J2121,J2121),"")</f>
        <v/>
      </c>
    </row>
    <row r="2122" ht="15" customHeight="1">
      <c r="B2122" s="16">
        <f>IF(AND(C2122&lt;&gt;"",J2122&lt;&gt;""),HYPERLINK("#'"&amp;C2122&amp;"'!"&amp;J2122,J2122),"")</f>
        <v/>
      </c>
    </row>
    <row r="2123" ht="15" customHeight="1">
      <c r="B2123" s="16">
        <f>IF(AND(C2123&lt;&gt;"",J2123&lt;&gt;""),HYPERLINK("#'"&amp;C2123&amp;"'!"&amp;J2123,J2123),"")</f>
        <v/>
      </c>
    </row>
    <row r="2124" ht="15" customHeight="1">
      <c r="B2124" s="16">
        <f>IF(AND(C2124&lt;&gt;"",J2124&lt;&gt;""),HYPERLINK("#'"&amp;C2124&amp;"'!"&amp;J2124,J2124),"")</f>
        <v/>
      </c>
    </row>
    <row r="2125" ht="15" customHeight="1">
      <c r="B2125" s="16">
        <f>IF(AND(C2125&lt;&gt;"",J2125&lt;&gt;""),HYPERLINK("#'"&amp;C2125&amp;"'!"&amp;J2125,J2125),"")</f>
        <v/>
      </c>
    </row>
    <row r="2126" ht="15" customHeight="1">
      <c r="B2126" s="16">
        <f>IF(AND(C2126&lt;&gt;"",J2126&lt;&gt;""),HYPERLINK("#'"&amp;C2126&amp;"'!"&amp;J2126,J2126),"")</f>
        <v/>
      </c>
    </row>
    <row r="2127" ht="15" customHeight="1">
      <c r="B2127" s="16">
        <f>IF(AND(C2127&lt;&gt;"",J2127&lt;&gt;""),HYPERLINK("#'"&amp;C2127&amp;"'!"&amp;J2127,J2127),"")</f>
        <v/>
      </c>
    </row>
    <row r="2128" ht="15" customHeight="1">
      <c r="B2128" s="16">
        <f>IF(AND(C2128&lt;&gt;"",J2128&lt;&gt;""),HYPERLINK("#'"&amp;C2128&amp;"'!"&amp;J2128,J2128),"")</f>
        <v/>
      </c>
    </row>
    <row r="2129" ht="15" customHeight="1">
      <c r="B2129" s="16">
        <f>IF(AND(C2129&lt;&gt;"",J2129&lt;&gt;""),HYPERLINK("#'"&amp;C2129&amp;"'!"&amp;J2129,J2129),"")</f>
        <v/>
      </c>
    </row>
    <row r="2130" ht="15" customHeight="1">
      <c r="B2130" s="16">
        <f>IF(AND(C2130&lt;&gt;"",J2130&lt;&gt;""),HYPERLINK("#'"&amp;C2130&amp;"'!"&amp;J2130,J2130),"")</f>
        <v/>
      </c>
    </row>
    <row r="2131" ht="15" customHeight="1">
      <c r="B2131" s="16">
        <f>IF(AND(C2131&lt;&gt;"",J2131&lt;&gt;""),HYPERLINK("#'"&amp;C2131&amp;"'!"&amp;J2131,J2131),"")</f>
        <v/>
      </c>
    </row>
    <row r="2132" ht="15" customHeight="1">
      <c r="B2132" s="16">
        <f>IF(AND(C2132&lt;&gt;"",J2132&lt;&gt;""),HYPERLINK("#'"&amp;C2132&amp;"'!"&amp;J2132,J2132),"")</f>
        <v/>
      </c>
    </row>
    <row r="2133" ht="15" customHeight="1">
      <c r="B2133" s="16">
        <f>IF(AND(C2133&lt;&gt;"",J2133&lt;&gt;""),HYPERLINK("#'"&amp;C2133&amp;"'!"&amp;J2133,J2133),"")</f>
        <v/>
      </c>
    </row>
    <row r="2134" ht="15" customHeight="1">
      <c r="B2134" s="16">
        <f>IF(AND(C2134&lt;&gt;"",J2134&lt;&gt;""),HYPERLINK("#'"&amp;C2134&amp;"'!"&amp;J2134,J2134),"")</f>
        <v/>
      </c>
    </row>
    <row r="2135" ht="15" customHeight="1">
      <c r="B2135" s="16">
        <f>IF(AND(C2135&lt;&gt;"",J2135&lt;&gt;""),HYPERLINK("#'"&amp;C2135&amp;"'!"&amp;J2135,J2135),"")</f>
        <v/>
      </c>
    </row>
    <row r="2136" ht="15" customHeight="1">
      <c r="B2136" s="16">
        <f>IF(AND(C2136&lt;&gt;"",J2136&lt;&gt;""),HYPERLINK("#'"&amp;C2136&amp;"'!"&amp;J2136,J2136),"")</f>
        <v/>
      </c>
    </row>
    <row r="2137" ht="15" customHeight="1">
      <c r="B2137" s="16">
        <f>IF(AND(C2137&lt;&gt;"",J2137&lt;&gt;""),HYPERLINK("#'"&amp;C2137&amp;"'!"&amp;J2137,J2137),"")</f>
        <v/>
      </c>
    </row>
    <row r="2138" ht="15" customHeight="1">
      <c r="B2138" s="16">
        <f>IF(AND(C2138&lt;&gt;"",J2138&lt;&gt;""),HYPERLINK("#'"&amp;C2138&amp;"'!"&amp;J2138,J2138),"")</f>
        <v/>
      </c>
    </row>
    <row r="2139" ht="15" customHeight="1">
      <c r="B2139" s="16">
        <f>IF(AND(C2139&lt;&gt;"",J2139&lt;&gt;""),HYPERLINK("#'"&amp;C2139&amp;"'!"&amp;J2139,J2139),"")</f>
        <v/>
      </c>
    </row>
    <row r="2140" ht="15" customHeight="1">
      <c r="B2140" s="16">
        <f>IF(AND(C2140&lt;&gt;"",J2140&lt;&gt;""),HYPERLINK("#'"&amp;C2140&amp;"'!"&amp;J2140,J2140),"")</f>
        <v/>
      </c>
    </row>
    <row r="2141" ht="15" customHeight="1">
      <c r="B2141" s="16">
        <f>IF(AND(C2141&lt;&gt;"",J2141&lt;&gt;""),HYPERLINK("#'"&amp;C2141&amp;"'!"&amp;J2141,J2141),"")</f>
        <v/>
      </c>
    </row>
    <row r="2142" ht="15" customHeight="1">
      <c r="B2142" s="16">
        <f>IF(AND(C2142&lt;&gt;"",J2142&lt;&gt;""),HYPERLINK("#'"&amp;C2142&amp;"'!"&amp;J2142,J2142),"")</f>
        <v/>
      </c>
    </row>
    <row r="2143" ht="15" customHeight="1">
      <c r="B2143" s="16">
        <f>IF(AND(C2143&lt;&gt;"",J2143&lt;&gt;""),HYPERLINK("#'"&amp;C2143&amp;"'!"&amp;J2143,J2143),"")</f>
        <v/>
      </c>
    </row>
    <row r="2144" ht="15" customHeight="1">
      <c r="B2144" s="16">
        <f>IF(AND(C2144&lt;&gt;"",J2144&lt;&gt;""),HYPERLINK("#'"&amp;C2144&amp;"'!"&amp;J2144,J2144),"")</f>
        <v/>
      </c>
    </row>
    <row r="2145" ht="15" customHeight="1">
      <c r="B2145" s="16">
        <f>IF(AND(C2145&lt;&gt;"",J2145&lt;&gt;""),HYPERLINK("#'"&amp;C2145&amp;"'!"&amp;J2145,J2145),"")</f>
        <v/>
      </c>
    </row>
    <row r="2146" ht="15" customHeight="1">
      <c r="B2146" s="16">
        <f>IF(AND(C2146&lt;&gt;"",J2146&lt;&gt;""),HYPERLINK("#'"&amp;C2146&amp;"'!"&amp;J2146,J2146),"")</f>
        <v/>
      </c>
    </row>
    <row r="2147" ht="15" customHeight="1">
      <c r="B2147" s="16">
        <f>IF(AND(C2147&lt;&gt;"",J2147&lt;&gt;""),HYPERLINK("#'"&amp;C2147&amp;"'!"&amp;J2147,J2147),"")</f>
        <v/>
      </c>
    </row>
    <row r="2148" ht="15" customHeight="1">
      <c r="B2148" s="16">
        <f>IF(AND(C2148&lt;&gt;"",J2148&lt;&gt;""),HYPERLINK("#'"&amp;C2148&amp;"'!"&amp;J2148,J2148),"")</f>
        <v/>
      </c>
    </row>
    <row r="2149" ht="15" customHeight="1">
      <c r="B2149" s="16">
        <f>IF(AND(C2149&lt;&gt;"",J2149&lt;&gt;""),HYPERLINK("#'"&amp;C2149&amp;"'!"&amp;J2149,J2149),"")</f>
        <v/>
      </c>
    </row>
    <row r="2150" ht="15" customHeight="1">
      <c r="B2150" s="16">
        <f>IF(AND(C2150&lt;&gt;"",J2150&lt;&gt;""),HYPERLINK("#'"&amp;C2150&amp;"'!"&amp;J2150,J2150),"")</f>
        <v/>
      </c>
    </row>
    <row r="2151" ht="15" customHeight="1">
      <c r="B2151" s="16">
        <f>IF(AND(C2151&lt;&gt;"",J2151&lt;&gt;""),HYPERLINK("#'"&amp;C2151&amp;"'!"&amp;J2151,J2151),"")</f>
        <v/>
      </c>
    </row>
    <row r="2152" ht="15" customHeight="1">
      <c r="B2152" s="16">
        <f>IF(AND(C2152&lt;&gt;"",J2152&lt;&gt;""),HYPERLINK("#'"&amp;C2152&amp;"'!"&amp;J2152,J2152),"")</f>
        <v/>
      </c>
    </row>
    <row r="2153" ht="15" customHeight="1">
      <c r="B2153" s="16">
        <f>IF(AND(C2153&lt;&gt;"",J2153&lt;&gt;""),HYPERLINK("#'"&amp;C2153&amp;"'!"&amp;J2153,J2153),"")</f>
        <v/>
      </c>
    </row>
    <row r="2154" ht="15" customHeight="1">
      <c r="B2154" s="16">
        <f>IF(AND(C2154&lt;&gt;"",J2154&lt;&gt;""),HYPERLINK("#'"&amp;C2154&amp;"'!"&amp;J2154,J2154),"")</f>
        <v/>
      </c>
    </row>
    <row r="2155" ht="15" customHeight="1">
      <c r="B2155" s="16">
        <f>IF(AND(C2155&lt;&gt;"",J2155&lt;&gt;""),HYPERLINK("#'"&amp;C2155&amp;"'!"&amp;J2155,J2155),"")</f>
        <v/>
      </c>
    </row>
    <row r="2156" ht="15" customHeight="1">
      <c r="B2156" s="16">
        <f>IF(AND(C2156&lt;&gt;"",J2156&lt;&gt;""),HYPERLINK("#'"&amp;C2156&amp;"'!"&amp;J2156,J2156),"")</f>
        <v/>
      </c>
    </row>
    <row r="2157" ht="15" customHeight="1">
      <c r="B2157" s="16">
        <f>IF(AND(C2157&lt;&gt;"",J2157&lt;&gt;""),HYPERLINK("#'"&amp;C2157&amp;"'!"&amp;J2157,J2157),"")</f>
        <v/>
      </c>
    </row>
    <row r="2158" ht="15" customHeight="1">
      <c r="B2158" s="16">
        <f>IF(AND(C2158&lt;&gt;"",J2158&lt;&gt;""),HYPERLINK("#'"&amp;C2158&amp;"'!"&amp;J2158,J2158),"")</f>
        <v/>
      </c>
    </row>
    <row r="2159" ht="15" customHeight="1">
      <c r="B2159" s="16">
        <f>IF(AND(C2159&lt;&gt;"",J2159&lt;&gt;""),HYPERLINK("#'"&amp;C2159&amp;"'!"&amp;J2159,J2159),"")</f>
        <v/>
      </c>
    </row>
    <row r="2160" ht="15" customHeight="1">
      <c r="B2160" s="16">
        <f>IF(AND(C2160&lt;&gt;"",J2160&lt;&gt;""),HYPERLINK("#'"&amp;C2160&amp;"'!"&amp;J2160,J2160),"")</f>
        <v/>
      </c>
    </row>
    <row r="2161" ht="15" customHeight="1">
      <c r="B2161" s="16">
        <f>IF(AND(C2161&lt;&gt;"",J2161&lt;&gt;""),HYPERLINK("#'"&amp;C2161&amp;"'!"&amp;J2161,J2161),"")</f>
        <v/>
      </c>
    </row>
    <row r="2162" ht="15" customHeight="1">
      <c r="B2162" s="16">
        <f>IF(AND(C2162&lt;&gt;"",J2162&lt;&gt;""),HYPERLINK("#'"&amp;C2162&amp;"'!"&amp;J2162,J2162),"")</f>
        <v/>
      </c>
    </row>
    <row r="2163" ht="15" customHeight="1">
      <c r="B2163" s="16">
        <f>IF(AND(C2163&lt;&gt;"",J2163&lt;&gt;""),HYPERLINK("#'"&amp;C2163&amp;"'!"&amp;J2163,J2163),"")</f>
        <v/>
      </c>
    </row>
    <row r="2164" ht="15" customHeight="1">
      <c r="B2164" s="16">
        <f>IF(AND(C2164&lt;&gt;"",J2164&lt;&gt;""),HYPERLINK("#'"&amp;C2164&amp;"'!"&amp;J2164,J2164),"")</f>
        <v/>
      </c>
    </row>
    <row r="2165" ht="15" customHeight="1">
      <c r="B2165" s="16">
        <f>IF(AND(C2165&lt;&gt;"",J2165&lt;&gt;""),HYPERLINK("#'"&amp;C2165&amp;"'!"&amp;J2165,J2165),"")</f>
        <v/>
      </c>
    </row>
    <row r="2166" ht="15" customHeight="1">
      <c r="B2166" s="16">
        <f>IF(AND(C2166&lt;&gt;"",J2166&lt;&gt;""),HYPERLINK("#'"&amp;C2166&amp;"'!"&amp;J2166,J2166),"")</f>
        <v/>
      </c>
    </row>
    <row r="2167" ht="15" customHeight="1">
      <c r="B2167" s="16">
        <f>IF(AND(C2167&lt;&gt;"",J2167&lt;&gt;""),HYPERLINK("#'"&amp;C2167&amp;"'!"&amp;J2167,J2167),"")</f>
        <v/>
      </c>
    </row>
    <row r="2168" ht="15" customHeight="1">
      <c r="B2168" s="16">
        <f>IF(AND(C2168&lt;&gt;"",J2168&lt;&gt;""),HYPERLINK("#'"&amp;C2168&amp;"'!"&amp;J2168,J2168),"")</f>
        <v/>
      </c>
    </row>
    <row r="2169" ht="15" customHeight="1">
      <c r="B2169" s="16">
        <f>IF(AND(C2169&lt;&gt;"",J2169&lt;&gt;""),HYPERLINK("#'"&amp;C2169&amp;"'!"&amp;J2169,J2169),"")</f>
        <v/>
      </c>
    </row>
    <row r="2170" ht="15" customHeight="1">
      <c r="B2170" s="16">
        <f>IF(AND(C2170&lt;&gt;"",J2170&lt;&gt;""),HYPERLINK("#'"&amp;C2170&amp;"'!"&amp;J2170,J2170),"")</f>
        <v/>
      </c>
    </row>
    <row r="2171" ht="15" customHeight="1">
      <c r="B2171" s="16">
        <f>IF(AND(C2171&lt;&gt;"",J2171&lt;&gt;""),HYPERLINK("#'"&amp;C2171&amp;"'!"&amp;J2171,J2171),"")</f>
        <v/>
      </c>
    </row>
    <row r="2172" ht="15" customHeight="1">
      <c r="B2172" s="16">
        <f>IF(AND(C2172&lt;&gt;"",J2172&lt;&gt;""),HYPERLINK("#'"&amp;C2172&amp;"'!"&amp;J2172,J2172),"")</f>
        <v/>
      </c>
    </row>
    <row r="2173" ht="15" customHeight="1">
      <c r="B2173" s="16">
        <f>IF(AND(C2173&lt;&gt;"",J2173&lt;&gt;""),HYPERLINK("#'"&amp;C2173&amp;"'!"&amp;J2173,J2173),"")</f>
        <v/>
      </c>
    </row>
    <row r="2174" ht="15" customHeight="1">
      <c r="B2174" s="16">
        <f>IF(AND(C2174&lt;&gt;"",J2174&lt;&gt;""),HYPERLINK("#'"&amp;C2174&amp;"'!"&amp;J2174,J2174),"")</f>
        <v/>
      </c>
    </row>
    <row r="2175" ht="15" customHeight="1">
      <c r="B2175" s="16">
        <f>IF(AND(C2175&lt;&gt;"",J2175&lt;&gt;""),HYPERLINK("#'"&amp;C2175&amp;"'!"&amp;J2175,J2175),"")</f>
        <v/>
      </c>
    </row>
    <row r="2176" ht="15" customHeight="1">
      <c r="B2176" s="16">
        <f>IF(AND(C2176&lt;&gt;"",J2176&lt;&gt;""),HYPERLINK("#'"&amp;C2176&amp;"'!"&amp;J2176,J2176),"")</f>
        <v/>
      </c>
    </row>
    <row r="2177" ht="15" customHeight="1">
      <c r="B2177" s="16">
        <f>IF(AND(C2177&lt;&gt;"",J2177&lt;&gt;""),HYPERLINK("#'"&amp;C2177&amp;"'!"&amp;J2177,J2177),"")</f>
        <v/>
      </c>
    </row>
    <row r="2178" ht="15" customHeight="1">
      <c r="B2178" s="16">
        <f>IF(AND(C2178&lt;&gt;"",J2178&lt;&gt;""),HYPERLINK("#'"&amp;C2178&amp;"'!"&amp;J2178,J2178),"")</f>
        <v/>
      </c>
    </row>
    <row r="2179" ht="15" customHeight="1">
      <c r="B2179" s="16">
        <f>IF(AND(C2179&lt;&gt;"",J2179&lt;&gt;""),HYPERLINK("#'"&amp;C2179&amp;"'!"&amp;J2179,J2179),"")</f>
        <v/>
      </c>
    </row>
    <row r="2180" ht="15" customHeight="1">
      <c r="B2180" s="16">
        <f>IF(AND(C2180&lt;&gt;"",J2180&lt;&gt;""),HYPERLINK("#'"&amp;C2180&amp;"'!"&amp;J2180,J2180),"")</f>
        <v/>
      </c>
    </row>
    <row r="2181" ht="15" customHeight="1">
      <c r="B2181" s="16">
        <f>IF(AND(C2181&lt;&gt;"",J2181&lt;&gt;""),HYPERLINK("#'"&amp;C2181&amp;"'!"&amp;J2181,J2181),"")</f>
        <v/>
      </c>
    </row>
    <row r="2182" ht="15" customHeight="1">
      <c r="B2182" s="16">
        <f>IF(AND(C2182&lt;&gt;"",J2182&lt;&gt;""),HYPERLINK("#'"&amp;C2182&amp;"'!"&amp;J2182,J2182),"")</f>
        <v/>
      </c>
    </row>
    <row r="2183" ht="15" customHeight="1">
      <c r="B2183" s="16">
        <f>IF(AND(C2183&lt;&gt;"",J2183&lt;&gt;""),HYPERLINK("#'"&amp;C2183&amp;"'!"&amp;J2183,J2183),"")</f>
        <v/>
      </c>
    </row>
    <row r="2184" ht="15" customHeight="1">
      <c r="B2184" s="16">
        <f>IF(AND(C2184&lt;&gt;"",J2184&lt;&gt;""),HYPERLINK("#'"&amp;C2184&amp;"'!"&amp;J2184,J2184),"")</f>
        <v/>
      </c>
    </row>
    <row r="2185" ht="15" customHeight="1">
      <c r="B2185" s="16">
        <f>IF(AND(C2185&lt;&gt;"",J2185&lt;&gt;""),HYPERLINK("#'"&amp;C2185&amp;"'!"&amp;J2185,J2185),"")</f>
        <v/>
      </c>
    </row>
    <row r="2186" ht="15" customHeight="1">
      <c r="B2186" s="16">
        <f>IF(AND(C2186&lt;&gt;"",J2186&lt;&gt;""),HYPERLINK("#'"&amp;C2186&amp;"'!"&amp;J2186,J2186),"")</f>
        <v/>
      </c>
    </row>
    <row r="2187" ht="15" customHeight="1">
      <c r="B2187" s="16">
        <f>IF(AND(C2187&lt;&gt;"",J2187&lt;&gt;""),HYPERLINK("#'"&amp;C2187&amp;"'!"&amp;J2187,J2187),"")</f>
        <v/>
      </c>
    </row>
    <row r="2188" ht="15" customHeight="1">
      <c r="B2188" s="16">
        <f>IF(AND(C2188&lt;&gt;"",J2188&lt;&gt;""),HYPERLINK("#'"&amp;C2188&amp;"'!"&amp;J2188,J2188),"")</f>
        <v/>
      </c>
    </row>
    <row r="2189" ht="15" customHeight="1">
      <c r="B2189" s="16">
        <f>IF(AND(C2189&lt;&gt;"",J2189&lt;&gt;""),HYPERLINK("#'"&amp;C2189&amp;"'!"&amp;J2189,J2189),"")</f>
        <v/>
      </c>
    </row>
    <row r="2190" ht="15" customHeight="1">
      <c r="B2190" s="16">
        <f>IF(AND(C2190&lt;&gt;"",J2190&lt;&gt;""),HYPERLINK("#'"&amp;C2190&amp;"'!"&amp;J2190,J2190),"")</f>
        <v/>
      </c>
    </row>
    <row r="2191" ht="15" customHeight="1">
      <c r="B2191" s="16">
        <f>IF(AND(C2191&lt;&gt;"",J2191&lt;&gt;""),HYPERLINK("#'"&amp;C2191&amp;"'!"&amp;J2191,J2191),"")</f>
        <v/>
      </c>
    </row>
    <row r="2192" ht="15" customHeight="1">
      <c r="B2192" s="16">
        <f>IF(AND(C2192&lt;&gt;"",J2192&lt;&gt;""),HYPERLINK("#'"&amp;C2192&amp;"'!"&amp;J2192,J2192),"")</f>
        <v/>
      </c>
    </row>
    <row r="2193" ht="15" customHeight="1">
      <c r="B2193" s="16">
        <f>IF(AND(C2193&lt;&gt;"",J2193&lt;&gt;""),HYPERLINK("#'"&amp;C2193&amp;"'!"&amp;J2193,J2193),"")</f>
        <v/>
      </c>
    </row>
    <row r="2194" ht="15" customHeight="1">
      <c r="B2194" s="16">
        <f>IF(AND(C2194&lt;&gt;"",J2194&lt;&gt;""),HYPERLINK("#'"&amp;C2194&amp;"'!"&amp;J2194,J2194),"")</f>
        <v/>
      </c>
    </row>
    <row r="2195" ht="15" customHeight="1">
      <c r="B2195" s="16">
        <f>IF(AND(C2195&lt;&gt;"",J2195&lt;&gt;""),HYPERLINK("#'"&amp;C2195&amp;"'!"&amp;J2195,J2195),"")</f>
        <v/>
      </c>
    </row>
    <row r="2196" ht="15" customHeight="1">
      <c r="B2196" s="16">
        <f>IF(AND(C2196&lt;&gt;"",J2196&lt;&gt;""),HYPERLINK("#'"&amp;C2196&amp;"'!"&amp;J2196,J2196),"")</f>
        <v/>
      </c>
    </row>
    <row r="2197" ht="15" customHeight="1">
      <c r="B2197" s="16">
        <f>IF(AND(C2197&lt;&gt;"",J2197&lt;&gt;""),HYPERLINK("#'"&amp;C2197&amp;"'!"&amp;J2197,J2197),"")</f>
        <v/>
      </c>
    </row>
    <row r="2198" ht="15" customHeight="1">
      <c r="B2198" s="16">
        <f>IF(AND(C2198&lt;&gt;"",J2198&lt;&gt;""),HYPERLINK("#'"&amp;C2198&amp;"'!"&amp;J2198,J2198),"")</f>
        <v/>
      </c>
    </row>
    <row r="2199" ht="15" customHeight="1">
      <c r="B2199" s="16">
        <f>IF(AND(C2199&lt;&gt;"",J2199&lt;&gt;""),HYPERLINK("#'"&amp;C2199&amp;"'!"&amp;J2199,J2199),"")</f>
        <v/>
      </c>
    </row>
    <row r="2200" ht="15" customHeight="1">
      <c r="B2200" s="16">
        <f>IF(AND(C2200&lt;&gt;"",J2200&lt;&gt;""),HYPERLINK("#'"&amp;C2200&amp;"'!"&amp;J2200,J2200),"")</f>
        <v/>
      </c>
    </row>
    <row r="2201" ht="15" customHeight="1">
      <c r="B2201" s="16">
        <f>IF(AND(C2201&lt;&gt;"",J2201&lt;&gt;""),HYPERLINK("#'"&amp;C2201&amp;"'!"&amp;J2201,J2201),"")</f>
        <v/>
      </c>
    </row>
    <row r="2202" ht="15" customHeight="1">
      <c r="B2202" s="16">
        <f>IF(AND(C2202&lt;&gt;"",J2202&lt;&gt;""),HYPERLINK("#'"&amp;C2202&amp;"'!"&amp;J2202,J2202),"")</f>
        <v/>
      </c>
    </row>
    <row r="2203" ht="15" customHeight="1">
      <c r="B2203" s="16">
        <f>IF(AND(C2203&lt;&gt;"",J2203&lt;&gt;""),HYPERLINK("#'"&amp;C2203&amp;"'!"&amp;J2203,J2203),"")</f>
        <v/>
      </c>
    </row>
    <row r="2204" ht="15" customHeight="1">
      <c r="B2204" s="16">
        <f>IF(AND(C2204&lt;&gt;"",J2204&lt;&gt;""),HYPERLINK("#'"&amp;C2204&amp;"'!"&amp;J2204,J2204),"")</f>
        <v/>
      </c>
    </row>
    <row r="2205" ht="15" customHeight="1">
      <c r="B2205" s="16">
        <f>IF(AND(C2205&lt;&gt;"",J2205&lt;&gt;""),HYPERLINK("#'"&amp;C2205&amp;"'!"&amp;J2205,J2205),"")</f>
        <v/>
      </c>
    </row>
    <row r="2206" ht="15" customHeight="1">
      <c r="B2206" s="16">
        <f>IF(AND(C2206&lt;&gt;"",J2206&lt;&gt;""),HYPERLINK("#'"&amp;C2206&amp;"'!"&amp;J2206,J2206),"")</f>
        <v/>
      </c>
    </row>
    <row r="2207" ht="15" customHeight="1">
      <c r="B2207" s="16">
        <f>IF(AND(C2207&lt;&gt;"",J2207&lt;&gt;""),HYPERLINK("#'"&amp;C2207&amp;"'!"&amp;J2207,J2207),"")</f>
        <v/>
      </c>
    </row>
    <row r="2208" ht="15" customHeight="1">
      <c r="B2208" s="16">
        <f>IF(AND(C2208&lt;&gt;"",J2208&lt;&gt;""),HYPERLINK("#'"&amp;C2208&amp;"'!"&amp;J2208,J2208),"")</f>
        <v/>
      </c>
    </row>
    <row r="2209" ht="15" customHeight="1">
      <c r="B2209" s="16">
        <f>IF(AND(C2209&lt;&gt;"",J2209&lt;&gt;""),HYPERLINK("#'"&amp;C2209&amp;"'!"&amp;J2209,J2209),"")</f>
        <v/>
      </c>
    </row>
    <row r="2210" ht="15" customHeight="1">
      <c r="B2210" s="16">
        <f>IF(AND(C2210&lt;&gt;"",J2210&lt;&gt;""),HYPERLINK("#'"&amp;C2210&amp;"'!"&amp;J2210,J2210),"")</f>
        <v/>
      </c>
    </row>
    <row r="2211" ht="15" customHeight="1">
      <c r="B2211" s="16">
        <f>IF(AND(C2211&lt;&gt;"",J2211&lt;&gt;""),HYPERLINK("#'"&amp;C2211&amp;"'!"&amp;J2211,J2211),"")</f>
        <v/>
      </c>
    </row>
    <row r="2212" ht="15" customHeight="1">
      <c r="B2212" s="16">
        <f>IF(AND(C2212&lt;&gt;"",J2212&lt;&gt;""),HYPERLINK("#'"&amp;C2212&amp;"'!"&amp;J2212,J2212),"")</f>
        <v/>
      </c>
    </row>
    <row r="2213" ht="15" customHeight="1">
      <c r="B2213" s="16">
        <f>IF(AND(C2213&lt;&gt;"",J2213&lt;&gt;""),HYPERLINK("#'"&amp;C2213&amp;"'!"&amp;J2213,J2213),"")</f>
        <v/>
      </c>
    </row>
    <row r="2214" ht="15" customHeight="1">
      <c r="B2214" s="16">
        <f>IF(AND(C2214&lt;&gt;"",J2214&lt;&gt;""),HYPERLINK("#'"&amp;C2214&amp;"'!"&amp;J2214,J2214),"")</f>
        <v/>
      </c>
    </row>
    <row r="2215" ht="15" customHeight="1">
      <c r="B2215" s="16">
        <f>IF(AND(C2215&lt;&gt;"",J2215&lt;&gt;""),HYPERLINK("#'"&amp;C2215&amp;"'!"&amp;J2215,J2215),"")</f>
        <v/>
      </c>
    </row>
    <row r="2216" ht="15" customHeight="1">
      <c r="B2216" s="16">
        <f>IF(AND(C2216&lt;&gt;"",J2216&lt;&gt;""),HYPERLINK("#'"&amp;C2216&amp;"'!"&amp;J2216,J2216),"")</f>
        <v/>
      </c>
    </row>
    <row r="2217" ht="15" customHeight="1">
      <c r="B2217" s="16">
        <f>IF(AND(C2217&lt;&gt;"",J2217&lt;&gt;""),HYPERLINK("#'"&amp;C2217&amp;"'!"&amp;J2217,J2217),"")</f>
        <v/>
      </c>
    </row>
    <row r="2218" ht="15" customHeight="1">
      <c r="B2218" s="16">
        <f>IF(AND(C2218&lt;&gt;"",J2218&lt;&gt;""),HYPERLINK("#'"&amp;C2218&amp;"'!"&amp;J2218,J2218),"")</f>
        <v/>
      </c>
    </row>
    <row r="2219" ht="15" customHeight="1">
      <c r="B2219" s="16">
        <f>IF(AND(C2219&lt;&gt;"",J2219&lt;&gt;""),HYPERLINK("#'"&amp;C2219&amp;"'!"&amp;J2219,J2219),"")</f>
        <v/>
      </c>
    </row>
    <row r="2220" ht="15" customHeight="1">
      <c r="B2220" s="16">
        <f>IF(AND(C2220&lt;&gt;"",J2220&lt;&gt;""),HYPERLINK("#'"&amp;C2220&amp;"'!"&amp;J2220,J2220),"")</f>
        <v/>
      </c>
    </row>
    <row r="2221" ht="15" customHeight="1">
      <c r="B2221" s="16">
        <f>IF(AND(C2221&lt;&gt;"",J2221&lt;&gt;""),HYPERLINK("#'"&amp;C2221&amp;"'!"&amp;J2221,J2221),"")</f>
        <v/>
      </c>
    </row>
    <row r="2222" ht="15" customHeight="1">
      <c r="B2222" s="16">
        <f>IF(AND(C2222&lt;&gt;"",J2222&lt;&gt;""),HYPERLINK("#'"&amp;C2222&amp;"'!"&amp;J2222,J2222),"")</f>
        <v/>
      </c>
    </row>
    <row r="2223" ht="15" customHeight="1">
      <c r="B2223" s="16">
        <f>IF(AND(C2223&lt;&gt;"",J2223&lt;&gt;""),HYPERLINK("#'"&amp;C2223&amp;"'!"&amp;J2223,J2223),"")</f>
        <v/>
      </c>
    </row>
    <row r="2224" ht="15" customHeight="1">
      <c r="B2224" s="16">
        <f>IF(AND(C2224&lt;&gt;"",J2224&lt;&gt;""),HYPERLINK("#'"&amp;C2224&amp;"'!"&amp;J2224,J2224),"")</f>
        <v/>
      </c>
    </row>
    <row r="2225" ht="15" customHeight="1">
      <c r="B2225" s="16">
        <f>IF(AND(C2225&lt;&gt;"",J2225&lt;&gt;""),HYPERLINK("#'"&amp;C2225&amp;"'!"&amp;J2225,J2225),"")</f>
        <v/>
      </c>
    </row>
    <row r="2226" ht="15" customHeight="1">
      <c r="B2226" s="16">
        <f>IF(AND(C2226&lt;&gt;"",J2226&lt;&gt;""),HYPERLINK("#'"&amp;C2226&amp;"'!"&amp;J2226,J2226),"")</f>
        <v/>
      </c>
    </row>
    <row r="2227" ht="15" customHeight="1">
      <c r="B2227" s="16">
        <f>IF(AND(C2227&lt;&gt;"",J2227&lt;&gt;""),HYPERLINK("#'"&amp;C2227&amp;"'!"&amp;J2227,J2227),"")</f>
        <v/>
      </c>
    </row>
    <row r="2228" ht="15" customHeight="1">
      <c r="B2228" s="16">
        <f>IF(AND(C2228&lt;&gt;"",J2228&lt;&gt;""),HYPERLINK("#'"&amp;C2228&amp;"'!"&amp;J2228,J2228),"")</f>
        <v/>
      </c>
    </row>
    <row r="2229" ht="15" customHeight="1">
      <c r="B2229" s="16">
        <f>IF(AND(C2229&lt;&gt;"",J2229&lt;&gt;""),HYPERLINK("#'"&amp;C2229&amp;"'!"&amp;J2229,J2229),"")</f>
        <v/>
      </c>
    </row>
    <row r="2230" ht="15" customHeight="1">
      <c r="B2230" s="16">
        <f>IF(AND(C2230&lt;&gt;"",J2230&lt;&gt;""),HYPERLINK("#'"&amp;C2230&amp;"'!"&amp;J2230,J2230),"")</f>
        <v/>
      </c>
    </row>
    <row r="2231" ht="15" customHeight="1">
      <c r="B2231" s="16">
        <f>IF(AND(C2231&lt;&gt;"",J2231&lt;&gt;""),HYPERLINK("#'"&amp;C2231&amp;"'!"&amp;J2231,J2231),"")</f>
        <v/>
      </c>
    </row>
    <row r="2232" ht="15" customHeight="1">
      <c r="B2232" s="16">
        <f>IF(AND(C2232&lt;&gt;"",J2232&lt;&gt;""),HYPERLINK("#'"&amp;C2232&amp;"'!"&amp;J2232,J2232),"")</f>
        <v/>
      </c>
    </row>
    <row r="2233" ht="15" customHeight="1">
      <c r="B2233" s="16">
        <f>IF(AND(C2233&lt;&gt;"",J2233&lt;&gt;""),HYPERLINK("#'"&amp;C2233&amp;"'!"&amp;J2233,J2233),"")</f>
        <v/>
      </c>
    </row>
    <row r="2234" ht="15" customHeight="1">
      <c r="B2234" s="16">
        <f>IF(AND(C2234&lt;&gt;"",J2234&lt;&gt;""),HYPERLINK("#'"&amp;C2234&amp;"'!"&amp;J2234,J2234),"")</f>
        <v/>
      </c>
    </row>
    <row r="2235" ht="15" customHeight="1">
      <c r="B2235" s="16">
        <f>IF(AND(C2235&lt;&gt;"",J2235&lt;&gt;""),HYPERLINK("#'"&amp;C2235&amp;"'!"&amp;J2235,J2235),"")</f>
        <v/>
      </c>
    </row>
    <row r="2236" ht="15" customHeight="1">
      <c r="B2236" s="16">
        <f>IF(AND(C2236&lt;&gt;"",J2236&lt;&gt;""),HYPERLINK("#'"&amp;C2236&amp;"'!"&amp;J2236,J2236),"")</f>
        <v/>
      </c>
    </row>
    <row r="2237" ht="15" customHeight="1">
      <c r="B2237" s="16">
        <f>IF(AND(C2237&lt;&gt;"",J2237&lt;&gt;""),HYPERLINK("#'"&amp;C2237&amp;"'!"&amp;J2237,J2237),"")</f>
        <v/>
      </c>
    </row>
    <row r="2238" ht="15" customHeight="1">
      <c r="B2238" s="16">
        <f>IF(AND(C2238&lt;&gt;"",J2238&lt;&gt;""),HYPERLINK("#'"&amp;C2238&amp;"'!"&amp;J2238,J2238),"")</f>
        <v/>
      </c>
    </row>
    <row r="2239" ht="15" customHeight="1">
      <c r="B2239" s="16">
        <f>IF(AND(C2239&lt;&gt;"",J2239&lt;&gt;""),HYPERLINK("#'"&amp;C2239&amp;"'!"&amp;J2239,J2239),"")</f>
        <v/>
      </c>
    </row>
    <row r="2240" ht="15" customHeight="1">
      <c r="B2240" s="16">
        <f>IF(AND(C2240&lt;&gt;"",J2240&lt;&gt;""),HYPERLINK("#'"&amp;C2240&amp;"'!"&amp;J2240,J2240),"")</f>
        <v/>
      </c>
    </row>
    <row r="2241" ht="15" customHeight="1">
      <c r="B2241" s="16">
        <f>IF(AND(C2241&lt;&gt;"",J2241&lt;&gt;""),HYPERLINK("#'"&amp;C2241&amp;"'!"&amp;J2241,J2241),"")</f>
        <v/>
      </c>
    </row>
    <row r="2242" ht="15" customHeight="1">
      <c r="B2242" s="16">
        <f>IF(AND(C2242&lt;&gt;"",J2242&lt;&gt;""),HYPERLINK("#'"&amp;C2242&amp;"'!"&amp;J2242,J2242),"")</f>
        <v/>
      </c>
    </row>
    <row r="2243" ht="15" customHeight="1">
      <c r="B2243" s="16">
        <f>IF(AND(C2243&lt;&gt;"",J2243&lt;&gt;""),HYPERLINK("#'"&amp;C2243&amp;"'!"&amp;J2243,J2243),"")</f>
        <v/>
      </c>
    </row>
    <row r="2244" ht="15" customHeight="1">
      <c r="B2244" s="16">
        <f>IF(AND(C2244&lt;&gt;"",J2244&lt;&gt;""),HYPERLINK("#'"&amp;C2244&amp;"'!"&amp;J2244,J2244),"")</f>
        <v/>
      </c>
    </row>
    <row r="2245" ht="15" customHeight="1">
      <c r="B2245" s="16">
        <f>IF(AND(C2245&lt;&gt;"",J2245&lt;&gt;""),HYPERLINK("#'"&amp;C2245&amp;"'!"&amp;J2245,J2245),"")</f>
        <v/>
      </c>
    </row>
    <row r="2246" ht="15" customHeight="1">
      <c r="B2246" s="16">
        <f>IF(AND(C2246&lt;&gt;"",J2246&lt;&gt;""),HYPERLINK("#'"&amp;C2246&amp;"'!"&amp;J2246,J2246),"")</f>
        <v/>
      </c>
    </row>
    <row r="2247" ht="15" customHeight="1">
      <c r="B2247" s="16">
        <f>IF(AND(C2247&lt;&gt;"",J2247&lt;&gt;""),HYPERLINK("#'"&amp;C2247&amp;"'!"&amp;J2247,J2247),"")</f>
        <v/>
      </c>
    </row>
    <row r="2248" ht="15" customHeight="1">
      <c r="B2248" s="16">
        <f>IF(AND(C2248&lt;&gt;"",J2248&lt;&gt;""),HYPERLINK("#'"&amp;C2248&amp;"'!"&amp;J2248,J2248),"")</f>
        <v/>
      </c>
    </row>
    <row r="2249" ht="15" customHeight="1">
      <c r="B2249" s="16">
        <f>IF(AND(C2249&lt;&gt;"",J2249&lt;&gt;""),HYPERLINK("#'"&amp;C2249&amp;"'!"&amp;J2249,J2249),"")</f>
        <v/>
      </c>
    </row>
    <row r="2250" ht="15" customHeight="1">
      <c r="B2250" s="16">
        <f>IF(AND(C2250&lt;&gt;"",J2250&lt;&gt;""),HYPERLINK("#'"&amp;C2250&amp;"'!"&amp;J2250,J2250),"")</f>
        <v/>
      </c>
    </row>
    <row r="2251" ht="15" customHeight="1">
      <c r="B2251" s="16">
        <f>IF(AND(C2251&lt;&gt;"",J2251&lt;&gt;""),HYPERLINK("#'"&amp;C2251&amp;"'!"&amp;J2251,J2251),"")</f>
        <v/>
      </c>
    </row>
    <row r="2252" ht="15" customHeight="1">
      <c r="B2252" s="16">
        <f>IF(AND(C2252&lt;&gt;"",J2252&lt;&gt;""),HYPERLINK("#'"&amp;C2252&amp;"'!"&amp;J2252,J2252),"")</f>
        <v/>
      </c>
    </row>
    <row r="2253" ht="15" customHeight="1">
      <c r="B2253" s="16">
        <f>IF(AND(C2253&lt;&gt;"",J2253&lt;&gt;""),HYPERLINK("#'"&amp;C2253&amp;"'!"&amp;J2253,J2253),"")</f>
        <v/>
      </c>
    </row>
    <row r="2254" ht="15" customHeight="1">
      <c r="B2254" s="16">
        <f>IF(AND(C2254&lt;&gt;"",J2254&lt;&gt;""),HYPERLINK("#'"&amp;C2254&amp;"'!"&amp;J2254,J2254),"")</f>
        <v/>
      </c>
    </row>
    <row r="2255" ht="15" customHeight="1">
      <c r="B2255" s="16">
        <f>IF(AND(C2255&lt;&gt;"",J2255&lt;&gt;""),HYPERLINK("#'"&amp;C2255&amp;"'!"&amp;J2255,J2255),"")</f>
        <v/>
      </c>
    </row>
    <row r="2256" ht="15" customHeight="1">
      <c r="B2256" s="16">
        <f>IF(AND(C2256&lt;&gt;"",J2256&lt;&gt;""),HYPERLINK("#'"&amp;C2256&amp;"'!"&amp;J2256,J2256),"")</f>
        <v/>
      </c>
    </row>
    <row r="2257" ht="15" customHeight="1">
      <c r="B2257" s="16">
        <f>IF(AND(C2257&lt;&gt;"",J2257&lt;&gt;""),HYPERLINK("#'"&amp;C2257&amp;"'!"&amp;J2257,J2257),"")</f>
        <v/>
      </c>
    </row>
    <row r="2258" ht="15" customHeight="1">
      <c r="B2258" s="16">
        <f>IF(AND(C2258&lt;&gt;"",J2258&lt;&gt;""),HYPERLINK("#'"&amp;C2258&amp;"'!"&amp;J2258,J2258),"")</f>
        <v/>
      </c>
    </row>
    <row r="2259" ht="15" customHeight="1">
      <c r="B2259" s="16">
        <f>IF(AND(C2259&lt;&gt;"",J2259&lt;&gt;""),HYPERLINK("#'"&amp;C2259&amp;"'!"&amp;J2259,J2259),"")</f>
        <v/>
      </c>
    </row>
    <row r="2260" ht="15" customHeight="1">
      <c r="B2260" s="16">
        <f>IF(AND(C2260&lt;&gt;"",J2260&lt;&gt;""),HYPERLINK("#'"&amp;C2260&amp;"'!"&amp;J2260,J2260),"")</f>
        <v/>
      </c>
    </row>
    <row r="2261" ht="15" customHeight="1">
      <c r="B2261" s="16">
        <f>IF(AND(C2261&lt;&gt;"",J2261&lt;&gt;""),HYPERLINK("#'"&amp;C2261&amp;"'!"&amp;J2261,J2261),"")</f>
        <v/>
      </c>
    </row>
    <row r="2262" ht="15" customHeight="1">
      <c r="B2262" s="16">
        <f>IF(AND(C2262&lt;&gt;"",J2262&lt;&gt;""),HYPERLINK("#'"&amp;C2262&amp;"'!"&amp;J2262,J2262),"")</f>
        <v/>
      </c>
    </row>
    <row r="2263" ht="15" customHeight="1">
      <c r="B2263" s="16">
        <f>IF(AND(C2263&lt;&gt;"",J2263&lt;&gt;""),HYPERLINK("#'"&amp;C2263&amp;"'!"&amp;J2263,J2263),"")</f>
        <v/>
      </c>
    </row>
    <row r="2264" ht="15" customHeight="1">
      <c r="B2264" s="16">
        <f>IF(AND(C2264&lt;&gt;"",J2264&lt;&gt;""),HYPERLINK("#'"&amp;C2264&amp;"'!"&amp;J2264,J2264),"")</f>
        <v/>
      </c>
    </row>
    <row r="2265" ht="15" customHeight="1">
      <c r="B2265" s="16">
        <f>IF(AND(C2265&lt;&gt;"",J2265&lt;&gt;""),HYPERLINK("#'"&amp;C2265&amp;"'!"&amp;J2265,J2265),"")</f>
        <v/>
      </c>
    </row>
    <row r="2266" ht="15" customHeight="1">
      <c r="B2266" s="16">
        <f>IF(AND(C2266&lt;&gt;"",J2266&lt;&gt;""),HYPERLINK("#'"&amp;C2266&amp;"'!"&amp;J2266,J2266),"")</f>
        <v/>
      </c>
    </row>
    <row r="2267" ht="15" customHeight="1">
      <c r="B2267" s="16">
        <f>IF(AND(C2267&lt;&gt;"",J2267&lt;&gt;""),HYPERLINK("#'"&amp;C2267&amp;"'!"&amp;J2267,J2267),"")</f>
        <v/>
      </c>
    </row>
    <row r="2268" ht="15" customHeight="1">
      <c r="B2268" s="16">
        <f>IF(AND(C2268&lt;&gt;"",J2268&lt;&gt;""),HYPERLINK("#'"&amp;C2268&amp;"'!"&amp;J2268,J2268),"")</f>
        <v/>
      </c>
    </row>
    <row r="2269" ht="15" customHeight="1">
      <c r="B2269" s="16">
        <f>IF(AND(C2269&lt;&gt;"",J2269&lt;&gt;""),HYPERLINK("#'"&amp;C2269&amp;"'!"&amp;J2269,J2269),"")</f>
        <v/>
      </c>
    </row>
    <row r="2270" ht="15" customHeight="1">
      <c r="B2270" s="16">
        <f>IF(AND(C2270&lt;&gt;"",J2270&lt;&gt;""),HYPERLINK("#'"&amp;C2270&amp;"'!"&amp;J2270,J2270),"")</f>
        <v/>
      </c>
    </row>
    <row r="2271" ht="15" customHeight="1">
      <c r="B2271" s="16">
        <f>IF(AND(C2271&lt;&gt;"",J2271&lt;&gt;""),HYPERLINK("#'"&amp;C2271&amp;"'!"&amp;J2271,J2271),"")</f>
        <v/>
      </c>
    </row>
    <row r="2272" ht="15" customHeight="1">
      <c r="B2272" s="16">
        <f>IF(AND(C2272&lt;&gt;"",J2272&lt;&gt;""),HYPERLINK("#'"&amp;C2272&amp;"'!"&amp;J2272,J2272),"")</f>
        <v/>
      </c>
    </row>
    <row r="2273" ht="15" customHeight="1">
      <c r="B2273" s="16">
        <f>IF(AND(C2273&lt;&gt;"",J2273&lt;&gt;""),HYPERLINK("#'"&amp;C2273&amp;"'!"&amp;J2273,J2273),"")</f>
        <v/>
      </c>
    </row>
    <row r="2274" ht="15" customHeight="1">
      <c r="B2274" s="16">
        <f>IF(AND(C2274&lt;&gt;"",J2274&lt;&gt;""),HYPERLINK("#'"&amp;C2274&amp;"'!"&amp;J2274,J2274),"")</f>
        <v/>
      </c>
    </row>
    <row r="2275" ht="15" customHeight="1">
      <c r="B2275" s="16">
        <f>IF(AND(C2275&lt;&gt;"",J2275&lt;&gt;""),HYPERLINK("#'"&amp;C2275&amp;"'!"&amp;J2275,J2275),"")</f>
        <v/>
      </c>
    </row>
    <row r="2276" ht="15" customHeight="1">
      <c r="B2276" s="16">
        <f>IF(AND(C2276&lt;&gt;"",J2276&lt;&gt;""),HYPERLINK("#'"&amp;C2276&amp;"'!"&amp;J2276,J2276),"")</f>
        <v/>
      </c>
    </row>
    <row r="2277" ht="15" customHeight="1">
      <c r="B2277" s="16">
        <f>IF(AND(C2277&lt;&gt;"",J2277&lt;&gt;""),HYPERLINK("#'"&amp;C2277&amp;"'!"&amp;J2277,J2277),"")</f>
        <v/>
      </c>
    </row>
    <row r="2278" ht="15" customHeight="1">
      <c r="B2278" s="16">
        <f>IF(AND(C2278&lt;&gt;"",J2278&lt;&gt;""),HYPERLINK("#'"&amp;C2278&amp;"'!"&amp;J2278,J2278),"")</f>
        <v/>
      </c>
    </row>
    <row r="2279" ht="15" customHeight="1">
      <c r="B2279" s="16">
        <f>IF(AND(C2279&lt;&gt;"",J2279&lt;&gt;""),HYPERLINK("#'"&amp;C2279&amp;"'!"&amp;J2279,J2279),"")</f>
        <v/>
      </c>
    </row>
    <row r="2280" ht="15" customHeight="1">
      <c r="B2280" s="16">
        <f>IF(AND(C2280&lt;&gt;"",J2280&lt;&gt;""),HYPERLINK("#'"&amp;C2280&amp;"'!"&amp;J2280,J2280),"")</f>
        <v/>
      </c>
    </row>
    <row r="2281" ht="15" customHeight="1">
      <c r="B2281" s="16">
        <f>IF(AND(C2281&lt;&gt;"",J2281&lt;&gt;""),HYPERLINK("#'"&amp;C2281&amp;"'!"&amp;J2281,J2281),"")</f>
        <v/>
      </c>
    </row>
    <row r="2282" ht="15" customHeight="1">
      <c r="B2282" s="16">
        <f>IF(AND(C2282&lt;&gt;"",J2282&lt;&gt;""),HYPERLINK("#'"&amp;C2282&amp;"'!"&amp;J2282,J2282),"")</f>
        <v/>
      </c>
    </row>
    <row r="2283" ht="15" customHeight="1">
      <c r="B2283" s="16">
        <f>IF(AND(C2283&lt;&gt;"",J2283&lt;&gt;""),HYPERLINK("#'"&amp;C2283&amp;"'!"&amp;J2283,J2283),"")</f>
        <v/>
      </c>
    </row>
    <row r="2284" ht="15" customHeight="1">
      <c r="B2284" s="16">
        <f>IF(AND(C2284&lt;&gt;"",J2284&lt;&gt;""),HYPERLINK("#'"&amp;C2284&amp;"'!"&amp;J2284,J2284),"")</f>
        <v/>
      </c>
    </row>
    <row r="2285" ht="15" customHeight="1">
      <c r="B2285" s="16">
        <f>IF(AND(C2285&lt;&gt;"",J2285&lt;&gt;""),HYPERLINK("#'"&amp;C2285&amp;"'!"&amp;J2285,J2285),"")</f>
        <v/>
      </c>
    </row>
    <row r="2286" ht="15" customHeight="1">
      <c r="B2286" s="16">
        <f>IF(AND(C2286&lt;&gt;"",J2286&lt;&gt;""),HYPERLINK("#'"&amp;C2286&amp;"'!"&amp;J2286,J2286),"")</f>
        <v/>
      </c>
    </row>
    <row r="2287" ht="15" customHeight="1">
      <c r="B2287" s="16">
        <f>IF(AND(C2287&lt;&gt;"",J2287&lt;&gt;""),HYPERLINK("#'"&amp;C2287&amp;"'!"&amp;J2287,J2287),"")</f>
        <v/>
      </c>
    </row>
    <row r="2288" ht="15" customHeight="1">
      <c r="B2288" s="16">
        <f>IF(AND(C2288&lt;&gt;"",J2288&lt;&gt;""),HYPERLINK("#'"&amp;C2288&amp;"'!"&amp;J2288,J2288),"")</f>
        <v/>
      </c>
    </row>
    <row r="2289" ht="15" customHeight="1">
      <c r="B2289" s="16">
        <f>IF(AND(C2289&lt;&gt;"",J2289&lt;&gt;""),HYPERLINK("#'"&amp;C2289&amp;"'!"&amp;J2289,J2289),"")</f>
        <v/>
      </c>
    </row>
    <row r="2290" ht="15" customHeight="1">
      <c r="B2290" s="16">
        <f>IF(AND(C2290&lt;&gt;"",J2290&lt;&gt;""),HYPERLINK("#'"&amp;C2290&amp;"'!"&amp;J2290,J2290),"")</f>
        <v/>
      </c>
    </row>
    <row r="2291" ht="15" customHeight="1">
      <c r="B2291" s="16">
        <f>IF(AND(C2291&lt;&gt;"",J2291&lt;&gt;""),HYPERLINK("#'"&amp;C2291&amp;"'!"&amp;J2291,J2291),"")</f>
        <v/>
      </c>
    </row>
    <row r="2292" ht="15" customHeight="1">
      <c r="B2292" s="16">
        <f>IF(AND(C2292&lt;&gt;"",J2292&lt;&gt;""),HYPERLINK("#'"&amp;C2292&amp;"'!"&amp;J2292,J2292),"")</f>
        <v/>
      </c>
    </row>
    <row r="2293" ht="15" customHeight="1">
      <c r="B2293" s="16">
        <f>IF(AND(C2293&lt;&gt;"",J2293&lt;&gt;""),HYPERLINK("#'"&amp;C2293&amp;"'!"&amp;J2293,J2293),"")</f>
        <v/>
      </c>
    </row>
    <row r="2294" ht="15" customHeight="1">
      <c r="B2294" s="16">
        <f>IF(AND(C2294&lt;&gt;"",J2294&lt;&gt;""),HYPERLINK("#'"&amp;C2294&amp;"'!"&amp;J2294,J2294),"")</f>
        <v/>
      </c>
    </row>
    <row r="2295" ht="15" customHeight="1">
      <c r="B2295" s="16">
        <f>IF(AND(C2295&lt;&gt;"",J2295&lt;&gt;""),HYPERLINK("#'"&amp;C2295&amp;"'!"&amp;J2295,J2295),"")</f>
        <v/>
      </c>
    </row>
    <row r="2296" ht="15" customHeight="1">
      <c r="B2296" s="16">
        <f>IF(AND(C2296&lt;&gt;"",J2296&lt;&gt;""),HYPERLINK("#'"&amp;C2296&amp;"'!"&amp;J2296,J2296),"")</f>
        <v/>
      </c>
    </row>
    <row r="2297" ht="15" customHeight="1">
      <c r="B2297" s="16">
        <f>IF(AND(C2297&lt;&gt;"",J2297&lt;&gt;""),HYPERLINK("#'"&amp;C2297&amp;"'!"&amp;J2297,J2297),"")</f>
        <v/>
      </c>
    </row>
    <row r="2298" ht="15" customHeight="1">
      <c r="B2298" s="16">
        <f>IF(AND(C2298&lt;&gt;"",J2298&lt;&gt;""),HYPERLINK("#'"&amp;C2298&amp;"'!"&amp;J2298,J2298),"")</f>
        <v/>
      </c>
    </row>
    <row r="2299" ht="15" customHeight="1">
      <c r="B2299" s="16">
        <f>IF(AND(C2299&lt;&gt;"",J2299&lt;&gt;""),HYPERLINK("#'"&amp;C2299&amp;"'!"&amp;J2299,J2299),"")</f>
        <v/>
      </c>
    </row>
    <row r="2300" ht="15" customHeight="1">
      <c r="B2300" s="16">
        <f>IF(AND(C2300&lt;&gt;"",J2300&lt;&gt;""),HYPERLINK("#'"&amp;C2300&amp;"'!"&amp;J2300,J2300),"")</f>
        <v/>
      </c>
    </row>
    <row r="2301" ht="15" customHeight="1">
      <c r="B2301" s="16">
        <f>IF(AND(C2301&lt;&gt;"",J2301&lt;&gt;""),HYPERLINK("#'"&amp;C2301&amp;"'!"&amp;J2301,J2301),"")</f>
        <v/>
      </c>
    </row>
    <row r="2302" ht="15" customHeight="1">
      <c r="B2302" s="16">
        <f>IF(AND(C2302&lt;&gt;"",J2302&lt;&gt;""),HYPERLINK("#'"&amp;C2302&amp;"'!"&amp;J2302,J2302),"")</f>
        <v/>
      </c>
    </row>
    <row r="2303" ht="15" customHeight="1">
      <c r="B2303" s="16">
        <f>IF(AND(C2303&lt;&gt;"",J2303&lt;&gt;""),HYPERLINK("#'"&amp;C2303&amp;"'!"&amp;J2303,J2303),"")</f>
        <v/>
      </c>
    </row>
    <row r="2304" ht="15" customHeight="1">
      <c r="B2304" s="16">
        <f>IF(AND(C2304&lt;&gt;"",J2304&lt;&gt;""),HYPERLINK("#'"&amp;C2304&amp;"'!"&amp;J2304,J2304),"")</f>
        <v/>
      </c>
    </row>
    <row r="2305" ht="15" customHeight="1">
      <c r="B2305" s="16">
        <f>IF(AND(C2305&lt;&gt;"",J2305&lt;&gt;""),HYPERLINK("#'"&amp;C2305&amp;"'!"&amp;J2305,J2305),"")</f>
        <v/>
      </c>
    </row>
    <row r="2306" ht="15" customHeight="1">
      <c r="B2306" s="16">
        <f>IF(AND(C2306&lt;&gt;"",J2306&lt;&gt;""),HYPERLINK("#'"&amp;C2306&amp;"'!"&amp;J2306,J2306),"")</f>
        <v/>
      </c>
    </row>
    <row r="2307" ht="15" customHeight="1">
      <c r="B2307" s="16">
        <f>IF(AND(C2307&lt;&gt;"",J2307&lt;&gt;""),HYPERLINK("#'"&amp;C2307&amp;"'!"&amp;J2307,J2307),"")</f>
        <v/>
      </c>
    </row>
    <row r="2308" ht="15" customHeight="1">
      <c r="B2308" s="16">
        <f>IF(AND(C2308&lt;&gt;"",J2308&lt;&gt;""),HYPERLINK("#'"&amp;C2308&amp;"'!"&amp;J2308,J2308),"")</f>
        <v/>
      </c>
    </row>
    <row r="2309" ht="15" customHeight="1">
      <c r="B2309" s="16">
        <f>IF(AND(C2309&lt;&gt;"",J2309&lt;&gt;""),HYPERLINK("#'"&amp;C2309&amp;"'!"&amp;J2309,J2309),"")</f>
        <v/>
      </c>
    </row>
    <row r="2310" ht="15" customHeight="1">
      <c r="B2310" s="16">
        <f>IF(AND(C2310&lt;&gt;"",J2310&lt;&gt;""),HYPERLINK("#'"&amp;C2310&amp;"'!"&amp;J2310,J2310),"")</f>
        <v/>
      </c>
    </row>
    <row r="2311" ht="15" customHeight="1">
      <c r="B2311" s="16">
        <f>IF(AND(C2311&lt;&gt;"",J2311&lt;&gt;""),HYPERLINK("#'"&amp;C2311&amp;"'!"&amp;J2311,J2311),"")</f>
        <v/>
      </c>
    </row>
    <row r="2312" ht="15" customHeight="1">
      <c r="B2312" s="16">
        <f>IF(AND(C2312&lt;&gt;"",J2312&lt;&gt;""),HYPERLINK("#'"&amp;C2312&amp;"'!"&amp;J2312,J2312),"")</f>
        <v/>
      </c>
    </row>
    <row r="2313" ht="15" customHeight="1">
      <c r="B2313" s="16">
        <f>IF(AND(C2313&lt;&gt;"",J2313&lt;&gt;""),HYPERLINK("#'"&amp;C2313&amp;"'!"&amp;J2313,J2313),"")</f>
        <v/>
      </c>
    </row>
    <row r="2314" ht="15" customHeight="1">
      <c r="B2314" s="16">
        <f>IF(AND(C2314&lt;&gt;"",J2314&lt;&gt;""),HYPERLINK("#'"&amp;C2314&amp;"'!"&amp;J2314,J2314),"")</f>
        <v/>
      </c>
    </row>
    <row r="2315" ht="15" customHeight="1">
      <c r="B2315" s="16">
        <f>IF(AND(C2315&lt;&gt;"",J2315&lt;&gt;""),HYPERLINK("#'"&amp;C2315&amp;"'!"&amp;J2315,J2315),"")</f>
        <v/>
      </c>
    </row>
    <row r="2316" ht="15" customHeight="1">
      <c r="B2316" s="16">
        <f>IF(AND(C2316&lt;&gt;"",J2316&lt;&gt;""),HYPERLINK("#'"&amp;C2316&amp;"'!"&amp;J2316,J2316),"")</f>
        <v/>
      </c>
    </row>
    <row r="2317" ht="15" customHeight="1">
      <c r="B2317" s="16">
        <f>IF(AND(C2317&lt;&gt;"",J2317&lt;&gt;""),HYPERLINK("#'"&amp;C2317&amp;"'!"&amp;J2317,J2317),"")</f>
        <v/>
      </c>
    </row>
    <row r="2318" ht="15" customHeight="1">
      <c r="B2318" s="16">
        <f>IF(AND(C2318&lt;&gt;"",J2318&lt;&gt;""),HYPERLINK("#'"&amp;C2318&amp;"'!"&amp;J2318,J2318),"")</f>
        <v/>
      </c>
    </row>
    <row r="2319" ht="15" customHeight="1">
      <c r="B2319" s="16">
        <f>IF(AND(C2319&lt;&gt;"",J2319&lt;&gt;""),HYPERLINK("#'"&amp;C2319&amp;"'!"&amp;J2319,J2319),"")</f>
        <v/>
      </c>
    </row>
    <row r="2320" ht="15" customHeight="1">
      <c r="B2320" s="16">
        <f>IF(AND(C2320&lt;&gt;"",J2320&lt;&gt;""),HYPERLINK("#'"&amp;C2320&amp;"'!"&amp;J2320,J2320),"")</f>
        <v/>
      </c>
    </row>
    <row r="2321" ht="15" customHeight="1">
      <c r="B2321" s="16">
        <f>IF(AND(C2321&lt;&gt;"",J2321&lt;&gt;""),HYPERLINK("#'"&amp;C2321&amp;"'!"&amp;J2321,J2321),"")</f>
        <v/>
      </c>
    </row>
    <row r="2322" ht="15" customHeight="1">
      <c r="B2322" s="16">
        <f>IF(AND(C2322&lt;&gt;"",J2322&lt;&gt;""),HYPERLINK("#'"&amp;C2322&amp;"'!"&amp;J2322,J2322),"")</f>
        <v/>
      </c>
    </row>
    <row r="2323" ht="15" customHeight="1">
      <c r="B2323" s="16">
        <f>IF(AND(C2323&lt;&gt;"",J2323&lt;&gt;""),HYPERLINK("#'"&amp;C2323&amp;"'!"&amp;J2323,J2323),"")</f>
        <v/>
      </c>
    </row>
    <row r="2324" ht="15" customHeight="1">
      <c r="B2324" s="16">
        <f>IF(AND(C2324&lt;&gt;"",J2324&lt;&gt;""),HYPERLINK("#'"&amp;C2324&amp;"'!"&amp;J2324,J2324),"")</f>
        <v/>
      </c>
    </row>
    <row r="2325" ht="15" customHeight="1">
      <c r="B2325" s="16">
        <f>IF(AND(C2325&lt;&gt;"",J2325&lt;&gt;""),HYPERLINK("#'"&amp;C2325&amp;"'!"&amp;J2325,J2325),"")</f>
        <v/>
      </c>
    </row>
    <row r="2326" ht="15" customHeight="1">
      <c r="B2326" s="16">
        <f>IF(AND(C2326&lt;&gt;"",J2326&lt;&gt;""),HYPERLINK("#'"&amp;C2326&amp;"'!"&amp;J2326,J2326),"")</f>
        <v/>
      </c>
    </row>
    <row r="2327" ht="15" customHeight="1">
      <c r="B2327" s="16">
        <f>IF(AND(C2327&lt;&gt;"",J2327&lt;&gt;""),HYPERLINK("#'"&amp;C2327&amp;"'!"&amp;J2327,J2327),"")</f>
        <v/>
      </c>
    </row>
    <row r="2328" ht="15" customHeight="1">
      <c r="B2328" s="16">
        <f>IF(AND(C2328&lt;&gt;"",J2328&lt;&gt;""),HYPERLINK("#'"&amp;C2328&amp;"'!"&amp;J2328,J2328),"")</f>
        <v/>
      </c>
    </row>
    <row r="2329" ht="15" customHeight="1">
      <c r="B2329" s="16">
        <f>IF(AND(C2329&lt;&gt;"",J2329&lt;&gt;""),HYPERLINK("#'"&amp;C2329&amp;"'!"&amp;J2329,J2329),"")</f>
        <v/>
      </c>
    </row>
    <row r="2330" ht="15" customHeight="1">
      <c r="B2330" s="16">
        <f>IF(AND(C2330&lt;&gt;"",J2330&lt;&gt;""),HYPERLINK("#'"&amp;C2330&amp;"'!"&amp;J2330,J2330),"")</f>
        <v/>
      </c>
    </row>
    <row r="2331" ht="15" customHeight="1">
      <c r="B2331" s="16">
        <f>IF(AND(C2331&lt;&gt;"",J2331&lt;&gt;""),HYPERLINK("#'"&amp;C2331&amp;"'!"&amp;J2331,J2331),"")</f>
        <v/>
      </c>
    </row>
    <row r="2332" ht="15" customHeight="1">
      <c r="B2332" s="16">
        <f>IF(AND(C2332&lt;&gt;"",J2332&lt;&gt;""),HYPERLINK("#'"&amp;C2332&amp;"'!"&amp;J2332,J2332),"")</f>
        <v/>
      </c>
    </row>
    <row r="2333" ht="15" customHeight="1">
      <c r="B2333" s="16">
        <f>IF(AND(C2333&lt;&gt;"",J2333&lt;&gt;""),HYPERLINK("#'"&amp;C2333&amp;"'!"&amp;J2333,J2333),"")</f>
        <v/>
      </c>
    </row>
    <row r="2334" ht="15" customHeight="1">
      <c r="B2334" s="16">
        <f>IF(AND(C2334&lt;&gt;"",J2334&lt;&gt;""),HYPERLINK("#'"&amp;C2334&amp;"'!"&amp;J2334,J2334),"")</f>
        <v/>
      </c>
    </row>
    <row r="2335" ht="15" customHeight="1">
      <c r="B2335" s="16">
        <f>IF(AND(C2335&lt;&gt;"",J2335&lt;&gt;""),HYPERLINK("#'"&amp;C2335&amp;"'!"&amp;J2335,J2335),"")</f>
        <v/>
      </c>
    </row>
    <row r="2336" ht="15" customHeight="1">
      <c r="B2336" s="16">
        <f>IF(AND(C2336&lt;&gt;"",J2336&lt;&gt;""),HYPERLINK("#'"&amp;C2336&amp;"'!"&amp;J2336,J2336),"")</f>
        <v/>
      </c>
    </row>
    <row r="2337" ht="15" customHeight="1">
      <c r="B2337" s="16">
        <f>IF(AND(C2337&lt;&gt;"",J2337&lt;&gt;""),HYPERLINK("#'"&amp;C2337&amp;"'!"&amp;J2337,J2337),"")</f>
        <v/>
      </c>
    </row>
    <row r="2338" ht="15" customHeight="1">
      <c r="B2338" s="16">
        <f>IF(AND(C2338&lt;&gt;"",J2338&lt;&gt;""),HYPERLINK("#'"&amp;C2338&amp;"'!"&amp;J2338,J2338),"")</f>
        <v/>
      </c>
    </row>
    <row r="2339" ht="15" customHeight="1">
      <c r="B2339" s="16">
        <f>IF(AND(C2339&lt;&gt;"",J2339&lt;&gt;""),HYPERLINK("#'"&amp;C2339&amp;"'!"&amp;J2339,J2339),"")</f>
        <v/>
      </c>
    </row>
    <row r="2340" ht="15" customHeight="1">
      <c r="B2340" s="16">
        <f>IF(AND(C2340&lt;&gt;"",J2340&lt;&gt;""),HYPERLINK("#'"&amp;C2340&amp;"'!"&amp;J2340,J2340),"")</f>
        <v/>
      </c>
    </row>
    <row r="2341" ht="15" customHeight="1">
      <c r="B2341" s="16">
        <f>IF(AND(C2341&lt;&gt;"",J2341&lt;&gt;""),HYPERLINK("#'"&amp;C2341&amp;"'!"&amp;J2341,J2341),"")</f>
        <v/>
      </c>
    </row>
    <row r="2342" ht="15" customHeight="1">
      <c r="B2342" s="16">
        <f>IF(AND(C2342&lt;&gt;"",J2342&lt;&gt;""),HYPERLINK("#'"&amp;C2342&amp;"'!"&amp;J2342,J2342),"")</f>
        <v/>
      </c>
    </row>
    <row r="2343" ht="15" customHeight="1">
      <c r="B2343" s="16">
        <f>IF(AND(C2343&lt;&gt;"",J2343&lt;&gt;""),HYPERLINK("#'"&amp;C2343&amp;"'!"&amp;J2343,J2343),"")</f>
        <v/>
      </c>
    </row>
    <row r="2344" ht="15" customHeight="1">
      <c r="B2344" s="16">
        <f>IF(AND(C2344&lt;&gt;"",J2344&lt;&gt;""),HYPERLINK("#'"&amp;C2344&amp;"'!"&amp;J2344,J2344),"")</f>
        <v/>
      </c>
    </row>
    <row r="2345" ht="15" customHeight="1">
      <c r="B2345" s="16">
        <f>IF(AND(C2345&lt;&gt;"",J2345&lt;&gt;""),HYPERLINK("#'"&amp;C2345&amp;"'!"&amp;J2345,J2345),"")</f>
        <v/>
      </c>
    </row>
    <row r="2346" ht="15" customHeight="1">
      <c r="B2346" s="16">
        <f>IF(AND(C2346&lt;&gt;"",J2346&lt;&gt;""),HYPERLINK("#'"&amp;C2346&amp;"'!"&amp;J2346,J2346),"")</f>
        <v/>
      </c>
    </row>
    <row r="2347" ht="15" customHeight="1">
      <c r="B2347" s="16">
        <f>IF(AND(C2347&lt;&gt;"",J2347&lt;&gt;""),HYPERLINK("#'"&amp;C2347&amp;"'!"&amp;J2347,J2347),"")</f>
        <v/>
      </c>
    </row>
    <row r="2348" ht="15" customHeight="1">
      <c r="B2348" s="16">
        <f>IF(AND(C2348&lt;&gt;"",J2348&lt;&gt;""),HYPERLINK("#'"&amp;C2348&amp;"'!"&amp;J2348,J2348),"")</f>
        <v/>
      </c>
    </row>
    <row r="2349" ht="15" customHeight="1">
      <c r="B2349" s="16">
        <f>IF(AND(C2349&lt;&gt;"",J2349&lt;&gt;""),HYPERLINK("#'"&amp;C2349&amp;"'!"&amp;J2349,J2349),"")</f>
        <v/>
      </c>
    </row>
    <row r="2350" ht="15" customHeight="1">
      <c r="B2350" s="16">
        <f>IF(AND(C2350&lt;&gt;"",J2350&lt;&gt;""),HYPERLINK("#'"&amp;C2350&amp;"'!"&amp;J2350,J2350),"")</f>
        <v/>
      </c>
    </row>
    <row r="2351" ht="15" customHeight="1">
      <c r="B2351" s="16">
        <f>IF(AND(C2351&lt;&gt;"",J2351&lt;&gt;""),HYPERLINK("#'"&amp;C2351&amp;"'!"&amp;J2351,J2351),"")</f>
        <v/>
      </c>
    </row>
    <row r="2352" ht="15" customHeight="1">
      <c r="B2352" s="16">
        <f>IF(AND(C2352&lt;&gt;"",J2352&lt;&gt;""),HYPERLINK("#'"&amp;C2352&amp;"'!"&amp;J2352,J2352),"")</f>
        <v/>
      </c>
    </row>
    <row r="2353" ht="15" customHeight="1">
      <c r="B2353" s="16">
        <f>IF(AND(C2353&lt;&gt;"",J2353&lt;&gt;""),HYPERLINK("#'"&amp;C2353&amp;"'!"&amp;J2353,J2353),"")</f>
        <v/>
      </c>
    </row>
    <row r="2354" ht="15" customHeight="1">
      <c r="B2354" s="16">
        <f>IF(AND(C2354&lt;&gt;"",J2354&lt;&gt;""),HYPERLINK("#'"&amp;C2354&amp;"'!"&amp;J2354,J2354),"")</f>
        <v/>
      </c>
    </row>
    <row r="2355" ht="15" customHeight="1">
      <c r="B2355" s="16">
        <f>IF(AND(C2355&lt;&gt;"",J2355&lt;&gt;""),HYPERLINK("#'"&amp;C2355&amp;"'!"&amp;J2355,J2355),"")</f>
        <v/>
      </c>
    </row>
    <row r="2356" ht="15" customHeight="1">
      <c r="B2356" s="16">
        <f>IF(AND(C2356&lt;&gt;"",J2356&lt;&gt;""),HYPERLINK("#'"&amp;C2356&amp;"'!"&amp;J2356,J2356),"")</f>
        <v/>
      </c>
    </row>
    <row r="2357" ht="15" customHeight="1">
      <c r="B2357" s="16">
        <f>IF(AND(C2357&lt;&gt;"",J2357&lt;&gt;""),HYPERLINK("#'"&amp;C2357&amp;"'!"&amp;J2357,J2357),"")</f>
        <v/>
      </c>
    </row>
    <row r="2358" ht="15" customHeight="1">
      <c r="B2358" s="16">
        <f>IF(AND(C2358&lt;&gt;"",J2358&lt;&gt;""),HYPERLINK("#'"&amp;C2358&amp;"'!"&amp;J2358,J2358),"")</f>
        <v/>
      </c>
    </row>
    <row r="2359" ht="15" customHeight="1">
      <c r="B2359" s="16">
        <f>IF(AND(C2359&lt;&gt;"",J2359&lt;&gt;""),HYPERLINK("#'"&amp;C2359&amp;"'!"&amp;J2359,J2359),"")</f>
        <v/>
      </c>
    </row>
    <row r="2360" ht="15" customHeight="1">
      <c r="B2360" s="16">
        <f>IF(AND(C2360&lt;&gt;"",J2360&lt;&gt;""),HYPERLINK("#'"&amp;C2360&amp;"'!"&amp;J2360,J2360),"")</f>
        <v/>
      </c>
    </row>
    <row r="2361" ht="15" customHeight="1">
      <c r="B2361" s="16">
        <f>IF(AND(C2361&lt;&gt;"",J2361&lt;&gt;""),HYPERLINK("#'"&amp;C2361&amp;"'!"&amp;J2361,J2361),"")</f>
        <v/>
      </c>
    </row>
    <row r="2362" ht="15" customHeight="1">
      <c r="B2362" s="16">
        <f>IF(AND(C2362&lt;&gt;"",J2362&lt;&gt;""),HYPERLINK("#'"&amp;C2362&amp;"'!"&amp;J2362,J2362),"")</f>
        <v/>
      </c>
    </row>
    <row r="2363" ht="15" customHeight="1">
      <c r="B2363" s="16">
        <f>IF(AND(C2363&lt;&gt;"",J2363&lt;&gt;""),HYPERLINK("#'"&amp;C2363&amp;"'!"&amp;J2363,J2363),"")</f>
        <v/>
      </c>
    </row>
    <row r="2364" ht="15" customHeight="1">
      <c r="B2364" s="16">
        <f>IF(AND(C2364&lt;&gt;"",J2364&lt;&gt;""),HYPERLINK("#'"&amp;C2364&amp;"'!"&amp;J2364,J2364),"")</f>
        <v/>
      </c>
    </row>
    <row r="2365" ht="15" customHeight="1">
      <c r="B2365" s="16">
        <f>IF(AND(C2365&lt;&gt;"",J2365&lt;&gt;""),HYPERLINK("#'"&amp;C2365&amp;"'!"&amp;J2365,J2365),"")</f>
        <v/>
      </c>
    </row>
    <row r="2366" ht="15" customHeight="1">
      <c r="B2366" s="16">
        <f>IF(AND(C2366&lt;&gt;"",J2366&lt;&gt;""),HYPERLINK("#'"&amp;C2366&amp;"'!"&amp;J2366,J2366),"")</f>
        <v/>
      </c>
    </row>
    <row r="2367" ht="15" customHeight="1">
      <c r="B2367" s="16">
        <f>IF(AND(C2367&lt;&gt;"",J2367&lt;&gt;""),HYPERLINK("#'"&amp;C2367&amp;"'!"&amp;J2367,J2367),"")</f>
        <v/>
      </c>
    </row>
    <row r="2368" ht="15" customHeight="1">
      <c r="B2368" s="16">
        <f>IF(AND(C2368&lt;&gt;"",J2368&lt;&gt;""),HYPERLINK("#'"&amp;C2368&amp;"'!"&amp;J2368,J2368),"")</f>
        <v/>
      </c>
    </row>
    <row r="2369" ht="15" customHeight="1">
      <c r="B2369" s="16">
        <f>IF(AND(C2369&lt;&gt;"",J2369&lt;&gt;""),HYPERLINK("#'"&amp;C2369&amp;"'!"&amp;J2369,J2369),"")</f>
        <v/>
      </c>
    </row>
    <row r="2370" ht="15" customHeight="1">
      <c r="B2370" s="16">
        <f>IF(AND(C2370&lt;&gt;"",J2370&lt;&gt;""),HYPERLINK("#'"&amp;C2370&amp;"'!"&amp;J2370,J2370),"")</f>
        <v/>
      </c>
    </row>
    <row r="2371" ht="15" customHeight="1">
      <c r="B2371" s="16">
        <f>IF(AND(C2371&lt;&gt;"",J2371&lt;&gt;""),HYPERLINK("#'"&amp;C2371&amp;"'!"&amp;J2371,J2371),"")</f>
        <v/>
      </c>
    </row>
    <row r="2372" ht="15" customHeight="1">
      <c r="B2372" s="16">
        <f>IF(AND(C2372&lt;&gt;"",J2372&lt;&gt;""),HYPERLINK("#'"&amp;C2372&amp;"'!"&amp;J2372,J2372),"")</f>
        <v/>
      </c>
    </row>
    <row r="2373" ht="15" customHeight="1">
      <c r="B2373" s="16">
        <f>IF(AND(C2373&lt;&gt;"",J2373&lt;&gt;""),HYPERLINK("#'"&amp;C2373&amp;"'!"&amp;J2373,J2373),"")</f>
        <v/>
      </c>
    </row>
    <row r="2374" ht="15" customHeight="1">
      <c r="B2374" s="16">
        <f>IF(AND(C2374&lt;&gt;"",J2374&lt;&gt;""),HYPERLINK("#'"&amp;C2374&amp;"'!"&amp;J2374,J2374),"")</f>
        <v/>
      </c>
    </row>
    <row r="2375" ht="15" customHeight="1">
      <c r="B2375" s="16">
        <f>IF(AND(C2375&lt;&gt;"",J2375&lt;&gt;""),HYPERLINK("#'"&amp;C2375&amp;"'!"&amp;J2375,J2375),"")</f>
        <v/>
      </c>
    </row>
    <row r="2376" ht="15" customHeight="1">
      <c r="B2376" s="16">
        <f>IF(AND(C2376&lt;&gt;"",J2376&lt;&gt;""),HYPERLINK("#'"&amp;C2376&amp;"'!"&amp;J2376,J2376),"")</f>
        <v/>
      </c>
    </row>
    <row r="2377" ht="15" customHeight="1">
      <c r="B2377" s="16">
        <f>IF(AND(C2377&lt;&gt;"",J2377&lt;&gt;""),HYPERLINK("#'"&amp;C2377&amp;"'!"&amp;J2377,J2377),"")</f>
        <v/>
      </c>
    </row>
    <row r="2378" ht="15" customHeight="1">
      <c r="B2378" s="16">
        <f>IF(AND(C2378&lt;&gt;"",J2378&lt;&gt;""),HYPERLINK("#'"&amp;C2378&amp;"'!"&amp;J2378,J2378),"")</f>
        <v/>
      </c>
    </row>
    <row r="2379" ht="15" customHeight="1">
      <c r="B2379" s="16">
        <f>IF(AND(C2379&lt;&gt;"",J2379&lt;&gt;""),HYPERLINK("#'"&amp;C2379&amp;"'!"&amp;J2379,J2379),"")</f>
        <v/>
      </c>
    </row>
    <row r="2380" ht="15" customHeight="1">
      <c r="B2380" s="16">
        <f>IF(AND(C2380&lt;&gt;"",J2380&lt;&gt;""),HYPERLINK("#'"&amp;C2380&amp;"'!"&amp;J2380,J2380),"")</f>
        <v/>
      </c>
    </row>
    <row r="2381" ht="15" customHeight="1">
      <c r="B2381" s="16">
        <f>IF(AND(C2381&lt;&gt;"",J2381&lt;&gt;""),HYPERLINK("#'"&amp;C2381&amp;"'!"&amp;J2381,J2381),"")</f>
        <v/>
      </c>
    </row>
    <row r="2382" ht="15" customHeight="1">
      <c r="B2382" s="16">
        <f>IF(AND(C2382&lt;&gt;"",J2382&lt;&gt;""),HYPERLINK("#'"&amp;C2382&amp;"'!"&amp;J2382,J2382),"")</f>
        <v/>
      </c>
    </row>
    <row r="2383" ht="15" customHeight="1">
      <c r="B2383" s="16">
        <f>IF(AND(C2383&lt;&gt;"",J2383&lt;&gt;""),HYPERLINK("#'"&amp;C2383&amp;"'!"&amp;J2383,J2383),"")</f>
        <v/>
      </c>
    </row>
    <row r="2384" ht="15" customHeight="1">
      <c r="B2384" s="16">
        <f>IF(AND(C2384&lt;&gt;"",J2384&lt;&gt;""),HYPERLINK("#'"&amp;C2384&amp;"'!"&amp;J2384,J2384),"")</f>
        <v/>
      </c>
    </row>
    <row r="2385" ht="15" customHeight="1">
      <c r="B2385" s="16">
        <f>IF(AND(C2385&lt;&gt;"",J2385&lt;&gt;""),HYPERLINK("#'"&amp;C2385&amp;"'!"&amp;J2385,J2385),"")</f>
        <v/>
      </c>
    </row>
    <row r="2386" ht="15" customHeight="1">
      <c r="B2386" s="16">
        <f>IF(AND(C2386&lt;&gt;"",J2386&lt;&gt;""),HYPERLINK("#'"&amp;C2386&amp;"'!"&amp;J2386,J2386),"")</f>
        <v/>
      </c>
    </row>
    <row r="2387" ht="15" customHeight="1">
      <c r="B2387" s="16">
        <f>IF(AND(C2387&lt;&gt;"",J2387&lt;&gt;""),HYPERLINK("#'"&amp;C2387&amp;"'!"&amp;J2387,J2387),"")</f>
        <v/>
      </c>
    </row>
    <row r="2388" ht="15" customHeight="1">
      <c r="B2388" s="16">
        <f>IF(AND(C2388&lt;&gt;"",J2388&lt;&gt;""),HYPERLINK("#'"&amp;C2388&amp;"'!"&amp;J2388,J2388),"")</f>
        <v/>
      </c>
    </row>
    <row r="2389" ht="15" customHeight="1">
      <c r="B2389" s="16">
        <f>IF(AND(C2389&lt;&gt;"",J2389&lt;&gt;""),HYPERLINK("#'"&amp;C2389&amp;"'!"&amp;J2389,J2389),"")</f>
        <v/>
      </c>
    </row>
    <row r="2390" ht="15" customHeight="1">
      <c r="B2390" s="16">
        <f>IF(AND(C2390&lt;&gt;"",J2390&lt;&gt;""),HYPERLINK("#'"&amp;C2390&amp;"'!"&amp;J2390,J2390),"")</f>
        <v/>
      </c>
    </row>
    <row r="2391" ht="15" customHeight="1">
      <c r="B2391" s="16">
        <f>IF(AND(C2391&lt;&gt;"",J2391&lt;&gt;""),HYPERLINK("#'"&amp;C2391&amp;"'!"&amp;J2391,J2391),"")</f>
        <v/>
      </c>
    </row>
    <row r="2392" ht="15" customHeight="1">
      <c r="B2392" s="16">
        <f>IF(AND(C2392&lt;&gt;"",J2392&lt;&gt;""),HYPERLINK("#'"&amp;C2392&amp;"'!"&amp;J2392,J2392),"")</f>
        <v/>
      </c>
    </row>
    <row r="2393" ht="15" customHeight="1">
      <c r="B2393" s="16">
        <f>IF(AND(C2393&lt;&gt;"",J2393&lt;&gt;""),HYPERLINK("#'"&amp;C2393&amp;"'!"&amp;J2393,J2393),"")</f>
        <v/>
      </c>
    </row>
    <row r="2394" ht="15" customHeight="1">
      <c r="B2394" s="16">
        <f>IF(AND(C2394&lt;&gt;"",J2394&lt;&gt;""),HYPERLINK("#'"&amp;C2394&amp;"'!"&amp;J2394,J2394),"")</f>
        <v/>
      </c>
    </row>
    <row r="2395" ht="15" customHeight="1">
      <c r="B2395" s="16">
        <f>IF(AND(C2395&lt;&gt;"",J2395&lt;&gt;""),HYPERLINK("#'"&amp;C2395&amp;"'!"&amp;J2395,J2395),"")</f>
        <v/>
      </c>
    </row>
    <row r="2396" ht="15" customHeight="1">
      <c r="B2396" s="16">
        <f>IF(AND(C2396&lt;&gt;"",J2396&lt;&gt;""),HYPERLINK("#'"&amp;C2396&amp;"'!"&amp;J2396,J2396),"")</f>
        <v/>
      </c>
    </row>
    <row r="2397" ht="15" customHeight="1">
      <c r="B2397" s="16">
        <f>IF(AND(C2397&lt;&gt;"",J2397&lt;&gt;""),HYPERLINK("#'"&amp;C2397&amp;"'!"&amp;J2397,J2397),"")</f>
        <v/>
      </c>
    </row>
    <row r="2398" ht="15" customHeight="1">
      <c r="B2398" s="16">
        <f>IF(AND(C2398&lt;&gt;"",J2398&lt;&gt;""),HYPERLINK("#'"&amp;C2398&amp;"'!"&amp;J2398,J2398),"")</f>
        <v/>
      </c>
    </row>
    <row r="2399" ht="15" customHeight="1">
      <c r="B2399" s="16">
        <f>IF(AND(C2399&lt;&gt;"",J2399&lt;&gt;""),HYPERLINK("#'"&amp;C2399&amp;"'!"&amp;J2399,J2399),"")</f>
        <v/>
      </c>
    </row>
    <row r="2400" ht="15" customHeight="1">
      <c r="B2400" s="16">
        <f>IF(AND(C2400&lt;&gt;"",J2400&lt;&gt;""),HYPERLINK("#'"&amp;C2400&amp;"'!"&amp;J2400,J2400),"")</f>
        <v/>
      </c>
    </row>
    <row r="2401" ht="15" customHeight="1">
      <c r="B2401" s="16">
        <f>IF(AND(C2401&lt;&gt;"",J2401&lt;&gt;""),HYPERLINK("#'"&amp;C2401&amp;"'!"&amp;J2401,J2401),"")</f>
        <v/>
      </c>
    </row>
    <row r="2402" ht="15" customHeight="1">
      <c r="B2402" s="16">
        <f>IF(AND(C2402&lt;&gt;"",J2402&lt;&gt;""),HYPERLINK("#'"&amp;C2402&amp;"'!"&amp;J2402,J2402),"")</f>
        <v/>
      </c>
    </row>
    <row r="2403" ht="15" customHeight="1">
      <c r="B2403" s="16">
        <f>IF(AND(C2403&lt;&gt;"",J2403&lt;&gt;""),HYPERLINK("#'"&amp;C2403&amp;"'!"&amp;J2403,J2403),"")</f>
        <v/>
      </c>
    </row>
    <row r="2404" ht="15" customHeight="1">
      <c r="B2404" s="16">
        <f>IF(AND(C2404&lt;&gt;"",J2404&lt;&gt;""),HYPERLINK("#'"&amp;C2404&amp;"'!"&amp;J2404,J2404),"")</f>
        <v/>
      </c>
    </row>
    <row r="2405" ht="15" customHeight="1">
      <c r="B2405" s="16">
        <f>IF(AND(C2405&lt;&gt;"",J2405&lt;&gt;""),HYPERLINK("#'"&amp;C2405&amp;"'!"&amp;J2405,J2405),"")</f>
        <v/>
      </c>
    </row>
    <row r="2406" ht="15" customHeight="1">
      <c r="B2406" s="16">
        <f>IF(AND(C2406&lt;&gt;"",J2406&lt;&gt;""),HYPERLINK("#'"&amp;C2406&amp;"'!"&amp;J2406,J2406),"")</f>
        <v/>
      </c>
    </row>
    <row r="2407" ht="15" customHeight="1">
      <c r="B2407" s="16">
        <f>IF(AND(C2407&lt;&gt;"",J2407&lt;&gt;""),HYPERLINK("#'"&amp;C2407&amp;"'!"&amp;J2407,J2407),"")</f>
        <v/>
      </c>
    </row>
    <row r="2408" ht="15" customHeight="1">
      <c r="B2408" s="16">
        <f>IF(AND(C2408&lt;&gt;"",J2408&lt;&gt;""),HYPERLINK("#'"&amp;C2408&amp;"'!"&amp;J2408,J2408),"")</f>
        <v/>
      </c>
    </row>
    <row r="2409" ht="15" customHeight="1">
      <c r="B2409" s="16">
        <f>IF(AND(C2409&lt;&gt;"",J2409&lt;&gt;""),HYPERLINK("#'"&amp;C2409&amp;"'!"&amp;J2409,J2409),"")</f>
        <v/>
      </c>
    </row>
    <row r="2410" ht="15" customHeight="1">
      <c r="B2410" s="16">
        <f>IF(AND(C2410&lt;&gt;"",J2410&lt;&gt;""),HYPERLINK("#'"&amp;C2410&amp;"'!"&amp;J2410,J2410),"")</f>
        <v/>
      </c>
    </row>
    <row r="2411" ht="15" customHeight="1">
      <c r="B2411" s="16">
        <f>IF(AND(C2411&lt;&gt;"",J2411&lt;&gt;""),HYPERLINK("#'"&amp;C2411&amp;"'!"&amp;J2411,J2411),"")</f>
        <v/>
      </c>
    </row>
    <row r="2412" ht="15" customHeight="1">
      <c r="B2412" s="16">
        <f>IF(AND(C2412&lt;&gt;"",J2412&lt;&gt;""),HYPERLINK("#'"&amp;C2412&amp;"'!"&amp;J2412,J2412),"")</f>
        <v/>
      </c>
    </row>
    <row r="2413" ht="15" customHeight="1">
      <c r="B2413" s="16">
        <f>IF(AND(C2413&lt;&gt;"",J2413&lt;&gt;""),HYPERLINK("#'"&amp;C2413&amp;"'!"&amp;J2413,J2413),"")</f>
        <v/>
      </c>
    </row>
    <row r="2414" ht="15" customHeight="1">
      <c r="B2414" s="16">
        <f>IF(AND(C2414&lt;&gt;"",J2414&lt;&gt;""),HYPERLINK("#'"&amp;C2414&amp;"'!"&amp;J2414,J2414),"")</f>
        <v/>
      </c>
    </row>
    <row r="2415" ht="15" customHeight="1">
      <c r="B2415" s="16">
        <f>IF(AND(C2415&lt;&gt;"",J2415&lt;&gt;""),HYPERLINK("#'"&amp;C2415&amp;"'!"&amp;J2415,J2415),"")</f>
        <v/>
      </c>
    </row>
    <row r="2416" ht="15" customHeight="1">
      <c r="B2416" s="16">
        <f>IF(AND(C2416&lt;&gt;"",J2416&lt;&gt;""),HYPERLINK("#'"&amp;C2416&amp;"'!"&amp;J2416,J2416),"")</f>
        <v/>
      </c>
    </row>
    <row r="2417" ht="15" customHeight="1">
      <c r="B2417" s="16">
        <f>IF(AND(C2417&lt;&gt;"",J2417&lt;&gt;""),HYPERLINK("#'"&amp;C2417&amp;"'!"&amp;J2417,J2417),"")</f>
        <v/>
      </c>
    </row>
    <row r="2418" ht="15" customHeight="1">
      <c r="B2418" s="16">
        <f>IF(AND(C2418&lt;&gt;"",J2418&lt;&gt;""),HYPERLINK("#'"&amp;C2418&amp;"'!"&amp;J2418,J2418),"")</f>
        <v/>
      </c>
    </row>
    <row r="2419" ht="15" customHeight="1">
      <c r="B2419" s="16">
        <f>IF(AND(C2419&lt;&gt;"",J2419&lt;&gt;""),HYPERLINK("#'"&amp;C2419&amp;"'!"&amp;J2419,J2419),"")</f>
        <v/>
      </c>
    </row>
    <row r="2420" ht="15" customHeight="1">
      <c r="B2420" s="16">
        <f>IF(AND(C2420&lt;&gt;"",J2420&lt;&gt;""),HYPERLINK("#'"&amp;C2420&amp;"'!"&amp;J2420,J2420),"")</f>
        <v/>
      </c>
    </row>
    <row r="2421" ht="15" customHeight="1">
      <c r="B2421" s="16">
        <f>IF(AND(C2421&lt;&gt;"",J2421&lt;&gt;""),HYPERLINK("#'"&amp;C2421&amp;"'!"&amp;J2421,J2421),"")</f>
        <v/>
      </c>
    </row>
    <row r="2422" ht="15" customHeight="1">
      <c r="B2422" s="16">
        <f>IF(AND(C2422&lt;&gt;"",J2422&lt;&gt;""),HYPERLINK("#'"&amp;C2422&amp;"'!"&amp;J2422,J2422),"")</f>
        <v/>
      </c>
    </row>
    <row r="2423" ht="15" customHeight="1">
      <c r="B2423" s="16">
        <f>IF(AND(C2423&lt;&gt;"",J2423&lt;&gt;""),HYPERLINK("#'"&amp;C2423&amp;"'!"&amp;J2423,J2423),"")</f>
        <v/>
      </c>
    </row>
    <row r="2424" ht="15" customHeight="1">
      <c r="B2424" s="16">
        <f>IF(AND(C2424&lt;&gt;"",J2424&lt;&gt;""),HYPERLINK("#'"&amp;C2424&amp;"'!"&amp;J2424,J2424),"")</f>
        <v/>
      </c>
    </row>
    <row r="2425" ht="15" customHeight="1">
      <c r="B2425" s="16">
        <f>IF(AND(C2425&lt;&gt;"",J2425&lt;&gt;""),HYPERLINK("#'"&amp;C2425&amp;"'!"&amp;J2425,J2425),"")</f>
        <v/>
      </c>
    </row>
    <row r="2426" ht="15" customHeight="1">
      <c r="B2426" s="16">
        <f>IF(AND(C2426&lt;&gt;"",J2426&lt;&gt;""),HYPERLINK("#'"&amp;C2426&amp;"'!"&amp;J2426,J2426),"")</f>
        <v/>
      </c>
    </row>
    <row r="2427" ht="15" customHeight="1">
      <c r="B2427" s="16">
        <f>IF(AND(C2427&lt;&gt;"",J2427&lt;&gt;""),HYPERLINK("#'"&amp;C2427&amp;"'!"&amp;J2427,J2427),"")</f>
        <v/>
      </c>
    </row>
    <row r="2428" ht="15" customHeight="1">
      <c r="B2428" s="16">
        <f>IF(AND(C2428&lt;&gt;"",J2428&lt;&gt;""),HYPERLINK("#'"&amp;C2428&amp;"'!"&amp;J2428,J2428),"")</f>
        <v/>
      </c>
    </row>
    <row r="2429" ht="15" customHeight="1">
      <c r="B2429" s="16">
        <f>IF(AND(C2429&lt;&gt;"",J2429&lt;&gt;""),HYPERLINK("#'"&amp;C2429&amp;"'!"&amp;J2429,J2429),"")</f>
        <v/>
      </c>
    </row>
    <row r="2430" ht="15" customHeight="1">
      <c r="B2430" s="16">
        <f>IF(AND(C2430&lt;&gt;"",J2430&lt;&gt;""),HYPERLINK("#'"&amp;C2430&amp;"'!"&amp;J2430,J2430),"")</f>
        <v/>
      </c>
    </row>
    <row r="2431" ht="15" customHeight="1">
      <c r="B2431" s="16">
        <f>IF(AND(C2431&lt;&gt;"",J2431&lt;&gt;""),HYPERLINK("#'"&amp;C2431&amp;"'!"&amp;J2431,J2431),"")</f>
        <v/>
      </c>
    </row>
    <row r="2432" ht="15" customHeight="1">
      <c r="B2432" s="16">
        <f>IF(AND(C2432&lt;&gt;"",J2432&lt;&gt;""),HYPERLINK("#'"&amp;C2432&amp;"'!"&amp;J2432,J2432),"")</f>
        <v/>
      </c>
    </row>
    <row r="2433" ht="15" customHeight="1">
      <c r="B2433" s="16">
        <f>IF(AND(C2433&lt;&gt;"",J2433&lt;&gt;""),HYPERLINK("#'"&amp;C2433&amp;"'!"&amp;J2433,J2433),"")</f>
        <v/>
      </c>
    </row>
    <row r="2434" ht="15" customHeight="1">
      <c r="B2434" s="16">
        <f>IF(AND(C2434&lt;&gt;"",J2434&lt;&gt;""),HYPERLINK("#'"&amp;C2434&amp;"'!"&amp;J2434,J2434),"")</f>
        <v/>
      </c>
    </row>
    <row r="2435" ht="15" customHeight="1">
      <c r="B2435" s="16">
        <f>IF(AND(C2435&lt;&gt;"",J2435&lt;&gt;""),HYPERLINK("#'"&amp;C2435&amp;"'!"&amp;J2435,J2435),"")</f>
        <v/>
      </c>
    </row>
    <row r="2436" ht="15" customHeight="1">
      <c r="B2436" s="16">
        <f>IF(AND(C2436&lt;&gt;"",J2436&lt;&gt;""),HYPERLINK("#'"&amp;C2436&amp;"'!"&amp;J2436,J2436),"")</f>
        <v/>
      </c>
    </row>
    <row r="2437" ht="15" customHeight="1">
      <c r="B2437" s="16">
        <f>IF(AND(C2437&lt;&gt;"",J2437&lt;&gt;""),HYPERLINK("#'"&amp;C2437&amp;"'!"&amp;J2437,J2437),"")</f>
        <v/>
      </c>
    </row>
    <row r="2438" ht="15" customHeight="1">
      <c r="B2438" s="16">
        <f>IF(AND(C2438&lt;&gt;"",J2438&lt;&gt;""),HYPERLINK("#'"&amp;C2438&amp;"'!"&amp;J2438,J2438),"")</f>
        <v/>
      </c>
    </row>
    <row r="2439" ht="15" customHeight="1">
      <c r="B2439" s="16">
        <f>IF(AND(C2439&lt;&gt;"",J2439&lt;&gt;""),HYPERLINK("#'"&amp;C2439&amp;"'!"&amp;J2439,J2439),"")</f>
        <v/>
      </c>
    </row>
    <row r="2440" ht="15" customHeight="1">
      <c r="B2440" s="16">
        <f>IF(AND(C2440&lt;&gt;"",J2440&lt;&gt;""),HYPERLINK("#'"&amp;C2440&amp;"'!"&amp;J2440,J2440),"")</f>
        <v/>
      </c>
    </row>
    <row r="2441" ht="15" customHeight="1">
      <c r="B2441" s="16">
        <f>IF(AND(C2441&lt;&gt;"",J2441&lt;&gt;""),HYPERLINK("#'"&amp;C2441&amp;"'!"&amp;J2441,J2441),"")</f>
        <v/>
      </c>
    </row>
    <row r="2442" ht="15" customHeight="1">
      <c r="B2442" s="16">
        <f>IF(AND(C2442&lt;&gt;"",J2442&lt;&gt;""),HYPERLINK("#'"&amp;C2442&amp;"'!"&amp;J2442,J2442),"")</f>
        <v/>
      </c>
    </row>
    <row r="2443" ht="15" customHeight="1">
      <c r="B2443" s="16">
        <f>IF(AND(C2443&lt;&gt;"",J2443&lt;&gt;""),HYPERLINK("#'"&amp;C2443&amp;"'!"&amp;J2443,J2443),"")</f>
        <v/>
      </c>
    </row>
    <row r="2444" ht="15" customHeight="1">
      <c r="B2444" s="16">
        <f>IF(AND(C2444&lt;&gt;"",J2444&lt;&gt;""),HYPERLINK("#'"&amp;C2444&amp;"'!"&amp;J2444,J2444),"")</f>
        <v/>
      </c>
    </row>
    <row r="2445" ht="15" customHeight="1">
      <c r="B2445" s="16">
        <f>IF(AND(C2445&lt;&gt;"",J2445&lt;&gt;""),HYPERLINK("#'"&amp;C2445&amp;"'!"&amp;J2445,J2445),"")</f>
        <v/>
      </c>
    </row>
    <row r="2446" ht="15" customHeight="1">
      <c r="B2446" s="16">
        <f>IF(AND(C2446&lt;&gt;"",J2446&lt;&gt;""),HYPERLINK("#'"&amp;C2446&amp;"'!"&amp;J2446,J2446),"")</f>
        <v/>
      </c>
    </row>
    <row r="2447" ht="15" customHeight="1">
      <c r="B2447" s="16">
        <f>IF(AND(C2447&lt;&gt;"",J2447&lt;&gt;""),HYPERLINK("#'"&amp;C2447&amp;"'!"&amp;J2447,J2447),"")</f>
        <v/>
      </c>
    </row>
    <row r="2448" ht="15" customHeight="1">
      <c r="B2448" s="16">
        <f>IF(AND(C2448&lt;&gt;"",J2448&lt;&gt;""),HYPERLINK("#'"&amp;C2448&amp;"'!"&amp;J2448,J2448),"")</f>
        <v/>
      </c>
    </row>
    <row r="2449" ht="15" customHeight="1">
      <c r="B2449" s="16">
        <f>IF(AND(C2449&lt;&gt;"",J2449&lt;&gt;""),HYPERLINK("#'"&amp;C2449&amp;"'!"&amp;J2449,J2449),"")</f>
        <v/>
      </c>
    </row>
    <row r="2450" ht="15" customHeight="1">
      <c r="B2450" s="16">
        <f>IF(AND(C2450&lt;&gt;"",J2450&lt;&gt;""),HYPERLINK("#'"&amp;C2450&amp;"'!"&amp;J2450,J2450),"")</f>
        <v/>
      </c>
    </row>
    <row r="2451" ht="15" customHeight="1">
      <c r="B2451" s="16">
        <f>IF(AND(C2451&lt;&gt;"",J2451&lt;&gt;""),HYPERLINK("#'"&amp;C2451&amp;"'!"&amp;J2451,J2451),"")</f>
        <v/>
      </c>
    </row>
    <row r="2452" ht="15" customHeight="1">
      <c r="B2452" s="16">
        <f>IF(AND(C2452&lt;&gt;"",J2452&lt;&gt;""),HYPERLINK("#'"&amp;C2452&amp;"'!"&amp;J2452,J2452),"")</f>
        <v/>
      </c>
    </row>
    <row r="2453" ht="15" customHeight="1">
      <c r="B2453" s="16">
        <f>IF(AND(C2453&lt;&gt;"",J2453&lt;&gt;""),HYPERLINK("#'"&amp;C2453&amp;"'!"&amp;J2453,J2453),"")</f>
        <v/>
      </c>
    </row>
    <row r="2454" ht="15" customHeight="1">
      <c r="B2454" s="16">
        <f>IF(AND(C2454&lt;&gt;"",J2454&lt;&gt;""),HYPERLINK("#'"&amp;C2454&amp;"'!"&amp;J2454,J2454),"")</f>
        <v/>
      </c>
    </row>
    <row r="2455" ht="15" customHeight="1">
      <c r="B2455" s="16">
        <f>IF(AND(C2455&lt;&gt;"",J2455&lt;&gt;""),HYPERLINK("#'"&amp;C2455&amp;"'!"&amp;J2455,J2455),"")</f>
        <v/>
      </c>
    </row>
    <row r="2456" ht="15" customHeight="1">
      <c r="B2456" s="16">
        <f>IF(AND(C2456&lt;&gt;"",J2456&lt;&gt;""),HYPERLINK("#'"&amp;C2456&amp;"'!"&amp;J2456,J2456),"")</f>
        <v/>
      </c>
    </row>
    <row r="2457" ht="15" customHeight="1">
      <c r="B2457" s="16">
        <f>IF(AND(C2457&lt;&gt;"",J2457&lt;&gt;""),HYPERLINK("#'"&amp;C2457&amp;"'!"&amp;J2457,J2457),"")</f>
        <v/>
      </c>
    </row>
    <row r="2458" ht="15" customHeight="1">
      <c r="B2458" s="16">
        <f>IF(AND(C2458&lt;&gt;"",J2458&lt;&gt;""),HYPERLINK("#'"&amp;C2458&amp;"'!"&amp;J2458,J2458),"")</f>
        <v/>
      </c>
    </row>
    <row r="2459" ht="15" customHeight="1">
      <c r="B2459" s="16">
        <f>IF(AND(C2459&lt;&gt;"",J2459&lt;&gt;""),HYPERLINK("#'"&amp;C2459&amp;"'!"&amp;J2459,J2459),"")</f>
        <v/>
      </c>
    </row>
    <row r="2460" ht="15" customHeight="1">
      <c r="B2460" s="16">
        <f>IF(AND(C2460&lt;&gt;"",J2460&lt;&gt;""),HYPERLINK("#'"&amp;C2460&amp;"'!"&amp;J2460,J2460),"")</f>
        <v/>
      </c>
    </row>
    <row r="2461" ht="15" customHeight="1">
      <c r="B2461" s="16">
        <f>IF(AND(C2461&lt;&gt;"",J2461&lt;&gt;""),HYPERLINK("#'"&amp;C2461&amp;"'!"&amp;J2461,J2461),"")</f>
        <v/>
      </c>
    </row>
    <row r="2462" ht="15" customHeight="1">
      <c r="B2462" s="16">
        <f>IF(AND(C2462&lt;&gt;"",J2462&lt;&gt;""),HYPERLINK("#'"&amp;C2462&amp;"'!"&amp;J2462,J2462),"")</f>
        <v/>
      </c>
    </row>
    <row r="2463" ht="15" customHeight="1">
      <c r="B2463" s="16">
        <f>IF(AND(C2463&lt;&gt;"",J2463&lt;&gt;""),HYPERLINK("#'"&amp;C2463&amp;"'!"&amp;J2463,J2463),"")</f>
        <v/>
      </c>
    </row>
    <row r="2464" ht="15" customHeight="1">
      <c r="B2464" s="16">
        <f>IF(AND(C2464&lt;&gt;"",J2464&lt;&gt;""),HYPERLINK("#'"&amp;C2464&amp;"'!"&amp;J2464,J2464),"")</f>
        <v/>
      </c>
    </row>
    <row r="2465" ht="15" customHeight="1">
      <c r="B2465" s="16">
        <f>IF(AND(C2465&lt;&gt;"",J2465&lt;&gt;""),HYPERLINK("#'"&amp;C2465&amp;"'!"&amp;J2465,J2465),"")</f>
        <v/>
      </c>
    </row>
    <row r="2466" ht="15" customHeight="1">
      <c r="B2466" s="16">
        <f>IF(AND(C2466&lt;&gt;"",J2466&lt;&gt;""),HYPERLINK("#'"&amp;C2466&amp;"'!"&amp;J2466,J2466),"")</f>
        <v/>
      </c>
    </row>
    <row r="2467" ht="15" customHeight="1">
      <c r="B2467" s="16">
        <f>IF(AND(C2467&lt;&gt;"",J2467&lt;&gt;""),HYPERLINK("#'"&amp;C2467&amp;"'!"&amp;J2467,J2467),"")</f>
        <v/>
      </c>
    </row>
    <row r="2468" ht="15" customHeight="1">
      <c r="B2468" s="16">
        <f>IF(AND(C2468&lt;&gt;"",J2468&lt;&gt;""),HYPERLINK("#'"&amp;C2468&amp;"'!"&amp;J2468,J2468),"")</f>
        <v/>
      </c>
    </row>
    <row r="2469" ht="15" customHeight="1">
      <c r="B2469" s="16">
        <f>IF(AND(C2469&lt;&gt;"",J2469&lt;&gt;""),HYPERLINK("#'"&amp;C2469&amp;"'!"&amp;J2469,J2469),"")</f>
        <v/>
      </c>
    </row>
    <row r="2470" ht="15" customHeight="1">
      <c r="B2470" s="16">
        <f>IF(AND(C2470&lt;&gt;"",J2470&lt;&gt;""),HYPERLINK("#'"&amp;C2470&amp;"'!"&amp;J2470,J2470),"")</f>
        <v/>
      </c>
    </row>
    <row r="2471" ht="15" customHeight="1">
      <c r="B2471" s="16">
        <f>IF(AND(C2471&lt;&gt;"",J2471&lt;&gt;""),HYPERLINK("#'"&amp;C2471&amp;"'!"&amp;J2471,J2471),"")</f>
        <v/>
      </c>
    </row>
    <row r="2472" ht="15" customHeight="1">
      <c r="B2472" s="16">
        <f>IF(AND(C2472&lt;&gt;"",J2472&lt;&gt;""),HYPERLINK("#'"&amp;C2472&amp;"'!"&amp;J2472,J2472),"")</f>
        <v/>
      </c>
    </row>
    <row r="2473" ht="15" customHeight="1">
      <c r="B2473" s="16">
        <f>IF(AND(C2473&lt;&gt;"",J2473&lt;&gt;""),HYPERLINK("#'"&amp;C2473&amp;"'!"&amp;J2473,J2473),"")</f>
        <v/>
      </c>
    </row>
    <row r="2474" ht="15" customHeight="1">
      <c r="B2474" s="16">
        <f>IF(AND(C2474&lt;&gt;"",J2474&lt;&gt;""),HYPERLINK("#'"&amp;C2474&amp;"'!"&amp;J2474,J2474),"")</f>
        <v/>
      </c>
    </row>
    <row r="2475" ht="15" customHeight="1">
      <c r="B2475" s="16">
        <f>IF(AND(C2475&lt;&gt;"",J2475&lt;&gt;""),HYPERLINK("#'"&amp;C2475&amp;"'!"&amp;J2475,J2475),"")</f>
        <v/>
      </c>
    </row>
    <row r="2476" ht="15" customHeight="1">
      <c r="B2476" s="16">
        <f>IF(AND(C2476&lt;&gt;"",J2476&lt;&gt;""),HYPERLINK("#'"&amp;C2476&amp;"'!"&amp;J2476,J2476),"")</f>
        <v/>
      </c>
    </row>
    <row r="2477" ht="15" customHeight="1">
      <c r="B2477" s="16">
        <f>IF(AND(C2477&lt;&gt;"",J2477&lt;&gt;""),HYPERLINK("#'"&amp;C2477&amp;"'!"&amp;J2477,J2477),"")</f>
        <v/>
      </c>
    </row>
    <row r="2478" ht="15" customHeight="1">
      <c r="B2478" s="16">
        <f>IF(AND(C2478&lt;&gt;"",J2478&lt;&gt;""),HYPERLINK("#'"&amp;C2478&amp;"'!"&amp;J2478,J2478),"")</f>
        <v/>
      </c>
    </row>
    <row r="2479" ht="15" customHeight="1">
      <c r="B2479" s="16">
        <f>IF(AND(C2479&lt;&gt;"",J2479&lt;&gt;""),HYPERLINK("#'"&amp;C2479&amp;"'!"&amp;J2479,J2479),"")</f>
        <v/>
      </c>
    </row>
    <row r="2480" ht="15" customHeight="1">
      <c r="B2480" s="16">
        <f>IF(AND(C2480&lt;&gt;"",J2480&lt;&gt;""),HYPERLINK("#'"&amp;C2480&amp;"'!"&amp;J2480,J2480),"")</f>
        <v/>
      </c>
    </row>
    <row r="2481" ht="15" customHeight="1">
      <c r="B2481" s="16">
        <f>IF(AND(C2481&lt;&gt;"",J2481&lt;&gt;""),HYPERLINK("#'"&amp;C2481&amp;"'!"&amp;J2481,J2481),"")</f>
        <v/>
      </c>
    </row>
    <row r="2482" ht="15" customHeight="1">
      <c r="B2482" s="16">
        <f>IF(AND(C2482&lt;&gt;"",J2482&lt;&gt;""),HYPERLINK("#'"&amp;C2482&amp;"'!"&amp;J2482,J2482),"")</f>
        <v/>
      </c>
    </row>
    <row r="2483" ht="15" customHeight="1">
      <c r="B2483" s="16">
        <f>IF(AND(C2483&lt;&gt;"",J2483&lt;&gt;""),HYPERLINK("#'"&amp;C2483&amp;"'!"&amp;J2483,J2483),"")</f>
        <v/>
      </c>
    </row>
    <row r="2484" ht="15" customHeight="1">
      <c r="B2484" s="16">
        <f>IF(AND(C2484&lt;&gt;"",J2484&lt;&gt;""),HYPERLINK("#'"&amp;C2484&amp;"'!"&amp;J2484,J2484),"")</f>
        <v/>
      </c>
    </row>
    <row r="2485" ht="15" customHeight="1">
      <c r="B2485" s="16">
        <f>IF(AND(C2485&lt;&gt;"",J2485&lt;&gt;""),HYPERLINK("#'"&amp;C2485&amp;"'!"&amp;J2485,J2485),"")</f>
        <v/>
      </c>
    </row>
    <row r="2486" ht="15" customHeight="1">
      <c r="B2486" s="16">
        <f>IF(AND(C2486&lt;&gt;"",J2486&lt;&gt;""),HYPERLINK("#'"&amp;C2486&amp;"'!"&amp;J2486,J2486),"")</f>
        <v/>
      </c>
    </row>
    <row r="2487" ht="15" customHeight="1">
      <c r="B2487" s="16">
        <f>IF(AND(C2487&lt;&gt;"",J2487&lt;&gt;""),HYPERLINK("#'"&amp;C2487&amp;"'!"&amp;J2487,J2487),"")</f>
        <v/>
      </c>
    </row>
    <row r="2488" ht="15" customHeight="1">
      <c r="B2488" s="16">
        <f>IF(AND(C2488&lt;&gt;"",J2488&lt;&gt;""),HYPERLINK("#'"&amp;C2488&amp;"'!"&amp;J2488,J2488),"")</f>
        <v/>
      </c>
    </row>
    <row r="2489" ht="15" customHeight="1">
      <c r="B2489" s="16">
        <f>IF(AND(C2489&lt;&gt;"",J2489&lt;&gt;""),HYPERLINK("#'"&amp;C2489&amp;"'!"&amp;J2489,J2489),"")</f>
        <v/>
      </c>
    </row>
    <row r="2490" ht="15" customHeight="1">
      <c r="B2490" s="16">
        <f>IF(AND(C2490&lt;&gt;"",J2490&lt;&gt;""),HYPERLINK("#'"&amp;C2490&amp;"'!"&amp;J2490,J2490),"")</f>
        <v/>
      </c>
    </row>
    <row r="2491" ht="15" customHeight="1">
      <c r="B2491" s="16">
        <f>IF(AND(C2491&lt;&gt;"",J2491&lt;&gt;""),HYPERLINK("#'"&amp;C2491&amp;"'!"&amp;J2491,J2491),"")</f>
        <v/>
      </c>
    </row>
    <row r="2492" ht="15" customHeight="1">
      <c r="B2492" s="16">
        <f>IF(AND(C2492&lt;&gt;"",J2492&lt;&gt;""),HYPERLINK("#'"&amp;C2492&amp;"'!"&amp;J2492,J2492),"")</f>
        <v/>
      </c>
    </row>
    <row r="2493" ht="15" customHeight="1">
      <c r="B2493" s="16">
        <f>IF(AND(C2493&lt;&gt;"",J2493&lt;&gt;""),HYPERLINK("#'"&amp;C2493&amp;"'!"&amp;J2493,J2493),"")</f>
        <v/>
      </c>
    </row>
    <row r="2494" ht="15" customHeight="1">
      <c r="B2494" s="16">
        <f>IF(AND(C2494&lt;&gt;"",J2494&lt;&gt;""),HYPERLINK("#'"&amp;C2494&amp;"'!"&amp;J2494,J2494),"")</f>
        <v/>
      </c>
    </row>
    <row r="2495" ht="15" customHeight="1">
      <c r="B2495" s="16">
        <f>IF(AND(C2495&lt;&gt;"",J2495&lt;&gt;""),HYPERLINK("#'"&amp;C2495&amp;"'!"&amp;J2495,J2495),"")</f>
        <v/>
      </c>
    </row>
    <row r="2496" ht="15" customHeight="1">
      <c r="B2496" s="16">
        <f>IF(AND(C2496&lt;&gt;"",J2496&lt;&gt;""),HYPERLINK("#'"&amp;C2496&amp;"'!"&amp;J2496,J2496),"")</f>
        <v/>
      </c>
    </row>
    <row r="2497" ht="15" customHeight="1">
      <c r="B2497" s="16">
        <f>IF(AND(C2497&lt;&gt;"",J2497&lt;&gt;""),HYPERLINK("#'"&amp;C2497&amp;"'!"&amp;J2497,J2497),"")</f>
        <v/>
      </c>
    </row>
    <row r="2498" ht="15" customHeight="1">
      <c r="B2498" s="16">
        <f>IF(AND(C2498&lt;&gt;"",J2498&lt;&gt;""),HYPERLINK("#'"&amp;C2498&amp;"'!"&amp;J2498,J2498),"")</f>
        <v/>
      </c>
    </row>
    <row r="2499" ht="15" customHeight="1">
      <c r="B2499" s="16">
        <f>IF(AND(C2499&lt;&gt;"",J2499&lt;&gt;""),HYPERLINK("#'"&amp;C2499&amp;"'!"&amp;J2499,J2499),"")</f>
        <v/>
      </c>
    </row>
    <row r="2500" ht="15" customHeight="1">
      <c r="B2500" s="16">
        <f>IF(AND(C2500&lt;&gt;"",J2500&lt;&gt;""),HYPERLINK("#'"&amp;C2500&amp;"'!"&amp;J2500,J2500),"")</f>
        <v/>
      </c>
    </row>
    <row r="2501" ht="15" customHeight="1">
      <c r="B2501" s="16">
        <f>IF(AND(C2501&lt;&gt;"",J2501&lt;&gt;""),HYPERLINK("#'"&amp;C2501&amp;"'!"&amp;J2501,J2501),"")</f>
        <v/>
      </c>
    </row>
    <row r="2502" ht="15" customHeight="1">
      <c r="B2502" s="16">
        <f>IF(AND(C2502&lt;&gt;"",J2502&lt;&gt;""),HYPERLINK("#'"&amp;C2502&amp;"'!"&amp;J2502,J2502),"")</f>
        <v/>
      </c>
    </row>
    <row r="2503" ht="15" customHeight="1">
      <c r="B2503" s="16">
        <f>IF(AND(C2503&lt;&gt;"",J2503&lt;&gt;""),HYPERLINK("#'"&amp;C2503&amp;"'!"&amp;J2503,J2503),"")</f>
        <v/>
      </c>
    </row>
    <row r="2504" ht="15" customHeight="1">
      <c r="B2504" s="16">
        <f>IF(AND(C2504&lt;&gt;"",J2504&lt;&gt;""),HYPERLINK("#'"&amp;C2504&amp;"'!"&amp;J2504,J2504),"")</f>
        <v/>
      </c>
    </row>
    <row r="2505" ht="15" customHeight="1">
      <c r="B2505" s="16">
        <f>IF(AND(C2505&lt;&gt;"",J2505&lt;&gt;""),HYPERLINK("#'"&amp;C2505&amp;"'!"&amp;J2505,J2505),"")</f>
        <v/>
      </c>
    </row>
    <row r="2506" ht="15" customHeight="1">
      <c r="B2506" s="16">
        <f>IF(AND(C2506&lt;&gt;"",J2506&lt;&gt;""),HYPERLINK("#'"&amp;C2506&amp;"'!"&amp;J2506,J2506),"")</f>
        <v/>
      </c>
    </row>
    <row r="2507" ht="15" customHeight="1">
      <c r="B2507" s="16">
        <f>IF(AND(C2507&lt;&gt;"",J2507&lt;&gt;""),HYPERLINK("#'"&amp;C2507&amp;"'!"&amp;J2507,J2507),"")</f>
        <v/>
      </c>
    </row>
    <row r="2508" ht="15" customHeight="1">
      <c r="B2508" s="16">
        <f>IF(AND(C2508&lt;&gt;"",J2508&lt;&gt;""),HYPERLINK("#'"&amp;C2508&amp;"'!"&amp;J2508,J2508),"")</f>
        <v/>
      </c>
    </row>
    <row r="2509" ht="15" customHeight="1">
      <c r="B2509" s="16">
        <f>IF(AND(C2509&lt;&gt;"",J2509&lt;&gt;""),HYPERLINK("#'"&amp;C2509&amp;"'!"&amp;J2509,J2509),"")</f>
        <v/>
      </c>
    </row>
    <row r="2510" ht="15" customHeight="1">
      <c r="B2510" s="16">
        <f>IF(AND(C2510&lt;&gt;"",J2510&lt;&gt;""),HYPERLINK("#'"&amp;C2510&amp;"'!"&amp;J2510,J2510),"")</f>
        <v/>
      </c>
    </row>
    <row r="2511" ht="15" customHeight="1">
      <c r="B2511" s="16">
        <f>IF(AND(C2511&lt;&gt;"",J2511&lt;&gt;""),HYPERLINK("#'"&amp;C2511&amp;"'!"&amp;J2511,J2511),"")</f>
        <v/>
      </c>
    </row>
    <row r="2512" ht="15" customHeight="1">
      <c r="B2512" s="16">
        <f>IF(AND(C2512&lt;&gt;"",J2512&lt;&gt;""),HYPERLINK("#'"&amp;C2512&amp;"'!"&amp;J2512,J2512),"")</f>
        <v/>
      </c>
    </row>
    <row r="2513" ht="15" customHeight="1">
      <c r="B2513" s="16">
        <f>IF(AND(C2513&lt;&gt;"",J2513&lt;&gt;""),HYPERLINK("#'"&amp;C2513&amp;"'!"&amp;J2513,J2513),"")</f>
        <v/>
      </c>
    </row>
    <row r="2514" ht="15" customHeight="1">
      <c r="B2514" s="16">
        <f>IF(AND(C2514&lt;&gt;"",J2514&lt;&gt;""),HYPERLINK("#'"&amp;C2514&amp;"'!"&amp;J2514,J2514),"")</f>
        <v/>
      </c>
    </row>
    <row r="2515" ht="15" customHeight="1">
      <c r="B2515" s="16">
        <f>IF(AND(C2515&lt;&gt;"",J2515&lt;&gt;""),HYPERLINK("#'"&amp;C2515&amp;"'!"&amp;J2515,J2515),"")</f>
        <v/>
      </c>
    </row>
    <row r="2516" ht="15" customHeight="1">
      <c r="B2516" s="16">
        <f>IF(AND(C2516&lt;&gt;"",J2516&lt;&gt;""),HYPERLINK("#'"&amp;C2516&amp;"'!"&amp;J2516,J2516),"")</f>
        <v/>
      </c>
    </row>
    <row r="2517" ht="15" customHeight="1">
      <c r="B2517" s="16">
        <f>IF(AND(C2517&lt;&gt;"",J2517&lt;&gt;""),HYPERLINK("#'"&amp;C2517&amp;"'!"&amp;J2517,J2517),"")</f>
        <v/>
      </c>
    </row>
    <row r="2518" ht="15" customHeight="1">
      <c r="B2518" s="16">
        <f>IF(AND(C2518&lt;&gt;"",J2518&lt;&gt;""),HYPERLINK("#'"&amp;C2518&amp;"'!"&amp;J2518,J2518),"")</f>
        <v/>
      </c>
    </row>
    <row r="2519" ht="15" customHeight="1">
      <c r="B2519" s="16">
        <f>IF(AND(C2519&lt;&gt;"",J2519&lt;&gt;""),HYPERLINK("#'"&amp;C2519&amp;"'!"&amp;J2519,J2519),"")</f>
        <v/>
      </c>
    </row>
    <row r="2520" ht="15" customHeight="1">
      <c r="B2520" s="16">
        <f>IF(AND(C2520&lt;&gt;"",J2520&lt;&gt;""),HYPERLINK("#'"&amp;C2520&amp;"'!"&amp;J2520,J2520),"")</f>
        <v/>
      </c>
    </row>
    <row r="2521" ht="15" customHeight="1">
      <c r="B2521" s="16">
        <f>IF(AND(C2521&lt;&gt;"",J2521&lt;&gt;""),HYPERLINK("#'"&amp;C2521&amp;"'!"&amp;J2521,J2521),"")</f>
        <v/>
      </c>
    </row>
    <row r="2522" ht="15" customHeight="1">
      <c r="B2522" s="16">
        <f>IF(AND(C2522&lt;&gt;"",J2522&lt;&gt;""),HYPERLINK("#'"&amp;C2522&amp;"'!"&amp;J2522,J2522),"")</f>
        <v/>
      </c>
    </row>
    <row r="2523" ht="15" customHeight="1">
      <c r="B2523" s="16">
        <f>IF(AND(C2523&lt;&gt;"",J2523&lt;&gt;""),HYPERLINK("#'"&amp;C2523&amp;"'!"&amp;J2523,J2523),"")</f>
        <v/>
      </c>
    </row>
    <row r="2524" ht="15" customHeight="1">
      <c r="B2524" s="16">
        <f>IF(AND(C2524&lt;&gt;"",J2524&lt;&gt;""),HYPERLINK("#'"&amp;C2524&amp;"'!"&amp;J2524,J2524),"")</f>
        <v/>
      </c>
    </row>
    <row r="2525" ht="15" customHeight="1">
      <c r="B2525" s="16">
        <f>IF(AND(C2525&lt;&gt;"",J2525&lt;&gt;""),HYPERLINK("#'"&amp;C2525&amp;"'!"&amp;J2525,J2525),"")</f>
        <v/>
      </c>
    </row>
    <row r="2526" ht="15" customHeight="1">
      <c r="B2526" s="16">
        <f>IF(AND(C2526&lt;&gt;"",J2526&lt;&gt;""),HYPERLINK("#'"&amp;C2526&amp;"'!"&amp;J2526,J2526),"")</f>
        <v/>
      </c>
    </row>
    <row r="2527" ht="15" customHeight="1">
      <c r="B2527" s="16">
        <f>IF(AND(C2527&lt;&gt;"",J2527&lt;&gt;""),HYPERLINK("#'"&amp;C2527&amp;"'!"&amp;J2527,J2527),"")</f>
        <v/>
      </c>
    </row>
    <row r="2528" ht="15" customHeight="1">
      <c r="B2528" s="16">
        <f>IF(AND(C2528&lt;&gt;"",J2528&lt;&gt;""),HYPERLINK("#'"&amp;C2528&amp;"'!"&amp;J2528,J2528),"")</f>
        <v/>
      </c>
    </row>
    <row r="2529" ht="15" customHeight="1">
      <c r="B2529" s="16">
        <f>IF(AND(C2529&lt;&gt;"",J2529&lt;&gt;""),HYPERLINK("#'"&amp;C2529&amp;"'!"&amp;J2529,J2529),"")</f>
        <v/>
      </c>
    </row>
    <row r="2530" ht="15" customHeight="1">
      <c r="B2530" s="16">
        <f>IF(AND(C2530&lt;&gt;"",J2530&lt;&gt;""),HYPERLINK("#'"&amp;C2530&amp;"'!"&amp;J2530,J2530),"")</f>
        <v/>
      </c>
    </row>
    <row r="2531" ht="15" customHeight="1">
      <c r="B2531" s="16">
        <f>IF(AND(C2531&lt;&gt;"",J2531&lt;&gt;""),HYPERLINK("#'"&amp;C2531&amp;"'!"&amp;J2531,J2531),"")</f>
        <v/>
      </c>
    </row>
    <row r="2532" ht="15" customHeight="1">
      <c r="B2532" s="16">
        <f>IF(AND(C2532&lt;&gt;"",J2532&lt;&gt;""),HYPERLINK("#'"&amp;C2532&amp;"'!"&amp;J2532,J2532),"")</f>
        <v/>
      </c>
    </row>
    <row r="2533" ht="15" customHeight="1">
      <c r="B2533" s="16">
        <f>IF(AND(C2533&lt;&gt;"",J2533&lt;&gt;""),HYPERLINK("#'"&amp;C2533&amp;"'!"&amp;J2533,J2533),"")</f>
        <v/>
      </c>
    </row>
    <row r="2534" ht="15" customHeight="1">
      <c r="B2534" s="16">
        <f>IF(AND(C2534&lt;&gt;"",J2534&lt;&gt;""),HYPERLINK("#'"&amp;C2534&amp;"'!"&amp;J2534,J2534),"")</f>
        <v/>
      </c>
    </row>
    <row r="2535" ht="15" customHeight="1">
      <c r="B2535" s="16">
        <f>IF(AND(C2535&lt;&gt;"",J2535&lt;&gt;""),HYPERLINK("#'"&amp;C2535&amp;"'!"&amp;J2535,J2535),"")</f>
        <v/>
      </c>
    </row>
    <row r="2536" ht="15" customHeight="1">
      <c r="B2536" s="16">
        <f>IF(AND(C2536&lt;&gt;"",J2536&lt;&gt;""),HYPERLINK("#'"&amp;C2536&amp;"'!"&amp;J2536,J2536),"")</f>
        <v/>
      </c>
    </row>
    <row r="2537" ht="15" customHeight="1">
      <c r="B2537" s="16">
        <f>IF(AND(C2537&lt;&gt;"",J2537&lt;&gt;""),HYPERLINK("#'"&amp;C2537&amp;"'!"&amp;J2537,J2537),"")</f>
        <v/>
      </c>
    </row>
    <row r="2538" ht="15" customHeight="1">
      <c r="B2538" s="16">
        <f>IF(AND(C2538&lt;&gt;"",J2538&lt;&gt;""),HYPERLINK("#'"&amp;C2538&amp;"'!"&amp;J2538,J2538),"")</f>
        <v/>
      </c>
    </row>
    <row r="2539" ht="15" customHeight="1">
      <c r="B2539" s="16">
        <f>IF(AND(C2539&lt;&gt;"",J2539&lt;&gt;""),HYPERLINK("#'"&amp;C2539&amp;"'!"&amp;J2539,J2539),"")</f>
        <v/>
      </c>
    </row>
    <row r="2540" ht="15" customHeight="1">
      <c r="B2540" s="16">
        <f>IF(AND(C2540&lt;&gt;"",J2540&lt;&gt;""),HYPERLINK("#'"&amp;C2540&amp;"'!"&amp;J2540,J2540),"")</f>
        <v/>
      </c>
    </row>
    <row r="2541" ht="15" customHeight="1">
      <c r="B2541" s="16">
        <f>IF(AND(C2541&lt;&gt;"",J2541&lt;&gt;""),HYPERLINK("#'"&amp;C2541&amp;"'!"&amp;J2541,J2541),"")</f>
        <v/>
      </c>
    </row>
    <row r="2542" ht="15" customHeight="1">
      <c r="B2542" s="16">
        <f>IF(AND(C2542&lt;&gt;"",J2542&lt;&gt;""),HYPERLINK("#'"&amp;C2542&amp;"'!"&amp;J2542,J2542),"")</f>
        <v/>
      </c>
    </row>
    <row r="2543" ht="15" customHeight="1">
      <c r="B2543" s="16">
        <f>IF(AND(C2543&lt;&gt;"",J2543&lt;&gt;""),HYPERLINK("#'"&amp;C2543&amp;"'!"&amp;J2543,J2543),"")</f>
        <v/>
      </c>
    </row>
    <row r="2544" ht="15" customHeight="1">
      <c r="B2544" s="16">
        <f>IF(AND(C2544&lt;&gt;"",J2544&lt;&gt;""),HYPERLINK("#'"&amp;C2544&amp;"'!"&amp;J2544,J2544),"")</f>
        <v/>
      </c>
    </row>
    <row r="2545" ht="15" customHeight="1">
      <c r="B2545" s="16">
        <f>IF(AND(C2545&lt;&gt;"",J2545&lt;&gt;""),HYPERLINK("#'"&amp;C2545&amp;"'!"&amp;J2545,J2545),"")</f>
        <v/>
      </c>
    </row>
    <row r="2546" ht="15" customHeight="1">
      <c r="B2546" s="16">
        <f>IF(AND(C2546&lt;&gt;"",J2546&lt;&gt;""),HYPERLINK("#'"&amp;C2546&amp;"'!"&amp;J2546,J2546),"")</f>
        <v/>
      </c>
    </row>
    <row r="2547" ht="15" customHeight="1">
      <c r="B2547" s="16">
        <f>IF(AND(C2547&lt;&gt;"",J2547&lt;&gt;""),HYPERLINK("#'"&amp;C2547&amp;"'!"&amp;J2547,J2547),"")</f>
        <v/>
      </c>
    </row>
    <row r="2548" ht="15" customHeight="1">
      <c r="B2548" s="16">
        <f>IF(AND(C2548&lt;&gt;"",J2548&lt;&gt;""),HYPERLINK("#'"&amp;C2548&amp;"'!"&amp;J2548,J2548),"")</f>
        <v/>
      </c>
    </row>
    <row r="2549" ht="15" customHeight="1">
      <c r="B2549" s="16">
        <f>IF(AND(C2549&lt;&gt;"",J2549&lt;&gt;""),HYPERLINK("#'"&amp;C2549&amp;"'!"&amp;J2549,J2549),"")</f>
        <v/>
      </c>
    </row>
    <row r="2550" ht="15" customHeight="1">
      <c r="B2550" s="16">
        <f>IF(AND(C2550&lt;&gt;"",J2550&lt;&gt;""),HYPERLINK("#'"&amp;C2550&amp;"'!"&amp;J2550,J2550),"")</f>
        <v/>
      </c>
    </row>
    <row r="2551" ht="15" customHeight="1">
      <c r="B2551" s="16">
        <f>IF(AND(C2551&lt;&gt;"",J2551&lt;&gt;""),HYPERLINK("#'"&amp;C2551&amp;"'!"&amp;J2551,J2551),"")</f>
        <v/>
      </c>
    </row>
    <row r="2552" ht="15" customHeight="1">
      <c r="B2552" s="16">
        <f>IF(AND(C2552&lt;&gt;"",J2552&lt;&gt;""),HYPERLINK("#'"&amp;C2552&amp;"'!"&amp;J2552,J2552),"")</f>
        <v/>
      </c>
    </row>
    <row r="2553" ht="15" customHeight="1">
      <c r="B2553" s="16">
        <f>IF(AND(C2553&lt;&gt;"",J2553&lt;&gt;""),HYPERLINK("#'"&amp;C2553&amp;"'!"&amp;J2553,J2553),"")</f>
        <v/>
      </c>
    </row>
    <row r="2554" ht="15" customHeight="1">
      <c r="B2554" s="16">
        <f>IF(AND(C2554&lt;&gt;"",J2554&lt;&gt;""),HYPERLINK("#'"&amp;C2554&amp;"'!"&amp;J2554,J2554),"")</f>
        <v/>
      </c>
    </row>
    <row r="2555" ht="15" customHeight="1">
      <c r="B2555" s="16">
        <f>IF(AND(C2555&lt;&gt;"",J2555&lt;&gt;""),HYPERLINK("#'"&amp;C2555&amp;"'!"&amp;J2555,J2555),"")</f>
        <v/>
      </c>
    </row>
    <row r="2556" ht="15" customHeight="1">
      <c r="B2556" s="16">
        <f>IF(AND(C2556&lt;&gt;"",J2556&lt;&gt;""),HYPERLINK("#'"&amp;C2556&amp;"'!"&amp;J2556,J2556),"")</f>
        <v/>
      </c>
    </row>
    <row r="2557" ht="15" customHeight="1">
      <c r="B2557" s="16">
        <f>IF(AND(C2557&lt;&gt;"",J2557&lt;&gt;""),HYPERLINK("#'"&amp;C2557&amp;"'!"&amp;J2557,J2557),"")</f>
        <v/>
      </c>
    </row>
    <row r="2558" ht="15" customHeight="1">
      <c r="B2558" s="16">
        <f>IF(AND(C2558&lt;&gt;"",J2558&lt;&gt;""),HYPERLINK("#'"&amp;C2558&amp;"'!"&amp;J2558,J2558),"")</f>
        <v/>
      </c>
    </row>
    <row r="2559" ht="15" customHeight="1">
      <c r="B2559" s="16">
        <f>IF(AND(C2559&lt;&gt;"",J2559&lt;&gt;""),HYPERLINK("#'"&amp;C2559&amp;"'!"&amp;J2559,J2559),"")</f>
        <v/>
      </c>
    </row>
    <row r="2560" ht="15" customHeight="1">
      <c r="B2560" s="16">
        <f>IF(AND(C2560&lt;&gt;"",J2560&lt;&gt;""),HYPERLINK("#'"&amp;C2560&amp;"'!"&amp;J2560,J2560),"")</f>
        <v/>
      </c>
    </row>
    <row r="2561" ht="15" customHeight="1">
      <c r="B2561" s="16">
        <f>IF(AND(C2561&lt;&gt;"",J2561&lt;&gt;""),HYPERLINK("#'"&amp;C2561&amp;"'!"&amp;J2561,J2561),"")</f>
        <v/>
      </c>
    </row>
    <row r="2562" ht="15" customHeight="1">
      <c r="B2562" s="16">
        <f>IF(AND(C2562&lt;&gt;"",J2562&lt;&gt;""),HYPERLINK("#'"&amp;C2562&amp;"'!"&amp;J2562,J2562),"")</f>
        <v/>
      </c>
    </row>
    <row r="2563" ht="15" customHeight="1">
      <c r="B2563" s="16">
        <f>IF(AND(C2563&lt;&gt;"",J2563&lt;&gt;""),HYPERLINK("#'"&amp;C2563&amp;"'!"&amp;J2563,J2563),"")</f>
        <v/>
      </c>
    </row>
    <row r="2564" ht="15" customHeight="1">
      <c r="B2564" s="16">
        <f>IF(AND(C2564&lt;&gt;"",J2564&lt;&gt;""),HYPERLINK("#'"&amp;C2564&amp;"'!"&amp;J2564,J2564),"")</f>
        <v/>
      </c>
    </row>
    <row r="2565" ht="15" customHeight="1">
      <c r="B2565" s="16">
        <f>IF(AND(C2565&lt;&gt;"",J2565&lt;&gt;""),HYPERLINK("#'"&amp;C2565&amp;"'!"&amp;J2565,J2565),"")</f>
        <v/>
      </c>
    </row>
    <row r="2566" ht="15" customHeight="1">
      <c r="B2566" s="16">
        <f>IF(AND(C2566&lt;&gt;"",J2566&lt;&gt;""),HYPERLINK("#'"&amp;C2566&amp;"'!"&amp;J2566,J2566),"")</f>
        <v/>
      </c>
    </row>
    <row r="2567" ht="15" customHeight="1">
      <c r="B2567" s="16">
        <f>IF(AND(C2567&lt;&gt;"",J2567&lt;&gt;""),HYPERLINK("#'"&amp;C2567&amp;"'!"&amp;J2567,J2567),"")</f>
        <v/>
      </c>
    </row>
    <row r="2568" ht="15" customHeight="1">
      <c r="B2568" s="16">
        <f>IF(AND(C2568&lt;&gt;"",J2568&lt;&gt;""),HYPERLINK("#'"&amp;C2568&amp;"'!"&amp;J2568,J2568),"")</f>
        <v/>
      </c>
    </row>
    <row r="2569" ht="15" customHeight="1">
      <c r="B2569" s="16">
        <f>IF(AND(C2569&lt;&gt;"",J2569&lt;&gt;""),HYPERLINK("#'"&amp;C2569&amp;"'!"&amp;J2569,J2569),"")</f>
        <v/>
      </c>
    </row>
    <row r="2570" ht="15" customHeight="1">
      <c r="B2570" s="16">
        <f>IF(AND(C2570&lt;&gt;"",J2570&lt;&gt;""),HYPERLINK("#'"&amp;C2570&amp;"'!"&amp;J2570,J2570),"")</f>
        <v/>
      </c>
    </row>
    <row r="2571" ht="15" customHeight="1">
      <c r="B2571" s="16">
        <f>IF(AND(C2571&lt;&gt;"",J2571&lt;&gt;""),HYPERLINK("#'"&amp;C2571&amp;"'!"&amp;J2571,J2571),"")</f>
        <v/>
      </c>
    </row>
    <row r="2572" ht="15" customHeight="1">
      <c r="B2572" s="16">
        <f>IF(AND(C2572&lt;&gt;"",J2572&lt;&gt;""),HYPERLINK("#'"&amp;C2572&amp;"'!"&amp;J2572,J2572),"")</f>
        <v/>
      </c>
    </row>
    <row r="2573" ht="15" customHeight="1">
      <c r="B2573" s="16">
        <f>IF(AND(C2573&lt;&gt;"",J2573&lt;&gt;""),HYPERLINK("#'"&amp;C2573&amp;"'!"&amp;J2573,J2573),"")</f>
        <v/>
      </c>
    </row>
    <row r="2574" ht="15" customHeight="1">
      <c r="B2574" s="16">
        <f>IF(AND(C2574&lt;&gt;"",J2574&lt;&gt;""),HYPERLINK("#'"&amp;C2574&amp;"'!"&amp;J2574,J2574),"")</f>
        <v/>
      </c>
    </row>
    <row r="2575" ht="15" customHeight="1">
      <c r="B2575" s="16">
        <f>IF(AND(C2575&lt;&gt;"",J2575&lt;&gt;""),HYPERLINK("#'"&amp;C2575&amp;"'!"&amp;J2575,J2575),"")</f>
        <v/>
      </c>
    </row>
    <row r="2576" ht="15" customHeight="1">
      <c r="B2576" s="16">
        <f>IF(AND(C2576&lt;&gt;"",J2576&lt;&gt;""),HYPERLINK("#'"&amp;C2576&amp;"'!"&amp;J2576,J2576),"")</f>
        <v/>
      </c>
    </row>
    <row r="2577" ht="15" customHeight="1">
      <c r="B2577" s="16">
        <f>IF(AND(C2577&lt;&gt;"",J2577&lt;&gt;""),HYPERLINK("#'"&amp;C2577&amp;"'!"&amp;J2577,J2577),"")</f>
        <v/>
      </c>
    </row>
    <row r="2578" ht="15" customHeight="1">
      <c r="B2578" s="16">
        <f>IF(AND(C2578&lt;&gt;"",J2578&lt;&gt;""),HYPERLINK("#'"&amp;C2578&amp;"'!"&amp;J2578,J2578),"")</f>
        <v/>
      </c>
    </row>
    <row r="2579" ht="15" customHeight="1">
      <c r="B2579" s="16">
        <f>IF(AND(C2579&lt;&gt;"",J2579&lt;&gt;""),HYPERLINK("#'"&amp;C2579&amp;"'!"&amp;J2579,J2579),"")</f>
        <v/>
      </c>
    </row>
    <row r="2580" ht="15" customHeight="1">
      <c r="B2580" s="16">
        <f>IF(AND(C2580&lt;&gt;"",J2580&lt;&gt;""),HYPERLINK("#'"&amp;C2580&amp;"'!"&amp;J2580,J2580),"")</f>
        <v/>
      </c>
    </row>
    <row r="2581" ht="15" customHeight="1">
      <c r="B2581" s="16">
        <f>IF(AND(C2581&lt;&gt;"",J2581&lt;&gt;""),HYPERLINK("#'"&amp;C2581&amp;"'!"&amp;J2581,J2581),"")</f>
        <v/>
      </c>
    </row>
    <row r="2582" ht="15" customHeight="1">
      <c r="B2582" s="16">
        <f>IF(AND(C2582&lt;&gt;"",J2582&lt;&gt;""),HYPERLINK("#'"&amp;C2582&amp;"'!"&amp;J2582,J2582),"")</f>
        <v/>
      </c>
    </row>
    <row r="2583" ht="15" customHeight="1">
      <c r="B2583" s="16">
        <f>IF(AND(C2583&lt;&gt;"",J2583&lt;&gt;""),HYPERLINK("#'"&amp;C2583&amp;"'!"&amp;J2583,J2583),"")</f>
        <v/>
      </c>
    </row>
    <row r="2584" ht="15" customHeight="1">
      <c r="B2584" s="16">
        <f>IF(AND(C2584&lt;&gt;"",J2584&lt;&gt;""),HYPERLINK("#'"&amp;C2584&amp;"'!"&amp;J2584,J2584),"")</f>
        <v/>
      </c>
    </row>
    <row r="2585" ht="15" customHeight="1">
      <c r="B2585" s="16">
        <f>IF(AND(C2585&lt;&gt;"",J2585&lt;&gt;""),HYPERLINK("#'"&amp;C2585&amp;"'!"&amp;J2585,J2585),"")</f>
        <v/>
      </c>
    </row>
    <row r="2586" ht="15" customHeight="1">
      <c r="B2586" s="16">
        <f>IF(AND(C2586&lt;&gt;"",J2586&lt;&gt;""),HYPERLINK("#'"&amp;C2586&amp;"'!"&amp;J2586,J2586),"")</f>
        <v/>
      </c>
    </row>
    <row r="2587" ht="15" customHeight="1">
      <c r="B2587" s="16">
        <f>IF(AND(C2587&lt;&gt;"",J2587&lt;&gt;""),HYPERLINK("#'"&amp;C2587&amp;"'!"&amp;J2587,J2587),"")</f>
        <v/>
      </c>
    </row>
    <row r="2588" ht="15" customHeight="1">
      <c r="B2588" s="16">
        <f>IF(AND(C2588&lt;&gt;"",J2588&lt;&gt;""),HYPERLINK("#'"&amp;C2588&amp;"'!"&amp;J2588,J2588),"")</f>
        <v/>
      </c>
    </row>
    <row r="2589" ht="15" customHeight="1">
      <c r="B2589" s="16">
        <f>IF(AND(C2589&lt;&gt;"",J2589&lt;&gt;""),HYPERLINK("#'"&amp;C2589&amp;"'!"&amp;J2589,J2589),"")</f>
        <v/>
      </c>
    </row>
    <row r="2590" ht="15" customHeight="1">
      <c r="B2590" s="16">
        <f>IF(AND(C2590&lt;&gt;"",J2590&lt;&gt;""),HYPERLINK("#'"&amp;C2590&amp;"'!"&amp;J2590,J2590),"")</f>
        <v/>
      </c>
    </row>
    <row r="2591" ht="15" customHeight="1">
      <c r="B2591" s="16">
        <f>IF(AND(C2591&lt;&gt;"",J2591&lt;&gt;""),HYPERLINK("#'"&amp;C2591&amp;"'!"&amp;J2591,J2591),"")</f>
        <v/>
      </c>
    </row>
    <row r="2592" ht="15" customHeight="1">
      <c r="B2592" s="16">
        <f>IF(AND(C2592&lt;&gt;"",J2592&lt;&gt;""),HYPERLINK("#'"&amp;C2592&amp;"'!"&amp;J2592,J2592),"")</f>
        <v/>
      </c>
    </row>
    <row r="2593" ht="15" customHeight="1">
      <c r="B2593" s="16">
        <f>IF(AND(C2593&lt;&gt;"",J2593&lt;&gt;""),HYPERLINK("#'"&amp;C2593&amp;"'!"&amp;J2593,J2593),"")</f>
        <v/>
      </c>
    </row>
    <row r="2594" ht="15" customHeight="1">
      <c r="B2594" s="16">
        <f>IF(AND(C2594&lt;&gt;"",J2594&lt;&gt;""),HYPERLINK("#'"&amp;C2594&amp;"'!"&amp;J2594,J2594),"")</f>
        <v/>
      </c>
    </row>
    <row r="2595" ht="15" customHeight="1">
      <c r="B2595" s="16">
        <f>IF(AND(C2595&lt;&gt;"",J2595&lt;&gt;""),HYPERLINK("#'"&amp;C2595&amp;"'!"&amp;J2595,J2595),"")</f>
        <v/>
      </c>
    </row>
    <row r="2596" ht="15" customHeight="1">
      <c r="B2596" s="16">
        <f>IF(AND(C2596&lt;&gt;"",J2596&lt;&gt;""),HYPERLINK("#'"&amp;C2596&amp;"'!"&amp;J2596,J2596),"")</f>
        <v/>
      </c>
    </row>
    <row r="2597" ht="15" customHeight="1">
      <c r="B2597" s="16">
        <f>IF(AND(C2597&lt;&gt;"",J2597&lt;&gt;""),HYPERLINK("#'"&amp;C2597&amp;"'!"&amp;J2597,J2597),"")</f>
        <v/>
      </c>
    </row>
    <row r="2598" ht="15" customHeight="1">
      <c r="B2598" s="16">
        <f>IF(AND(C2598&lt;&gt;"",J2598&lt;&gt;""),HYPERLINK("#'"&amp;C2598&amp;"'!"&amp;J2598,J2598),"")</f>
        <v/>
      </c>
    </row>
    <row r="2599" ht="15" customHeight="1">
      <c r="B2599" s="16">
        <f>IF(AND(C2599&lt;&gt;"",J2599&lt;&gt;""),HYPERLINK("#'"&amp;C2599&amp;"'!"&amp;J2599,J2599),"")</f>
        <v/>
      </c>
    </row>
    <row r="2600" ht="15" customHeight="1">
      <c r="B2600" s="16">
        <f>IF(AND(C2600&lt;&gt;"",J2600&lt;&gt;""),HYPERLINK("#'"&amp;C2600&amp;"'!"&amp;J2600,J2600),"")</f>
        <v/>
      </c>
    </row>
    <row r="2601" ht="15" customHeight="1">
      <c r="B2601" s="16">
        <f>IF(AND(C2601&lt;&gt;"",J2601&lt;&gt;""),HYPERLINK("#'"&amp;C2601&amp;"'!"&amp;J2601,J2601),"")</f>
        <v/>
      </c>
    </row>
    <row r="2602" ht="15" customHeight="1">
      <c r="B2602" s="16">
        <f>IF(AND(C2602&lt;&gt;"",J2602&lt;&gt;""),HYPERLINK("#'"&amp;C2602&amp;"'!"&amp;J2602,J2602),"")</f>
        <v/>
      </c>
    </row>
    <row r="2603" ht="15" customHeight="1">
      <c r="B2603" s="16">
        <f>IF(AND(C2603&lt;&gt;"",J2603&lt;&gt;""),HYPERLINK("#'"&amp;C2603&amp;"'!"&amp;J2603,J2603),"")</f>
        <v/>
      </c>
    </row>
    <row r="2604" ht="15" customHeight="1">
      <c r="B2604" s="16">
        <f>IF(AND(C2604&lt;&gt;"",J2604&lt;&gt;""),HYPERLINK("#'"&amp;C2604&amp;"'!"&amp;J2604,J2604),"")</f>
        <v/>
      </c>
    </row>
    <row r="2605" ht="15" customHeight="1">
      <c r="B2605" s="16">
        <f>IF(AND(C2605&lt;&gt;"",J2605&lt;&gt;""),HYPERLINK("#'"&amp;C2605&amp;"'!"&amp;J2605,J2605),"")</f>
        <v/>
      </c>
    </row>
    <row r="2606" ht="15" customHeight="1">
      <c r="B2606" s="16">
        <f>IF(AND(C2606&lt;&gt;"",J2606&lt;&gt;""),HYPERLINK("#'"&amp;C2606&amp;"'!"&amp;J2606,J2606),"")</f>
        <v/>
      </c>
    </row>
    <row r="2607" ht="15" customHeight="1">
      <c r="B2607" s="16">
        <f>IF(AND(C2607&lt;&gt;"",J2607&lt;&gt;""),HYPERLINK("#'"&amp;C2607&amp;"'!"&amp;J2607,J2607),"")</f>
        <v/>
      </c>
    </row>
    <row r="2608" ht="15" customHeight="1">
      <c r="B2608" s="16">
        <f>IF(AND(C2608&lt;&gt;"",J2608&lt;&gt;""),HYPERLINK("#'"&amp;C2608&amp;"'!"&amp;J2608,J2608),"")</f>
        <v/>
      </c>
    </row>
    <row r="2609" ht="15" customHeight="1">
      <c r="B2609" s="16">
        <f>IF(AND(C2609&lt;&gt;"",J2609&lt;&gt;""),HYPERLINK("#'"&amp;C2609&amp;"'!"&amp;J2609,J2609),"")</f>
        <v/>
      </c>
    </row>
    <row r="2610" ht="15" customHeight="1">
      <c r="B2610" s="16">
        <f>IF(AND(C2610&lt;&gt;"",J2610&lt;&gt;""),HYPERLINK("#'"&amp;C2610&amp;"'!"&amp;J2610,J2610),"")</f>
        <v/>
      </c>
    </row>
    <row r="2611" ht="15" customHeight="1">
      <c r="B2611" s="16">
        <f>IF(AND(C2611&lt;&gt;"",J2611&lt;&gt;""),HYPERLINK("#'"&amp;C2611&amp;"'!"&amp;J2611,J2611),"")</f>
        <v/>
      </c>
    </row>
    <row r="2612" ht="15" customHeight="1">
      <c r="B2612" s="16">
        <f>IF(AND(C2612&lt;&gt;"",J2612&lt;&gt;""),HYPERLINK("#'"&amp;C2612&amp;"'!"&amp;J2612,J2612),"")</f>
        <v/>
      </c>
    </row>
    <row r="2613" ht="15" customHeight="1">
      <c r="B2613" s="16">
        <f>IF(AND(C2613&lt;&gt;"",J2613&lt;&gt;""),HYPERLINK("#'"&amp;C2613&amp;"'!"&amp;J2613,J2613),"")</f>
        <v/>
      </c>
    </row>
    <row r="2614" ht="15" customHeight="1">
      <c r="B2614" s="16">
        <f>IF(AND(C2614&lt;&gt;"",J2614&lt;&gt;""),HYPERLINK("#'"&amp;C2614&amp;"'!"&amp;J2614,J2614),"")</f>
        <v/>
      </c>
    </row>
    <row r="2615" ht="15" customHeight="1">
      <c r="B2615" s="16">
        <f>IF(AND(C2615&lt;&gt;"",J2615&lt;&gt;""),HYPERLINK("#'"&amp;C2615&amp;"'!"&amp;J2615,J2615),"")</f>
        <v/>
      </c>
    </row>
    <row r="2616" ht="15" customHeight="1">
      <c r="B2616" s="16">
        <f>IF(AND(C2616&lt;&gt;"",J2616&lt;&gt;""),HYPERLINK("#'"&amp;C2616&amp;"'!"&amp;J2616,J2616),"")</f>
        <v/>
      </c>
    </row>
    <row r="2617" ht="15" customHeight="1">
      <c r="B2617" s="16">
        <f>IF(AND(C2617&lt;&gt;"",J2617&lt;&gt;""),HYPERLINK("#'"&amp;C2617&amp;"'!"&amp;J2617,J2617),"")</f>
        <v/>
      </c>
    </row>
    <row r="2618" ht="15" customHeight="1">
      <c r="B2618" s="16">
        <f>IF(AND(C2618&lt;&gt;"",J2618&lt;&gt;""),HYPERLINK("#'"&amp;C2618&amp;"'!"&amp;J2618,J2618),"")</f>
        <v/>
      </c>
    </row>
    <row r="2619" ht="15" customHeight="1">
      <c r="B2619" s="16">
        <f>IF(AND(C2619&lt;&gt;"",J2619&lt;&gt;""),HYPERLINK("#'"&amp;C2619&amp;"'!"&amp;J2619,J2619),"")</f>
        <v/>
      </c>
    </row>
    <row r="2620" ht="15" customHeight="1">
      <c r="B2620" s="16">
        <f>IF(AND(C2620&lt;&gt;"",J2620&lt;&gt;""),HYPERLINK("#'"&amp;C2620&amp;"'!"&amp;J2620,J2620),"")</f>
        <v/>
      </c>
    </row>
    <row r="2621" ht="15" customHeight="1">
      <c r="B2621" s="16">
        <f>IF(AND(C2621&lt;&gt;"",J2621&lt;&gt;""),HYPERLINK("#'"&amp;C2621&amp;"'!"&amp;J2621,J2621),"")</f>
        <v/>
      </c>
    </row>
    <row r="2622" ht="15" customHeight="1">
      <c r="B2622" s="16">
        <f>IF(AND(C2622&lt;&gt;"",J2622&lt;&gt;""),HYPERLINK("#'"&amp;C2622&amp;"'!"&amp;J2622,J2622),"")</f>
        <v/>
      </c>
    </row>
    <row r="2623" ht="15" customHeight="1">
      <c r="B2623" s="16">
        <f>IF(AND(C2623&lt;&gt;"",J2623&lt;&gt;""),HYPERLINK("#'"&amp;C2623&amp;"'!"&amp;J2623,J2623),"")</f>
        <v/>
      </c>
    </row>
    <row r="2624" ht="15" customHeight="1">
      <c r="B2624" s="16">
        <f>IF(AND(C2624&lt;&gt;"",J2624&lt;&gt;""),HYPERLINK("#'"&amp;C2624&amp;"'!"&amp;J2624,J2624),"")</f>
        <v/>
      </c>
    </row>
    <row r="2625" ht="15" customHeight="1">
      <c r="B2625" s="16">
        <f>IF(AND(C2625&lt;&gt;"",J2625&lt;&gt;""),HYPERLINK("#'"&amp;C2625&amp;"'!"&amp;J2625,J2625),"")</f>
        <v/>
      </c>
    </row>
    <row r="2626" ht="15" customHeight="1">
      <c r="B2626" s="16">
        <f>IF(AND(C2626&lt;&gt;"",J2626&lt;&gt;""),HYPERLINK("#'"&amp;C2626&amp;"'!"&amp;J2626,J2626),"")</f>
        <v/>
      </c>
    </row>
    <row r="2627" ht="15" customHeight="1">
      <c r="B2627" s="16">
        <f>IF(AND(C2627&lt;&gt;"",J2627&lt;&gt;""),HYPERLINK("#'"&amp;C2627&amp;"'!"&amp;J2627,J2627),"")</f>
        <v/>
      </c>
    </row>
    <row r="2628" ht="15" customHeight="1">
      <c r="B2628" s="16">
        <f>IF(AND(C2628&lt;&gt;"",J2628&lt;&gt;""),HYPERLINK("#'"&amp;C2628&amp;"'!"&amp;J2628,J2628),"")</f>
        <v/>
      </c>
    </row>
    <row r="2629" ht="15" customHeight="1">
      <c r="B2629" s="16">
        <f>IF(AND(C2629&lt;&gt;"",J2629&lt;&gt;""),HYPERLINK("#'"&amp;C2629&amp;"'!"&amp;J2629,J2629),"")</f>
        <v/>
      </c>
    </row>
    <row r="2630" ht="15" customHeight="1">
      <c r="B2630" s="16">
        <f>IF(AND(C2630&lt;&gt;"",J2630&lt;&gt;""),HYPERLINK("#'"&amp;C2630&amp;"'!"&amp;J2630,J2630),"")</f>
        <v/>
      </c>
    </row>
    <row r="2631" ht="15" customHeight="1">
      <c r="B2631" s="16">
        <f>IF(AND(C2631&lt;&gt;"",J2631&lt;&gt;""),HYPERLINK("#'"&amp;C2631&amp;"'!"&amp;J2631,J2631),"")</f>
        <v/>
      </c>
    </row>
    <row r="2632" ht="15" customHeight="1">
      <c r="B2632" s="16">
        <f>IF(AND(C2632&lt;&gt;"",J2632&lt;&gt;""),HYPERLINK("#'"&amp;C2632&amp;"'!"&amp;J2632,J2632),"")</f>
        <v/>
      </c>
    </row>
    <row r="2633" ht="15" customHeight="1">
      <c r="B2633" s="16">
        <f>IF(AND(C2633&lt;&gt;"",J2633&lt;&gt;""),HYPERLINK("#'"&amp;C2633&amp;"'!"&amp;J2633,J2633),"")</f>
        <v/>
      </c>
    </row>
    <row r="2634" ht="15" customHeight="1">
      <c r="B2634" s="16">
        <f>IF(AND(C2634&lt;&gt;"",J2634&lt;&gt;""),HYPERLINK("#'"&amp;C2634&amp;"'!"&amp;J2634,J2634),"")</f>
        <v/>
      </c>
    </row>
    <row r="2635" ht="15" customHeight="1">
      <c r="B2635" s="16">
        <f>IF(AND(C2635&lt;&gt;"",J2635&lt;&gt;""),HYPERLINK("#'"&amp;C2635&amp;"'!"&amp;J2635,J2635),"")</f>
        <v/>
      </c>
    </row>
    <row r="2636" ht="15" customHeight="1">
      <c r="B2636" s="16">
        <f>IF(AND(C2636&lt;&gt;"",J2636&lt;&gt;""),HYPERLINK("#'"&amp;C2636&amp;"'!"&amp;J2636,J2636),"")</f>
        <v/>
      </c>
    </row>
    <row r="2637" ht="15" customHeight="1">
      <c r="B2637" s="16">
        <f>IF(AND(C2637&lt;&gt;"",J2637&lt;&gt;""),HYPERLINK("#'"&amp;C2637&amp;"'!"&amp;J2637,J2637),"")</f>
        <v/>
      </c>
    </row>
    <row r="2638" ht="15" customHeight="1">
      <c r="B2638" s="16">
        <f>IF(AND(C2638&lt;&gt;"",J2638&lt;&gt;""),HYPERLINK("#'"&amp;C2638&amp;"'!"&amp;J2638,J2638),"")</f>
        <v/>
      </c>
    </row>
    <row r="2639" ht="15" customHeight="1">
      <c r="B2639" s="16">
        <f>IF(AND(C2639&lt;&gt;"",J2639&lt;&gt;""),HYPERLINK("#'"&amp;C2639&amp;"'!"&amp;J2639,J2639),"")</f>
        <v/>
      </c>
    </row>
    <row r="2640" ht="15" customHeight="1">
      <c r="B2640" s="16">
        <f>IF(AND(C2640&lt;&gt;"",J2640&lt;&gt;""),HYPERLINK("#'"&amp;C2640&amp;"'!"&amp;J2640,J2640),"")</f>
        <v/>
      </c>
    </row>
    <row r="2641" ht="15" customHeight="1">
      <c r="B2641" s="16">
        <f>IF(AND(C2641&lt;&gt;"",J2641&lt;&gt;""),HYPERLINK("#'"&amp;C2641&amp;"'!"&amp;J2641,J2641),"")</f>
        <v/>
      </c>
    </row>
    <row r="2642" ht="15" customHeight="1">
      <c r="B2642" s="16">
        <f>IF(AND(C2642&lt;&gt;"",J2642&lt;&gt;""),HYPERLINK("#'"&amp;C2642&amp;"'!"&amp;J2642,J2642),"")</f>
        <v/>
      </c>
    </row>
    <row r="2643" ht="15" customHeight="1">
      <c r="B2643" s="16">
        <f>IF(AND(C2643&lt;&gt;"",J2643&lt;&gt;""),HYPERLINK("#'"&amp;C2643&amp;"'!"&amp;J2643,J2643),"")</f>
        <v/>
      </c>
    </row>
    <row r="2644" ht="15" customHeight="1">
      <c r="B2644" s="16">
        <f>IF(AND(C2644&lt;&gt;"",J2644&lt;&gt;""),HYPERLINK("#'"&amp;C2644&amp;"'!"&amp;J2644,J2644),"")</f>
        <v/>
      </c>
    </row>
    <row r="2645" ht="15" customHeight="1">
      <c r="B2645" s="16">
        <f>IF(AND(C2645&lt;&gt;"",J2645&lt;&gt;""),HYPERLINK("#'"&amp;C2645&amp;"'!"&amp;J2645,J2645),"")</f>
        <v/>
      </c>
    </row>
    <row r="2646" ht="15" customHeight="1">
      <c r="B2646" s="16">
        <f>IF(AND(C2646&lt;&gt;"",J2646&lt;&gt;""),HYPERLINK("#'"&amp;C2646&amp;"'!"&amp;J2646,J2646),"")</f>
        <v/>
      </c>
    </row>
    <row r="2647" ht="15" customHeight="1">
      <c r="B2647" s="16">
        <f>IF(AND(C2647&lt;&gt;"",J2647&lt;&gt;""),HYPERLINK("#'"&amp;C2647&amp;"'!"&amp;J2647,J2647),"")</f>
        <v/>
      </c>
    </row>
    <row r="2648" ht="15" customHeight="1">
      <c r="B2648" s="16">
        <f>IF(AND(C2648&lt;&gt;"",J2648&lt;&gt;""),HYPERLINK("#'"&amp;C2648&amp;"'!"&amp;J2648,J2648),"")</f>
        <v/>
      </c>
    </row>
    <row r="2649" ht="15" customHeight="1">
      <c r="B2649" s="16">
        <f>IF(AND(C2649&lt;&gt;"",J2649&lt;&gt;""),HYPERLINK("#'"&amp;C2649&amp;"'!"&amp;J2649,J2649),"")</f>
        <v/>
      </c>
    </row>
    <row r="2650" ht="15" customHeight="1">
      <c r="B2650" s="16">
        <f>IF(AND(C2650&lt;&gt;"",J2650&lt;&gt;""),HYPERLINK("#'"&amp;C2650&amp;"'!"&amp;J2650,J2650),"")</f>
        <v/>
      </c>
    </row>
    <row r="2651" ht="15" customHeight="1">
      <c r="B2651" s="16">
        <f>IF(AND(C2651&lt;&gt;"",J2651&lt;&gt;""),HYPERLINK("#'"&amp;C2651&amp;"'!"&amp;J2651,J2651),"")</f>
        <v/>
      </c>
    </row>
    <row r="2652" ht="15" customHeight="1">
      <c r="B2652" s="16">
        <f>IF(AND(C2652&lt;&gt;"",J2652&lt;&gt;""),HYPERLINK("#'"&amp;C2652&amp;"'!"&amp;J2652,J2652),"")</f>
        <v/>
      </c>
    </row>
    <row r="2653" ht="15" customHeight="1">
      <c r="B2653" s="16">
        <f>IF(AND(C2653&lt;&gt;"",J2653&lt;&gt;""),HYPERLINK("#'"&amp;C2653&amp;"'!"&amp;J2653,J2653),"")</f>
        <v/>
      </c>
    </row>
    <row r="2654" ht="15" customHeight="1">
      <c r="B2654" s="16">
        <f>IF(AND(C2654&lt;&gt;"",J2654&lt;&gt;""),HYPERLINK("#'"&amp;C2654&amp;"'!"&amp;J2654,J2654),"")</f>
        <v/>
      </c>
    </row>
    <row r="2655" ht="15" customHeight="1">
      <c r="B2655" s="16">
        <f>IF(AND(C2655&lt;&gt;"",J2655&lt;&gt;""),HYPERLINK("#'"&amp;C2655&amp;"'!"&amp;J2655,J2655),"")</f>
        <v/>
      </c>
    </row>
    <row r="2656" ht="15" customHeight="1">
      <c r="B2656" s="16">
        <f>IF(AND(C2656&lt;&gt;"",J2656&lt;&gt;""),HYPERLINK("#'"&amp;C2656&amp;"'!"&amp;J2656,J2656),"")</f>
        <v/>
      </c>
    </row>
    <row r="2657" ht="15" customHeight="1">
      <c r="B2657" s="16">
        <f>IF(AND(C2657&lt;&gt;"",J2657&lt;&gt;""),HYPERLINK("#'"&amp;C2657&amp;"'!"&amp;J2657,J2657),"")</f>
        <v/>
      </c>
    </row>
    <row r="2658" ht="15" customHeight="1">
      <c r="B2658" s="16">
        <f>IF(AND(C2658&lt;&gt;"",J2658&lt;&gt;""),HYPERLINK("#'"&amp;C2658&amp;"'!"&amp;J2658,J2658),"")</f>
        <v/>
      </c>
    </row>
    <row r="2659" ht="15" customHeight="1">
      <c r="B2659" s="16">
        <f>IF(AND(C2659&lt;&gt;"",J2659&lt;&gt;""),HYPERLINK("#'"&amp;C2659&amp;"'!"&amp;J2659,J2659),"")</f>
        <v/>
      </c>
    </row>
    <row r="2660" ht="15" customHeight="1">
      <c r="B2660" s="16">
        <f>IF(AND(C2660&lt;&gt;"",J2660&lt;&gt;""),HYPERLINK("#'"&amp;C2660&amp;"'!"&amp;J2660,J2660),"")</f>
        <v/>
      </c>
    </row>
    <row r="2661" ht="15" customHeight="1">
      <c r="B2661" s="16">
        <f>IF(AND(C2661&lt;&gt;"",J2661&lt;&gt;""),HYPERLINK("#'"&amp;C2661&amp;"'!"&amp;J2661,J2661),"")</f>
        <v/>
      </c>
    </row>
    <row r="2662" ht="15" customHeight="1">
      <c r="B2662" s="16">
        <f>IF(AND(C2662&lt;&gt;"",J2662&lt;&gt;""),HYPERLINK("#'"&amp;C2662&amp;"'!"&amp;J2662,J2662),"")</f>
        <v/>
      </c>
    </row>
    <row r="2663" ht="15" customHeight="1">
      <c r="B2663" s="16">
        <f>IF(AND(C2663&lt;&gt;"",J2663&lt;&gt;""),HYPERLINK("#'"&amp;C2663&amp;"'!"&amp;J2663,J2663),"")</f>
        <v/>
      </c>
    </row>
    <row r="2664" ht="15" customHeight="1">
      <c r="B2664" s="16">
        <f>IF(AND(C2664&lt;&gt;"",J2664&lt;&gt;""),HYPERLINK("#'"&amp;C2664&amp;"'!"&amp;J2664,J2664),"")</f>
        <v/>
      </c>
    </row>
    <row r="2665" ht="15" customHeight="1">
      <c r="B2665" s="16">
        <f>IF(AND(C2665&lt;&gt;"",J2665&lt;&gt;""),HYPERLINK("#'"&amp;C2665&amp;"'!"&amp;J2665,J2665),"")</f>
        <v/>
      </c>
    </row>
    <row r="2666" ht="15" customHeight="1">
      <c r="B2666" s="16">
        <f>IF(AND(C2666&lt;&gt;"",J2666&lt;&gt;""),HYPERLINK("#'"&amp;C2666&amp;"'!"&amp;J2666,J2666),"")</f>
        <v/>
      </c>
    </row>
    <row r="2667" ht="15" customHeight="1">
      <c r="B2667" s="16">
        <f>IF(AND(C2667&lt;&gt;"",J2667&lt;&gt;""),HYPERLINK("#'"&amp;C2667&amp;"'!"&amp;J2667,J2667),"")</f>
        <v/>
      </c>
    </row>
    <row r="2668" ht="15" customHeight="1">
      <c r="B2668" s="16">
        <f>IF(AND(C2668&lt;&gt;"",J2668&lt;&gt;""),HYPERLINK("#'"&amp;C2668&amp;"'!"&amp;J2668,J2668),"")</f>
        <v/>
      </c>
    </row>
    <row r="2669" ht="15" customHeight="1">
      <c r="B2669" s="16">
        <f>IF(AND(C2669&lt;&gt;"",J2669&lt;&gt;""),HYPERLINK("#'"&amp;C2669&amp;"'!"&amp;J2669,J2669),"")</f>
        <v/>
      </c>
    </row>
    <row r="2670" ht="15" customHeight="1">
      <c r="B2670" s="16">
        <f>IF(AND(C2670&lt;&gt;"",J2670&lt;&gt;""),HYPERLINK("#'"&amp;C2670&amp;"'!"&amp;J2670,J2670),"")</f>
        <v/>
      </c>
    </row>
    <row r="2671" ht="15" customHeight="1">
      <c r="B2671" s="16">
        <f>IF(AND(C2671&lt;&gt;"",J2671&lt;&gt;""),HYPERLINK("#'"&amp;C2671&amp;"'!"&amp;J2671,J2671),"")</f>
        <v/>
      </c>
    </row>
    <row r="2672" ht="15" customHeight="1">
      <c r="B2672" s="16">
        <f>IF(AND(C2672&lt;&gt;"",J2672&lt;&gt;""),HYPERLINK("#'"&amp;C2672&amp;"'!"&amp;J2672,J2672),"")</f>
        <v/>
      </c>
    </row>
    <row r="2673" ht="15" customHeight="1">
      <c r="B2673" s="16">
        <f>IF(AND(C2673&lt;&gt;"",J2673&lt;&gt;""),HYPERLINK("#'"&amp;C2673&amp;"'!"&amp;J2673,J2673),"")</f>
        <v/>
      </c>
    </row>
    <row r="2674" ht="15" customHeight="1">
      <c r="B2674" s="16">
        <f>IF(AND(C2674&lt;&gt;"",J2674&lt;&gt;""),HYPERLINK("#'"&amp;C2674&amp;"'!"&amp;J2674,J2674),"")</f>
        <v/>
      </c>
    </row>
    <row r="2675" ht="15" customHeight="1">
      <c r="B2675" s="16">
        <f>IF(AND(C2675&lt;&gt;"",J2675&lt;&gt;""),HYPERLINK("#'"&amp;C2675&amp;"'!"&amp;J2675,J2675),"")</f>
        <v/>
      </c>
    </row>
    <row r="2676" ht="15" customHeight="1">
      <c r="B2676" s="16">
        <f>IF(AND(C2676&lt;&gt;"",J2676&lt;&gt;""),HYPERLINK("#'"&amp;C2676&amp;"'!"&amp;J2676,J2676),"")</f>
        <v/>
      </c>
    </row>
    <row r="2677" ht="15" customHeight="1">
      <c r="B2677" s="16">
        <f>IF(AND(C2677&lt;&gt;"",J2677&lt;&gt;""),HYPERLINK("#'"&amp;C2677&amp;"'!"&amp;J2677,J2677),"")</f>
        <v/>
      </c>
    </row>
    <row r="2678" ht="15" customHeight="1">
      <c r="B2678" s="16">
        <f>IF(AND(C2678&lt;&gt;"",J2678&lt;&gt;""),HYPERLINK("#'"&amp;C2678&amp;"'!"&amp;J2678,J2678),"")</f>
        <v/>
      </c>
    </row>
    <row r="2679" ht="15" customHeight="1">
      <c r="B2679" s="16">
        <f>IF(AND(C2679&lt;&gt;"",J2679&lt;&gt;""),HYPERLINK("#'"&amp;C2679&amp;"'!"&amp;J2679,J2679),"")</f>
        <v/>
      </c>
    </row>
    <row r="2680" ht="15" customHeight="1">
      <c r="B2680" s="16">
        <f>IF(AND(C2680&lt;&gt;"",J2680&lt;&gt;""),HYPERLINK("#'"&amp;C2680&amp;"'!"&amp;J2680,J2680),"")</f>
        <v/>
      </c>
    </row>
    <row r="2681" ht="15" customHeight="1">
      <c r="B2681" s="16">
        <f>IF(AND(C2681&lt;&gt;"",J2681&lt;&gt;""),HYPERLINK("#'"&amp;C2681&amp;"'!"&amp;J2681,J2681),"")</f>
        <v/>
      </c>
    </row>
    <row r="2682" ht="15" customHeight="1">
      <c r="B2682" s="16">
        <f>IF(AND(C2682&lt;&gt;"",J2682&lt;&gt;""),HYPERLINK("#'"&amp;C2682&amp;"'!"&amp;J2682,J2682),"")</f>
        <v/>
      </c>
    </row>
    <row r="2683" ht="15" customHeight="1">
      <c r="B2683" s="16">
        <f>IF(AND(C2683&lt;&gt;"",J2683&lt;&gt;""),HYPERLINK("#'"&amp;C2683&amp;"'!"&amp;J2683,J2683),"")</f>
        <v/>
      </c>
    </row>
    <row r="2684" ht="15" customHeight="1">
      <c r="B2684" s="16">
        <f>IF(AND(C2684&lt;&gt;"",J2684&lt;&gt;""),HYPERLINK("#'"&amp;C2684&amp;"'!"&amp;J2684,J2684),"")</f>
        <v/>
      </c>
    </row>
    <row r="2685" ht="15" customHeight="1">
      <c r="B2685" s="16">
        <f>IF(AND(C2685&lt;&gt;"",J2685&lt;&gt;""),HYPERLINK("#'"&amp;C2685&amp;"'!"&amp;J2685,J2685),"")</f>
        <v/>
      </c>
    </row>
    <row r="2686" ht="15" customHeight="1">
      <c r="B2686" s="16">
        <f>IF(AND(C2686&lt;&gt;"",J2686&lt;&gt;""),HYPERLINK("#'"&amp;C2686&amp;"'!"&amp;J2686,J2686),"")</f>
        <v/>
      </c>
    </row>
    <row r="2687" ht="15" customHeight="1">
      <c r="B2687" s="16">
        <f>IF(AND(C2687&lt;&gt;"",J2687&lt;&gt;""),HYPERLINK("#'"&amp;C2687&amp;"'!"&amp;J2687,J2687),"")</f>
        <v/>
      </c>
    </row>
    <row r="2688" ht="15" customHeight="1">
      <c r="B2688" s="16">
        <f>IF(AND(C2688&lt;&gt;"",J2688&lt;&gt;""),HYPERLINK("#'"&amp;C2688&amp;"'!"&amp;J2688,J2688),"")</f>
        <v/>
      </c>
    </row>
    <row r="2689" ht="15" customHeight="1">
      <c r="B2689" s="16">
        <f>IF(AND(C2689&lt;&gt;"",J2689&lt;&gt;""),HYPERLINK("#'"&amp;C2689&amp;"'!"&amp;J2689,J2689),"")</f>
        <v/>
      </c>
    </row>
    <row r="2690" ht="15" customHeight="1">
      <c r="B2690" s="16">
        <f>IF(AND(C2690&lt;&gt;"",J2690&lt;&gt;""),HYPERLINK("#'"&amp;C2690&amp;"'!"&amp;J2690,J2690),"")</f>
        <v/>
      </c>
    </row>
    <row r="2691" ht="15" customHeight="1">
      <c r="B2691" s="16">
        <f>IF(AND(C2691&lt;&gt;"",J2691&lt;&gt;""),HYPERLINK("#'"&amp;C2691&amp;"'!"&amp;J2691,J2691),"")</f>
        <v/>
      </c>
    </row>
    <row r="2692" ht="15" customHeight="1">
      <c r="B2692" s="16">
        <f>IF(AND(C2692&lt;&gt;"",J2692&lt;&gt;""),HYPERLINK("#'"&amp;C2692&amp;"'!"&amp;J2692,J2692),"")</f>
        <v/>
      </c>
    </row>
    <row r="2693" ht="15" customHeight="1">
      <c r="B2693" s="16">
        <f>IF(AND(C2693&lt;&gt;"",J2693&lt;&gt;""),HYPERLINK("#'"&amp;C2693&amp;"'!"&amp;J2693,J2693),"")</f>
        <v/>
      </c>
    </row>
    <row r="2694" ht="15" customHeight="1">
      <c r="B2694" s="16">
        <f>IF(AND(C2694&lt;&gt;"",J2694&lt;&gt;""),HYPERLINK("#'"&amp;C2694&amp;"'!"&amp;J2694,J2694),"")</f>
        <v/>
      </c>
    </row>
    <row r="2695" ht="15" customHeight="1">
      <c r="B2695" s="16">
        <f>IF(AND(C2695&lt;&gt;"",J2695&lt;&gt;""),HYPERLINK("#'"&amp;C2695&amp;"'!"&amp;J2695,J2695),"")</f>
        <v/>
      </c>
    </row>
    <row r="2696" ht="15" customHeight="1">
      <c r="B2696" s="16">
        <f>IF(AND(C2696&lt;&gt;"",J2696&lt;&gt;""),HYPERLINK("#'"&amp;C2696&amp;"'!"&amp;J2696,J2696),"")</f>
        <v/>
      </c>
    </row>
    <row r="2697" ht="15" customHeight="1">
      <c r="B2697" s="16">
        <f>IF(AND(C2697&lt;&gt;"",J2697&lt;&gt;""),HYPERLINK("#'"&amp;C2697&amp;"'!"&amp;J2697,J2697),"")</f>
        <v/>
      </c>
    </row>
    <row r="2698" ht="15" customHeight="1">
      <c r="B2698" s="16">
        <f>IF(AND(C2698&lt;&gt;"",J2698&lt;&gt;""),HYPERLINK("#'"&amp;C2698&amp;"'!"&amp;J2698,J2698),"")</f>
        <v/>
      </c>
    </row>
    <row r="2699" ht="15" customHeight="1">
      <c r="B2699" s="16">
        <f>IF(AND(C2699&lt;&gt;"",J2699&lt;&gt;""),HYPERLINK("#'"&amp;C2699&amp;"'!"&amp;J2699,J2699),"")</f>
        <v/>
      </c>
    </row>
    <row r="2700" ht="15" customHeight="1">
      <c r="B2700" s="16">
        <f>IF(AND(C2700&lt;&gt;"",J2700&lt;&gt;""),HYPERLINK("#'"&amp;C2700&amp;"'!"&amp;J2700,J2700),"")</f>
        <v/>
      </c>
    </row>
    <row r="2701" ht="15" customHeight="1">
      <c r="B2701" s="16">
        <f>IF(AND(C2701&lt;&gt;"",J2701&lt;&gt;""),HYPERLINK("#'"&amp;C2701&amp;"'!"&amp;J2701,J2701),"")</f>
        <v/>
      </c>
    </row>
    <row r="2702" ht="15" customHeight="1">
      <c r="B2702" s="16">
        <f>IF(AND(C2702&lt;&gt;"",J2702&lt;&gt;""),HYPERLINK("#'"&amp;C2702&amp;"'!"&amp;J2702,J2702),"")</f>
        <v/>
      </c>
    </row>
    <row r="2703" ht="15" customHeight="1">
      <c r="B2703" s="16">
        <f>IF(AND(C2703&lt;&gt;"",J2703&lt;&gt;""),HYPERLINK("#'"&amp;C2703&amp;"'!"&amp;J2703,J2703),"")</f>
        <v/>
      </c>
    </row>
    <row r="2704" ht="15" customHeight="1">
      <c r="B2704" s="16">
        <f>IF(AND(C2704&lt;&gt;"",J2704&lt;&gt;""),HYPERLINK("#'"&amp;C2704&amp;"'!"&amp;J2704,J2704),"")</f>
        <v/>
      </c>
    </row>
    <row r="2705" ht="15" customHeight="1">
      <c r="B2705" s="16">
        <f>IF(AND(C2705&lt;&gt;"",J2705&lt;&gt;""),HYPERLINK("#'"&amp;C2705&amp;"'!"&amp;J2705,J2705),"")</f>
        <v/>
      </c>
    </row>
    <row r="2706" ht="15" customHeight="1">
      <c r="B2706" s="16">
        <f>IF(AND(C2706&lt;&gt;"",J2706&lt;&gt;""),HYPERLINK("#'"&amp;C2706&amp;"'!"&amp;J2706,J2706),"")</f>
        <v/>
      </c>
    </row>
    <row r="2707" ht="15" customHeight="1">
      <c r="B2707" s="16">
        <f>IF(AND(C2707&lt;&gt;"",J2707&lt;&gt;""),HYPERLINK("#'"&amp;C2707&amp;"'!"&amp;J2707,J2707),"")</f>
        <v/>
      </c>
    </row>
    <row r="2708" ht="15" customHeight="1">
      <c r="B2708" s="16">
        <f>IF(AND(C2708&lt;&gt;"",J2708&lt;&gt;""),HYPERLINK("#'"&amp;C2708&amp;"'!"&amp;J2708,J2708),"")</f>
        <v/>
      </c>
    </row>
    <row r="2709" ht="15" customHeight="1">
      <c r="B2709" s="16">
        <f>IF(AND(C2709&lt;&gt;"",J2709&lt;&gt;""),HYPERLINK("#'"&amp;C2709&amp;"'!"&amp;J2709,J2709),"")</f>
        <v/>
      </c>
    </row>
    <row r="2710" ht="15" customHeight="1">
      <c r="B2710" s="16">
        <f>IF(AND(C2710&lt;&gt;"",J2710&lt;&gt;""),HYPERLINK("#'"&amp;C2710&amp;"'!"&amp;J2710,J2710),"")</f>
        <v/>
      </c>
    </row>
    <row r="2711" ht="15" customHeight="1">
      <c r="B2711" s="16">
        <f>IF(AND(C2711&lt;&gt;"",J2711&lt;&gt;""),HYPERLINK("#'"&amp;C2711&amp;"'!"&amp;J2711,J2711),"")</f>
        <v/>
      </c>
    </row>
    <row r="2712" ht="15" customHeight="1">
      <c r="B2712" s="16">
        <f>IF(AND(C2712&lt;&gt;"",J2712&lt;&gt;""),HYPERLINK("#'"&amp;C2712&amp;"'!"&amp;J2712,J2712),"")</f>
        <v/>
      </c>
    </row>
    <row r="2713" ht="15" customHeight="1">
      <c r="B2713" s="16">
        <f>IF(AND(C2713&lt;&gt;"",J2713&lt;&gt;""),HYPERLINK("#'"&amp;C2713&amp;"'!"&amp;J2713,J2713),"")</f>
        <v/>
      </c>
    </row>
    <row r="2714" ht="15" customHeight="1">
      <c r="B2714" s="16">
        <f>IF(AND(C2714&lt;&gt;"",J2714&lt;&gt;""),HYPERLINK("#'"&amp;C2714&amp;"'!"&amp;J2714,J2714),"")</f>
        <v/>
      </c>
    </row>
    <row r="2715" ht="15" customHeight="1">
      <c r="B2715" s="16">
        <f>IF(AND(C2715&lt;&gt;"",J2715&lt;&gt;""),HYPERLINK("#'"&amp;C2715&amp;"'!"&amp;J2715,J2715),"")</f>
        <v/>
      </c>
    </row>
    <row r="2716" ht="15" customHeight="1">
      <c r="B2716" s="16">
        <f>IF(AND(C2716&lt;&gt;"",J2716&lt;&gt;""),HYPERLINK("#'"&amp;C2716&amp;"'!"&amp;J2716,J2716),"")</f>
        <v/>
      </c>
    </row>
    <row r="2717" ht="15" customHeight="1">
      <c r="B2717" s="16">
        <f>IF(AND(C2717&lt;&gt;"",J2717&lt;&gt;""),HYPERLINK("#'"&amp;C2717&amp;"'!"&amp;J2717,J2717),"")</f>
        <v/>
      </c>
    </row>
    <row r="2718" ht="15" customHeight="1">
      <c r="B2718" s="16">
        <f>IF(AND(C2718&lt;&gt;"",J2718&lt;&gt;""),HYPERLINK("#'"&amp;C2718&amp;"'!"&amp;J2718,J2718),"")</f>
        <v/>
      </c>
    </row>
    <row r="2719" ht="15" customHeight="1">
      <c r="B2719" s="16">
        <f>IF(AND(C2719&lt;&gt;"",J2719&lt;&gt;""),HYPERLINK("#'"&amp;C2719&amp;"'!"&amp;J2719,J2719),"")</f>
        <v/>
      </c>
    </row>
    <row r="2720" ht="15" customHeight="1">
      <c r="B2720" s="16">
        <f>IF(AND(C2720&lt;&gt;"",J2720&lt;&gt;""),HYPERLINK("#'"&amp;C2720&amp;"'!"&amp;J2720,J2720),"")</f>
        <v/>
      </c>
    </row>
    <row r="2721" ht="15" customHeight="1">
      <c r="B2721" s="16">
        <f>IF(AND(C2721&lt;&gt;"",J2721&lt;&gt;""),HYPERLINK("#'"&amp;C2721&amp;"'!"&amp;J2721,J2721),"")</f>
        <v/>
      </c>
    </row>
    <row r="2722" ht="15" customHeight="1">
      <c r="B2722" s="16">
        <f>IF(AND(C2722&lt;&gt;"",J2722&lt;&gt;""),HYPERLINK("#'"&amp;C2722&amp;"'!"&amp;J2722,J2722),"")</f>
        <v/>
      </c>
    </row>
    <row r="2723" ht="15" customHeight="1">
      <c r="B2723" s="16">
        <f>IF(AND(C2723&lt;&gt;"",J2723&lt;&gt;""),HYPERLINK("#'"&amp;C2723&amp;"'!"&amp;J2723,J2723),"")</f>
        <v/>
      </c>
    </row>
    <row r="2724" ht="15" customHeight="1">
      <c r="B2724" s="16">
        <f>IF(AND(C2724&lt;&gt;"",J2724&lt;&gt;""),HYPERLINK("#'"&amp;C2724&amp;"'!"&amp;J2724,J2724),"")</f>
        <v/>
      </c>
    </row>
    <row r="2725" ht="15" customHeight="1">
      <c r="B2725" s="16">
        <f>IF(AND(C2725&lt;&gt;"",J2725&lt;&gt;""),HYPERLINK("#'"&amp;C2725&amp;"'!"&amp;J2725,J2725),"")</f>
        <v/>
      </c>
    </row>
    <row r="2726" ht="15" customHeight="1">
      <c r="B2726" s="16">
        <f>IF(AND(C2726&lt;&gt;"",J2726&lt;&gt;""),HYPERLINK("#'"&amp;C2726&amp;"'!"&amp;J2726,J2726),"")</f>
        <v/>
      </c>
    </row>
    <row r="2727" ht="15" customHeight="1">
      <c r="B2727" s="16">
        <f>IF(AND(C2727&lt;&gt;"",J2727&lt;&gt;""),HYPERLINK("#'"&amp;C2727&amp;"'!"&amp;J2727,J2727),"")</f>
        <v/>
      </c>
    </row>
    <row r="2728" ht="15" customHeight="1">
      <c r="B2728" s="16">
        <f>IF(AND(C2728&lt;&gt;"",J2728&lt;&gt;""),HYPERLINK("#'"&amp;C2728&amp;"'!"&amp;J2728,J2728),"")</f>
        <v/>
      </c>
    </row>
    <row r="2729" ht="15" customHeight="1">
      <c r="B2729" s="16">
        <f>IF(AND(C2729&lt;&gt;"",J2729&lt;&gt;""),HYPERLINK("#'"&amp;C2729&amp;"'!"&amp;J2729,J2729),"")</f>
        <v/>
      </c>
    </row>
    <row r="2730" ht="15" customHeight="1">
      <c r="B2730" s="16">
        <f>IF(AND(C2730&lt;&gt;"",J2730&lt;&gt;""),HYPERLINK("#'"&amp;C2730&amp;"'!"&amp;J2730,J2730),"")</f>
        <v/>
      </c>
    </row>
    <row r="2731" ht="15" customHeight="1">
      <c r="B2731" s="16">
        <f>IF(AND(C2731&lt;&gt;"",J2731&lt;&gt;""),HYPERLINK("#'"&amp;C2731&amp;"'!"&amp;J2731,J2731),"")</f>
        <v/>
      </c>
    </row>
    <row r="2732" ht="15" customHeight="1">
      <c r="B2732" s="16">
        <f>IF(AND(C2732&lt;&gt;"",J2732&lt;&gt;""),HYPERLINK("#'"&amp;C2732&amp;"'!"&amp;J2732,J2732),"")</f>
        <v/>
      </c>
    </row>
    <row r="2733" ht="15" customHeight="1">
      <c r="B2733" s="16">
        <f>IF(AND(C2733&lt;&gt;"",J2733&lt;&gt;""),HYPERLINK("#'"&amp;C2733&amp;"'!"&amp;J2733,J2733),"")</f>
        <v/>
      </c>
    </row>
    <row r="2734" ht="15" customHeight="1">
      <c r="B2734" s="16">
        <f>IF(AND(C2734&lt;&gt;"",J2734&lt;&gt;""),HYPERLINK("#'"&amp;C2734&amp;"'!"&amp;J2734,J2734),"")</f>
        <v/>
      </c>
    </row>
    <row r="2735" ht="15" customHeight="1">
      <c r="B2735" s="16">
        <f>IF(AND(C2735&lt;&gt;"",J2735&lt;&gt;""),HYPERLINK("#'"&amp;C2735&amp;"'!"&amp;J2735,J2735),"")</f>
        <v/>
      </c>
    </row>
    <row r="2736" ht="15" customHeight="1">
      <c r="B2736" s="16">
        <f>IF(AND(C2736&lt;&gt;"",J2736&lt;&gt;""),HYPERLINK("#'"&amp;C2736&amp;"'!"&amp;J2736,J2736),"")</f>
        <v/>
      </c>
    </row>
    <row r="2737" ht="15" customHeight="1">
      <c r="B2737" s="16">
        <f>IF(AND(C2737&lt;&gt;"",J2737&lt;&gt;""),HYPERLINK("#'"&amp;C2737&amp;"'!"&amp;J2737,J2737),"")</f>
        <v/>
      </c>
    </row>
    <row r="2738" ht="15" customHeight="1">
      <c r="B2738" s="16">
        <f>IF(AND(C2738&lt;&gt;"",J2738&lt;&gt;""),HYPERLINK("#'"&amp;C2738&amp;"'!"&amp;J2738,J2738),"")</f>
        <v/>
      </c>
    </row>
    <row r="2739" ht="15" customHeight="1">
      <c r="B2739" s="16">
        <f>IF(AND(C2739&lt;&gt;"",J2739&lt;&gt;""),HYPERLINK("#'"&amp;C2739&amp;"'!"&amp;J2739,J2739),"")</f>
        <v/>
      </c>
    </row>
    <row r="2740" ht="15" customHeight="1">
      <c r="B2740" s="16">
        <f>IF(AND(C2740&lt;&gt;"",J2740&lt;&gt;""),HYPERLINK("#'"&amp;C2740&amp;"'!"&amp;J2740,J2740),"")</f>
        <v/>
      </c>
    </row>
    <row r="2741" ht="15" customHeight="1">
      <c r="B2741" s="16">
        <f>IF(AND(C2741&lt;&gt;"",J2741&lt;&gt;""),HYPERLINK("#'"&amp;C2741&amp;"'!"&amp;J2741,J2741),"")</f>
        <v/>
      </c>
    </row>
    <row r="2742" ht="15" customHeight="1">
      <c r="B2742" s="16">
        <f>IF(AND(C2742&lt;&gt;"",J2742&lt;&gt;""),HYPERLINK("#'"&amp;C2742&amp;"'!"&amp;J2742,J2742),"")</f>
        <v/>
      </c>
    </row>
    <row r="2743" ht="15" customHeight="1">
      <c r="B2743" s="16">
        <f>IF(AND(C2743&lt;&gt;"",J2743&lt;&gt;""),HYPERLINK("#'"&amp;C2743&amp;"'!"&amp;J2743,J2743),"")</f>
        <v/>
      </c>
    </row>
    <row r="2744" ht="15" customHeight="1">
      <c r="B2744" s="16">
        <f>IF(AND(C2744&lt;&gt;"",J2744&lt;&gt;""),HYPERLINK("#'"&amp;C2744&amp;"'!"&amp;J2744,J2744),"")</f>
        <v/>
      </c>
    </row>
    <row r="2745" ht="15" customHeight="1">
      <c r="B2745" s="16">
        <f>IF(AND(C2745&lt;&gt;"",J2745&lt;&gt;""),HYPERLINK("#'"&amp;C2745&amp;"'!"&amp;J2745,J2745),"")</f>
        <v/>
      </c>
    </row>
    <row r="2746" ht="15" customHeight="1">
      <c r="B2746" s="16">
        <f>IF(AND(C2746&lt;&gt;"",J2746&lt;&gt;""),HYPERLINK("#'"&amp;C2746&amp;"'!"&amp;J2746,J2746),"")</f>
        <v/>
      </c>
    </row>
    <row r="2747" ht="15" customHeight="1">
      <c r="B2747" s="16">
        <f>IF(AND(C2747&lt;&gt;"",J2747&lt;&gt;""),HYPERLINK("#'"&amp;C2747&amp;"'!"&amp;J2747,J2747),"")</f>
        <v/>
      </c>
    </row>
    <row r="2748" ht="15" customHeight="1">
      <c r="B2748" s="16">
        <f>IF(AND(C2748&lt;&gt;"",J2748&lt;&gt;""),HYPERLINK("#'"&amp;C2748&amp;"'!"&amp;J2748,J2748),"")</f>
        <v/>
      </c>
    </row>
    <row r="2749" ht="15" customHeight="1">
      <c r="B2749" s="16">
        <f>IF(AND(C2749&lt;&gt;"",J2749&lt;&gt;""),HYPERLINK("#'"&amp;C2749&amp;"'!"&amp;J2749,J2749),"")</f>
        <v/>
      </c>
    </row>
    <row r="2750" ht="15" customHeight="1">
      <c r="B2750" s="16">
        <f>IF(AND(C2750&lt;&gt;"",J2750&lt;&gt;""),HYPERLINK("#'"&amp;C2750&amp;"'!"&amp;J2750,J2750),"")</f>
        <v/>
      </c>
    </row>
    <row r="2751" ht="15" customHeight="1">
      <c r="B2751" s="16">
        <f>IF(AND(C2751&lt;&gt;"",J2751&lt;&gt;""),HYPERLINK("#'"&amp;C2751&amp;"'!"&amp;J2751,J2751),"")</f>
        <v/>
      </c>
    </row>
    <row r="2752" ht="15" customHeight="1">
      <c r="B2752" s="16">
        <f>IF(AND(C2752&lt;&gt;"",J2752&lt;&gt;""),HYPERLINK("#'"&amp;C2752&amp;"'!"&amp;J2752,J2752),"")</f>
        <v/>
      </c>
    </row>
    <row r="2753" ht="15" customHeight="1">
      <c r="B2753" s="16">
        <f>IF(AND(C2753&lt;&gt;"",J2753&lt;&gt;""),HYPERLINK("#'"&amp;C2753&amp;"'!"&amp;J2753,J2753),"")</f>
        <v/>
      </c>
    </row>
    <row r="2754" ht="15" customHeight="1">
      <c r="B2754" s="16">
        <f>IF(AND(C2754&lt;&gt;"",J2754&lt;&gt;""),HYPERLINK("#'"&amp;C2754&amp;"'!"&amp;J2754,J2754),"")</f>
        <v/>
      </c>
    </row>
    <row r="2755" ht="15" customHeight="1">
      <c r="B2755" s="16">
        <f>IF(AND(C2755&lt;&gt;"",J2755&lt;&gt;""),HYPERLINK("#'"&amp;C2755&amp;"'!"&amp;J2755,J2755),"")</f>
        <v/>
      </c>
    </row>
    <row r="2756" ht="15" customHeight="1">
      <c r="B2756" s="16">
        <f>IF(AND(C2756&lt;&gt;"",J2756&lt;&gt;""),HYPERLINK("#'"&amp;C2756&amp;"'!"&amp;J2756,J2756),"")</f>
        <v/>
      </c>
    </row>
    <row r="2757" ht="15" customHeight="1">
      <c r="B2757" s="16">
        <f>IF(AND(C2757&lt;&gt;"",J2757&lt;&gt;""),HYPERLINK("#'"&amp;C2757&amp;"'!"&amp;J2757,J2757),"")</f>
        <v/>
      </c>
    </row>
    <row r="2758" ht="15" customHeight="1">
      <c r="B2758" s="16">
        <f>IF(AND(C2758&lt;&gt;"",J2758&lt;&gt;""),HYPERLINK("#'"&amp;C2758&amp;"'!"&amp;J2758,J2758),"")</f>
        <v/>
      </c>
    </row>
    <row r="2759" ht="15" customHeight="1">
      <c r="B2759" s="16">
        <f>IF(AND(C2759&lt;&gt;"",J2759&lt;&gt;""),HYPERLINK("#'"&amp;C2759&amp;"'!"&amp;J2759,J2759),"")</f>
        <v/>
      </c>
    </row>
    <row r="2760" ht="15" customHeight="1">
      <c r="B2760" s="16">
        <f>IF(AND(C2760&lt;&gt;"",J2760&lt;&gt;""),HYPERLINK("#'"&amp;C2760&amp;"'!"&amp;J2760,J2760),"")</f>
        <v/>
      </c>
    </row>
    <row r="2761" ht="15" customHeight="1">
      <c r="B2761" s="16">
        <f>IF(AND(C2761&lt;&gt;"",J2761&lt;&gt;""),HYPERLINK("#'"&amp;C2761&amp;"'!"&amp;J2761,J2761),"")</f>
        <v/>
      </c>
    </row>
    <row r="2762" ht="15" customHeight="1">
      <c r="B2762" s="16">
        <f>IF(AND(C2762&lt;&gt;"",J2762&lt;&gt;""),HYPERLINK("#'"&amp;C2762&amp;"'!"&amp;J2762,J2762),"")</f>
        <v/>
      </c>
    </row>
    <row r="2763" ht="15" customHeight="1">
      <c r="B2763" s="16">
        <f>IF(AND(C2763&lt;&gt;"",J2763&lt;&gt;""),HYPERLINK("#'"&amp;C2763&amp;"'!"&amp;J2763,J2763),"")</f>
        <v/>
      </c>
    </row>
    <row r="2764" ht="15" customHeight="1">
      <c r="B2764" s="16">
        <f>IF(AND(C2764&lt;&gt;"",J2764&lt;&gt;""),HYPERLINK("#'"&amp;C2764&amp;"'!"&amp;J2764,J2764),"")</f>
        <v/>
      </c>
    </row>
    <row r="2765" ht="15" customHeight="1">
      <c r="B2765" s="16">
        <f>IF(AND(C2765&lt;&gt;"",J2765&lt;&gt;""),HYPERLINK("#'"&amp;C2765&amp;"'!"&amp;J2765,J2765),"")</f>
        <v/>
      </c>
    </row>
    <row r="2766" ht="15" customHeight="1">
      <c r="B2766" s="16">
        <f>IF(AND(C2766&lt;&gt;"",J2766&lt;&gt;""),HYPERLINK("#'"&amp;C2766&amp;"'!"&amp;J2766,J2766),"")</f>
        <v/>
      </c>
    </row>
    <row r="2767" ht="15" customHeight="1">
      <c r="B2767" s="16">
        <f>IF(AND(C2767&lt;&gt;"",J2767&lt;&gt;""),HYPERLINK("#'"&amp;C2767&amp;"'!"&amp;J2767,J2767),"")</f>
        <v/>
      </c>
    </row>
    <row r="2768" ht="15" customHeight="1">
      <c r="B2768" s="16">
        <f>IF(AND(C2768&lt;&gt;"",J2768&lt;&gt;""),HYPERLINK("#'"&amp;C2768&amp;"'!"&amp;J2768,J2768),"")</f>
        <v/>
      </c>
    </row>
    <row r="2769" ht="15" customHeight="1">
      <c r="B2769" s="16">
        <f>IF(AND(C2769&lt;&gt;"",J2769&lt;&gt;""),HYPERLINK("#'"&amp;C2769&amp;"'!"&amp;J2769,J2769),"")</f>
        <v/>
      </c>
    </row>
    <row r="2770" ht="15" customHeight="1">
      <c r="B2770" s="16">
        <f>IF(AND(C2770&lt;&gt;"",J2770&lt;&gt;""),HYPERLINK("#'"&amp;C2770&amp;"'!"&amp;J2770,J2770),"")</f>
        <v/>
      </c>
    </row>
    <row r="2771" ht="15" customHeight="1">
      <c r="B2771" s="16">
        <f>IF(AND(C2771&lt;&gt;"",J2771&lt;&gt;""),HYPERLINK("#'"&amp;C2771&amp;"'!"&amp;J2771,J2771),"")</f>
        <v/>
      </c>
    </row>
    <row r="2772" ht="15" customHeight="1">
      <c r="B2772" s="16">
        <f>IF(AND(C2772&lt;&gt;"",J2772&lt;&gt;""),HYPERLINK("#'"&amp;C2772&amp;"'!"&amp;J2772,J2772),"")</f>
        <v/>
      </c>
    </row>
    <row r="2773" ht="15" customHeight="1">
      <c r="B2773" s="16">
        <f>IF(AND(C2773&lt;&gt;"",J2773&lt;&gt;""),HYPERLINK("#'"&amp;C2773&amp;"'!"&amp;J2773,J2773),"")</f>
        <v/>
      </c>
    </row>
    <row r="2774" ht="15" customHeight="1">
      <c r="B2774" s="16">
        <f>IF(AND(C2774&lt;&gt;"",J2774&lt;&gt;""),HYPERLINK("#'"&amp;C2774&amp;"'!"&amp;J2774,J2774),"")</f>
        <v/>
      </c>
    </row>
    <row r="2775" ht="15" customHeight="1">
      <c r="B2775" s="16">
        <f>IF(AND(C2775&lt;&gt;"",J2775&lt;&gt;""),HYPERLINK("#'"&amp;C2775&amp;"'!"&amp;J2775,J2775),"")</f>
        <v/>
      </c>
    </row>
    <row r="2776" ht="15" customHeight="1">
      <c r="B2776" s="16">
        <f>IF(AND(C2776&lt;&gt;"",J2776&lt;&gt;""),HYPERLINK("#'"&amp;C2776&amp;"'!"&amp;J2776,J2776),"")</f>
        <v/>
      </c>
    </row>
    <row r="2777" ht="15" customHeight="1">
      <c r="B2777" s="16">
        <f>IF(AND(C2777&lt;&gt;"",J2777&lt;&gt;""),HYPERLINK("#'"&amp;C2777&amp;"'!"&amp;J2777,J2777),"")</f>
        <v/>
      </c>
    </row>
    <row r="2778" ht="15" customHeight="1">
      <c r="B2778" s="16">
        <f>IF(AND(C2778&lt;&gt;"",J2778&lt;&gt;""),HYPERLINK("#'"&amp;C2778&amp;"'!"&amp;J2778,J2778),"")</f>
        <v/>
      </c>
    </row>
    <row r="2779" ht="15" customHeight="1">
      <c r="B2779" s="16">
        <f>IF(AND(C2779&lt;&gt;"",J2779&lt;&gt;""),HYPERLINK("#'"&amp;C2779&amp;"'!"&amp;J2779,J2779),"")</f>
        <v/>
      </c>
    </row>
    <row r="2780" ht="15" customHeight="1">
      <c r="B2780" s="16">
        <f>IF(AND(C2780&lt;&gt;"",J2780&lt;&gt;""),HYPERLINK("#'"&amp;C2780&amp;"'!"&amp;J2780,J2780),"")</f>
        <v/>
      </c>
    </row>
    <row r="2781" ht="15" customHeight="1">
      <c r="B2781" s="16">
        <f>IF(AND(C2781&lt;&gt;"",J2781&lt;&gt;""),HYPERLINK("#'"&amp;C2781&amp;"'!"&amp;J2781,J2781),"")</f>
        <v/>
      </c>
    </row>
    <row r="2782" ht="15" customHeight="1">
      <c r="B2782" s="16">
        <f>IF(AND(C2782&lt;&gt;"",J2782&lt;&gt;""),HYPERLINK("#'"&amp;C2782&amp;"'!"&amp;J2782,J2782),"")</f>
        <v/>
      </c>
    </row>
    <row r="2783" ht="15" customHeight="1">
      <c r="B2783" s="16">
        <f>IF(AND(C2783&lt;&gt;"",J2783&lt;&gt;""),HYPERLINK("#'"&amp;C2783&amp;"'!"&amp;J2783,J2783),"")</f>
        <v/>
      </c>
    </row>
    <row r="2784" ht="15" customHeight="1">
      <c r="B2784" s="16">
        <f>IF(AND(C2784&lt;&gt;"",J2784&lt;&gt;""),HYPERLINK("#'"&amp;C2784&amp;"'!"&amp;J2784,J2784),"")</f>
        <v/>
      </c>
    </row>
    <row r="2785" ht="15" customHeight="1">
      <c r="B2785" s="16">
        <f>IF(AND(C2785&lt;&gt;"",J2785&lt;&gt;""),HYPERLINK("#'"&amp;C2785&amp;"'!"&amp;J2785,J2785),"")</f>
        <v/>
      </c>
    </row>
    <row r="2786" ht="15" customHeight="1">
      <c r="B2786" s="16">
        <f>IF(AND(C2786&lt;&gt;"",J2786&lt;&gt;""),HYPERLINK("#'"&amp;C2786&amp;"'!"&amp;J2786,J2786),"")</f>
        <v/>
      </c>
    </row>
    <row r="2787" ht="15" customHeight="1">
      <c r="B2787" s="16">
        <f>IF(AND(C2787&lt;&gt;"",J2787&lt;&gt;""),HYPERLINK("#'"&amp;C2787&amp;"'!"&amp;J2787,J2787),"")</f>
        <v/>
      </c>
    </row>
    <row r="2788" ht="15" customHeight="1">
      <c r="B2788" s="16">
        <f>IF(AND(C2788&lt;&gt;"",J2788&lt;&gt;""),HYPERLINK("#'"&amp;C2788&amp;"'!"&amp;J2788,J2788),"")</f>
        <v/>
      </c>
    </row>
    <row r="2789" ht="15" customHeight="1">
      <c r="B2789" s="16">
        <f>IF(AND(C2789&lt;&gt;"",J2789&lt;&gt;""),HYPERLINK("#'"&amp;C2789&amp;"'!"&amp;J2789,J2789),"")</f>
        <v/>
      </c>
    </row>
    <row r="2790" ht="15" customHeight="1">
      <c r="B2790" s="16">
        <f>IF(AND(C2790&lt;&gt;"",J2790&lt;&gt;""),HYPERLINK("#'"&amp;C2790&amp;"'!"&amp;J2790,J2790),"")</f>
        <v/>
      </c>
    </row>
    <row r="2791" ht="15" customHeight="1">
      <c r="B2791" s="16">
        <f>IF(AND(C2791&lt;&gt;"",J2791&lt;&gt;""),HYPERLINK("#'"&amp;C2791&amp;"'!"&amp;J2791,J2791),"")</f>
        <v/>
      </c>
    </row>
    <row r="2792" ht="15" customHeight="1">
      <c r="B2792" s="16">
        <f>IF(AND(C2792&lt;&gt;"",J2792&lt;&gt;""),HYPERLINK("#'"&amp;C2792&amp;"'!"&amp;J2792,J2792),"")</f>
        <v/>
      </c>
    </row>
    <row r="2793" ht="15" customHeight="1">
      <c r="B2793" s="16">
        <f>IF(AND(C2793&lt;&gt;"",J2793&lt;&gt;""),HYPERLINK("#'"&amp;C2793&amp;"'!"&amp;J2793,J2793),"")</f>
        <v/>
      </c>
    </row>
    <row r="2794" ht="15" customHeight="1">
      <c r="B2794" s="16">
        <f>IF(AND(C2794&lt;&gt;"",J2794&lt;&gt;""),HYPERLINK("#'"&amp;C2794&amp;"'!"&amp;J2794,J2794),"")</f>
        <v/>
      </c>
    </row>
    <row r="2795" ht="15" customHeight="1">
      <c r="B2795" s="16">
        <f>IF(AND(C2795&lt;&gt;"",J2795&lt;&gt;""),HYPERLINK("#'"&amp;C2795&amp;"'!"&amp;J2795,J2795),"")</f>
        <v/>
      </c>
    </row>
    <row r="2796" ht="15" customHeight="1">
      <c r="B2796" s="16">
        <f>IF(AND(C2796&lt;&gt;"",J2796&lt;&gt;""),HYPERLINK("#'"&amp;C2796&amp;"'!"&amp;J2796,J2796),"")</f>
        <v/>
      </c>
    </row>
    <row r="2797" ht="15" customHeight="1">
      <c r="B2797" s="16">
        <f>IF(AND(C2797&lt;&gt;"",J2797&lt;&gt;""),HYPERLINK("#'"&amp;C2797&amp;"'!"&amp;J2797,J2797),"")</f>
        <v/>
      </c>
    </row>
    <row r="2798" ht="15" customHeight="1">
      <c r="B2798" s="16">
        <f>IF(AND(C2798&lt;&gt;"",J2798&lt;&gt;""),HYPERLINK("#'"&amp;C2798&amp;"'!"&amp;J2798,J2798),"")</f>
        <v/>
      </c>
    </row>
    <row r="2799" ht="15" customHeight="1">
      <c r="B2799" s="16">
        <f>IF(AND(C2799&lt;&gt;"",J2799&lt;&gt;""),HYPERLINK("#'"&amp;C2799&amp;"'!"&amp;J2799,J2799),"")</f>
        <v/>
      </c>
    </row>
    <row r="2800" ht="15" customHeight="1">
      <c r="B2800" s="16">
        <f>IF(AND(C2800&lt;&gt;"",J2800&lt;&gt;""),HYPERLINK("#'"&amp;C2800&amp;"'!"&amp;J2800,J2800),"")</f>
        <v/>
      </c>
    </row>
    <row r="2801" ht="15" customHeight="1">
      <c r="B2801" s="16">
        <f>IF(AND(C2801&lt;&gt;"",J2801&lt;&gt;""),HYPERLINK("#'"&amp;C2801&amp;"'!"&amp;J2801,J2801),"")</f>
        <v/>
      </c>
    </row>
    <row r="2802" ht="15" customHeight="1">
      <c r="B2802" s="16">
        <f>IF(AND(C2802&lt;&gt;"",J2802&lt;&gt;""),HYPERLINK("#'"&amp;C2802&amp;"'!"&amp;J2802,J2802),"")</f>
        <v/>
      </c>
    </row>
    <row r="2803" ht="15" customHeight="1">
      <c r="B2803" s="16">
        <f>IF(AND(C2803&lt;&gt;"",J2803&lt;&gt;""),HYPERLINK("#'"&amp;C2803&amp;"'!"&amp;J2803,J2803),"")</f>
        <v/>
      </c>
    </row>
    <row r="2804" ht="15" customHeight="1">
      <c r="B2804" s="16">
        <f>IF(AND(C2804&lt;&gt;"",J2804&lt;&gt;""),HYPERLINK("#'"&amp;C2804&amp;"'!"&amp;J2804,J2804),"")</f>
        <v/>
      </c>
    </row>
    <row r="2805" ht="15" customHeight="1">
      <c r="B2805" s="16">
        <f>IF(AND(C2805&lt;&gt;"",J2805&lt;&gt;""),HYPERLINK("#'"&amp;C2805&amp;"'!"&amp;J2805,J2805),"")</f>
        <v/>
      </c>
    </row>
    <row r="2806" ht="15" customHeight="1">
      <c r="B2806" s="16">
        <f>IF(AND(C2806&lt;&gt;"",J2806&lt;&gt;""),HYPERLINK("#'"&amp;C2806&amp;"'!"&amp;J2806,J2806),"")</f>
        <v/>
      </c>
    </row>
    <row r="2807" ht="15" customHeight="1">
      <c r="B2807" s="16">
        <f>IF(AND(C2807&lt;&gt;"",J2807&lt;&gt;""),HYPERLINK("#'"&amp;C2807&amp;"'!"&amp;J2807,J2807),"")</f>
        <v/>
      </c>
    </row>
    <row r="2808" ht="15" customHeight="1">
      <c r="B2808" s="16">
        <f>IF(AND(C2808&lt;&gt;"",J2808&lt;&gt;""),HYPERLINK("#'"&amp;C2808&amp;"'!"&amp;J2808,J2808),"")</f>
        <v/>
      </c>
    </row>
    <row r="2809" ht="15" customHeight="1">
      <c r="B2809" s="16">
        <f>IF(AND(C2809&lt;&gt;"",J2809&lt;&gt;""),HYPERLINK("#'"&amp;C2809&amp;"'!"&amp;J2809,J2809),"")</f>
        <v/>
      </c>
    </row>
    <row r="2810" ht="15" customHeight="1">
      <c r="B2810" s="16">
        <f>IF(AND(C2810&lt;&gt;"",J2810&lt;&gt;""),HYPERLINK("#'"&amp;C2810&amp;"'!"&amp;J2810,J2810),"")</f>
        <v/>
      </c>
    </row>
    <row r="2811" ht="15" customHeight="1">
      <c r="B2811" s="16">
        <f>IF(AND(C2811&lt;&gt;"",J2811&lt;&gt;""),HYPERLINK("#'"&amp;C2811&amp;"'!"&amp;J2811,J2811),"")</f>
        <v/>
      </c>
    </row>
    <row r="2812" ht="15" customHeight="1">
      <c r="B2812" s="16">
        <f>IF(AND(C2812&lt;&gt;"",J2812&lt;&gt;""),HYPERLINK("#'"&amp;C2812&amp;"'!"&amp;J2812,J2812),"")</f>
        <v/>
      </c>
    </row>
    <row r="2813" ht="15" customHeight="1">
      <c r="B2813" s="16">
        <f>IF(AND(C2813&lt;&gt;"",J2813&lt;&gt;""),HYPERLINK("#'"&amp;C2813&amp;"'!"&amp;J2813,J2813),"")</f>
        <v/>
      </c>
    </row>
    <row r="2814" ht="15" customHeight="1">
      <c r="B2814" s="16">
        <f>IF(AND(C2814&lt;&gt;"",J2814&lt;&gt;""),HYPERLINK("#'"&amp;C2814&amp;"'!"&amp;J2814,J2814),"")</f>
        <v/>
      </c>
    </row>
    <row r="2815" ht="15" customHeight="1">
      <c r="B2815" s="16">
        <f>IF(AND(C2815&lt;&gt;"",J2815&lt;&gt;""),HYPERLINK("#'"&amp;C2815&amp;"'!"&amp;J2815,J2815),"")</f>
        <v/>
      </c>
    </row>
    <row r="2816" ht="15" customHeight="1">
      <c r="B2816" s="16">
        <f>IF(AND(C2816&lt;&gt;"",J2816&lt;&gt;""),HYPERLINK("#'"&amp;C2816&amp;"'!"&amp;J2816,J2816),"")</f>
        <v/>
      </c>
    </row>
    <row r="2817" ht="15" customHeight="1">
      <c r="B2817" s="16">
        <f>IF(AND(C2817&lt;&gt;"",J2817&lt;&gt;""),HYPERLINK("#'"&amp;C2817&amp;"'!"&amp;J2817,J2817),"")</f>
        <v/>
      </c>
    </row>
    <row r="2818" ht="15" customHeight="1">
      <c r="B2818" s="16">
        <f>IF(AND(C2818&lt;&gt;"",J2818&lt;&gt;""),HYPERLINK("#'"&amp;C2818&amp;"'!"&amp;J2818,J2818),"")</f>
        <v/>
      </c>
    </row>
    <row r="2819" ht="15" customHeight="1">
      <c r="B2819" s="16">
        <f>IF(AND(C2819&lt;&gt;"",J2819&lt;&gt;""),HYPERLINK("#'"&amp;C2819&amp;"'!"&amp;J2819,J2819),"")</f>
        <v/>
      </c>
    </row>
    <row r="2820" ht="15" customHeight="1">
      <c r="B2820" s="16">
        <f>IF(AND(C2820&lt;&gt;"",J2820&lt;&gt;""),HYPERLINK("#'"&amp;C2820&amp;"'!"&amp;J2820,J2820),"")</f>
        <v/>
      </c>
    </row>
    <row r="2821" ht="15" customHeight="1">
      <c r="B2821" s="16">
        <f>IF(AND(C2821&lt;&gt;"",J2821&lt;&gt;""),HYPERLINK("#'"&amp;C2821&amp;"'!"&amp;J2821,J2821),"")</f>
        <v/>
      </c>
    </row>
    <row r="2822" ht="15" customHeight="1">
      <c r="B2822" s="16">
        <f>IF(AND(C2822&lt;&gt;"",J2822&lt;&gt;""),HYPERLINK("#'"&amp;C2822&amp;"'!"&amp;J2822,J2822),"")</f>
        <v/>
      </c>
    </row>
    <row r="2823" ht="15" customHeight="1">
      <c r="B2823" s="16">
        <f>IF(AND(C2823&lt;&gt;"",J2823&lt;&gt;""),HYPERLINK("#'"&amp;C2823&amp;"'!"&amp;J2823,J2823),"")</f>
        <v/>
      </c>
    </row>
    <row r="2824" ht="15" customHeight="1">
      <c r="B2824" s="16">
        <f>IF(AND(C2824&lt;&gt;"",J2824&lt;&gt;""),HYPERLINK("#'"&amp;C2824&amp;"'!"&amp;J2824,J2824),"")</f>
        <v/>
      </c>
    </row>
    <row r="2825" ht="15" customHeight="1">
      <c r="B2825" s="16">
        <f>IF(AND(C2825&lt;&gt;"",J2825&lt;&gt;""),HYPERLINK("#'"&amp;C2825&amp;"'!"&amp;J2825,J2825),"")</f>
        <v/>
      </c>
    </row>
    <row r="2826" ht="15" customHeight="1">
      <c r="B2826" s="16">
        <f>IF(AND(C2826&lt;&gt;"",J2826&lt;&gt;""),HYPERLINK("#'"&amp;C2826&amp;"'!"&amp;J2826,J2826),"")</f>
        <v/>
      </c>
    </row>
    <row r="2827" ht="15" customHeight="1">
      <c r="B2827" s="16">
        <f>IF(AND(C2827&lt;&gt;"",J2827&lt;&gt;""),HYPERLINK("#'"&amp;C2827&amp;"'!"&amp;J2827,J2827),"")</f>
        <v/>
      </c>
    </row>
    <row r="2828" ht="15" customHeight="1">
      <c r="B2828" s="16">
        <f>IF(AND(C2828&lt;&gt;"",J2828&lt;&gt;""),HYPERLINK("#'"&amp;C2828&amp;"'!"&amp;J2828,J2828),"")</f>
        <v/>
      </c>
    </row>
    <row r="2829" ht="15" customHeight="1">
      <c r="B2829" s="16">
        <f>IF(AND(C2829&lt;&gt;"",J2829&lt;&gt;""),HYPERLINK("#'"&amp;C2829&amp;"'!"&amp;J2829,J2829),"")</f>
        <v/>
      </c>
    </row>
    <row r="2830" ht="15" customHeight="1">
      <c r="B2830" s="16">
        <f>IF(AND(C2830&lt;&gt;"",J2830&lt;&gt;""),HYPERLINK("#'"&amp;C2830&amp;"'!"&amp;J2830,J2830),"")</f>
        <v/>
      </c>
    </row>
    <row r="2831" ht="15" customHeight="1">
      <c r="B2831" s="16">
        <f>IF(AND(C2831&lt;&gt;"",J2831&lt;&gt;""),HYPERLINK("#'"&amp;C2831&amp;"'!"&amp;J2831,J2831),"")</f>
        <v/>
      </c>
    </row>
    <row r="2832" ht="15" customHeight="1">
      <c r="B2832" s="16">
        <f>IF(AND(C2832&lt;&gt;"",J2832&lt;&gt;""),HYPERLINK("#'"&amp;C2832&amp;"'!"&amp;J2832,J2832),"")</f>
        <v/>
      </c>
    </row>
    <row r="2833" ht="15" customHeight="1">
      <c r="B2833" s="16">
        <f>IF(AND(C2833&lt;&gt;"",J2833&lt;&gt;""),HYPERLINK("#'"&amp;C2833&amp;"'!"&amp;J2833,J2833),"")</f>
        <v/>
      </c>
    </row>
    <row r="2834" ht="15" customHeight="1">
      <c r="B2834" s="16">
        <f>IF(AND(C2834&lt;&gt;"",J2834&lt;&gt;""),HYPERLINK("#'"&amp;C2834&amp;"'!"&amp;J2834,J2834),"")</f>
        <v/>
      </c>
    </row>
    <row r="2835" ht="15" customHeight="1">
      <c r="B2835" s="16">
        <f>IF(AND(C2835&lt;&gt;"",J2835&lt;&gt;""),HYPERLINK("#'"&amp;C2835&amp;"'!"&amp;J2835,J2835),"")</f>
        <v/>
      </c>
    </row>
    <row r="2836" ht="15" customHeight="1">
      <c r="B2836" s="16">
        <f>IF(AND(C2836&lt;&gt;"",J2836&lt;&gt;""),HYPERLINK("#'"&amp;C2836&amp;"'!"&amp;J2836,J2836),"")</f>
        <v/>
      </c>
    </row>
    <row r="2837" ht="15" customHeight="1">
      <c r="B2837" s="16">
        <f>IF(AND(C2837&lt;&gt;"",J2837&lt;&gt;""),HYPERLINK("#'"&amp;C2837&amp;"'!"&amp;J2837,J2837),"")</f>
        <v/>
      </c>
    </row>
    <row r="2838" ht="15" customHeight="1">
      <c r="B2838" s="16">
        <f>IF(AND(C2838&lt;&gt;"",J2838&lt;&gt;""),HYPERLINK("#'"&amp;C2838&amp;"'!"&amp;J2838,J2838),"")</f>
        <v/>
      </c>
    </row>
    <row r="2839" ht="15" customHeight="1">
      <c r="B2839" s="16">
        <f>IF(AND(C2839&lt;&gt;"",J2839&lt;&gt;""),HYPERLINK("#'"&amp;C2839&amp;"'!"&amp;J2839,J2839),"")</f>
        <v/>
      </c>
    </row>
    <row r="2840" ht="15" customHeight="1">
      <c r="B2840" s="16">
        <f>IF(AND(C2840&lt;&gt;"",J2840&lt;&gt;""),HYPERLINK("#'"&amp;C2840&amp;"'!"&amp;J2840,J2840),"")</f>
        <v/>
      </c>
    </row>
    <row r="2841" ht="15" customHeight="1">
      <c r="B2841" s="16">
        <f>IF(AND(C2841&lt;&gt;"",J2841&lt;&gt;""),HYPERLINK("#'"&amp;C2841&amp;"'!"&amp;J2841,J2841),"")</f>
        <v/>
      </c>
    </row>
    <row r="2842" ht="15" customHeight="1">
      <c r="B2842" s="16">
        <f>IF(AND(C2842&lt;&gt;"",J2842&lt;&gt;""),HYPERLINK("#'"&amp;C2842&amp;"'!"&amp;J2842,J2842),"")</f>
        <v/>
      </c>
    </row>
    <row r="2843" ht="15" customHeight="1">
      <c r="B2843" s="16">
        <f>IF(AND(C2843&lt;&gt;"",J2843&lt;&gt;""),HYPERLINK("#'"&amp;C2843&amp;"'!"&amp;J2843,J2843),"")</f>
        <v/>
      </c>
    </row>
    <row r="2844" ht="15" customHeight="1">
      <c r="B2844" s="16">
        <f>IF(AND(C2844&lt;&gt;"",J2844&lt;&gt;""),HYPERLINK("#'"&amp;C2844&amp;"'!"&amp;J2844,J2844),"")</f>
        <v/>
      </c>
    </row>
    <row r="2845" ht="15" customHeight="1">
      <c r="B2845" s="16">
        <f>IF(AND(C2845&lt;&gt;"",J2845&lt;&gt;""),HYPERLINK("#'"&amp;C2845&amp;"'!"&amp;J2845,J2845),"")</f>
        <v/>
      </c>
    </row>
    <row r="2846" ht="15" customHeight="1">
      <c r="B2846" s="16">
        <f>IF(AND(C2846&lt;&gt;"",J2846&lt;&gt;""),HYPERLINK("#'"&amp;C2846&amp;"'!"&amp;J2846,J2846),"")</f>
        <v/>
      </c>
    </row>
    <row r="2847" ht="15" customHeight="1">
      <c r="B2847" s="16">
        <f>IF(AND(C2847&lt;&gt;"",J2847&lt;&gt;""),HYPERLINK("#'"&amp;C2847&amp;"'!"&amp;J2847,J2847),"")</f>
        <v/>
      </c>
    </row>
    <row r="2848" ht="15" customHeight="1">
      <c r="B2848" s="16">
        <f>IF(AND(C2848&lt;&gt;"",J2848&lt;&gt;""),HYPERLINK("#'"&amp;C2848&amp;"'!"&amp;J2848,J2848),"")</f>
        <v/>
      </c>
    </row>
    <row r="2849" ht="15" customHeight="1">
      <c r="B2849" s="16">
        <f>IF(AND(C2849&lt;&gt;"",J2849&lt;&gt;""),HYPERLINK("#'"&amp;C2849&amp;"'!"&amp;J2849,J2849),"")</f>
        <v/>
      </c>
    </row>
    <row r="2850" ht="15" customHeight="1">
      <c r="B2850" s="16">
        <f>IF(AND(C2850&lt;&gt;"",J2850&lt;&gt;""),HYPERLINK("#'"&amp;C2850&amp;"'!"&amp;J2850,J2850),"")</f>
        <v/>
      </c>
    </row>
    <row r="2851" ht="15" customHeight="1">
      <c r="B2851" s="16">
        <f>IF(AND(C2851&lt;&gt;"",J2851&lt;&gt;""),HYPERLINK("#'"&amp;C2851&amp;"'!"&amp;J2851,J2851),"")</f>
        <v/>
      </c>
    </row>
    <row r="2852" ht="15" customHeight="1">
      <c r="B2852" s="16">
        <f>IF(AND(C2852&lt;&gt;"",J2852&lt;&gt;""),HYPERLINK("#'"&amp;C2852&amp;"'!"&amp;J2852,J2852),"")</f>
        <v/>
      </c>
    </row>
    <row r="2853" ht="15" customHeight="1">
      <c r="B2853" s="16">
        <f>IF(AND(C2853&lt;&gt;"",J2853&lt;&gt;""),HYPERLINK("#'"&amp;C2853&amp;"'!"&amp;J2853,J2853),"")</f>
        <v/>
      </c>
    </row>
    <row r="2854" ht="15" customHeight="1">
      <c r="B2854" s="16">
        <f>IF(AND(C2854&lt;&gt;"",J2854&lt;&gt;""),HYPERLINK("#'"&amp;C2854&amp;"'!"&amp;J2854,J2854),"")</f>
        <v/>
      </c>
    </row>
    <row r="2855" ht="15" customHeight="1">
      <c r="B2855" s="16">
        <f>IF(AND(C2855&lt;&gt;"",J2855&lt;&gt;""),HYPERLINK("#'"&amp;C2855&amp;"'!"&amp;J2855,J2855),"")</f>
        <v/>
      </c>
    </row>
    <row r="2856" ht="15" customHeight="1">
      <c r="B2856" s="16">
        <f>IF(AND(C2856&lt;&gt;"",J2856&lt;&gt;""),HYPERLINK("#'"&amp;C2856&amp;"'!"&amp;J2856,J2856),"")</f>
        <v/>
      </c>
    </row>
    <row r="2857" ht="15" customHeight="1">
      <c r="B2857" s="16">
        <f>IF(AND(C2857&lt;&gt;"",J2857&lt;&gt;""),HYPERLINK("#'"&amp;C2857&amp;"'!"&amp;J2857,J2857),"")</f>
        <v/>
      </c>
    </row>
    <row r="2858" ht="15" customHeight="1">
      <c r="B2858" s="16">
        <f>IF(AND(C2858&lt;&gt;"",J2858&lt;&gt;""),HYPERLINK("#'"&amp;C2858&amp;"'!"&amp;J2858,J2858),"")</f>
        <v/>
      </c>
    </row>
    <row r="2859" ht="15" customHeight="1">
      <c r="B2859" s="16">
        <f>IF(AND(C2859&lt;&gt;"",J2859&lt;&gt;""),HYPERLINK("#'"&amp;C2859&amp;"'!"&amp;J2859,J2859),"")</f>
        <v/>
      </c>
    </row>
    <row r="2860" ht="15" customHeight="1">
      <c r="B2860" s="16">
        <f>IF(AND(C2860&lt;&gt;"",J2860&lt;&gt;""),HYPERLINK("#'"&amp;C2860&amp;"'!"&amp;J2860,J2860),"")</f>
        <v/>
      </c>
    </row>
    <row r="2861" ht="15" customHeight="1">
      <c r="B2861" s="16">
        <f>IF(AND(C2861&lt;&gt;"",J2861&lt;&gt;""),HYPERLINK("#'"&amp;C2861&amp;"'!"&amp;J2861,J2861),"")</f>
        <v/>
      </c>
    </row>
    <row r="2862" ht="15" customHeight="1">
      <c r="B2862" s="16">
        <f>IF(AND(C2862&lt;&gt;"",J2862&lt;&gt;""),HYPERLINK("#'"&amp;C2862&amp;"'!"&amp;J2862,J2862),"")</f>
        <v/>
      </c>
    </row>
    <row r="2863" ht="15" customHeight="1">
      <c r="B2863" s="16">
        <f>IF(AND(C2863&lt;&gt;"",J2863&lt;&gt;""),HYPERLINK("#'"&amp;C2863&amp;"'!"&amp;J2863,J2863),"")</f>
        <v/>
      </c>
    </row>
    <row r="2864" ht="15" customHeight="1">
      <c r="B2864" s="16">
        <f>IF(AND(C2864&lt;&gt;"",J2864&lt;&gt;""),HYPERLINK("#'"&amp;C2864&amp;"'!"&amp;J2864,J2864),"")</f>
        <v/>
      </c>
    </row>
    <row r="2865" ht="15" customHeight="1">
      <c r="B2865" s="16">
        <f>IF(AND(C2865&lt;&gt;"",J2865&lt;&gt;""),HYPERLINK("#'"&amp;C2865&amp;"'!"&amp;J2865,J2865),"")</f>
        <v/>
      </c>
    </row>
    <row r="2866" ht="15" customHeight="1">
      <c r="B2866" s="16">
        <f>IF(AND(C2866&lt;&gt;"",J2866&lt;&gt;""),HYPERLINK("#'"&amp;C2866&amp;"'!"&amp;J2866,J2866),"")</f>
        <v/>
      </c>
    </row>
    <row r="2867" ht="15" customHeight="1">
      <c r="B2867" s="16">
        <f>IF(AND(C2867&lt;&gt;"",J2867&lt;&gt;""),HYPERLINK("#'"&amp;C2867&amp;"'!"&amp;J2867,J2867),"")</f>
        <v/>
      </c>
    </row>
    <row r="2868" ht="15" customHeight="1">
      <c r="B2868" s="16">
        <f>IF(AND(C2868&lt;&gt;"",J2868&lt;&gt;""),HYPERLINK("#'"&amp;C2868&amp;"'!"&amp;J2868,J2868),"")</f>
        <v/>
      </c>
    </row>
    <row r="2869" ht="15" customHeight="1">
      <c r="B2869" s="16">
        <f>IF(AND(C2869&lt;&gt;"",J2869&lt;&gt;""),HYPERLINK("#'"&amp;C2869&amp;"'!"&amp;J2869,J2869),"")</f>
        <v/>
      </c>
    </row>
    <row r="2870" ht="15" customHeight="1">
      <c r="B2870" s="16">
        <f>IF(AND(C2870&lt;&gt;"",J2870&lt;&gt;""),HYPERLINK("#'"&amp;C2870&amp;"'!"&amp;J2870,J2870),"")</f>
        <v/>
      </c>
    </row>
    <row r="2871" ht="15" customHeight="1">
      <c r="B2871" s="16">
        <f>IF(AND(C2871&lt;&gt;"",J2871&lt;&gt;""),HYPERLINK("#'"&amp;C2871&amp;"'!"&amp;J2871,J2871),"")</f>
        <v/>
      </c>
    </row>
    <row r="2872" ht="15" customHeight="1">
      <c r="B2872" s="16">
        <f>IF(AND(C2872&lt;&gt;"",J2872&lt;&gt;""),HYPERLINK("#'"&amp;C2872&amp;"'!"&amp;J2872,J2872),"")</f>
        <v/>
      </c>
    </row>
    <row r="2873" ht="15" customHeight="1">
      <c r="B2873" s="16">
        <f>IF(AND(C2873&lt;&gt;"",J2873&lt;&gt;""),HYPERLINK("#'"&amp;C2873&amp;"'!"&amp;J2873,J2873),"")</f>
        <v/>
      </c>
    </row>
    <row r="2874" ht="15" customHeight="1">
      <c r="B2874" s="16">
        <f>IF(AND(C2874&lt;&gt;"",J2874&lt;&gt;""),HYPERLINK("#'"&amp;C2874&amp;"'!"&amp;J2874,J2874),"")</f>
        <v/>
      </c>
    </row>
    <row r="2875" ht="15" customHeight="1">
      <c r="B2875" s="16">
        <f>IF(AND(C2875&lt;&gt;"",J2875&lt;&gt;""),HYPERLINK("#'"&amp;C2875&amp;"'!"&amp;J2875,J2875),"")</f>
        <v/>
      </c>
    </row>
    <row r="2876" ht="15" customHeight="1">
      <c r="B2876" s="16">
        <f>IF(AND(C2876&lt;&gt;"",J2876&lt;&gt;""),HYPERLINK("#'"&amp;C2876&amp;"'!"&amp;J2876,J2876),"")</f>
        <v/>
      </c>
    </row>
    <row r="2877" ht="15" customHeight="1">
      <c r="B2877" s="16">
        <f>IF(AND(C2877&lt;&gt;"",J2877&lt;&gt;""),HYPERLINK("#'"&amp;C2877&amp;"'!"&amp;J2877,J2877),"")</f>
        <v/>
      </c>
    </row>
    <row r="2878" ht="15" customHeight="1">
      <c r="B2878" s="16">
        <f>IF(AND(C2878&lt;&gt;"",J2878&lt;&gt;""),HYPERLINK("#'"&amp;C2878&amp;"'!"&amp;J2878,J2878),"")</f>
        <v/>
      </c>
    </row>
    <row r="2879" ht="15" customHeight="1">
      <c r="B2879" s="16">
        <f>IF(AND(C2879&lt;&gt;"",J2879&lt;&gt;""),HYPERLINK("#'"&amp;C2879&amp;"'!"&amp;J2879,J2879),"")</f>
        <v/>
      </c>
    </row>
    <row r="2880" ht="15" customHeight="1">
      <c r="B2880" s="16">
        <f>IF(AND(C2880&lt;&gt;"",J2880&lt;&gt;""),HYPERLINK("#'"&amp;C2880&amp;"'!"&amp;J2880,J2880),"")</f>
        <v/>
      </c>
    </row>
    <row r="2881" ht="15" customHeight="1">
      <c r="B2881" s="16">
        <f>IF(AND(C2881&lt;&gt;"",J2881&lt;&gt;""),HYPERLINK("#'"&amp;C2881&amp;"'!"&amp;J2881,J2881),"")</f>
        <v/>
      </c>
    </row>
    <row r="2882" ht="15" customHeight="1">
      <c r="B2882" s="16">
        <f>IF(AND(C2882&lt;&gt;"",J2882&lt;&gt;""),HYPERLINK("#'"&amp;C2882&amp;"'!"&amp;J2882,J2882),"")</f>
        <v/>
      </c>
    </row>
    <row r="2883" ht="15" customHeight="1">
      <c r="B2883" s="16">
        <f>IF(AND(C2883&lt;&gt;"",J2883&lt;&gt;""),HYPERLINK("#'"&amp;C2883&amp;"'!"&amp;J2883,J2883),"")</f>
        <v/>
      </c>
    </row>
    <row r="2884" ht="15" customHeight="1">
      <c r="B2884" s="16">
        <f>IF(AND(C2884&lt;&gt;"",J2884&lt;&gt;""),HYPERLINK("#'"&amp;C2884&amp;"'!"&amp;J2884,J2884),"")</f>
        <v/>
      </c>
    </row>
    <row r="2885" ht="15" customHeight="1">
      <c r="B2885" s="16">
        <f>IF(AND(C2885&lt;&gt;"",J2885&lt;&gt;""),HYPERLINK("#'"&amp;C2885&amp;"'!"&amp;J2885,J2885),"")</f>
        <v/>
      </c>
    </row>
    <row r="2886" ht="15" customHeight="1">
      <c r="B2886" s="16">
        <f>IF(AND(C2886&lt;&gt;"",J2886&lt;&gt;""),HYPERLINK("#'"&amp;C2886&amp;"'!"&amp;J2886,J2886),"")</f>
        <v/>
      </c>
    </row>
    <row r="2887" ht="15" customHeight="1">
      <c r="B2887" s="16">
        <f>IF(AND(C2887&lt;&gt;"",J2887&lt;&gt;""),HYPERLINK("#'"&amp;C2887&amp;"'!"&amp;J2887,J2887),"")</f>
        <v/>
      </c>
    </row>
    <row r="2888" ht="15" customHeight="1">
      <c r="B2888" s="16">
        <f>IF(AND(C2888&lt;&gt;"",J2888&lt;&gt;""),HYPERLINK("#'"&amp;C2888&amp;"'!"&amp;J2888,J2888),"")</f>
        <v/>
      </c>
    </row>
    <row r="2889" ht="15" customHeight="1">
      <c r="B2889" s="16">
        <f>IF(AND(C2889&lt;&gt;"",J2889&lt;&gt;""),HYPERLINK("#'"&amp;C2889&amp;"'!"&amp;J2889,J2889),"")</f>
        <v/>
      </c>
    </row>
    <row r="2890" ht="15" customHeight="1">
      <c r="B2890" s="16">
        <f>IF(AND(C2890&lt;&gt;"",J2890&lt;&gt;""),HYPERLINK("#'"&amp;C2890&amp;"'!"&amp;J2890,J2890),"")</f>
        <v/>
      </c>
    </row>
    <row r="2891" ht="15" customHeight="1">
      <c r="B2891" s="16">
        <f>IF(AND(C2891&lt;&gt;"",J2891&lt;&gt;""),HYPERLINK("#'"&amp;C2891&amp;"'!"&amp;J2891,J2891),"")</f>
        <v/>
      </c>
    </row>
    <row r="2892" ht="15" customHeight="1">
      <c r="B2892" s="16">
        <f>IF(AND(C2892&lt;&gt;"",J2892&lt;&gt;""),HYPERLINK("#'"&amp;C2892&amp;"'!"&amp;J2892,J2892),"")</f>
        <v/>
      </c>
    </row>
    <row r="2893" ht="15" customHeight="1">
      <c r="B2893" s="16">
        <f>IF(AND(C2893&lt;&gt;"",J2893&lt;&gt;""),HYPERLINK("#'"&amp;C2893&amp;"'!"&amp;J2893,J2893),"")</f>
        <v/>
      </c>
    </row>
    <row r="2894" ht="15" customHeight="1">
      <c r="B2894" s="16">
        <f>IF(AND(C2894&lt;&gt;"",J2894&lt;&gt;""),HYPERLINK("#'"&amp;C2894&amp;"'!"&amp;J2894,J2894),"")</f>
        <v/>
      </c>
    </row>
    <row r="2895" ht="15" customHeight="1">
      <c r="B2895" s="16">
        <f>IF(AND(C2895&lt;&gt;"",J2895&lt;&gt;""),HYPERLINK("#'"&amp;C2895&amp;"'!"&amp;J2895,J2895),"")</f>
        <v/>
      </c>
    </row>
    <row r="2896" ht="15" customHeight="1">
      <c r="B2896" s="16">
        <f>IF(AND(C2896&lt;&gt;"",J2896&lt;&gt;""),HYPERLINK("#'"&amp;C2896&amp;"'!"&amp;J2896,J2896),"")</f>
        <v/>
      </c>
    </row>
    <row r="2897" ht="15" customHeight="1">
      <c r="B2897" s="16">
        <f>IF(AND(C2897&lt;&gt;"",J2897&lt;&gt;""),HYPERLINK("#'"&amp;C2897&amp;"'!"&amp;J2897,J2897),"")</f>
        <v/>
      </c>
    </row>
    <row r="2898" ht="15" customHeight="1">
      <c r="B2898" s="16">
        <f>IF(AND(C2898&lt;&gt;"",J2898&lt;&gt;""),HYPERLINK("#'"&amp;C2898&amp;"'!"&amp;J2898,J2898),"")</f>
        <v/>
      </c>
    </row>
    <row r="2899" ht="15" customHeight="1">
      <c r="B2899" s="16">
        <f>IF(AND(C2899&lt;&gt;"",J2899&lt;&gt;""),HYPERLINK("#'"&amp;C2899&amp;"'!"&amp;J2899,J2899),"")</f>
        <v/>
      </c>
    </row>
    <row r="2900" ht="15" customHeight="1">
      <c r="B2900" s="16">
        <f>IF(AND(C2900&lt;&gt;"",J2900&lt;&gt;""),HYPERLINK("#'"&amp;C2900&amp;"'!"&amp;J2900,J2900),"")</f>
        <v/>
      </c>
    </row>
    <row r="2901" ht="15" customHeight="1">
      <c r="B2901" s="16">
        <f>IF(AND(C2901&lt;&gt;"",J2901&lt;&gt;""),HYPERLINK("#'"&amp;C2901&amp;"'!"&amp;J2901,J2901),"")</f>
        <v/>
      </c>
    </row>
    <row r="2902" ht="15" customHeight="1">
      <c r="B2902" s="16">
        <f>IF(AND(C2902&lt;&gt;"",J2902&lt;&gt;""),HYPERLINK("#'"&amp;C2902&amp;"'!"&amp;J2902,J2902),"")</f>
        <v/>
      </c>
    </row>
    <row r="2903" ht="15" customHeight="1">
      <c r="B2903" s="16">
        <f>IF(AND(C2903&lt;&gt;"",J2903&lt;&gt;""),HYPERLINK("#'"&amp;C2903&amp;"'!"&amp;J2903,J2903),"")</f>
        <v/>
      </c>
    </row>
    <row r="2904" ht="15" customHeight="1">
      <c r="B2904" s="16">
        <f>IF(AND(C2904&lt;&gt;"",J2904&lt;&gt;""),HYPERLINK("#'"&amp;C2904&amp;"'!"&amp;J2904,J2904),"")</f>
        <v/>
      </c>
    </row>
    <row r="2905" ht="15" customHeight="1">
      <c r="B2905" s="16">
        <f>IF(AND(C2905&lt;&gt;"",J2905&lt;&gt;""),HYPERLINK("#'"&amp;C2905&amp;"'!"&amp;J2905,J2905),"")</f>
        <v/>
      </c>
    </row>
    <row r="2906" ht="15" customHeight="1">
      <c r="B2906" s="16">
        <f>IF(AND(C2906&lt;&gt;"",J2906&lt;&gt;""),HYPERLINK("#'"&amp;C2906&amp;"'!"&amp;J2906,J2906),"")</f>
        <v/>
      </c>
    </row>
    <row r="2907" ht="15" customHeight="1">
      <c r="B2907" s="16">
        <f>IF(AND(C2907&lt;&gt;"",J2907&lt;&gt;""),HYPERLINK("#'"&amp;C2907&amp;"'!"&amp;J2907,J2907),"")</f>
        <v/>
      </c>
    </row>
    <row r="2908" ht="15" customHeight="1">
      <c r="B2908" s="16">
        <f>IF(AND(C2908&lt;&gt;"",J2908&lt;&gt;""),HYPERLINK("#'"&amp;C2908&amp;"'!"&amp;J2908,J2908),"")</f>
        <v/>
      </c>
    </row>
    <row r="2909" ht="15" customHeight="1">
      <c r="B2909" s="16">
        <f>IF(AND(C2909&lt;&gt;"",J2909&lt;&gt;""),HYPERLINK("#'"&amp;C2909&amp;"'!"&amp;J2909,J2909),"")</f>
        <v/>
      </c>
    </row>
    <row r="2910" ht="15" customHeight="1">
      <c r="B2910" s="16">
        <f>IF(AND(C2910&lt;&gt;"",J2910&lt;&gt;""),HYPERLINK("#'"&amp;C2910&amp;"'!"&amp;J2910,J2910),"")</f>
        <v/>
      </c>
    </row>
    <row r="2911" ht="15" customHeight="1">
      <c r="B2911" s="16">
        <f>IF(AND(C2911&lt;&gt;"",J2911&lt;&gt;""),HYPERLINK("#'"&amp;C2911&amp;"'!"&amp;J2911,J2911),"")</f>
        <v/>
      </c>
    </row>
    <row r="2912" ht="15" customHeight="1">
      <c r="B2912" s="16">
        <f>IF(AND(C2912&lt;&gt;"",J2912&lt;&gt;""),HYPERLINK("#'"&amp;C2912&amp;"'!"&amp;J2912,J2912),"")</f>
        <v/>
      </c>
    </row>
    <row r="2913" ht="15" customHeight="1">
      <c r="B2913" s="16">
        <f>IF(AND(C2913&lt;&gt;"",J2913&lt;&gt;""),HYPERLINK("#'"&amp;C2913&amp;"'!"&amp;J2913,J2913),"")</f>
        <v/>
      </c>
    </row>
    <row r="2914" ht="15" customHeight="1">
      <c r="B2914" s="16">
        <f>IF(AND(C2914&lt;&gt;"",J2914&lt;&gt;""),HYPERLINK("#'"&amp;C2914&amp;"'!"&amp;J2914,J2914),"")</f>
        <v/>
      </c>
    </row>
    <row r="2915" ht="15" customHeight="1">
      <c r="B2915" s="16">
        <f>IF(AND(C2915&lt;&gt;"",J2915&lt;&gt;""),HYPERLINK("#'"&amp;C2915&amp;"'!"&amp;J2915,J2915),"")</f>
        <v/>
      </c>
    </row>
    <row r="2916" ht="15" customHeight="1">
      <c r="B2916" s="16">
        <f>IF(AND(C2916&lt;&gt;"",J2916&lt;&gt;""),HYPERLINK("#'"&amp;C2916&amp;"'!"&amp;J2916,J2916),"")</f>
        <v/>
      </c>
    </row>
    <row r="2917" ht="15" customHeight="1">
      <c r="B2917" s="16">
        <f>IF(AND(C2917&lt;&gt;"",J2917&lt;&gt;""),HYPERLINK("#'"&amp;C2917&amp;"'!"&amp;J2917,J2917),"")</f>
        <v/>
      </c>
    </row>
    <row r="2918" ht="15" customHeight="1">
      <c r="B2918" s="16">
        <f>IF(AND(C2918&lt;&gt;"",J2918&lt;&gt;""),HYPERLINK("#'"&amp;C2918&amp;"'!"&amp;J2918,J2918),"")</f>
        <v/>
      </c>
    </row>
    <row r="2919" ht="15" customHeight="1">
      <c r="B2919" s="16">
        <f>IF(AND(C2919&lt;&gt;"",J2919&lt;&gt;""),HYPERLINK("#'"&amp;C2919&amp;"'!"&amp;J2919,J2919),"")</f>
        <v/>
      </c>
    </row>
    <row r="2920" ht="15" customHeight="1">
      <c r="B2920" s="16">
        <f>IF(AND(C2920&lt;&gt;"",J2920&lt;&gt;""),HYPERLINK("#'"&amp;C2920&amp;"'!"&amp;J2920,J2920),"")</f>
        <v/>
      </c>
    </row>
    <row r="2921" ht="15" customHeight="1">
      <c r="B2921" s="16">
        <f>IF(AND(C2921&lt;&gt;"",J2921&lt;&gt;""),HYPERLINK("#'"&amp;C2921&amp;"'!"&amp;J2921,J2921),"")</f>
        <v/>
      </c>
    </row>
    <row r="2922" ht="15" customHeight="1">
      <c r="B2922" s="16">
        <f>IF(AND(C2922&lt;&gt;"",J2922&lt;&gt;""),HYPERLINK("#'"&amp;C2922&amp;"'!"&amp;J2922,J2922),"")</f>
        <v/>
      </c>
    </row>
    <row r="2923" ht="15" customHeight="1">
      <c r="B2923" s="16">
        <f>IF(AND(C2923&lt;&gt;"",J2923&lt;&gt;""),HYPERLINK("#'"&amp;C2923&amp;"'!"&amp;J2923,J2923),"")</f>
        <v/>
      </c>
    </row>
    <row r="2924" ht="15" customHeight="1">
      <c r="B2924" s="16">
        <f>IF(AND(C2924&lt;&gt;"",J2924&lt;&gt;""),HYPERLINK("#'"&amp;C2924&amp;"'!"&amp;J2924,J2924),"")</f>
        <v/>
      </c>
    </row>
    <row r="2925" ht="15" customHeight="1">
      <c r="B2925" s="16">
        <f>IF(AND(C2925&lt;&gt;"",J2925&lt;&gt;""),HYPERLINK("#'"&amp;C2925&amp;"'!"&amp;J2925,J2925),"")</f>
        <v/>
      </c>
    </row>
    <row r="2926" ht="15" customHeight="1">
      <c r="B2926" s="16">
        <f>IF(AND(C2926&lt;&gt;"",J2926&lt;&gt;""),HYPERLINK("#'"&amp;C2926&amp;"'!"&amp;J2926,J2926),"")</f>
        <v/>
      </c>
    </row>
    <row r="2927" ht="15" customHeight="1">
      <c r="B2927" s="16">
        <f>IF(AND(C2927&lt;&gt;"",J2927&lt;&gt;""),HYPERLINK("#'"&amp;C2927&amp;"'!"&amp;J2927,J2927),"")</f>
        <v/>
      </c>
    </row>
    <row r="2928" ht="15" customHeight="1">
      <c r="B2928" s="16">
        <f>IF(AND(C2928&lt;&gt;"",J2928&lt;&gt;""),HYPERLINK("#'"&amp;C2928&amp;"'!"&amp;J2928,J2928),"")</f>
        <v/>
      </c>
    </row>
    <row r="2929" ht="15" customHeight="1">
      <c r="B2929" s="16">
        <f>IF(AND(C2929&lt;&gt;"",J2929&lt;&gt;""),HYPERLINK("#'"&amp;C2929&amp;"'!"&amp;J2929,J2929),"")</f>
        <v/>
      </c>
    </row>
    <row r="2930" ht="15" customHeight="1">
      <c r="B2930" s="16">
        <f>IF(AND(C2930&lt;&gt;"",J2930&lt;&gt;""),HYPERLINK("#'"&amp;C2930&amp;"'!"&amp;J2930,J2930),"")</f>
        <v/>
      </c>
    </row>
    <row r="2931" ht="15" customHeight="1">
      <c r="B2931" s="16">
        <f>IF(AND(C2931&lt;&gt;"",J2931&lt;&gt;""),HYPERLINK("#'"&amp;C2931&amp;"'!"&amp;J2931,J2931),"")</f>
        <v/>
      </c>
    </row>
    <row r="2932" ht="15" customHeight="1">
      <c r="B2932" s="16">
        <f>IF(AND(C2932&lt;&gt;"",J2932&lt;&gt;""),HYPERLINK("#'"&amp;C2932&amp;"'!"&amp;J2932,J2932),"")</f>
        <v/>
      </c>
    </row>
    <row r="2933" ht="15" customHeight="1">
      <c r="B2933" s="16">
        <f>IF(AND(C2933&lt;&gt;"",J2933&lt;&gt;""),HYPERLINK("#'"&amp;C2933&amp;"'!"&amp;J2933,J2933),"")</f>
        <v/>
      </c>
    </row>
    <row r="2934" ht="15" customHeight="1">
      <c r="B2934" s="16">
        <f>IF(AND(C2934&lt;&gt;"",J2934&lt;&gt;""),HYPERLINK("#'"&amp;C2934&amp;"'!"&amp;J2934,J2934),"")</f>
        <v/>
      </c>
    </row>
    <row r="2935" ht="15" customHeight="1">
      <c r="B2935" s="16">
        <f>IF(AND(C2935&lt;&gt;"",J2935&lt;&gt;""),HYPERLINK("#'"&amp;C2935&amp;"'!"&amp;J2935,J2935),"")</f>
        <v/>
      </c>
    </row>
    <row r="2936" ht="15" customHeight="1">
      <c r="B2936" s="16">
        <f>IF(AND(C2936&lt;&gt;"",J2936&lt;&gt;""),HYPERLINK("#'"&amp;C2936&amp;"'!"&amp;J2936,J2936),"")</f>
        <v/>
      </c>
    </row>
    <row r="2937" ht="15" customHeight="1">
      <c r="B2937" s="16">
        <f>IF(AND(C2937&lt;&gt;"",J2937&lt;&gt;""),HYPERLINK("#'"&amp;C2937&amp;"'!"&amp;J2937,J2937),"")</f>
        <v/>
      </c>
    </row>
    <row r="2938" ht="15" customHeight="1">
      <c r="B2938" s="16">
        <f>IF(AND(C2938&lt;&gt;"",J2938&lt;&gt;""),HYPERLINK("#'"&amp;C2938&amp;"'!"&amp;J2938,J2938),"")</f>
        <v/>
      </c>
    </row>
    <row r="2939" ht="15" customHeight="1">
      <c r="B2939" s="16">
        <f>IF(AND(C2939&lt;&gt;"",J2939&lt;&gt;""),HYPERLINK("#'"&amp;C2939&amp;"'!"&amp;J2939,J2939),"")</f>
        <v/>
      </c>
    </row>
    <row r="2940" ht="15" customHeight="1">
      <c r="B2940" s="16">
        <f>IF(AND(C2940&lt;&gt;"",J2940&lt;&gt;""),HYPERLINK("#'"&amp;C2940&amp;"'!"&amp;J2940,J2940),"")</f>
        <v/>
      </c>
    </row>
    <row r="2941" ht="15" customHeight="1">
      <c r="B2941" s="16">
        <f>IF(AND(C2941&lt;&gt;"",J2941&lt;&gt;""),HYPERLINK("#'"&amp;C2941&amp;"'!"&amp;J2941,J2941),"")</f>
        <v/>
      </c>
    </row>
    <row r="2942" ht="15" customHeight="1">
      <c r="B2942" s="16">
        <f>IF(AND(C2942&lt;&gt;"",J2942&lt;&gt;""),HYPERLINK("#'"&amp;C2942&amp;"'!"&amp;J2942,J2942),"")</f>
        <v/>
      </c>
    </row>
    <row r="2943" ht="15" customHeight="1">
      <c r="B2943" s="16">
        <f>IF(AND(C2943&lt;&gt;"",J2943&lt;&gt;""),HYPERLINK("#'"&amp;C2943&amp;"'!"&amp;J2943,J2943),"")</f>
        <v/>
      </c>
    </row>
    <row r="2944" ht="15" customHeight="1">
      <c r="B2944" s="16">
        <f>IF(AND(C2944&lt;&gt;"",J2944&lt;&gt;""),HYPERLINK("#'"&amp;C2944&amp;"'!"&amp;J2944,J2944),"")</f>
        <v/>
      </c>
    </row>
    <row r="2945" ht="15" customHeight="1">
      <c r="B2945" s="16">
        <f>IF(AND(C2945&lt;&gt;"",J2945&lt;&gt;""),HYPERLINK("#'"&amp;C2945&amp;"'!"&amp;J2945,J2945),"")</f>
        <v/>
      </c>
    </row>
    <row r="2946" ht="15" customHeight="1">
      <c r="B2946" s="16">
        <f>IF(AND(C2946&lt;&gt;"",J2946&lt;&gt;""),HYPERLINK("#'"&amp;C2946&amp;"'!"&amp;J2946,J2946),"")</f>
        <v/>
      </c>
    </row>
    <row r="2947" ht="15" customHeight="1">
      <c r="B2947" s="16">
        <f>IF(AND(C2947&lt;&gt;"",J2947&lt;&gt;""),HYPERLINK("#'"&amp;C2947&amp;"'!"&amp;J2947,J2947),"")</f>
        <v/>
      </c>
    </row>
    <row r="2948" ht="15" customHeight="1">
      <c r="B2948" s="16">
        <f>IF(AND(C2948&lt;&gt;"",J2948&lt;&gt;""),HYPERLINK("#'"&amp;C2948&amp;"'!"&amp;J2948,J2948),"")</f>
        <v/>
      </c>
    </row>
    <row r="2949" ht="15" customHeight="1">
      <c r="B2949" s="16">
        <f>IF(AND(C2949&lt;&gt;"",J2949&lt;&gt;""),HYPERLINK("#'"&amp;C2949&amp;"'!"&amp;J2949,J2949),"")</f>
        <v/>
      </c>
    </row>
    <row r="2950" ht="15" customHeight="1">
      <c r="B2950" s="16">
        <f>IF(AND(C2950&lt;&gt;"",J2950&lt;&gt;""),HYPERLINK("#'"&amp;C2950&amp;"'!"&amp;J2950,J2950),"")</f>
        <v/>
      </c>
    </row>
    <row r="2951" ht="15" customHeight="1">
      <c r="B2951" s="16">
        <f>IF(AND(C2951&lt;&gt;"",J2951&lt;&gt;""),HYPERLINK("#'"&amp;C2951&amp;"'!"&amp;J2951,J2951),"")</f>
        <v/>
      </c>
    </row>
    <row r="2952" ht="15" customHeight="1">
      <c r="B2952" s="16">
        <f>IF(AND(C2952&lt;&gt;"",J2952&lt;&gt;""),HYPERLINK("#'"&amp;C2952&amp;"'!"&amp;J2952,J2952),"")</f>
        <v/>
      </c>
    </row>
    <row r="2953" ht="15" customHeight="1">
      <c r="B2953" s="16">
        <f>IF(AND(C2953&lt;&gt;"",J2953&lt;&gt;""),HYPERLINK("#'"&amp;C2953&amp;"'!"&amp;J2953,J2953),"")</f>
        <v/>
      </c>
    </row>
    <row r="2954" ht="15" customHeight="1">
      <c r="B2954" s="16">
        <f>IF(AND(C2954&lt;&gt;"",J2954&lt;&gt;""),HYPERLINK("#'"&amp;C2954&amp;"'!"&amp;J2954,J2954),"")</f>
        <v/>
      </c>
    </row>
    <row r="2955" ht="15" customHeight="1">
      <c r="B2955" s="16">
        <f>IF(AND(C2955&lt;&gt;"",J2955&lt;&gt;""),HYPERLINK("#'"&amp;C2955&amp;"'!"&amp;J2955,J2955),"")</f>
        <v/>
      </c>
    </row>
    <row r="2956" ht="15" customHeight="1">
      <c r="B2956" s="16">
        <f>IF(AND(C2956&lt;&gt;"",J2956&lt;&gt;""),HYPERLINK("#'"&amp;C2956&amp;"'!"&amp;J2956,J2956),"")</f>
        <v/>
      </c>
    </row>
    <row r="2957" ht="15" customHeight="1">
      <c r="B2957" s="16">
        <f>IF(AND(C2957&lt;&gt;"",J2957&lt;&gt;""),HYPERLINK("#'"&amp;C2957&amp;"'!"&amp;J2957,J2957),"")</f>
        <v/>
      </c>
    </row>
    <row r="2958" ht="15" customHeight="1">
      <c r="B2958" s="16">
        <f>IF(AND(C2958&lt;&gt;"",J2958&lt;&gt;""),HYPERLINK("#'"&amp;C2958&amp;"'!"&amp;J2958,J2958),"")</f>
        <v/>
      </c>
    </row>
    <row r="2959" ht="15" customHeight="1">
      <c r="B2959" s="16">
        <f>IF(AND(C2959&lt;&gt;"",J2959&lt;&gt;""),HYPERLINK("#'"&amp;C2959&amp;"'!"&amp;J2959,J2959),"")</f>
        <v/>
      </c>
    </row>
    <row r="2960" ht="15" customHeight="1">
      <c r="B2960" s="16">
        <f>IF(AND(C2960&lt;&gt;"",J2960&lt;&gt;""),HYPERLINK("#'"&amp;C2960&amp;"'!"&amp;J2960,J2960),"")</f>
        <v/>
      </c>
    </row>
    <row r="2961" ht="15" customHeight="1">
      <c r="B2961" s="16">
        <f>IF(AND(C2961&lt;&gt;"",J2961&lt;&gt;""),HYPERLINK("#'"&amp;C2961&amp;"'!"&amp;J2961,J2961),"")</f>
        <v/>
      </c>
    </row>
    <row r="2962" ht="15" customHeight="1">
      <c r="B2962" s="16">
        <f>IF(AND(C2962&lt;&gt;"",J2962&lt;&gt;""),HYPERLINK("#'"&amp;C2962&amp;"'!"&amp;J2962,J2962),"")</f>
        <v/>
      </c>
    </row>
    <row r="2963" ht="15" customHeight="1">
      <c r="B2963" s="16">
        <f>IF(AND(C2963&lt;&gt;"",J2963&lt;&gt;""),HYPERLINK("#'"&amp;C2963&amp;"'!"&amp;J2963,J2963),"")</f>
        <v/>
      </c>
    </row>
    <row r="2964" ht="15" customHeight="1">
      <c r="B2964" s="16">
        <f>IF(AND(C2964&lt;&gt;"",J2964&lt;&gt;""),HYPERLINK("#'"&amp;C2964&amp;"'!"&amp;J2964,J2964),"")</f>
        <v/>
      </c>
    </row>
    <row r="2965" ht="15" customHeight="1">
      <c r="B2965" s="16">
        <f>IF(AND(C2965&lt;&gt;"",J2965&lt;&gt;""),HYPERLINK("#'"&amp;C2965&amp;"'!"&amp;J2965,J2965),"")</f>
        <v/>
      </c>
    </row>
    <row r="2966" ht="15" customHeight="1">
      <c r="B2966" s="16">
        <f>IF(AND(C2966&lt;&gt;"",J2966&lt;&gt;""),HYPERLINK("#'"&amp;C2966&amp;"'!"&amp;J2966,J2966),"")</f>
        <v/>
      </c>
    </row>
    <row r="2967" ht="15" customHeight="1">
      <c r="B2967" s="16">
        <f>IF(AND(C2967&lt;&gt;"",J2967&lt;&gt;""),HYPERLINK("#'"&amp;C2967&amp;"'!"&amp;J2967,J2967),"")</f>
        <v/>
      </c>
    </row>
    <row r="2968" ht="15" customHeight="1">
      <c r="B2968" s="16">
        <f>IF(AND(C2968&lt;&gt;"",J2968&lt;&gt;""),HYPERLINK("#'"&amp;C2968&amp;"'!"&amp;J2968,J2968),"")</f>
        <v/>
      </c>
    </row>
    <row r="2969" ht="15" customHeight="1">
      <c r="B2969" s="16">
        <f>IF(AND(C2969&lt;&gt;"",J2969&lt;&gt;""),HYPERLINK("#'"&amp;C2969&amp;"'!"&amp;J2969,J2969),"")</f>
        <v/>
      </c>
    </row>
    <row r="2970" ht="15" customHeight="1">
      <c r="B2970" s="16">
        <f>IF(AND(C2970&lt;&gt;"",J2970&lt;&gt;""),HYPERLINK("#'"&amp;C2970&amp;"'!"&amp;J2970,J2970),"")</f>
        <v/>
      </c>
    </row>
    <row r="2971" ht="15" customHeight="1">
      <c r="B2971" s="16">
        <f>IF(AND(C2971&lt;&gt;"",J2971&lt;&gt;""),HYPERLINK("#'"&amp;C2971&amp;"'!"&amp;J2971,J2971),"")</f>
        <v/>
      </c>
    </row>
    <row r="2972" ht="15" customHeight="1">
      <c r="B2972" s="16">
        <f>IF(AND(C2972&lt;&gt;"",J2972&lt;&gt;""),HYPERLINK("#'"&amp;C2972&amp;"'!"&amp;J2972,J2972),"")</f>
        <v/>
      </c>
    </row>
    <row r="2973" ht="15" customHeight="1">
      <c r="B2973" s="16">
        <f>IF(AND(C2973&lt;&gt;"",J2973&lt;&gt;""),HYPERLINK("#'"&amp;C2973&amp;"'!"&amp;J2973,J2973),"")</f>
        <v/>
      </c>
    </row>
    <row r="2974" ht="15" customHeight="1">
      <c r="B2974" s="16">
        <f>IF(AND(C2974&lt;&gt;"",J2974&lt;&gt;""),HYPERLINK("#'"&amp;C2974&amp;"'!"&amp;J2974,J2974),"")</f>
        <v/>
      </c>
    </row>
    <row r="2975" ht="15" customHeight="1">
      <c r="B2975" s="16">
        <f>IF(AND(C2975&lt;&gt;"",J2975&lt;&gt;""),HYPERLINK("#'"&amp;C2975&amp;"'!"&amp;J2975,J2975),"")</f>
        <v/>
      </c>
    </row>
    <row r="2976" ht="15" customHeight="1">
      <c r="B2976" s="16">
        <f>IF(AND(C2976&lt;&gt;"",J2976&lt;&gt;""),HYPERLINK("#'"&amp;C2976&amp;"'!"&amp;J2976,J2976),"")</f>
        <v/>
      </c>
    </row>
    <row r="2977" ht="15" customHeight="1">
      <c r="B2977" s="16">
        <f>IF(AND(C2977&lt;&gt;"",J2977&lt;&gt;""),HYPERLINK("#'"&amp;C2977&amp;"'!"&amp;J2977,J2977),"")</f>
        <v/>
      </c>
    </row>
    <row r="2978" ht="15" customHeight="1">
      <c r="B2978" s="16">
        <f>IF(AND(C2978&lt;&gt;"",J2978&lt;&gt;""),HYPERLINK("#'"&amp;C2978&amp;"'!"&amp;J2978,J2978),"")</f>
        <v/>
      </c>
    </row>
    <row r="2979" ht="15" customHeight="1">
      <c r="B2979" s="16">
        <f>IF(AND(C2979&lt;&gt;"",J2979&lt;&gt;""),HYPERLINK("#'"&amp;C2979&amp;"'!"&amp;J2979,J2979),"")</f>
        <v/>
      </c>
    </row>
    <row r="2980" ht="15" customHeight="1">
      <c r="B2980" s="16">
        <f>IF(AND(C2980&lt;&gt;"",J2980&lt;&gt;""),HYPERLINK("#'"&amp;C2980&amp;"'!"&amp;J2980,J2980),"")</f>
        <v/>
      </c>
    </row>
    <row r="2981" ht="15" customHeight="1">
      <c r="B2981" s="16">
        <f>IF(AND(C2981&lt;&gt;"",J2981&lt;&gt;""),HYPERLINK("#'"&amp;C2981&amp;"'!"&amp;J2981,J2981),"")</f>
        <v/>
      </c>
    </row>
    <row r="2982" ht="15" customHeight="1">
      <c r="B2982" s="16">
        <f>IF(AND(C2982&lt;&gt;"",J2982&lt;&gt;""),HYPERLINK("#'"&amp;C2982&amp;"'!"&amp;J2982,J2982),"")</f>
        <v/>
      </c>
    </row>
    <row r="2983" ht="15" customHeight="1">
      <c r="B2983" s="16">
        <f>IF(AND(C2983&lt;&gt;"",J2983&lt;&gt;""),HYPERLINK("#'"&amp;C2983&amp;"'!"&amp;J2983,J2983),"")</f>
        <v/>
      </c>
    </row>
    <row r="2984" ht="15" customHeight="1">
      <c r="B2984" s="16">
        <f>IF(AND(C2984&lt;&gt;"",J2984&lt;&gt;""),HYPERLINK("#'"&amp;C2984&amp;"'!"&amp;J2984,J2984),"")</f>
        <v/>
      </c>
    </row>
    <row r="2985" ht="15" customHeight="1">
      <c r="B2985" s="16">
        <f>IF(AND(C2985&lt;&gt;"",J2985&lt;&gt;""),HYPERLINK("#'"&amp;C2985&amp;"'!"&amp;J2985,J2985),"")</f>
        <v/>
      </c>
    </row>
    <row r="2986" ht="15" customHeight="1">
      <c r="B2986" s="16">
        <f>IF(AND(C2986&lt;&gt;"",J2986&lt;&gt;""),HYPERLINK("#'"&amp;C2986&amp;"'!"&amp;J2986,J2986),"")</f>
        <v/>
      </c>
    </row>
    <row r="2987" ht="15" customHeight="1">
      <c r="B2987" s="16">
        <f>IF(AND(C2987&lt;&gt;"",J2987&lt;&gt;""),HYPERLINK("#'"&amp;C2987&amp;"'!"&amp;J2987,J2987),"")</f>
        <v/>
      </c>
    </row>
    <row r="2988" ht="15" customHeight="1">
      <c r="B2988" s="16">
        <f>IF(AND(C2988&lt;&gt;"",J2988&lt;&gt;""),HYPERLINK("#'"&amp;C2988&amp;"'!"&amp;J2988,J2988),"")</f>
        <v/>
      </c>
    </row>
    <row r="2989" ht="15" customHeight="1">
      <c r="B2989" s="16">
        <f>IF(AND(C2989&lt;&gt;"",J2989&lt;&gt;""),HYPERLINK("#'"&amp;C2989&amp;"'!"&amp;J2989,J2989),"")</f>
        <v/>
      </c>
    </row>
    <row r="2990" ht="15" customHeight="1">
      <c r="B2990" s="16">
        <f>IF(AND(C2990&lt;&gt;"",J2990&lt;&gt;""),HYPERLINK("#'"&amp;C2990&amp;"'!"&amp;J2990,J2990),"")</f>
        <v/>
      </c>
    </row>
    <row r="2991" ht="15" customHeight="1">
      <c r="B2991" s="16">
        <f>IF(AND(C2991&lt;&gt;"",J2991&lt;&gt;""),HYPERLINK("#'"&amp;C2991&amp;"'!"&amp;J2991,J2991),"")</f>
        <v/>
      </c>
    </row>
    <row r="2992" ht="15" customHeight="1">
      <c r="B2992" s="16">
        <f>IF(AND(C2992&lt;&gt;"",J2992&lt;&gt;""),HYPERLINK("#'"&amp;C2992&amp;"'!"&amp;J2992,J2992),"")</f>
        <v/>
      </c>
    </row>
    <row r="2993" ht="15" customHeight="1">
      <c r="B2993" s="16">
        <f>IF(AND(C2993&lt;&gt;"",J2993&lt;&gt;""),HYPERLINK("#'"&amp;C2993&amp;"'!"&amp;J2993,J2993),"")</f>
        <v/>
      </c>
    </row>
    <row r="2994" ht="15" customHeight="1">
      <c r="B2994" s="16">
        <f>IF(AND(C2994&lt;&gt;"",J2994&lt;&gt;""),HYPERLINK("#'"&amp;C2994&amp;"'!"&amp;J2994,J2994),"")</f>
        <v/>
      </c>
    </row>
    <row r="2995" ht="15" customHeight="1">
      <c r="B2995" s="16">
        <f>IF(AND(C2995&lt;&gt;"",J2995&lt;&gt;""),HYPERLINK("#'"&amp;C2995&amp;"'!"&amp;J2995,J2995),"")</f>
        <v/>
      </c>
    </row>
    <row r="2996" ht="15" customHeight="1">
      <c r="B2996" s="16">
        <f>IF(AND(C2996&lt;&gt;"",J2996&lt;&gt;""),HYPERLINK("#'"&amp;C2996&amp;"'!"&amp;J2996,J2996),"")</f>
        <v/>
      </c>
    </row>
    <row r="2997" ht="15" customHeight="1">
      <c r="B2997" s="16">
        <f>IF(AND(C2997&lt;&gt;"",J2997&lt;&gt;""),HYPERLINK("#'"&amp;C2997&amp;"'!"&amp;J2997,J2997),"")</f>
        <v/>
      </c>
    </row>
    <row r="2998" ht="15" customHeight="1">
      <c r="B2998" s="16">
        <f>IF(AND(C2998&lt;&gt;"",J2998&lt;&gt;""),HYPERLINK("#'"&amp;C2998&amp;"'!"&amp;J2998,J2998),"")</f>
        <v/>
      </c>
    </row>
    <row r="2999" ht="15" customHeight="1">
      <c r="B2999" s="16">
        <f>IF(AND(C2999&lt;&gt;"",J2999&lt;&gt;""),HYPERLINK("#'"&amp;C2999&amp;"'!"&amp;J2999,J2999),"")</f>
        <v/>
      </c>
    </row>
    <row r="3000" ht="15" customHeight="1">
      <c r="B3000" s="16">
        <f>IF(AND(C3000&lt;&gt;"",J3000&lt;&gt;""),HYPERLINK("#'"&amp;C3000&amp;"'!"&amp;J3000,J3000),"")</f>
        <v/>
      </c>
    </row>
    <row r="3001" ht="15" customHeight="1">
      <c r="B3001" s="16">
        <f>IF(AND(C3001&lt;&gt;"",J3001&lt;&gt;""),HYPERLINK("#'"&amp;C3001&amp;"'!"&amp;J3001,J3001),"")</f>
        <v/>
      </c>
    </row>
    <row r="3002" ht="15" customHeight="1">
      <c r="B3002" s="16">
        <f>IF(AND(C3002&lt;&gt;"",J3002&lt;&gt;""),HYPERLINK("#'"&amp;C3002&amp;"'!"&amp;J3002,J3002),"")</f>
        <v/>
      </c>
    </row>
    <row r="3003" ht="15" customHeight="1">
      <c r="B3003" s="16">
        <f>IF(AND(C3003&lt;&gt;"",J3003&lt;&gt;""),HYPERLINK("#'"&amp;C3003&amp;"'!"&amp;J3003,J3003),"")</f>
        <v/>
      </c>
    </row>
    <row r="3004" ht="15" customHeight="1">
      <c r="B3004" s="16">
        <f>IF(AND(C3004&lt;&gt;"",J3004&lt;&gt;""),HYPERLINK("#'"&amp;C3004&amp;"'!"&amp;J3004,J3004),"")</f>
        <v/>
      </c>
    </row>
    <row r="3005" ht="15" customHeight="1">
      <c r="B3005" s="16">
        <f>IF(AND(C3005&lt;&gt;"",J3005&lt;&gt;""),HYPERLINK("#'"&amp;C3005&amp;"'!"&amp;J3005,J3005),"")</f>
        <v/>
      </c>
    </row>
    <row r="3006" ht="15" customHeight="1">
      <c r="B3006" s="16">
        <f>IF(AND(C3006&lt;&gt;"",J3006&lt;&gt;""),HYPERLINK("#'"&amp;C3006&amp;"'!"&amp;J3006,J3006),"")</f>
        <v/>
      </c>
    </row>
    <row r="3007" ht="15" customHeight="1">
      <c r="B3007" s="16">
        <f>IF(AND(C3007&lt;&gt;"",J3007&lt;&gt;""),HYPERLINK("#'"&amp;C3007&amp;"'!"&amp;J3007,J3007),"")</f>
        <v/>
      </c>
    </row>
    <row r="3008" ht="15" customHeight="1">
      <c r="B3008" s="16">
        <f>IF(AND(C3008&lt;&gt;"",J3008&lt;&gt;""),HYPERLINK("#'"&amp;C3008&amp;"'!"&amp;J3008,J3008),"")</f>
        <v/>
      </c>
    </row>
    <row r="3009" ht="15" customHeight="1">
      <c r="B3009" s="16">
        <f>IF(AND(C3009&lt;&gt;"",J3009&lt;&gt;""),HYPERLINK("#'"&amp;C3009&amp;"'!"&amp;J3009,J3009),"")</f>
        <v/>
      </c>
    </row>
    <row r="3010" ht="15" customHeight="1">
      <c r="B3010" s="16">
        <f>IF(AND(C3010&lt;&gt;"",J3010&lt;&gt;""),HYPERLINK("#'"&amp;C3010&amp;"'!"&amp;J3010,J3010),"")</f>
        <v/>
      </c>
    </row>
    <row r="3011" ht="15" customHeight="1">
      <c r="B3011" s="16">
        <f>IF(AND(C3011&lt;&gt;"",J3011&lt;&gt;""),HYPERLINK("#'"&amp;C3011&amp;"'!"&amp;J3011,J3011),"")</f>
        <v/>
      </c>
    </row>
    <row r="3012" ht="15" customHeight="1">
      <c r="B3012" s="16">
        <f>IF(AND(C3012&lt;&gt;"",J3012&lt;&gt;""),HYPERLINK("#'"&amp;C3012&amp;"'!"&amp;J3012,J3012),"")</f>
        <v/>
      </c>
    </row>
    <row r="3013" ht="15" customHeight="1">
      <c r="B3013" s="16">
        <f>IF(AND(C3013&lt;&gt;"",J3013&lt;&gt;""),HYPERLINK("#'"&amp;C3013&amp;"'!"&amp;J3013,J3013),"")</f>
        <v/>
      </c>
    </row>
    <row r="3014" ht="15" customHeight="1">
      <c r="B3014" s="16">
        <f>IF(AND(C3014&lt;&gt;"",J3014&lt;&gt;""),HYPERLINK("#'"&amp;C3014&amp;"'!"&amp;J3014,J3014),"")</f>
        <v/>
      </c>
    </row>
    <row r="3015" ht="15" customHeight="1">
      <c r="B3015" s="16">
        <f>IF(AND(C3015&lt;&gt;"",J3015&lt;&gt;""),HYPERLINK("#'"&amp;C3015&amp;"'!"&amp;J3015,J3015),"")</f>
        <v/>
      </c>
    </row>
    <row r="3016" ht="15" customHeight="1">
      <c r="B3016" s="16">
        <f>IF(AND(C3016&lt;&gt;"",J3016&lt;&gt;""),HYPERLINK("#'"&amp;C3016&amp;"'!"&amp;J3016,J3016),"")</f>
        <v/>
      </c>
    </row>
    <row r="3017" ht="15" customHeight="1">
      <c r="B3017" s="16">
        <f>IF(AND(C3017&lt;&gt;"",J3017&lt;&gt;""),HYPERLINK("#'"&amp;C3017&amp;"'!"&amp;J3017,J3017),"")</f>
        <v/>
      </c>
    </row>
    <row r="3018" ht="15" customHeight="1">
      <c r="B3018" s="16">
        <f>IF(AND(C3018&lt;&gt;"",J3018&lt;&gt;""),HYPERLINK("#'"&amp;C3018&amp;"'!"&amp;J3018,J3018),"")</f>
        <v/>
      </c>
    </row>
    <row r="3019" ht="15" customHeight="1">
      <c r="B3019" s="16">
        <f>IF(AND(C3019&lt;&gt;"",J3019&lt;&gt;""),HYPERLINK("#'"&amp;C3019&amp;"'!"&amp;J3019,J3019),"")</f>
        <v/>
      </c>
    </row>
    <row r="3020" ht="15" customHeight="1">
      <c r="B3020" s="16">
        <f>IF(AND(C3020&lt;&gt;"",J3020&lt;&gt;""),HYPERLINK("#'"&amp;C3020&amp;"'!"&amp;J3020,J3020),"")</f>
        <v/>
      </c>
    </row>
    <row r="3021" ht="15" customHeight="1">
      <c r="B3021" s="16">
        <f>IF(AND(C3021&lt;&gt;"",J3021&lt;&gt;""),HYPERLINK("#'"&amp;C3021&amp;"'!"&amp;J3021,J3021),"")</f>
        <v/>
      </c>
    </row>
    <row r="3022" ht="15" customHeight="1">
      <c r="B3022" s="16">
        <f>IF(AND(C3022&lt;&gt;"",J3022&lt;&gt;""),HYPERLINK("#'"&amp;C3022&amp;"'!"&amp;J3022,J3022),"")</f>
        <v/>
      </c>
    </row>
    <row r="3023" ht="15" customHeight="1">
      <c r="B3023" s="16">
        <f>IF(AND(C3023&lt;&gt;"",J3023&lt;&gt;""),HYPERLINK("#'"&amp;C3023&amp;"'!"&amp;J3023,J3023),"")</f>
        <v/>
      </c>
    </row>
    <row r="3024" ht="15" customHeight="1">
      <c r="B3024" s="16">
        <f>IF(AND(C3024&lt;&gt;"",J3024&lt;&gt;""),HYPERLINK("#'"&amp;C3024&amp;"'!"&amp;J3024,J3024),"")</f>
        <v/>
      </c>
    </row>
    <row r="3025" ht="15" customHeight="1">
      <c r="B3025" s="16">
        <f>IF(AND(C3025&lt;&gt;"",J3025&lt;&gt;""),HYPERLINK("#'"&amp;C3025&amp;"'!"&amp;J3025,J3025),"")</f>
        <v/>
      </c>
    </row>
    <row r="3026" ht="15" customHeight="1">
      <c r="B3026" s="16">
        <f>IF(AND(C3026&lt;&gt;"",J3026&lt;&gt;""),HYPERLINK("#'"&amp;C3026&amp;"'!"&amp;J3026,J3026),"")</f>
        <v/>
      </c>
    </row>
    <row r="3027" ht="15" customHeight="1">
      <c r="B3027" s="16">
        <f>IF(AND(C3027&lt;&gt;"",J3027&lt;&gt;""),HYPERLINK("#'"&amp;C3027&amp;"'!"&amp;J3027,J3027),"")</f>
        <v/>
      </c>
    </row>
    <row r="3028" ht="15" customHeight="1">
      <c r="B3028" s="16">
        <f>IF(AND(C3028&lt;&gt;"",J3028&lt;&gt;""),HYPERLINK("#'"&amp;C3028&amp;"'!"&amp;J3028,J3028),"")</f>
        <v/>
      </c>
    </row>
    <row r="3029" ht="15" customHeight="1">
      <c r="B3029" s="16">
        <f>IF(AND(C3029&lt;&gt;"",J3029&lt;&gt;""),HYPERLINK("#'"&amp;C3029&amp;"'!"&amp;J3029,J3029),"")</f>
        <v/>
      </c>
    </row>
    <row r="3030" ht="15" customHeight="1">
      <c r="B3030" s="16">
        <f>IF(AND(C3030&lt;&gt;"",J3030&lt;&gt;""),HYPERLINK("#'"&amp;C3030&amp;"'!"&amp;J3030,J3030),"")</f>
        <v/>
      </c>
    </row>
    <row r="3031" ht="15" customHeight="1">
      <c r="B3031" s="16">
        <f>IF(AND(C3031&lt;&gt;"",J3031&lt;&gt;""),HYPERLINK("#'"&amp;C3031&amp;"'!"&amp;J3031,J3031),"")</f>
        <v/>
      </c>
    </row>
    <row r="3032" ht="15" customHeight="1">
      <c r="B3032" s="16">
        <f>IF(AND(C3032&lt;&gt;"",J3032&lt;&gt;""),HYPERLINK("#'"&amp;C3032&amp;"'!"&amp;J3032,J3032),"")</f>
        <v/>
      </c>
    </row>
    <row r="3033" ht="15" customHeight="1">
      <c r="B3033" s="16">
        <f>IF(AND(C3033&lt;&gt;"",J3033&lt;&gt;""),HYPERLINK("#'"&amp;C3033&amp;"'!"&amp;J3033,J3033),"")</f>
        <v/>
      </c>
    </row>
    <row r="3034" ht="15" customHeight="1">
      <c r="B3034" s="16">
        <f>IF(AND(C3034&lt;&gt;"",J3034&lt;&gt;""),HYPERLINK("#'"&amp;C3034&amp;"'!"&amp;J3034,J3034),"")</f>
        <v/>
      </c>
    </row>
    <row r="3035" ht="15" customHeight="1">
      <c r="B3035" s="16">
        <f>IF(AND(C3035&lt;&gt;"",J3035&lt;&gt;""),HYPERLINK("#'"&amp;C3035&amp;"'!"&amp;J3035,J3035),"")</f>
        <v/>
      </c>
    </row>
    <row r="3036" ht="15" customHeight="1">
      <c r="B3036" s="16">
        <f>IF(AND(C3036&lt;&gt;"",J3036&lt;&gt;""),HYPERLINK("#'"&amp;C3036&amp;"'!"&amp;J3036,J3036),"")</f>
        <v/>
      </c>
    </row>
    <row r="3037" ht="15" customHeight="1">
      <c r="B3037" s="16">
        <f>IF(AND(C3037&lt;&gt;"",J3037&lt;&gt;""),HYPERLINK("#'"&amp;C3037&amp;"'!"&amp;J3037,J3037),"")</f>
        <v/>
      </c>
    </row>
    <row r="3038" ht="15" customHeight="1">
      <c r="B3038" s="16">
        <f>IF(AND(C3038&lt;&gt;"",J3038&lt;&gt;""),HYPERLINK("#'"&amp;C3038&amp;"'!"&amp;J3038,J3038),"")</f>
        <v/>
      </c>
    </row>
    <row r="3039" ht="15" customHeight="1">
      <c r="B3039" s="16">
        <f>IF(AND(C3039&lt;&gt;"",J3039&lt;&gt;""),HYPERLINK("#'"&amp;C3039&amp;"'!"&amp;J3039,J3039),"")</f>
        <v/>
      </c>
    </row>
    <row r="3040" ht="15" customHeight="1">
      <c r="B3040" s="16">
        <f>IF(AND(C3040&lt;&gt;"",J3040&lt;&gt;""),HYPERLINK("#'"&amp;C3040&amp;"'!"&amp;J3040,J3040),"")</f>
        <v/>
      </c>
    </row>
    <row r="3041" ht="15" customHeight="1">
      <c r="B3041" s="16">
        <f>IF(AND(C3041&lt;&gt;"",J3041&lt;&gt;""),HYPERLINK("#'"&amp;C3041&amp;"'!"&amp;J3041,J3041),"")</f>
        <v/>
      </c>
    </row>
    <row r="3042" ht="15" customHeight="1">
      <c r="B3042" s="16">
        <f>IF(AND(C3042&lt;&gt;"",J3042&lt;&gt;""),HYPERLINK("#'"&amp;C3042&amp;"'!"&amp;J3042,J3042),"")</f>
        <v/>
      </c>
    </row>
    <row r="3043" ht="15" customHeight="1">
      <c r="B3043" s="16">
        <f>IF(AND(C3043&lt;&gt;"",J3043&lt;&gt;""),HYPERLINK("#'"&amp;C3043&amp;"'!"&amp;J3043,J3043),"")</f>
        <v/>
      </c>
    </row>
    <row r="3044" ht="15" customHeight="1">
      <c r="B3044" s="16">
        <f>IF(AND(C3044&lt;&gt;"",J3044&lt;&gt;""),HYPERLINK("#'"&amp;C3044&amp;"'!"&amp;J3044,J3044),"")</f>
        <v/>
      </c>
    </row>
    <row r="3045" ht="15" customHeight="1">
      <c r="B3045" s="16">
        <f>IF(AND(C3045&lt;&gt;"",J3045&lt;&gt;""),HYPERLINK("#'"&amp;C3045&amp;"'!"&amp;J3045,J3045),"")</f>
        <v/>
      </c>
    </row>
    <row r="3046" ht="15" customHeight="1">
      <c r="B3046" s="16">
        <f>IF(AND(C3046&lt;&gt;"",J3046&lt;&gt;""),HYPERLINK("#'"&amp;C3046&amp;"'!"&amp;J3046,J3046),"")</f>
        <v/>
      </c>
    </row>
    <row r="3047" ht="15" customHeight="1">
      <c r="B3047" s="16">
        <f>IF(AND(C3047&lt;&gt;"",J3047&lt;&gt;""),HYPERLINK("#'"&amp;C3047&amp;"'!"&amp;J3047,J3047),"")</f>
        <v/>
      </c>
    </row>
    <row r="3048" ht="15" customHeight="1">
      <c r="B3048" s="16">
        <f>IF(AND(C3048&lt;&gt;"",J3048&lt;&gt;""),HYPERLINK("#'"&amp;C3048&amp;"'!"&amp;J3048,J3048),"")</f>
        <v/>
      </c>
    </row>
    <row r="3049" ht="15" customHeight="1">
      <c r="B3049" s="16">
        <f>IF(AND(C3049&lt;&gt;"",J3049&lt;&gt;""),HYPERLINK("#'"&amp;C3049&amp;"'!"&amp;J3049,J3049),"")</f>
        <v/>
      </c>
    </row>
    <row r="3050" ht="15" customHeight="1">
      <c r="B3050" s="16">
        <f>IF(AND(C3050&lt;&gt;"",J3050&lt;&gt;""),HYPERLINK("#'"&amp;C3050&amp;"'!"&amp;J3050,J3050),"")</f>
        <v/>
      </c>
    </row>
    <row r="3051" ht="15" customHeight="1">
      <c r="B3051" s="16">
        <f>IF(AND(C3051&lt;&gt;"",J3051&lt;&gt;""),HYPERLINK("#'"&amp;C3051&amp;"'!"&amp;J3051,J3051),"")</f>
        <v/>
      </c>
    </row>
    <row r="3052" ht="15" customHeight="1">
      <c r="B3052" s="16">
        <f>IF(AND(C3052&lt;&gt;"",J3052&lt;&gt;""),HYPERLINK("#'"&amp;C3052&amp;"'!"&amp;J3052,J3052),"")</f>
        <v/>
      </c>
    </row>
    <row r="3053" ht="15" customHeight="1">
      <c r="B3053" s="16">
        <f>IF(AND(C3053&lt;&gt;"",J3053&lt;&gt;""),HYPERLINK("#'"&amp;C3053&amp;"'!"&amp;J3053,J3053),"")</f>
        <v/>
      </c>
    </row>
    <row r="3054" ht="15" customHeight="1">
      <c r="B3054" s="16">
        <f>IF(AND(C3054&lt;&gt;"",J3054&lt;&gt;""),HYPERLINK("#'"&amp;C3054&amp;"'!"&amp;J3054,J3054),"")</f>
        <v/>
      </c>
    </row>
    <row r="3055" ht="15" customHeight="1">
      <c r="B3055" s="16">
        <f>IF(AND(C3055&lt;&gt;"",J3055&lt;&gt;""),HYPERLINK("#'"&amp;C3055&amp;"'!"&amp;J3055,J3055),"")</f>
        <v/>
      </c>
    </row>
    <row r="3056" ht="15" customHeight="1">
      <c r="B3056" s="16">
        <f>IF(AND(C3056&lt;&gt;"",J3056&lt;&gt;""),HYPERLINK("#'"&amp;C3056&amp;"'!"&amp;J3056,J3056),"")</f>
        <v/>
      </c>
    </row>
    <row r="3057" ht="15" customHeight="1">
      <c r="B3057" s="16">
        <f>IF(AND(C3057&lt;&gt;"",J3057&lt;&gt;""),HYPERLINK("#'"&amp;C3057&amp;"'!"&amp;J3057,J3057),"")</f>
        <v/>
      </c>
    </row>
    <row r="3058" ht="15" customHeight="1">
      <c r="B3058" s="16">
        <f>IF(AND(C3058&lt;&gt;"",J3058&lt;&gt;""),HYPERLINK("#'"&amp;C3058&amp;"'!"&amp;J3058,J3058),"")</f>
        <v/>
      </c>
    </row>
    <row r="3059" ht="15" customHeight="1">
      <c r="B3059" s="16">
        <f>IF(AND(C3059&lt;&gt;"",J3059&lt;&gt;""),HYPERLINK("#'"&amp;C3059&amp;"'!"&amp;J3059,J3059),"")</f>
        <v/>
      </c>
    </row>
    <row r="3060" ht="15" customHeight="1">
      <c r="B3060" s="16">
        <f>IF(AND(C3060&lt;&gt;"",J3060&lt;&gt;""),HYPERLINK("#'"&amp;C3060&amp;"'!"&amp;J3060,J3060),"")</f>
        <v/>
      </c>
    </row>
    <row r="3061" ht="15" customHeight="1">
      <c r="B3061" s="16">
        <f>IF(AND(C3061&lt;&gt;"",J3061&lt;&gt;""),HYPERLINK("#'"&amp;C3061&amp;"'!"&amp;J3061,J3061),"")</f>
        <v/>
      </c>
    </row>
    <row r="3062" ht="15" customHeight="1">
      <c r="B3062" s="16">
        <f>IF(AND(C3062&lt;&gt;"",J3062&lt;&gt;""),HYPERLINK("#'"&amp;C3062&amp;"'!"&amp;J3062,J3062),"")</f>
        <v/>
      </c>
    </row>
    <row r="3063" ht="15" customHeight="1">
      <c r="B3063" s="16">
        <f>IF(AND(C3063&lt;&gt;"",J3063&lt;&gt;""),HYPERLINK("#'"&amp;C3063&amp;"'!"&amp;J3063,J3063),"")</f>
        <v/>
      </c>
    </row>
    <row r="3064" ht="15" customHeight="1">
      <c r="B3064" s="16">
        <f>IF(AND(C3064&lt;&gt;"",J3064&lt;&gt;""),HYPERLINK("#'"&amp;C3064&amp;"'!"&amp;J3064,J3064),"")</f>
        <v/>
      </c>
    </row>
    <row r="3065" ht="15" customHeight="1">
      <c r="B3065" s="16">
        <f>IF(AND(C3065&lt;&gt;"",J3065&lt;&gt;""),HYPERLINK("#'"&amp;C3065&amp;"'!"&amp;J3065,J3065),"")</f>
        <v/>
      </c>
    </row>
    <row r="3066" ht="15" customHeight="1">
      <c r="B3066" s="16">
        <f>IF(AND(C3066&lt;&gt;"",J3066&lt;&gt;""),HYPERLINK("#'"&amp;C3066&amp;"'!"&amp;J3066,J3066),"")</f>
        <v/>
      </c>
    </row>
    <row r="3067" ht="15" customHeight="1">
      <c r="B3067" s="16">
        <f>IF(AND(C3067&lt;&gt;"",J3067&lt;&gt;""),HYPERLINK("#'"&amp;C3067&amp;"'!"&amp;J3067,J3067),"")</f>
        <v/>
      </c>
    </row>
    <row r="3068" ht="15" customHeight="1">
      <c r="B3068" s="16">
        <f>IF(AND(C3068&lt;&gt;"",J3068&lt;&gt;""),HYPERLINK("#'"&amp;C3068&amp;"'!"&amp;J3068,J3068),"")</f>
        <v/>
      </c>
    </row>
    <row r="3069" ht="15" customHeight="1">
      <c r="B3069" s="16">
        <f>IF(AND(C3069&lt;&gt;"",J3069&lt;&gt;""),HYPERLINK("#'"&amp;C3069&amp;"'!"&amp;J3069,J3069),"")</f>
        <v/>
      </c>
    </row>
    <row r="3070" ht="15" customHeight="1">
      <c r="B3070" s="16">
        <f>IF(AND(C3070&lt;&gt;"",J3070&lt;&gt;""),HYPERLINK("#'"&amp;C3070&amp;"'!"&amp;J3070,J3070),"")</f>
        <v/>
      </c>
    </row>
    <row r="3071" ht="15" customHeight="1">
      <c r="B3071" s="16">
        <f>IF(AND(C3071&lt;&gt;"",J3071&lt;&gt;""),HYPERLINK("#'"&amp;C3071&amp;"'!"&amp;J3071,J3071),"")</f>
        <v/>
      </c>
    </row>
    <row r="3072" ht="15" customHeight="1">
      <c r="B3072" s="16">
        <f>IF(AND(C3072&lt;&gt;"",J3072&lt;&gt;""),HYPERLINK("#'"&amp;C3072&amp;"'!"&amp;J3072,J3072),"")</f>
        <v/>
      </c>
    </row>
    <row r="3073" ht="15" customHeight="1">
      <c r="B3073" s="16">
        <f>IF(AND(C3073&lt;&gt;"",J3073&lt;&gt;""),HYPERLINK("#'"&amp;C3073&amp;"'!"&amp;J3073,J3073),"")</f>
        <v/>
      </c>
    </row>
    <row r="3074" ht="15" customHeight="1">
      <c r="B3074" s="16">
        <f>IF(AND(C3074&lt;&gt;"",J3074&lt;&gt;""),HYPERLINK("#'"&amp;C3074&amp;"'!"&amp;J3074,J3074),"")</f>
        <v/>
      </c>
    </row>
    <row r="3075" ht="15" customHeight="1">
      <c r="B3075" s="16">
        <f>IF(AND(C3075&lt;&gt;"",J3075&lt;&gt;""),HYPERLINK("#'"&amp;C3075&amp;"'!"&amp;J3075,J3075),"")</f>
        <v/>
      </c>
    </row>
    <row r="3076" ht="15" customHeight="1">
      <c r="B3076" s="16">
        <f>IF(AND(C3076&lt;&gt;"",J3076&lt;&gt;""),HYPERLINK("#'"&amp;C3076&amp;"'!"&amp;J3076,J3076),"")</f>
        <v/>
      </c>
    </row>
    <row r="3077" ht="15" customHeight="1">
      <c r="B3077" s="16">
        <f>IF(AND(C3077&lt;&gt;"",J3077&lt;&gt;""),HYPERLINK("#'"&amp;C3077&amp;"'!"&amp;J3077,J3077),"")</f>
        <v/>
      </c>
    </row>
    <row r="3078" ht="15" customHeight="1">
      <c r="B3078" s="16">
        <f>IF(AND(C3078&lt;&gt;"",J3078&lt;&gt;""),HYPERLINK("#'"&amp;C3078&amp;"'!"&amp;J3078,J3078),"")</f>
        <v/>
      </c>
    </row>
    <row r="3079" ht="15" customHeight="1">
      <c r="B3079" s="16">
        <f>IF(AND(C3079&lt;&gt;"",J3079&lt;&gt;""),HYPERLINK("#'"&amp;C3079&amp;"'!"&amp;J3079,J3079),"")</f>
        <v/>
      </c>
    </row>
    <row r="3080" ht="15" customHeight="1">
      <c r="B3080" s="16">
        <f>IF(AND(C3080&lt;&gt;"",J3080&lt;&gt;""),HYPERLINK("#'"&amp;C3080&amp;"'!"&amp;J3080,J3080),"")</f>
        <v/>
      </c>
    </row>
    <row r="3081" ht="15" customHeight="1">
      <c r="B3081" s="16">
        <f>IF(AND(C3081&lt;&gt;"",J3081&lt;&gt;""),HYPERLINK("#'"&amp;C3081&amp;"'!"&amp;J3081,J3081),"")</f>
        <v/>
      </c>
    </row>
    <row r="3082" ht="15" customHeight="1">
      <c r="B3082" s="16">
        <f>IF(AND(C3082&lt;&gt;"",J3082&lt;&gt;""),HYPERLINK("#'"&amp;C3082&amp;"'!"&amp;J3082,J3082),"")</f>
        <v/>
      </c>
    </row>
    <row r="3083" ht="15" customHeight="1">
      <c r="B3083" s="16">
        <f>IF(AND(C3083&lt;&gt;"",J3083&lt;&gt;""),HYPERLINK("#'"&amp;C3083&amp;"'!"&amp;J3083,J3083),"")</f>
        <v/>
      </c>
    </row>
    <row r="3084" ht="15" customHeight="1">
      <c r="B3084" s="16">
        <f>IF(AND(C3084&lt;&gt;"",J3084&lt;&gt;""),HYPERLINK("#'"&amp;C3084&amp;"'!"&amp;J3084,J3084),"")</f>
        <v/>
      </c>
    </row>
    <row r="3085" ht="15" customHeight="1">
      <c r="B3085" s="16">
        <f>IF(AND(C3085&lt;&gt;"",J3085&lt;&gt;""),HYPERLINK("#'"&amp;C3085&amp;"'!"&amp;J3085,J3085),"")</f>
        <v/>
      </c>
    </row>
    <row r="3086" ht="15" customHeight="1">
      <c r="B3086" s="16">
        <f>IF(AND(C3086&lt;&gt;"",J3086&lt;&gt;""),HYPERLINK("#'"&amp;C3086&amp;"'!"&amp;J3086,J3086),"")</f>
        <v/>
      </c>
    </row>
    <row r="3087" ht="15" customHeight="1">
      <c r="B3087" s="16">
        <f>IF(AND(C3087&lt;&gt;"",J3087&lt;&gt;""),HYPERLINK("#'"&amp;C3087&amp;"'!"&amp;J3087,J3087),"")</f>
        <v/>
      </c>
    </row>
    <row r="3088" ht="15" customHeight="1">
      <c r="B3088" s="16">
        <f>IF(AND(C3088&lt;&gt;"",J3088&lt;&gt;""),HYPERLINK("#'"&amp;C3088&amp;"'!"&amp;J3088,J3088),"")</f>
        <v/>
      </c>
    </row>
    <row r="3089" ht="15" customHeight="1">
      <c r="B3089" s="16">
        <f>IF(AND(C3089&lt;&gt;"",J3089&lt;&gt;""),HYPERLINK("#'"&amp;C3089&amp;"'!"&amp;J3089,J3089),"")</f>
        <v/>
      </c>
    </row>
    <row r="3090" ht="15" customHeight="1">
      <c r="B3090" s="16">
        <f>IF(AND(C3090&lt;&gt;"",J3090&lt;&gt;""),HYPERLINK("#'"&amp;C3090&amp;"'!"&amp;J3090,J3090),"")</f>
        <v/>
      </c>
    </row>
    <row r="3091" ht="15" customHeight="1">
      <c r="B3091" s="16">
        <f>IF(AND(C3091&lt;&gt;"",J3091&lt;&gt;""),HYPERLINK("#'"&amp;C3091&amp;"'!"&amp;J3091,J3091),"")</f>
        <v/>
      </c>
    </row>
    <row r="3092" ht="15" customHeight="1">
      <c r="B3092" s="16">
        <f>IF(AND(C3092&lt;&gt;"",J3092&lt;&gt;""),HYPERLINK("#'"&amp;C3092&amp;"'!"&amp;J3092,J3092),"")</f>
        <v/>
      </c>
    </row>
    <row r="3093" ht="15" customHeight="1">
      <c r="B3093" s="16">
        <f>IF(AND(C3093&lt;&gt;"",J3093&lt;&gt;""),HYPERLINK("#'"&amp;C3093&amp;"'!"&amp;J3093,J3093),"")</f>
        <v/>
      </c>
    </row>
    <row r="3094" ht="15" customHeight="1">
      <c r="B3094" s="16">
        <f>IF(AND(C3094&lt;&gt;"",J3094&lt;&gt;""),HYPERLINK("#'"&amp;C3094&amp;"'!"&amp;J3094,J3094),"")</f>
        <v/>
      </c>
    </row>
    <row r="3095" ht="15" customHeight="1">
      <c r="B3095" s="16">
        <f>IF(AND(C3095&lt;&gt;"",J3095&lt;&gt;""),HYPERLINK("#'"&amp;C3095&amp;"'!"&amp;J3095,J3095),"")</f>
        <v/>
      </c>
    </row>
    <row r="3096" ht="15" customHeight="1">
      <c r="B3096" s="16">
        <f>IF(AND(C3096&lt;&gt;"",J3096&lt;&gt;""),HYPERLINK("#'"&amp;C3096&amp;"'!"&amp;J3096,J3096),"")</f>
        <v/>
      </c>
    </row>
    <row r="3097" ht="15" customHeight="1">
      <c r="B3097" s="16">
        <f>IF(AND(C3097&lt;&gt;"",J3097&lt;&gt;""),HYPERLINK("#'"&amp;C3097&amp;"'!"&amp;J3097,J3097),"")</f>
        <v/>
      </c>
    </row>
    <row r="3098" ht="15" customHeight="1">
      <c r="B3098" s="16">
        <f>IF(AND(C3098&lt;&gt;"",J3098&lt;&gt;""),HYPERLINK("#'"&amp;C3098&amp;"'!"&amp;J3098,J3098),"")</f>
        <v/>
      </c>
    </row>
    <row r="3099" ht="15" customHeight="1">
      <c r="B3099" s="16">
        <f>IF(AND(C3099&lt;&gt;"",J3099&lt;&gt;""),HYPERLINK("#'"&amp;C3099&amp;"'!"&amp;J3099,J3099),"")</f>
        <v/>
      </c>
    </row>
    <row r="3100" ht="15" customHeight="1">
      <c r="B3100" s="16">
        <f>IF(AND(C3100&lt;&gt;"",J3100&lt;&gt;""),HYPERLINK("#'"&amp;C3100&amp;"'!"&amp;J3100,J3100),"")</f>
        <v/>
      </c>
    </row>
    <row r="3101" ht="15" customHeight="1">
      <c r="B3101" s="16">
        <f>IF(AND(C3101&lt;&gt;"",J3101&lt;&gt;""),HYPERLINK("#'"&amp;C3101&amp;"'!"&amp;J3101,J3101),"")</f>
        <v/>
      </c>
    </row>
    <row r="3102" ht="15" customHeight="1">
      <c r="B3102" s="16">
        <f>IF(AND(C3102&lt;&gt;"",J3102&lt;&gt;""),HYPERLINK("#'"&amp;C3102&amp;"'!"&amp;J3102,J3102),"")</f>
        <v/>
      </c>
    </row>
    <row r="3103" ht="15" customHeight="1">
      <c r="B3103" s="16">
        <f>IF(AND(C3103&lt;&gt;"",J3103&lt;&gt;""),HYPERLINK("#'"&amp;C3103&amp;"'!"&amp;J3103,J3103),"")</f>
        <v/>
      </c>
    </row>
    <row r="3104" ht="15" customHeight="1">
      <c r="B3104" s="16">
        <f>IF(AND(C3104&lt;&gt;"",J3104&lt;&gt;""),HYPERLINK("#'"&amp;C3104&amp;"'!"&amp;J3104,J3104),"")</f>
        <v/>
      </c>
    </row>
    <row r="3105" ht="15" customHeight="1">
      <c r="B3105" s="16">
        <f>IF(AND(C3105&lt;&gt;"",J3105&lt;&gt;""),HYPERLINK("#'"&amp;C3105&amp;"'!"&amp;J3105,J3105),"")</f>
        <v/>
      </c>
    </row>
    <row r="3106" ht="15" customHeight="1">
      <c r="B3106" s="16">
        <f>IF(AND(C3106&lt;&gt;"",J3106&lt;&gt;""),HYPERLINK("#'"&amp;C3106&amp;"'!"&amp;J3106,J3106),"")</f>
        <v/>
      </c>
    </row>
    <row r="3107" ht="15" customHeight="1">
      <c r="B3107" s="16">
        <f>IF(AND(C3107&lt;&gt;"",J3107&lt;&gt;""),HYPERLINK("#'"&amp;C3107&amp;"'!"&amp;J3107,J3107),"")</f>
        <v/>
      </c>
    </row>
    <row r="3108" ht="15" customHeight="1">
      <c r="B3108" s="16">
        <f>IF(AND(C3108&lt;&gt;"",J3108&lt;&gt;""),HYPERLINK("#'"&amp;C3108&amp;"'!"&amp;J3108,J3108),"")</f>
        <v/>
      </c>
    </row>
    <row r="3109" ht="15" customHeight="1">
      <c r="B3109" s="16">
        <f>IF(AND(C3109&lt;&gt;"",J3109&lt;&gt;""),HYPERLINK("#'"&amp;C3109&amp;"'!"&amp;J3109,J3109),"")</f>
        <v/>
      </c>
    </row>
    <row r="3110" ht="15" customHeight="1">
      <c r="B3110" s="16">
        <f>IF(AND(C3110&lt;&gt;"",J3110&lt;&gt;""),HYPERLINK("#'"&amp;C3110&amp;"'!"&amp;J3110,J3110),"")</f>
        <v/>
      </c>
    </row>
    <row r="3111" ht="15" customHeight="1">
      <c r="B3111" s="16">
        <f>IF(AND(C3111&lt;&gt;"",J3111&lt;&gt;""),HYPERLINK("#'"&amp;C3111&amp;"'!"&amp;J3111,J3111),"")</f>
        <v/>
      </c>
    </row>
    <row r="3112" ht="15" customHeight="1">
      <c r="B3112" s="16">
        <f>IF(AND(C3112&lt;&gt;"",J3112&lt;&gt;""),HYPERLINK("#'"&amp;C3112&amp;"'!"&amp;J3112,J3112),"")</f>
        <v/>
      </c>
    </row>
    <row r="3113" ht="15" customHeight="1">
      <c r="B3113" s="16">
        <f>IF(AND(C3113&lt;&gt;"",J3113&lt;&gt;""),HYPERLINK("#'"&amp;C3113&amp;"'!"&amp;J3113,J3113),"")</f>
        <v/>
      </c>
    </row>
    <row r="3114" ht="15" customHeight="1">
      <c r="B3114" s="16">
        <f>IF(AND(C3114&lt;&gt;"",J3114&lt;&gt;""),HYPERLINK("#'"&amp;C3114&amp;"'!"&amp;J3114,J3114),"")</f>
        <v/>
      </c>
    </row>
    <row r="3115" ht="15" customHeight="1">
      <c r="B3115" s="16">
        <f>IF(AND(C3115&lt;&gt;"",J3115&lt;&gt;""),HYPERLINK("#'"&amp;C3115&amp;"'!"&amp;J3115,J3115),"")</f>
        <v/>
      </c>
    </row>
    <row r="3116" ht="15" customHeight="1">
      <c r="B3116" s="16">
        <f>IF(AND(C3116&lt;&gt;"",J3116&lt;&gt;""),HYPERLINK("#'"&amp;C3116&amp;"'!"&amp;J3116,J3116),"")</f>
        <v/>
      </c>
    </row>
    <row r="3117" ht="15" customHeight="1">
      <c r="B3117" s="16">
        <f>IF(AND(C3117&lt;&gt;"",J3117&lt;&gt;""),HYPERLINK("#'"&amp;C3117&amp;"'!"&amp;J3117,J3117),"")</f>
        <v/>
      </c>
    </row>
    <row r="3118" ht="15" customHeight="1">
      <c r="B3118" s="16">
        <f>IF(AND(C3118&lt;&gt;"",J3118&lt;&gt;""),HYPERLINK("#'"&amp;C3118&amp;"'!"&amp;J3118,J3118),"")</f>
        <v/>
      </c>
    </row>
    <row r="3119" ht="15" customHeight="1">
      <c r="B3119" s="16">
        <f>IF(AND(C3119&lt;&gt;"",J3119&lt;&gt;""),HYPERLINK("#'"&amp;C3119&amp;"'!"&amp;J3119,J3119),"")</f>
        <v/>
      </c>
    </row>
    <row r="3120" ht="15" customHeight="1">
      <c r="B3120" s="16">
        <f>IF(AND(C3120&lt;&gt;"",J3120&lt;&gt;""),HYPERLINK("#'"&amp;C3120&amp;"'!"&amp;J3120,J3120),"")</f>
        <v/>
      </c>
    </row>
    <row r="3121" ht="15" customHeight="1">
      <c r="B3121" s="16">
        <f>IF(AND(C3121&lt;&gt;"",J3121&lt;&gt;""),HYPERLINK("#'"&amp;C3121&amp;"'!"&amp;J3121,J3121),"")</f>
        <v/>
      </c>
    </row>
    <row r="3122" ht="15" customHeight="1">
      <c r="B3122" s="16">
        <f>IF(AND(C3122&lt;&gt;"",J3122&lt;&gt;""),HYPERLINK("#'"&amp;C3122&amp;"'!"&amp;J3122,J3122),"")</f>
        <v/>
      </c>
    </row>
    <row r="3123" ht="15" customHeight="1">
      <c r="B3123" s="16">
        <f>IF(AND(C3123&lt;&gt;"",J3123&lt;&gt;""),HYPERLINK("#'"&amp;C3123&amp;"'!"&amp;J3123,J3123),"")</f>
        <v/>
      </c>
    </row>
    <row r="3124" ht="15" customHeight="1">
      <c r="B3124" s="16">
        <f>IF(AND(C3124&lt;&gt;"",J3124&lt;&gt;""),HYPERLINK("#'"&amp;C3124&amp;"'!"&amp;J3124,J3124),"")</f>
        <v/>
      </c>
    </row>
    <row r="3125" ht="15" customHeight="1">
      <c r="B3125" s="16">
        <f>IF(AND(C3125&lt;&gt;"",J3125&lt;&gt;""),HYPERLINK("#'"&amp;C3125&amp;"'!"&amp;J3125,J3125),"")</f>
        <v/>
      </c>
    </row>
    <row r="3126" ht="15" customHeight="1">
      <c r="B3126" s="16">
        <f>IF(AND(C3126&lt;&gt;"",J3126&lt;&gt;""),HYPERLINK("#'"&amp;C3126&amp;"'!"&amp;J3126,J3126),"")</f>
        <v/>
      </c>
    </row>
    <row r="3127" ht="15" customHeight="1">
      <c r="B3127" s="16">
        <f>IF(AND(C3127&lt;&gt;"",J3127&lt;&gt;""),HYPERLINK("#'"&amp;C3127&amp;"'!"&amp;J3127,J3127),"")</f>
        <v/>
      </c>
    </row>
    <row r="3128" ht="15" customHeight="1">
      <c r="B3128" s="16">
        <f>IF(AND(C3128&lt;&gt;"",J3128&lt;&gt;""),HYPERLINK("#'"&amp;C3128&amp;"'!"&amp;J3128,J3128),"")</f>
        <v/>
      </c>
    </row>
    <row r="3129" ht="15" customHeight="1">
      <c r="B3129" s="16">
        <f>IF(AND(C3129&lt;&gt;"",J3129&lt;&gt;""),HYPERLINK("#'"&amp;C3129&amp;"'!"&amp;J3129,J3129),"")</f>
        <v/>
      </c>
    </row>
    <row r="3130" ht="15" customHeight="1">
      <c r="B3130" s="16">
        <f>IF(AND(C3130&lt;&gt;"",J3130&lt;&gt;""),HYPERLINK("#'"&amp;C3130&amp;"'!"&amp;J3130,J3130),"")</f>
        <v/>
      </c>
    </row>
    <row r="3131" ht="15" customHeight="1">
      <c r="B3131" s="16">
        <f>IF(AND(C3131&lt;&gt;"",J3131&lt;&gt;""),HYPERLINK("#'"&amp;C3131&amp;"'!"&amp;J3131,J3131),"")</f>
        <v/>
      </c>
    </row>
    <row r="3132" ht="15" customHeight="1">
      <c r="B3132" s="16">
        <f>IF(AND(C3132&lt;&gt;"",J3132&lt;&gt;""),HYPERLINK("#'"&amp;C3132&amp;"'!"&amp;J3132,J3132),"")</f>
        <v/>
      </c>
    </row>
    <row r="3133" ht="15" customHeight="1">
      <c r="B3133" s="16">
        <f>IF(AND(C3133&lt;&gt;"",J3133&lt;&gt;""),HYPERLINK("#'"&amp;C3133&amp;"'!"&amp;J3133,J3133),"")</f>
        <v/>
      </c>
    </row>
    <row r="3134" ht="15" customHeight="1">
      <c r="B3134" s="16">
        <f>IF(AND(C3134&lt;&gt;"",J3134&lt;&gt;""),HYPERLINK("#'"&amp;C3134&amp;"'!"&amp;J3134,J3134),"")</f>
        <v/>
      </c>
    </row>
    <row r="3135" ht="15" customHeight="1">
      <c r="B3135" s="16">
        <f>IF(AND(C3135&lt;&gt;"",J3135&lt;&gt;""),HYPERLINK("#'"&amp;C3135&amp;"'!"&amp;J3135,J3135),"")</f>
        <v/>
      </c>
    </row>
    <row r="3136" ht="15" customHeight="1">
      <c r="B3136" s="16">
        <f>IF(AND(C3136&lt;&gt;"",J3136&lt;&gt;""),HYPERLINK("#'"&amp;C3136&amp;"'!"&amp;J3136,J3136),"")</f>
        <v/>
      </c>
    </row>
    <row r="3137" ht="15" customHeight="1">
      <c r="B3137" s="16">
        <f>IF(AND(C3137&lt;&gt;"",J3137&lt;&gt;""),HYPERLINK("#'"&amp;C3137&amp;"'!"&amp;J3137,J3137),"")</f>
        <v/>
      </c>
    </row>
    <row r="3138" ht="15" customHeight="1">
      <c r="B3138" s="16">
        <f>IF(AND(C3138&lt;&gt;"",J3138&lt;&gt;""),HYPERLINK("#'"&amp;C3138&amp;"'!"&amp;J3138,J3138),"")</f>
        <v/>
      </c>
    </row>
    <row r="3139" ht="15" customHeight="1">
      <c r="B3139" s="16">
        <f>IF(AND(C3139&lt;&gt;"",J3139&lt;&gt;""),HYPERLINK("#'"&amp;C3139&amp;"'!"&amp;J3139,J3139),"")</f>
        <v/>
      </c>
    </row>
    <row r="3140" ht="15" customHeight="1">
      <c r="B3140" s="16">
        <f>IF(AND(C3140&lt;&gt;"",J3140&lt;&gt;""),HYPERLINK("#'"&amp;C3140&amp;"'!"&amp;J3140,J3140),"")</f>
        <v/>
      </c>
    </row>
    <row r="3141" ht="15" customHeight="1">
      <c r="B3141" s="16">
        <f>IF(AND(C3141&lt;&gt;"",J3141&lt;&gt;""),HYPERLINK("#'"&amp;C3141&amp;"'!"&amp;J3141,J3141),"")</f>
        <v/>
      </c>
    </row>
    <row r="3142" ht="15" customHeight="1">
      <c r="B3142" s="16">
        <f>IF(AND(C3142&lt;&gt;"",J3142&lt;&gt;""),HYPERLINK("#'"&amp;C3142&amp;"'!"&amp;J3142,J3142),"")</f>
        <v/>
      </c>
    </row>
    <row r="3143" ht="15" customHeight="1">
      <c r="B3143" s="16">
        <f>IF(AND(C3143&lt;&gt;"",J3143&lt;&gt;""),HYPERLINK("#'"&amp;C3143&amp;"'!"&amp;J3143,J3143),"")</f>
        <v/>
      </c>
    </row>
    <row r="3144" ht="15" customHeight="1">
      <c r="B3144" s="16">
        <f>IF(AND(C3144&lt;&gt;"",J3144&lt;&gt;""),HYPERLINK("#'"&amp;C3144&amp;"'!"&amp;J3144,J3144),"")</f>
        <v/>
      </c>
    </row>
    <row r="3145" ht="15" customHeight="1">
      <c r="B3145" s="16">
        <f>IF(AND(C3145&lt;&gt;"",J3145&lt;&gt;""),HYPERLINK("#'"&amp;C3145&amp;"'!"&amp;J3145,J3145),"")</f>
        <v/>
      </c>
    </row>
    <row r="3146" ht="15" customHeight="1">
      <c r="B3146" s="16">
        <f>IF(AND(C3146&lt;&gt;"",J3146&lt;&gt;""),HYPERLINK("#'"&amp;C3146&amp;"'!"&amp;J3146,J3146),"")</f>
        <v/>
      </c>
    </row>
    <row r="3147" ht="15" customHeight="1">
      <c r="B3147" s="16">
        <f>IF(AND(C3147&lt;&gt;"",J3147&lt;&gt;""),HYPERLINK("#'"&amp;C3147&amp;"'!"&amp;J3147,J3147),"")</f>
        <v/>
      </c>
    </row>
    <row r="3148" ht="15" customHeight="1">
      <c r="B3148" s="16">
        <f>IF(AND(C3148&lt;&gt;"",J3148&lt;&gt;""),HYPERLINK("#'"&amp;C3148&amp;"'!"&amp;J3148,J3148),"")</f>
        <v/>
      </c>
    </row>
    <row r="3149" ht="15" customHeight="1">
      <c r="B3149" s="16">
        <f>IF(AND(C3149&lt;&gt;"",J3149&lt;&gt;""),HYPERLINK("#'"&amp;C3149&amp;"'!"&amp;J3149,J3149),"")</f>
        <v/>
      </c>
    </row>
    <row r="3150" ht="15" customHeight="1">
      <c r="B3150" s="16">
        <f>IF(AND(C3150&lt;&gt;"",J3150&lt;&gt;""),HYPERLINK("#'"&amp;C3150&amp;"'!"&amp;J3150,J3150),"")</f>
        <v/>
      </c>
    </row>
    <row r="3151" ht="15" customHeight="1">
      <c r="B3151" s="16">
        <f>IF(AND(C3151&lt;&gt;"",J3151&lt;&gt;""),HYPERLINK("#'"&amp;C3151&amp;"'!"&amp;J3151,J3151),"")</f>
        <v/>
      </c>
    </row>
    <row r="3152" ht="15" customHeight="1">
      <c r="B3152" s="16">
        <f>IF(AND(C3152&lt;&gt;"",J3152&lt;&gt;""),HYPERLINK("#'"&amp;C3152&amp;"'!"&amp;J3152,J3152),"")</f>
        <v/>
      </c>
    </row>
    <row r="3153" ht="15" customHeight="1">
      <c r="B3153" s="16">
        <f>IF(AND(C3153&lt;&gt;"",J3153&lt;&gt;""),HYPERLINK("#'"&amp;C3153&amp;"'!"&amp;J3153,J3153),"")</f>
        <v/>
      </c>
    </row>
    <row r="3154" ht="15" customHeight="1">
      <c r="B3154" s="16">
        <f>IF(AND(C3154&lt;&gt;"",J3154&lt;&gt;""),HYPERLINK("#'"&amp;C3154&amp;"'!"&amp;J3154,J3154),"")</f>
        <v/>
      </c>
    </row>
    <row r="3155" ht="15" customHeight="1">
      <c r="B3155" s="16">
        <f>IF(AND(C3155&lt;&gt;"",J3155&lt;&gt;""),HYPERLINK("#'"&amp;C3155&amp;"'!"&amp;J3155,J3155),"")</f>
        <v/>
      </c>
    </row>
    <row r="3156" ht="15" customHeight="1">
      <c r="B3156" s="16">
        <f>IF(AND(C3156&lt;&gt;"",J3156&lt;&gt;""),HYPERLINK("#'"&amp;C3156&amp;"'!"&amp;J3156,J3156),"")</f>
        <v/>
      </c>
    </row>
    <row r="3157" ht="15" customHeight="1">
      <c r="B3157" s="16">
        <f>IF(AND(C3157&lt;&gt;"",J3157&lt;&gt;""),HYPERLINK("#'"&amp;C3157&amp;"'!"&amp;J3157,J3157),"")</f>
        <v/>
      </c>
    </row>
    <row r="3158" ht="15" customHeight="1">
      <c r="B3158" s="16">
        <f>IF(AND(C3158&lt;&gt;"",J3158&lt;&gt;""),HYPERLINK("#'"&amp;C3158&amp;"'!"&amp;J3158,J3158),"")</f>
        <v/>
      </c>
    </row>
    <row r="3159" ht="15" customHeight="1">
      <c r="B3159" s="16">
        <f>IF(AND(C3159&lt;&gt;"",J3159&lt;&gt;""),HYPERLINK("#'"&amp;C3159&amp;"'!"&amp;J3159,J3159),"")</f>
        <v/>
      </c>
    </row>
    <row r="3160" ht="15" customHeight="1">
      <c r="B3160" s="16">
        <f>IF(AND(C3160&lt;&gt;"",J3160&lt;&gt;""),HYPERLINK("#'"&amp;C3160&amp;"'!"&amp;J3160,J3160),"")</f>
        <v/>
      </c>
    </row>
    <row r="3161" ht="15" customHeight="1">
      <c r="B3161" s="16">
        <f>IF(AND(C3161&lt;&gt;"",J3161&lt;&gt;""),HYPERLINK("#'"&amp;C3161&amp;"'!"&amp;J3161,J3161),"")</f>
        <v/>
      </c>
    </row>
    <row r="3162" ht="15" customHeight="1">
      <c r="B3162" s="16">
        <f>IF(AND(C3162&lt;&gt;"",J3162&lt;&gt;""),HYPERLINK("#'"&amp;C3162&amp;"'!"&amp;J3162,J3162),"")</f>
        <v/>
      </c>
    </row>
    <row r="3163" ht="15" customHeight="1">
      <c r="B3163" s="16">
        <f>IF(AND(C3163&lt;&gt;"",J3163&lt;&gt;""),HYPERLINK("#'"&amp;C3163&amp;"'!"&amp;J3163,J3163),"")</f>
        <v/>
      </c>
    </row>
    <row r="3164" ht="15" customHeight="1">
      <c r="B3164" s="16">
        <f>IF(AND(C3164&lt;&gt;"",J3164&lt;&gt;""),HYPERLINK("#'"&amp;C3164&amp;"'!"&amp;J3164,J3164),"")</f>
        <v/>
      </c>
    </row>
    <row r="3165" ht="15" customHeight="1">
      <c r="B3165" s="16">
        <f>IF(AND(C3165&lt;&gt;"",J3165&lt;&gt;""),HYPERLINK("#'"&amp;C3165&amp;"'!"&amp;J3165,J3165),"")</f>
        <v/>
      </c>
    </row>
    <row r="3166" ht="15" customHeight="1">
      <c r="B3166" s="16">
        <f>IF(AND(C3166&lt;&gt;"",J3166&lt;&gt;""),HYPERLINK("#'"&amp;C3166&amp;"'!"&amp;J3166,J3166),"")</f>
        <v/>
      </c>
    </row>
    <row r="3167" ht="15" customHeight="1">
      <c r="B3167" s="16">
        <f>IF(AND(C3167&lt;&gt;"",J3167&lt;&gt;""),HYPERLINK("#'"&amp;C3167&amp;"'!"&amp;J3167,J3167),"")</f>
        <v/>
      </c>
    </row>
    <row r="3168" ht="15" customHeight="1">
      <c r="B3168" s="16">
        <f>IF(AND(C3168&lt;&gt;"",J3168&lt;&gt;""),HYPERLINK("#'"&amp;C3168&amp;"'!"&amp;J3168,J3168),"")</f>
        <v/>
      </c>
    </row>
    <row r="3169" ht="15" customHeight="1">
      <c r="B3169" s="16">
        <f>IF(AND(C3169&lt;&gt;"",J3169&lt;&gt;""),HYPERLINK("#'"&amp;C3169&amp;"'!"&amp;J3169,J3169),"")</f>
        <v/>
      </c>
    </row>
    <row r="3170" ht="15" customHeight="1">
      <c r="B3170" s="16">
        <f>IF(AND(C3170&lt;&gt;"",J3170&lt;&gt;""),HYPERLINK("#'"&amp;C3170&amp;"'!"&amp;J3170,J3170),"")</f>
        <v/>
      </c>
    </row>
    <row r="3171" ht="15" customHeight="1">
      <c r="B3171" s="16">
        <f>IF(AND(C3171&lt;&gt;"",J3171&lt;&gt;""),HYPERLINK("#'"&amp;C3171&amp;"'!"&amp;J3171,J3171),"")</f>
        <v/>
      </c>
    </row>
    <row r="3172" ht="15" customHeight="1">
      <c r="B3172" s="16">
        <f>IF(AND(C3172&lt;&gt;"",J3172&lt;&gt;""),HYPERLINK("#'"&amp;C3172&amp;"'!"&amp;J3172,J3172),"")</f>
        <v/>
      </c>
    </row>
    <row r="3173" ht="15" customHeight="1">
      <c r="B3173" s="16">
        <f>IF(AND(C3173&lt;&gt;"",J3173&lt;&gt;""),HYPERLINK("#'"&amp;C3173&amp;"'!"&amp;J3173,J3173),"")</f>
        <v/>
      </c>
    </row>
    <row r="3174" ht="15" customHeight="1">
      <c r="B3174" s="16">
        <f>IF(AND(C3174&lt;&gt;"",J3174&lt;&gt;""),HYPERLINK("#'"&amp;C3174&amp;"'!"&amp;J3174,J3174),"")</f>
        <v/>
      </c>
    </row>
    <row r="3175" ht="15" customHeight="1">
      <c r="B3175" s="16">
        <f>IF(AND(C3175&lt;&gt;"",J3175&lt;&gt;""),HYPERLINK("#'"&amp;C3175&amp;"'!"&amp;J3175,J3175),"")</f>
        <v/>
      </c>
    </row>
    <row r="3176" ht="15" customHeight="1">
      <c r="B3176" s="16">
        <f>IF(AND(C3176&lt;&gt;"",J3176&lt;&gt;""),HYPERLINK("#'"&amp;C3176&amp;"'!"&amp;J3176,J3176),"")</f>
        <v/>
      </c>
    </row>
    <row r="3177" ht="15" customHeight="1">
      <c r="B3177" s="16">
        <f>IF(AND(C3177&lt;&gt;"",J3177&lt;&gt;""),HYPERLINK("#'"&amp;C3177&amp;"'!"&amp;J3177,J3177),"")</f>
        <v/>
      </c>
    </row>
    <row r="3178" ht="15" customHeight="1">
      <c r="B3178" s="16">
        <f>IF(AND(C3178&lt;&gt;"",J3178&lt;&gt;""),HYPERLINK("#'"&amp;C3178&amp;"'!"&amp;J3178,J3178),"")</f>
        <v/>
      </c>
    </row>
    <row r="3179" ht="15" customHeight="1">
      <c r="B3179" s="16">
        <f>IF(AND(C3179&lt;&gt;"",J3179&lt;&gt;""),HYPERLINK("#'"&amp;C3179&amp;"'!"&amp;J3179,J3179),"")</f>
        <v/>
      </c>
    </row>
    <row r="3180" ht="15" customHeight="1">
      <c r="B3180" s="16">
        <f>IF(AND(C3180&lt;&gt;"",J3180&lt;&gt;""),HYPERLINK("#'"&amp;C3180&amp;"'!"&amp;J3180,J3180),"")</f>
        <v/>
      </c>
    </row>
    <row r="3181" ht="15" customHeight="1">
      <c r="B3181" s="16">
        <f>IF(AND(C3181&lt;&gt;"",J3181&lt;&gt;""),HYPERLINK("#'"&amp;C3181&amp;"'!"&amp;J3181,J3181),"")</f>
        <v/>
      </c>
    </row>
    <row r="3182" ht="15" customHeight="1">
      <c r="B3182" s="16">
        <f>IF(AND(C3182&lt;&gt;"",J3182&lt;&gt;""),HYPERLINK("#'"&amp;C3182&amp;"'!"&amp;J3182,J3182),"")</f>
        <v/>
      </c>
    </row>
    <row r="3183" ht="15" customHeight="1">
      <c r="B3183" s="16">
        <f>IF(AND(C3183&lt;&gt;"",J3183&lt;&gt;""),HYPERLINK("#'"&amp;C3183&amp;"'!"&amp;J3183,J3183),"")</f>
        <v/>
      </c>
    </row>
    <row r="3184" ht="15" customHeight="1">
      <c r="B3184" s="16">
        <f>IF(AND(C3184&lt;&gt;"",J3184&lt;&gt;""),HYPERLINK("#'"&amp;C3184&amp;"'!"&amp;J3184,J3184),"")</f>
        <v/>
      </c>
    </row>
    <row r="3185" ht="15" customHeight="1">
      <c r="B3185" s="16">
        <f>IF(AND(C3185&lt;&gt;"",J3185&lt;&gt;""),HYPERLINK("#'"&amp;C3185&amp;"'!"&amp;J3185,J3185),"")</f>
        <v/>
      </c>
    </row>
    <row r="3186" ht="15" customHeight="1">
      <c r="B3186" s="16">
        <f>IF(AND(C3186&lt;&gt;"",J3186&lt;&gt;""),HYPERLINK("#'"&amp;C3186&amp;"'!"&amp;J3186,J3186),"")</f>
        <v/>
      </c>
    </row>
    <row r="3187" ht="15" customHeight="1">
      <c r="B3187" s="16">
        <f>IF(AND(C3187&lt;&gt;"",J3187&lt;&gt;""),HYPERLINK("#'"&amp;C3187&amp;"'!"&amp;J3187,J3187),"")</f>
        <v/>
      </c>
    </row>
    <row r="3188" ht="15" customHeight="1">
      <c r="B3188" s="16">
        <f>IF(AND(C3188&lt;&gt;"",J3188&lt;&gt;""),HYPERLINK("#'"&amp;C3188&amp;"'!"&amp;J3188,J3188),"")</f>
        <v/>
      </c>
    </row>
    <row r="3189" ht="15" customHeight="1">
      <c r="B3189" s="16">
        <f>IF(AND(C3189&lt;&gt;"",J3189&lt;&gt;""),HYPERLINK("#'"&amp;C3189&amp;"'!"&amp;J3189,J3189),"")</f>
        <v/>
      </c>
    </row>
    <row r="3190" ht="15" customHeight="1">
      <c r="B3190" s="16">
        <f>IF(AND(C3190&lt;&gt;"",J3190&lt;&gt;""),HYPERLINK("#'"&amp;C3190&amp;"'!"&amp;J3190,J3190),"")</f>
        <v/>
      </c>
    </row>
    <row r="3191" ht="15" customHeight="1">
      <c r="B3191" s="16">
        <f>IF(AND(C3191&lt;&gt;"",J3191&lt;&gt;""),HYPERLINK("#'"&amp;C3191&amp;"'!"&amp;J3191,J3191),"")</f>
        <v/>
      </c>
    </row>
    <row r="3192" ht="15" customHeight="1">
      <c r="B3192" s="16">
        <f>IF(AND(C3192&lt;&gt;"",J3192&lt;&gt;""),HYPERLINK("#'"&amp;C3192&amp;"'!"&amp;J3192,J3192),"")</f>
        <v/>
      </c>
    </row>
    <row r="3193" ht="15" customHeight="1">
      <c r="B3193" s="16">
        <f>IF(AND(C3193&lt;&gt;"",J3193&lt;&gt;""),HYPERLINK("#'"&amp;C3193&amp;"'!"&amp;J3193,J3193),"")</f>
        <v/>
      </c>
    </row>
    <row r="3194" ht="15" customHeight="1">
      <c r="B3194" s="16">
        <f>IF(AND(C3194&lt;&gt;"",J3194&lt;&gt;""),HYPERLINK("#'"&amp;C3194&amp;"'!"&amp;J3194,J3194),"")</f>
        <v/>
      </c>
    </row>
    <row r="3195" ht="15" customHeight="1">
      <c r="B3195" s="16">
        <f>IF(AND(C3195&lt;&gt;"",J3195&lt;&gt;""),HYPERLINK("#'"&amp;C3195&amp;"'!"&amp;J3195,J3195),"")</f>
        <v/>
      </c>
    </row>
    <row r="3196" ht="15" customHeight="1">
      <c r="B3196" s="16">
        <f>IF(AND(C3196&lt;&gt;"",J3196&lt;&gt;""),HYPERLINK("#'"&amp;C3196&amp;"'!"&amp;J3196,J3196),"")</f>
        <v/>
      </c>
    </row>
    <row r="3197" ht="15" customHeight="1">
      <c r="B3197" s="16">
        <f>IF(AND(C3197&lt;&gt;"",J3197&lt;&gt;""),HYPERLINK("#'"&amp;C3197&amp;"'!"&amp;J3197,J3197),"")</f>
        <v/>
      </c>
    </row>
    <row r="3198" ht="15" customHeight="1">
      <c r="B3198" s="16">
        <f>IF(AND(C3198&lt;&gt;"",J3198&lt;&gt;""),HYPERLINK("#'"&amp;C3198&amp;"'!"&amp;J3198,J3198),"")</f>
        <v/>
      </c>
    </row>
    <row r="3199" ht="15" customHeight="1">
      <c r="B3199" s="16">
        <f>IF(AND(C3199&lt;&gt;"",J3199&lt;&gt;""),HYPERLINK("#'"&amp;C3199&amp;"'!"&amp;J3199,J3199),"")</f>
        <v/>
      </c>
    </row>
    <row r="3200" ht="15" customHeight="1">
      <c r="B3200" s="16">
        <f>IF(AND(C3200&lt;&gt;"",J3200&lt;&gt;""),HYPERLINK("#'"&amp;C3200&amp;"'!"&amp;J3200,J3200),"")</f>
        <v/>
      </c>
    </row>
    <row r="3201" ht="15" customHeight="1">
      <c r="B3201" s="16">
        <f>IF(AND(C3201&lt;&gt;"",J3201&lt;&gt;""),HYPERLINK("#'"&amp;C3201&amp;"'!"&amp;J3201,J3201),"")</f>
        <v/>
      </c>
    </row>
    <row r="3202" ht="15" customHeight="1">
      <c r="B3202" s="16">
        <f>IF(AND(C3202&lt;&gt;"",J3202&lt;&gt;""),HYPERLINK("#'"&amp;C3202&amp;"'!"&amp;J3202,J3202),"")</f>
        <v/>
      </c>
    </row>
    <row r="3203" ht="15" customHeight="1">
      <c r="B3203" s="16">
        <f>IF(AND(C3203&lt;&gt;"",J3203&lt;&gt;""),HYPERLINK("#'"&amp;C3203&amp;"'!"&amp;J3203,J3203),"")</f>
        <v/>
      </c>
    </row>
    <row r="3204" ht="15" customHeight="1">
      <c r="B3204" s="16">
        <f>IF(AND(C3204&lt;&gt;"",J3204&lt;&gt;""),HYPERLINK("#'"&amp;C3204&amp;"'!"&amp;J3204,J3204),"")</f>
        <v/>
      </c>
    </row>
    <row r="3205" ht="15" customHeight="1">
      <c r="B3205" s="16">
        <f>IF(AND(C3205&lt;&gt;"",J3205&lt;&gt;""),HYPERLINK("#'"&amp;C3205&amp;"'!"&amp;J3205,J3205),"")</f>
        <v/>
      </c>
    </row>
    <row r="3206" ht="15" customHeight="1">
      <c r="B3206" s="16">
        <f>IF(AND(C3206&lt;&gt;"",J3206&lt;&gt;""),HYPERLINK("#'"&amp;C3206&amp;"'!"&amp;J3206,J3206),"")</f>
        <v/>
      </c>
    </row>
    <row r="3207" ht="15" customHeight="1">
      <c r="B3207" s="16">
        <f>IF(AND(C3207&lt;&gt;"",J3207&lt;&gt;""),HYPERLINK("#'"&amp;C3207&amp;"'!"&amp;J3207,J3207),"")</f>
        <v/>
      </c>
    </row>
    <row r="3208" ht="15" customHeight="1">
      <c r="B3208" s="16">
        <f>IF(AND(C3208&lt;&gt;"",J3208&lt;&gt;""),HYPERLINK("#'"&amp;C3208&amp;"'!"&amp;J3208,J3208),"")</f>
        <v/>
      </c>
    </row>
    <row r="3209" ht="15" customHeight="1">
      <c r="B3209" s="16">
        <f>IF(AND(C3209&lt;&gt;"",J3209&lt;&gt;""),HYPERLINK("#'"&amp;C3209&amp;"'!"&amp;J3209,J3209),"")</f>
        <v/>
      </c>
    </row>
    <row r="3210" ht="15" customHeight="1">
      <c r="B3210" s="16">
        <f>IF(AND(C3210&lt;&gt;"",J3210&lt;&gt;""),HYPERLINK("#'"&amp;C3210&amp;"'!"&amp;J3210,J3210),"")</f>
        <v/>
      </c>
    </row>
    <row r="3211" ht="15" customHeight="1">
      <c r="B3211" s="16">
        <f>IF(AND(C3211&lt;&gt;"",J3211&lt;&gt;""),HYPERLINK("#'"&amp;C3211&amp;"'!"&amp;J3211,J3211),"")</f>
        <v/>
      </c>
    </row>
    <row r="3212" ht="15" customHeight="1">
      <c r="B3212" s="16">
        <f>IF(AND(C3212&lt;&gt;"",J3212&lt;&gt;""),HYPERLINK("#'"&amp;C3212&amp;"'!"&amp;J3212,J3212),"")</f>
        <v/>
      </c>
    </row>
    <row r="3213" ht="15" customHeight="1">
      <c r="B3213" s="16">
        <f>IF(AND(C3213&lt;&gt;"",J3213&lt;&gt;""),HYPERLINK("#'"&amp;C3213&amp;"'!"&amp;J3213,J3213),"")</f>
        <v/>
      </c>
    </row>
    <row r="3214" ht="15" customHeight="1">
      <c r="B3214" s="16">
        <f>IF(AND(C3214&lt;&gt;"",J3214&lt;&gt;""),HYPERLINK("#'"&amp;C3214&amp;"'!"&amp;J3214,J3214),"")</f>
        <v/>
      </c>
    </row>
    <row r="3215" ht="15" customHeight="1">
      <c r="B3215" s="16">
        <f>IF(AND(C3215&lt;&gt;"",J3215&lt;&gt;""),HYPERLINK("#'"&amp;C3215&amp;"'!"&amp;J3215,J3215),"")</f>
        <v/>
      </c>
    </row>
    <row r="3216" ht="15" customHeight="1">
      <c r="B3216" s="16">
        <f>IF(AND(C3216&lt;&gt;"",J3216&lt;&gt;""),HYPERLINK("#'"&amp;C3216&amp;"'!"&amp;J3216,J3216),"")</f>
        <v/>
      </c>
    </row>
    <row r="3217" ht="15" customHeight="1">
      <c r="B3217" s="16">
        <f>IF(AND(C3217&lt;&gt;"",J3217&lt;&gt;""),HYPERLINK("#'"&amp;C3217&amp;"'!"&amp;J3217,J3217),"")</f>
        <v/>
      </c>
    </row>
    <row r="3218" ht="15" customHeight="1">
      <c r="B3218" s="16">
        <f>IF(AND(C3218&lt;&gt;"",J3218&lt;&gt;""),HYPERLINK("#'"&amp;C3218&amp;"'!"&amp;J3218,J3218),"")</f>
        <v/>
      </c>
    </row>
    <row r="3219" ht="15" customHeight="1">
      <c r="B3219" s="16">
        <f>IF(AND(C3219&lt;&gt;"",J3219&lt;&gt;""),HYPERLINK("#'"&amp;C3219&amp;"'!"&amp;J3219,J3219),"")</f>
        <v/>
      </c>
    </row>
    <row r="3220" ht="15" customHeight="1">
      <c r="B3220" s="16">
        <f>IF(AND(C3220&lt;&gt;"",J3220&lt;&gt;""),HYPERLINK("#'"&amp;C3220&amp;"'!"&amp;J3220,J3220),"")</f>
        <v/>
      </c>
    </row>
    <row r="3221" ht="15" customHeight="1">
      <c r="B3221" s="16">
        <f>IF(AND(C3221&lt;&gt;"",J3221&lt;&gt;""),HYPERLINK("#'"&amp;C3221&amp;"'!"&amp;J3221,J3221),"")</f>
        <v/>
      </c>
    </row>
    <row r="3222" ht="15" customHeight="1">
      <c r="B3222" s="16">
        <f>IF(AND(C3222&lt;&gt;"",J3222&lt;&gt;""),HYPERLINK("#'"&amp;C3222&amp;"'!"&amp;J3222,J3222),"")</f>
        <v/>
      </c>
    </row>
    <row r="3223" ht="15" customHeight="1">
      <c r="B3223" s="16">
        <f>IF(AND(C3223&lt;&gt;"",J3223&lt;&gt;""),HYPERLINK("#'"&amp;C3223&amp;"'!"&amp;J3223,J3223),"")</f>
        <v/>
      </c>
    </row>
    <row r="3224" ht="15" customHeight="1">
      <c r="B3224" s="16">
        <f>IF(AND(C3224&lt;&gt;"",J3224&lt;&gt;""),HYPERLINK("#'"&amp;C3224&amp;"'!"&amp;J3224,J3224),"")</f>
        <v/>
      </c>
    </row>
    <row r="3225" ht="15" customHeight="1">
      <c r="B3225" s="16">
        <f>IF(AND(C3225&lt;&gt;"",J3225&lt;&gt;""),HYPERLINK("#'"&amp;C3225&amp;"'!"&amp;J3225,J3225),"")</f>
        <v/>
      </c>
    </row>
    <row r="3226" ht="15" customHeight="1">
      <c r="B3226" s="16">
        <f>IF(AND(C3226&lt;&gt;"",J3226&lt;&gt;""),HYPERLINK("#'"&amp;C3226&amp;"'!"&amp;J3226,J3226),"")</f>
        <v/>
      </c>
    </row>
    <row r="3227" ht="15" customHeight="1">
      <c r="B3227" s="16">
        <f>IF(AND(C3227&lt;&gt;"",J3227&lt;&gt;""),HYPERLINK("#'"&amp;C3227&amp;"'!"&amp;J3227,J3227),"")</f>
        <v/>
      </c>
    </row>
    <row r="3228" ht="15" customHeight="1">
      <c r="B3228" s="16">
        <f>IF(AND(C3228&lt;&gt;"",J3228&lt;&gt;""),HYPERLINK("#'"&amp;C3228&amp;"'!"&amp;J3228,J3228),"")</f>
        <v/>
      </c>
    </row>
    <row r="3229" ht="15" customHeight="1">
      <c r="B3229" s="16">
        <f>IF(AND(C3229&lt;&gt;"",J3229&lt;&gt;""),HYPERLINK("#'"&amp;C3229&amp;"'!"&amp;J3229,J3229),"")</f>
        <v/>
      </c>
    </row>
    <row r="3230" ht="15" customHeight="1">
      <c r="B3230" s="16">
        <f>IF(AND(C3230&lt;&gt;"",J3230&lt;&gt;""),HYPERLINK("#'"&amp;C3230&amp;"'!"&amp;J3230,J3230),"")</f>
        <v/>
      </c>
    </row>
    <row r="3231" ht="15" customHeight="1">
      <c r="B3231" s="16">
        <f>IF(AND(C3231&lt;&gt;"",J3231&lt;&gt;""),HYPERLINK("#'"&amp;C3231&amp;"'!"&amp;J3231,J3231),"")</f>
        <v/>
      </c>
    </row>
    <row r="3232" ht="15" customHeight="1">
      <c r="B3232" s="16">
        <f>IF(AND(C3232&lt;&gt;"",J3232&lt;&gt;""),HYPERLINK("#'"&amp;C3232&amp;"'!"&amp;J3232,J3232),"")</f>
        <v/>
      </c>
    </row>
    <row r="3233" ht="15" customHeight="1">
      <c r="B3233" s="16">
        <f>IF(AND(C3233&lt;&gt;"",J3233&lt;&gt;""),HYPERLINK("#'"&amp;C3233&amp;"'!"&amp;J3233,J3233),"")</f>
        <v/>
      </c>
    </row>
    <row r="3234" ht="15" customHeight="1">
      <c r="B3234" s="16">
        <f>IF(AND(C3234&lt;&gt;"",J3234&lt;&gt;""),HYPERLINK("#'"&amp;C3234&amp;"'!"&amp;J3234,J3234),"")</f>
        <v/>
      </c>
    </row>
    <row r="3235" ht="15" customHeight="1">
      <c r="B3235" s="16">
        <f>IF(AND(C3235&lt;&gt;"",J3235&lt;&gt;""),HYPERLINK("#'"&amp;C3235&amp;"'!"&amp;J3235,J3235),"")</f>
        <v/>
      </c>
    </row>
    <row r="3236" ht="15" customHeight="1">
      <c r="B3236" s="16">
        <f>IF(AND(C3236&lt;&gt;"",J3236&lt;&gt;""),HYPERLINK("#'"&amp;C3236&amp;"'!"&amp;J3236,J3236),"")</f>
        <v/>
      </c>
    </row>
    <row r="3237" ht="15" customHeight="1">
      <c r="B3237" s="16">
        <f>IF(AND(C3237&lt;&gt;"",J3237&lt;&gt;""),HYPERLINK("#'"&amp;C3237&amp;"'!"&amp;J3237,J3237),"")</f>
        <v/>
      </c>
    </row>
    <row r="3238" ht="15" customHeight="1">
      <c r="B3238" s="16">
        <f>IF(AND(C3238&lt;&gt;"",J3238&lt;&gt;""),HYPERLINK("#'"&amp;C3238&amp;"'!"&amp;J3238,J3238),"")</f>
        <v/>
      </c>
    </row>
    <row r="3239" ht="15" customHeight="1">
      <c r="B3239" s="16">
        <f>IF(AND(C3239&lt;&gt;"",J3239&lt;&gt;""),HYPERLINK("#'"&amp;C3239&amp;"'!"&amp;J3239,J3239),"")</f>
        <v/>
      </c>
    </row>
    <row r="3240" ht="15" customHeight="1">
      <c r="B3240" s="16">
        <f>IF(AND(C3240&lt;&gt;"",J3240&lt;&gt;""),HYPERLINK("#'"&amp;C3240&amp;"'!"&amp;J3240,J3240),"")</f>
        <v/>
      </c>
    </row>
    <row r="3241" ht="15" customHeight="1">
      <c r="B3241" s="16">
        <f>IF(AND(C3241&lt;&gt;"",J3241&lt;&gt;""),HYPERLINK("#'"&amp;C3241&amp;"'!"&amp;J3241,J3241),"")</f>
        <v/>
      </c>
    </row>
    <row r="3242" ht="15" customHeight="1">
      <c r="B3242" s="16">
        <f>IF(AND(C3242&lt;&gt;"",J3242&lt;&gt;""),HYPERLINK("#'"&amp;C3242&amp;"'!"&amp;J3242,J3242),"")</f>
        <v/>
      </c>
    </row>
    <row r="3243" ht="15" customHeight="1">
      <c r="B3243" s="16">
        <f>IF(AND(C3243&lt;&gt;"",J3243&lt;&gt;""),HYPERLINK("#'"&amp;C3243&amp;"'!"&amp;J3243,J3243),"")</f>
        <v/>
      </c>
    </row>
    <row r="3244" ht="15" customHeight="1">
      <c r="B3244" s="16">
        <f>IF(AND(C3244&lt;&gt;"",J3244&lt;&gt;""),HYPERLINK("#'"&amp;C3244&amp;"'!"&amp;J3244,J3244),"")</f>
        <v/>
      </c>
    </row>
    <row r="3245" ht="15" customHeight="1">
      <c r="B3245" s="16">
        <f>IF(AND(C3245&lt;&gt;"",J3245&lt;&gt;""),HYPERLINK("#'"&amp;C3245&amp;"'!"&amp;J3245,J3245),"")</f>
        <v/>
      </c>
    </row>
    <row r="3246" ht="15" customHeight="1">
      <c r="B3246" s="16">
        <f>IF(AND(C3246&lt;&gt;"",J3246&lt;&gt;""),HYPERLINK("#'"&amp;C3246&amp;"'!"&amp;J3246,J3246),"")</f>
        <v/>
      </c>
    </row>
    <row r="3247" ht="15" customHeight="1">
      <c r="B3247" s="16">
        <f>IF(AND(C3247&lt;&gt;"",J3247&lt;&gt;""),HYPERLINK("#'"&amp;C3247&amp;"'!"&amp;J3247,J3247),"")</f>
        <v/>
      </c>
    </row>
    <row r="3248" ht="15" customHeight="1">
      <c r="B3248" s="16">
        <f>IF(AND(C3248&lt;&gt;"",J3248&lt;&gt;""),HYPERLINK("#'"&amp;C3248&amp;"'!"&amp;J3248,J3248),"")</f>
        <v/>
      </c>
    </row>
    <row r="3249" ht="15" customHeight="1">
      <c r="B3249" s="16">
        <f>IF(AND(C3249&lt;&gt;"",J3249&lt;&gt;""),HYPERLINK("#'"&amp;C3249&amp;"'!"&amp;J3249,J3249),"")</f>
        <v/>
      </c>
    </row>
    <row r="3250" ht="15" customHeight="1">
      <c r="B3250" s="16">
        <f>IF(AND(C3250&lt;&gt;"",J3250&lt;&gt;""),HYPERLINK("#'"&amp;C3250&amp;"'!"&amp;J3250,J3250),"")</f>
        <v/>
      </c>
    </row>
    <row r="3251" ht="15" customHeight="1">
      <c r="B3251" s="16">
        <f>IF(AND(C3251&lt;&gt;"",J3251&lt;&gt;""),HYPERLINK("#'"&amp;C3251&amp;"'!"&amp;J3251,J3251),"")</f>
        <v/>
      </c>
    </row>
    <row r="3252" ht="15" customHeight="1">
      <c r="B3252" s="16">
        <f>IF(AND(C3252&lt;&gt;"",J3252&lt;&gt;""),HYPERLINK("#'"&amp;C3252&amp;"'!"&amp;J3252,J3252),"")</f>
        <v/>
      </c>
    </row>
    <row r="3253" ht="15" customHeight="1">
      <c r="B3253" s="16">
        <f>IF(AND(C3253&lt;&gt;"",J3253&lt;&gt;""),HYPERLINK("#'"&amp;C3253&amp;"'!"&amp;J3253,J3253),"")</f>
        <v/>
      </c>
    </row>
    <row r="3254" ht="15" customHeight="1">
      <c r="B3254" s="16">
        <f>IF(AND(C3254&lt;&gt;"",J3254&lt;&gt;""),HYPERLINK("#'"&amp;C3254&amp;"'!"&amp;J3254,J3254),"")</f>
        <v/>
      </c>
    </row>
    <row r="3255" ht="15" customHeight="1">
      <c r="B3255" s="16">
        <f>IF(AND(C3255&lt;&gt;"",J3255&lt;&gt;""),HYPERLINK("#'"&amp;C3255&amp;"'!"&amp;J3255,J3255),"")</f>
        <v/>
      </c>
    </row>
    <row r="3256" ht="15" customHeight="1">
      <c r="B3256" s="16">
        <f>IF(AND(C3256&lt;&gt;"",J3256&lt;&gt;""),HYPERLINK("#'"&amp;C3256&amp;"'!"&amp;J3256,J3256),"")</f>
        <v/>
      </c>
    </row>
    <row r="3257" ht="15" customHeight="1">
      <c r="B3257" s="16">
        <f>IF(AND(C3257&lt;&gt;"",J3257&lt;&gt;""),HYPERLINK("#'"&amp;C3257&amp;"'!"&amp;J3257,J3257),"")</f>
        <v/>
      </c>
    </row>
    <row r="3258" ht="15" customHeight="1">
      <c r="B3258" s="16">
        <f>IF(AND(C3258&lt;&gt;"",J3258&lt;&gt;""),HYPERLINK("#'"&amp;C3258&amp;"'!"&amp;J3258,J3258),"")</f>
        <v/>
      </c>
    </row>
    <row r="3259" ht="15" customHeight="1">
      <c r="B3259" s="16">
        <f>IF(AND(C3259&lt;&gt;"",J3259&lt;&gt;""),HYPERLINK("#'"&amp;C3259&amp;"'!"&amp;J3259,J3259),"")</f>
        <v/>
      </c>
    </row>
    <row r="3260" ht="15" customHeight="1">
      <c r="B3260" s="16">
        <f>IF(AND(C3260&lt;&gt;"",J3260&lt;&gt;""),HYPERLINK("#'"&amp;C3260&amp;"'!"&amp;J3260,J3260),"")</f>
        <v/>
      </c>
    </row>
    <row r="3261" ht="15" customHeight="1">
      <c r="B3261" s="16">
        <f>IF(AND(C3261&lt;&gt;"",J3261&lt;&gt;""),HYPERLINK("#'"&amp;C3261&amp;"'!"&amp;J3261,J3261),"")</f>
        <v/>
      </c>
    </row>
    <row r="3262" ht="15" customHeight="1">
      <c r="B3262" s="16">
        <f>IF(AND(C3262&lt;&gt;"",J3262&lt;&gt;""),HYPERLINK("#'"&amp;C3262&amp;"'!"&amp;J3262,J3262),"")</f>
        <v/>
      </c>
    </row>
    <row r="3263" ht="15" customHeight="1">
      <c r="B3263" s="16">
        <f>IF(AND(C3263&lt;&gt;"",J3263&lt;&gt;""),HYPERLINK("#'"&amp;C3263&amp;"'!"&amp;J3263,J3263),"")</f>
        <v/>
      </c>
    </row>
    <row r="3264" ht="15" customHeight="1">
      <c r="B3264" s="16">
        <f>IF(AND(C3264&lt;&gt;"",J3264&lt;&gt;""),HYPERLINK("#'"&amp;C3264&amp;"'!"&amp;J3264,J3264),"")</f>
        <v/>
      </c>
    </row>
    <row r="3265" ht="15" customHeight="1">
      <c r="B3265" s="16">
        <f>IF(AND(C3265&lt;&gt;"",J3265&lt;&gt;""),HYPERLINK("#'"&amp;C3265&amp;"'!"&amp;J3265,J3265),"")</f>
        <v/>
      </c>
    </row>
    <row r="3266" ht="15" customHeight="1">
      <c r="B3266" s="16">
        <f>IF(AND(C3266&lt;&gt;"",J3266&lt;&gt;""),HYPERLINK("#'"&amp;C3266&amp;"'!"&amp;J3266,J3266),"")</f>
        <v/>
      </c>
    </row>
    <row r="3267" ht="15" customHeight="1">
      <c r="B3267" s="16">
        <f>IF(AND(C3267&lt;&gt;"",J3267&lt;&gt;""),HYPERLINK("#'"&amp;C3267&amp;"'!"&amp;J3267,J3267),"")</f>
        <v/>
      </c>
    </row>
    <row r="3268" ht="15" customHeight="1">
      <c r="B3268" s="16">
        <f>IF(AND(C3268&lt;&gt;"",J3268&lt;&gt;""),HYPERLINK("#'"&amp;C3268&amp;"'!"&amp;J3268,J3268),"")</f>
        <v/>
      </c>
    </row>
    <row r="3269" ht="15" customHeight="1">
      <c r="B3269" s="16">
        <f>IF(AND(C3269&lt;&gt;"",J3269&lt;&gt;""),HYPERLINK("#'"&amp;C3269&amp;"'!"&amp;J3269,J3269),"")</f>
        <v/>
      </c>
    </row>
    <row r="3270" ht="15" customHeight="1">
      <c r="B3270" s="16">
        <f>IF(AND(C3270&lt;&gt;"",J3270&lt;&gt;""),HYPERLINK("#'"&amp;C3270&amp;"'!"&amp;J3270,J3270),"")</f>
        <v/>
      </c>
    </row>
    <row r="3271" ht="15" customHeight="1">
      <c r="B3271" s="16">
        <f>IF(AND(C3271&lt;&gt;"",J3271&lt;&gt;""),HYPERLINK("#'"&amp;C3271&amp;"'!"&amp;J3271,J3271),"")</f>
        <v/>
      </c>
    </row>
    <row r="3272" ht="15" customHeight="1">
      <c r="B3272" s="16">
        <f>IF(AND(C3272&lt;&gt;"",J3272&lt;&gt;""),HYPERLINK("#'"&amp;C3272&amp;"'!"&amp;J3272,J3272),"")</f>
        <v/>
      </c>
    </row>
    <row r="3273" ht="15" customHeight="1">
      <c r="B3273" s="16">
        <f>IF(AND(C3273&lt;&gt;"",J3273&lt;&gt;""),HYPERLINK("#'"&amp;C3273&amp;"'!"&amp;J3273,J3273),"")</f>
        <v/>
      </c>
    </row>
    <row r="3274" ht="15" customHeight="1">
      <c r="B3274" s="16">
        <f>IF(AND(C3274&lt;&gt;"",J3274&lt;&gt;""),HYPERLINK("#'"&amp;C3274&amp;"'!"&amp;J3274,J3274),"")</f>
        <v/>
      </c>
    </row>
    <row r="3275" ht="15" customHeight="1">
      <c r="B3275" s="16">
        <f>IF(AND(C3275&lt;&gt;"",J3275&lt;&gt;""),HYPERLINK("#'"&amp;C3275&amp;"'!"&amp;J3275,J3275),"")</f>
        <v/>
      </c>
    </row>
    <row r="3276" ht="15" customHeight="1">
      <c r="B3276" s="16">
        <f>IF(AND(C3276&lt;&gt;"",J3276&lt;&gt;""),HYPERLINK("#'"&amp;C3276&amp;"'!"&amp;J3276,J3276),"")</f>
        <v/>
      </c>
    </row>
    <row r="3277" ht="15" customHeight="1">
      <c r="B3277" s="16">
        <f>IF(AND(C3277&lt;&gt;"",J3277&lt;&gt;""),HYPERLINK("#'"&amp;C3277&amp;"'!"&amp;J3277,J3277),"")</f>
        <v/>
      </c>
    </row>
    <row r="3278" ht="15" customHeight="1">
      <c r="B3278" s="16">
        <f>IF(AND(C3278&lt;&gt;"",J3278&lt;&gt;""),HYPERLINK("#'"&amp;C3278&amp;"'!"&amp;J3278,J3278),"")</f>
        <v/>
      </c>
    </row>
    <row r="3279" ht="15" customHeight="1">
      <c r="B3279" s="16">
        <f>IF(AND(C3279&lt;&gt;"",J3279&lt;&gt;""),HYPERLINK("#'"&amp;C3279&amp;"'!"&amp;J3279,J3279),"")</f>
        <v/>
      </c>
    </row>
    <row r="3280" ht="15" customHeight="1">
      <c r="B3280" s="16">
        <f>IF(AND(C3280&lt;&gt;"",J3280&lt;&gt;""),HYPERLINK("#'"&amp;C3280&amp;"'!"&amp;J3280,J3280),"")</f>
        <v/>
      </c>
    </row>
    <row r="3281" ht="15" customHeight="1">
      <c r="B3281" s="16">
        <f>IF(AND(C3281&lt;&gt;"",J3281&lt;&gt;""),HYPERLINK("#'"&amp;C3281&amp;"'!"&amp;J3281,J3281),"")</f>
        <v/>
      </c>
    </row>
    <row r="3282" ht="15" customHeight="1">
      <c r="B3282" s="16">
        <f>IF(AND(C3282&lt;&gt;"",J3282&lt;&gt;""),HYPERLINK("#'"&amp;C3282&amp;"'!"&amp;J3282,J3282),"")</f>
        <v/>
      </c>
    </row>
    <row r="3283" ht="15" customHeight="1">
      <c r="B3283" s="16">
        <f>IF(AND(C3283&lt;&gt;"",J3283&lt;&gt;""),HYPERLINK("#'"&amp;C3283&amp;"'!"&amp;J3283,J3283),"")</f>
        <v/>
      </c>
    </row>
    <row r="3284" ht="15" customHeight="1">
      <c r="B3284" s="16">
        <f>IF(AND(C3284&lt;&gt;"",J3284&lt;&gt;""),HYPERLINK("#'"&amp;C3284&amp;"'!"&amp;J3284,J3284),"")</f>
        <v/>
      </c>
    </row>
    <row r="3285" ht="15" customHeight="1">
      <c r="B3285" s="16">
        <f>IF(AND(C3285&lt;&gt;"",J3285&lt;&gt;""),HYPERLINK("#'"&amp;C3285&amp;"'!"&amp;J3285,J3285),"")</f>
        <v/>
      </c>
    </row>
    <row r="3286" ht="15" customHeight="1">
      <c r="B3286" s="16">
        <f>IF(AND(C3286&lt;&gt;"",J3286&lt;&gt;""),HYPERLINK("#'"&amp;C3286&amp;"'!"&amp;J3286,J3286),"")</f>
        <v/>
      </c>
    </row>
    <row r="3287" ht="15" customHeight="1">
      <c r="B3287" s="16">
        <f>IF(AND(C3287&lt;&gt;"",J3287&lt;&gt;""),HYPERLINK("#'"&amp;C3287&amp;"'!"&amp;J3287,J3287),"")</f>
        <v/>
      </c>
    </row>
    <row r="3288" ht="15" customHeight="1">
      <c r="B3288" s="16">
        <f>IF(AND(C3288&lt;&gt;"",J3288&lt;&gt;""),HYPERLINK("#'"&amp;C3288&amp;"'!"&amp;J3288,J3288),"")</f>
        <v/>
      </c>
    </row>
    <row r="3289" ht="15" customHeight="1">
      <c r="B3289" s="16">
        <f>IF(AND(C3289&lt;&gt;"",J3289&lt;&gt;""),HYPERLINK("#'"&amp;C3289&amp;"'!"&amp;J3289,J3289),"")</f>
        <v/>
      </c>
    </row>
    <row r="3290" ht="15" customHeight="1">
      <c r="B3290" s="16">
        <f>IF(AND(C3290&lt;&gt;"",J3290&lt;&gt;""),HYPERLINK("#'"&amp;C3290&amp;"'!"&amp;J3290,J3290),"")</f>
        <v/>
      </c>
    </row>
    <row r="3291" ht="15" customHeight="1">
      <c r="B3291" s="16">
        <f>IF(AND(C3291&lt;&gt;"",J3291&lt;&gt;""),HYPERLINK("#'"&amp;C3291&amp;"'!"&amp;J3291,J3291),"")</f>
        <v/>
      </c>
    </row>
    <row r="3292" ht="15" customHeight="1">
      <c r="B3292" s="16">
        <f>IF(AND(C3292&lt;&gt;"",J3292&lt;&gt;""),HYPERLINK("#'"&amp;C3292&amp;"'!"&amp;J3292,J3292),"")</f>
        <v/>
      </c>
    </row>
    <row r="3293" ht="15" customHeight="1">
      <c r="B3293" s="16">
        <f>IF(AND(C3293&lt;&gt;"",J3293&lt;&gt;""),HYPERLINK("#'"&amp;C3293&amp;"'!"&amp;J3293,J3293),"")</f>
        <v/>
      </c>
    </row>
    <row r="3294" ht="15" customHeight="1">
      <c r="B3294" s="16">
        <f>IF(AND(C3294&lt;&gt;"",J3294&lt;&gt;""),HYPERLINK("#'"&amp;C3294&amp;"'!"&amp;J3294,J3294),"")</f>
        <v/>
      </c>
    </row>
    <row r="3295" ht="15" customHeight="1">
      <c r="B3295" s="16">
        <f>IF(AND(C3295&lt;&gt;"",J3295&lt;&gt;""),HYPERLINK("#'"&amp;C3295&amp;"'!"&amp;J3295,J3295),"")</f>
        <v/>
      </c>
    </row>
    <row r="3296" ht="15" customHeight="1">
      <c r="B3296" s="16">
        <f>IF(AND(C3296&lt;&gt;"",J3296&lt;&gt;""),HYPERLINK("#'"&amp;C3296&amp;"'!"&amp;J3296,J3296),"")</f>
        <v/>
      </c>
    </row>
    <row r="3297" ht="15" customHeight="1">
      <c r="B3297" s="16">
        <f>IF(AND(C3297&lt;&gt;"",J3297&lt;&gt;""),HYPERLINK("#'"&amp;C3297&amp;"'!"&amp;J3297,J3297),"")</f>
        <v/>
      </c>
    </row>
    <row r="3298" ht="15" customHeight="1">
      <c r="B3298" s="16">
        <f>IF(AND(C3298&lt;&gt;"",J3298&lt;&gt;""),HYPERLINK("#'"&amp;C3298&amp;"'!"&amp;J3298,J3298),"")</f>
        <v/>
      </c>
    </row>
    <row r="3299" ht="15" customHeight="1">
      <c r="B3299" s="16">
        <f>IF(AND(C3299&lt;&gt;"",J3299&lt;&gt;""),HYPERLINK("#'"&amp;C3299&amp;"'!"&amp;J3299,J3299),"")</f>
        <v/>
      </c>
    </row>
    <row r="3300" ht="15" customHeight="1">
      <c r="B3300" s="16">
        <f>IF(AND(C3300&lt;&gt;"",J3300&lt;&gt;""),HYPERLINK("#'"&amp;C3300&amp;"'!"&amp;J3300,J3300),"")</f>
        <v/>
      </c>
    </row>
    <row r="3301" ht="15" customHeight="1">
      <c r="B3301" s="16">
        <f>IF(AND(C3301&lt;&gt;"",J3301&lt;&gt;""),HYPERLINK("#'"&amp;C3301&amp;"'!"&amp;J3301,J3301),"")</f>
        <v/>
      </c>
    </row>
    <row r="3302" ht="15" customHeight="1">
      <c r="B3302" s="16">
        <f>IF(AND(C3302&lt;&gt;"",J3302&lt;&gt;""),HYPERLINK("#'"&amp;C3302&amp;"'!"&amp;J3302,J3302),"")</f>
        <v/>
      </c>
    </row>
    <row r="3303" ht="15" customHeight="1">
      <c r="B3303" s="16">
        <f>IF(AND(C3303&lt;&gt;"",J3303&lt;&gt;""),HYPERLINK("#'"&amp;C3303&amp;"'!"&amp;J3303,J3303),"")</f>
        <v/>
      </c>
    </row>
    <row r="3304" ht="15" customHeight="1">
      <c r="B3304" s="16">
        <f>IF(AND(C3304&lt;&gt;"",J3304&lt;&gt;""),HYPERLINK("#'"&amp;C3304&amp;"'!"&amp;J3304,J3304),"")</f>
        <v/>
      </c>
    </row>
    <row r="3305" ht="15" customHeight="1">
      <c r="B3305" s="16">
        <f>IF(AND(C3305&lt;&gt;"",J3305&lt;&gt;""),HYPERLINK("#'"&amp;C3305&amp;"'!"&amp;J3305,J3305),"")</f>
        <v/>
      </c>
    </row>
    <row r="3306" ht="15" customHeight="1">
      <c r="B3306" s="16">
        <f>IF(AND(C3306&lt;&gt;"",J3306&lt;&gt;""),HYPERLINK("#'"&amp;C3306&amp;"'!"&amp;J3306,J3306),"")</f>
        <v/>
      </c>
    </row>
    <row r="3307" ht="15" customHeight="1">
      <c r="B3307" s="16">
        <f>IF(AND(C3307&lt;&gt;"",J3307&lt;&gt;""),HYPERLINK("#'"&amp;C3307&amp;"'!"&amp;J3307,J3307),"")</f>
        <v/>
      </c>
    </row>
    <row r="3308" ht="15" customHeight="1">
      <c r="B3308" s="16">
        <f>IF(AND(C3308&lt;&gt;"",J3308&lt;&gt;""),HYPERLINK("#'"&amp;C3308&amp;"'!"&amp;J3308,J3308),"")</f>
        <v/>
      </c>
    </row>
    <row r="3309" ht="15" customHeight="1">
      <c r="B3309" s="16">
        <f>IF(AND(C3309&lt;&gt;"",J3309&lt;&gt;""),HYPERLINK("#'"&amp;C3309&amp;"'!"&amp;J3309,J3309),"")</f>
        <v/>
      </c>
    </row>
    <row r="3310" ht="15" customHeight="1">
      <c r="B3310" s="16">
        <f>IF(AND(C3310&lt;&gt;"",J3310&lt;&gt;""),HYPERLINK("#'"&amp;C3310&amp;"'!"&amp;J3310,J3310),"")</f>
        <v/>
      </c>
    </row>
    <row r="3311" ht="15" customHeight="1">
      <c r="B3311" s="16">
        <f>IF(AND(C3311&lt;&gt;"",J3311&lt;&gt;""),HYPERLINK("#'"&amp;C3311&amp;"'!"&amp;J3311,J3311),"")</f>
        <v/>
      </c>
    </row>
    <row r="3312" ht="15" customHeight="1">
      <c r="B3312" s="16">
        <f>IF(AND(C3312&lt;&gt;"",J3312&lt;&gt;""),HYPERLINK("#'"&amp;C3312&amp;"'!"&amp;J3312,J3312),"")</f>
        <v/>
      </c>
    </row>
    <row r="3313" ht="15" customHeight="1">
      <c r="B3313" s="16">
        <f>IF(AND(C3313&lt;&gt;"",J3313&lt;&gt;""),HYPERLINK("#'"&amp;C3313&amp;"'!"&amp;J3313,J3313),"")</f>
        <v/>
      </c>
    </row>
    <row r="3314" ht="15" customHeight="1">
      <c r="B3314" s="16">
        <f>IF(AND(C3314&lt;&gt;"",J3314&lt;&gt;""),HYPERLINK("#'"&amp;C3314&amp;"'!"&amp;J3314,J3314),"")</f>
        <v/>
      </c>
    </row>
    <row r="3315" ht="15" customHeight="1">
      <c r="B3315" s="16">
        <f>IF(AND(C3315&lt;&gt;"",J3315&lt;&gt;""),HYPERLINK("#'"&amp;C3315&amp;"'!"&amp;J3315,J3315),"")</f>
        <v/>
      </c>
    </row>
    <row r="3316" ht="15" customHeight="1">
      <c r="B3316" s="16">
        <f>IF(AND(C3316&lt;&gt;"",J3316&lt;&gt;""),HYPERLINK("#'"&amp;C3316&amp;"'!"&amp;J3316,J3316),"")</f>
        <v/>
      </c>
    </row>
    <row r="3317" ht="15" customHeight="1">
      <c r="B3317" s="16">
        <f>IF(AND(C3317&lt;&gt;"",J3317&lt;&gt;""),HYPERLINK("#'"&amp;C3317&amp;"'!"&amp;J3317,J3317),"")</f>
        <v/>
      </c>
    </row>
    <row r="3318" ht="15" customHeight="1">
      <c r="B3318" s="16">
        <f>IF(AND(C3318&lt;&gt;"",J3318&lt;&gt;""),HYPERLINK("#'"&amp;C3318&amp;"'!"&amp;J3318,J3318),"")</f>
        <v/>
      </c>
    </row>
    <row r="3319" ht="15" customHeight="1">
      <c r="B3319" s="16">
        <f>IF(AND(C3319&lt;&gt;"",J3319&lt;&gt;""),HYPERLINK("#'"&amp;C3319&amp;"'!"&amp;J3319,J3319),"")</f>
        <v/>
      </c>
    </row>
    <row r="3320" ht="15" customHeight="1">
      <c r="B3320" s="16">
        <f>IF(AND(C3320&lt;&gt;"",J3320&lt;&gt;""),HYPERLINK("#'"&amp;C3320&amp;"'!"&amp;J3320,J3320),"")</f>
        <v/>
      </c>
    </row>
    <row r="3321" ht="15" customHeight="1">
      <c r="B3321" s="16">
        <f>IF(AND(C3321&lt;&gt;"",J3321&lt;&gt;""),HYPERLINK("#'"&amp;C3321&amp;"'!"&amp;J3321,J3321),"")</f>
        <v/>
      </c>
    </row>
    <row r="3322" ht="15" customHeight="1">
      <c r="B3322" s="16">
        <f>IF(AND(C3322&lt;&gt;"",J3322&lt;&gt;""),HYPERLINK("#'"&amp;C3322&amp;"'!"&amp;J3322,J3322),"")</f>
        <v/>
      </c>
    </row>
    <row r="3323" ht="15" customHeight="1">
      <c r="B3323" s="16">
        <f>IF(AND(C3323&lt;&gt;"",J3323&lt;&gt;""),HYPERLINK("#'"&amp;C3323&amp;"'!"&amp;J3323,J3323),"")</f>
        <v/>
      </c>
    </row>
    <row r="3324" ht="15" customHeight="1">
      <c r="B3324" s="16">
        <f>IF(AND(C3324&lt;&gt;"",J3324&lt;&gt;""),HYPERLINK("#'"&amp;C3324&amp;"'!"&amp;J3324,J3324),"")</f>
        <v/>
      </c>
    </row>
    <row r="3325" ht="15" customHeight="1">
      <c r="B3325" s="16">
        <f>IF(AND(C3325&lt;&gt;"",J3325&lt;&gt;""),HYPERLINK("#'"&amp;C3325&amp;"'!"&amp;J3325,J3325),"")</f>
        <v/>
      </c>
    </row>
    <row r="3326" ht="15" customHeight="1">
      <c r="B3326" s="16">
        <f>IF(AND(C3326&lt;&gt;"",J3326&lt;&gt;""),HYPERLINK("#'"&amp;C3326&amp;"'!"&amp;J3326,J3326),"")</f>
        <v/>
      </c>
    </row>
    <row r="3327" ht="15" customHeight="1">
      <c r="B3327" s="16">
        <f>IF(AND(C3327&lt;&gt;"",J3327&lt;&gt;""),HYPERLINK("#'"&amp;C3327&amp;"'!"&amp;J3327,J3327),"")</f>
        <v/>
      </c>
    </row>
    <row r="3328" ht="15" customHeight="1">
      <c r="B3328" s="16">
        <f>IF(AND(C3328&lt;&gt;"",J3328&lt;&gt;""),HYPERLINK("#'"&amp;C3328&amp;"'!"&amp;J3328,J3328),"")</f>
        <v/>
      </c>
    </row>
    <row r="3329" ht="15" customHeight="1">
      <c r="B3329" s="16">
        <f>IF(AND(C3329&lt;&gt;"",J3329&lt;&gt;""),HYPERLINK("#'"&amp;C3329&amp;"'!"&amp;J3329,J3329),"")</f>
        <v/>
      </c>
    </row>
    <row r="3330" ht="15" customHeight="1">
      <c r="B3330" s="16">
        <f>IF(AND(C3330&lt;&gt;"",J3330&lt;&gt;""),HYPERLINK("#'"&amp;C3330&amp;"'!"&amp;J3330,J3330),"")</f>
        <v/>
      </c>
    </row>
    <row r="3331" ht="15" customHeight="1">
      <c r="B3331" s="16">
        <f>IF(AND(C3331&lt;&gt;"",J3331&lt;&gt;""),HYPERLINK("#'"&amp;C3331&amp;"'!"&amp;J3331,J3331),"")</f>
        <v/>
      </c>
    </row>
    <row r="3332" ht="15" customHeight="1">
      <c r="B3332" s="16">
        <f>IF(AND(C3332&lt;&gt;"",J3332&lt;&gt;""),HYPERLINK("#'"&amp;C3332&amp;"'!"&amp;J3332,J3332),"")</f>
        <v/>
      </c>
    </row>
    <row r="3333" ht="15" customHeight="1">
      <c r="B3333" s="16">
        <f>IF(AND(C3333&lt;&gt;"",J3333&lt;&gt;""),HYPERLINK("#'"&amp;C3333&amp;"'!"&amp;J3333,J3333),"")</f>
        <v/>
      </c>
    </row>
    <row r="3334" ht="15" customHeight="1">
      <c r="B3334" s="16">
        <f>IF(AND(C3334&lt;&gt;"",J3334&lt;&gt;""),HYPERLINK("#'"&amp;C3334&amp;"'!"&amp;J3334,J3334),"")</f>
        <v/>
      </c>
    </row>
    <row r="3335" ht="15" customHeight="1">
      <c r="B3335" s="16">
        <f>IF(AND(C3335&lt;&gt;"",J3335&lt;&gt;""),HYPERLINK("#'"&amp;C3335&amp;"'!"&amp;J3335,J3335),"")</f>
        <v/>
      </c>
    </row>
    <row r="3336" ht="15" customHeight="1">
      <c r="B3336" s="16">
        <f>IF(AND(C3336&lt;&gt;"",J3336&lt;&gt;""),HYPERLINK("#'"&amp;C3336&amp;"'!"&amp;J3336,J3336),"")</f>
        <v/>
      </c>
    </row>
    <row r="3337" ht="15" customHeight="1">
      <c r="B3337" s="16">
        <f>IF(AND(C3337&lt;&gt;"",J3337&lt;&gt;""),HYPERLINK("#'"&amp;C3337&amp;"'!"&amp;J3337,J3337),"")</f>
        <v/>
      </c>
    </row>
    <row r="3338" ht="15" customHeight="1">
      <c r="B3338" s="16">
        <f>IF(AND(C3338&lt;&gt;"",J3338&lt;&gt;""),HYPERLINK("#'"&amp;C3338&amp;"'!"&amp;J3338,J3338),"")</f>
        <v/>
      </c>
    </row>
    <row r="3339" ht="15" customHeight="1">
      <c r="B3339" s="16">
        <f>IF(AND(C3339&lt;&gt;"",J3339&lt;&gt;""),HYPERLINK("#'"&amp;C3339&amp;"'!"&amp;J3339,J3339),"")</f>
        <v/>
      </c>
    </row>
    <row r="3340" ht="15" customHeight="1">
      <c r="B3340" s="16">
        <f>IF(AND(C3340&lt;&gt;"",J3340&lt;&gt;""),HYPERLINK("#'"&amp;C3340&amp;"'!"&amp;J3340,J3340),"")</f>
        <v/>
      </c>
    </row>
    <row r="3341" ht="15" customHeight="1">
      <c r="B3341" s="16">
        <f>IF(AND(C3341&lt;&gt;"",J3341&lt;&gt;""),HYPERLINK("#'"&amp;C3341&amp;"'!"&amp;J3341,J3341),"")</f>
        <v/>
      </c>
    </row>
    <row r="3342" ht="15" customHeight="1">
      <c r="B3342" s="16">
        <f>IF(AND(C3342&lt;&gt;"",J3342&lt;&gt;""),HYPERLINK("#'"&amp;C3342&amp;"'!"&amp;J3342,J3342),"")</f>
        <v/>
      </c>
    </row>
    <row r="3343" ht="15" customHeight="1">
      <c r="B3343" s="16">
        <f>IF(AND(C3343&lt;&gt;"",J3343&lt;&gt;""),HYPERLINK("#'"&amp;C3343&amp;"'!"&amp;J3343,J3343),"")</f>
        <v/>
      </c>
    </row>
    <row r="3344" ht="15" customHeight="1">
      <c r="B3344" s="16">
        <f>IF(AND(C3344&lt;&gt;"",J3344&lt;&gt;""),HYPERLINK("#'"&amp;C3344&amp;"'!"&amp;J3344,J3344),"")</f>
        <v/>
      </c>
    </row>
    <row r="3345" ht="15" customHeight="1">
      <c r="B3345" s="16">
        <f>IF(AND(C3345&lt;&gt;"",J3345&lt;&gt;""),HYPERLINK("#'"&amp;C3345&amp;"'!"&amp;J3345,J3345),"")</f>
        <v/>
      </c>
    </row>
    <row r="3346" ht="15" customHeight="1">
      <c r="B3346" s="16">
        <f>IF(AND(C3346&lt;&gt;"",J3346&lt;&gt;""),HYPERLINK("#'"&amp;C3346&amp;"'!"&amp;J3346,J3346),"")</f>
        <v/>
      </c>
    </row>
    <row r="3347" ht="15" customHeight="1">
      <c r="B3347" s="16">
        <f>IF(AND(C3347&lt;&gt;"",J3347&lt;&gt;""),HYPERLINK("#'"&amp;C3347&amp;"'!"&amp;J3347,J3347),"")</f>
        <v/>
      </c>
    </row>
    <row r="3348" ht="15" customHeight="1">
      <c r="B3348" s="16">
        <f>IF(AND(C3348&lt;&gt;"",J3348&lt;&gt;""),HYPERLINK("#'"&amp;C3348&amp;"'!"&amp;J3348,J3348),"")</f>
        <v/>
      </c>
    </row>
    <row r="3349" ht="15" customHeight="1">
      <c r="B3349" s="16">
        <f>IF(AND(C3349&lt;&gt;"",J3349&lt;&gt;""),HYPERLINK("#'"&amp;C3349&amp;"'!"&amp;J3349,J3349),"")</f>
        <v/>
      </c>
    </row>
    <row r="3350" ht="15" customHeight="1">
      <c r="B3350" s="16">
        <f>IF(AND(C3350&lt;&gt;"",J3350&lt;&gt;""),HYPERLINK("#'"&amp;C3350&amp;"'!"&amp;J3350,J3350),"")</f>
        <v/>
      </c>
    </row>
    <row r="3351" ht="15" customHeight="1">
      <c r="B3351" s="16">
        <f>IF(AND(C3351&lt;&gt;"",J3351&lt;&gt;""),HYPERLINK("#'"&amp;C3351&amp;"'!"&amp;J3351,J3351),"")</f>
        <v/>
      </c>
    </row>
    <row r="3352" ht="15" customHeight="1">
      <c r="B3352" s="16">
        <f>IF(AND(C3352&lt;&gt;"",J3352&lt;&gt;""),HYPERLINK("#'"&amp;C3352&amp;"'!"&amp;J3352,J3352),"")</f>
        <v/>
      </c>
    </row>
    <row r="3353" ht="15" customHeight="1">
      <c r="B3353" s="16">
        <f>IF(AND(C3353&lt;&gt;"",J3353&lt;&gt;""),HYPERLINK("#'"&amp;C3353&amp;"'!"&amp;J3353,J3353),"")</f>
        <v/>
      </c>
    </row>
    <row r="3354" ht="15" customHeight="1">
      <c r="B3354" s="16">
        <f>IF(AND(C3354&lt;&gt;"",J3354&lt;&gt;""),HYPERLINK("#'"&amp;C3354&amp;"'!"&amp;J3354,J3354),"")</f>
        <v/>
      </c>
    </row>
    <row r="3355" ht="15" customHeight="1">
      <c r="B3355" s="16">
        <f>IF(AND(C3355&lt;&gt;"",J3355&lt;&gt;""),HYPERLINK("#'"&amp;C3355&amp;"'!"&amp;J3355,J3355),"")</f>
        <v/>
      </c>
    </row>
    <row r="3356" ht="15" customHeight="1">
      <c r="B3356" s="16">
        <f>IF(AND(C3356&lt;&gt;"",J3356&lt;&gt;""),HYPERLINK("#'"&amp;C3356&amp;"'!"&amp;J3356,J3356),"")</f>
        <v/>
      </c>
    </row>
    <row r="3357" ht="15" customHeight="1">
      <c r="B3357" s="16">
        <f>IF(AND(C3357&lt;&gt;"",J3357&lt;&gt;""),HYPERLINK("#'"&amp;C3357&amp;"'!"&amp;J3357,J3357),"")</f>
        <v/>
      </c>
    </row>
    <row r="3358" ht="15" customHeight="1">
      <c r="B3358" s="16">
        <f>IF(AND(C3358&lt;&gt;"",J3358&lt;&gt;""),HYPERLINK("#'"&amp;C3358&amp;"'!"&amp;J3358,J3358),"")</f>
        <v/>
      </c>
    </row>
    <row r="3359" ht="15" customHeight="1">
      <c r="B3359" s="16">
        <f>IF(AND(C3359&lt;&gt;"",J3359&lt;&gt;""),HYPERLINK("#'"&amp;C3359&amp;"'!"&amp;J3359,J3359),"")</f>
        <v/>
      </c>
    </row>
    <row r="3360" ht="15" customHeight="1">
      <c r="B3360" s="16">
        <f>IF(AND(C3360&lt;&gt;"",J3360&lt;&gt;""),HYPERLINK("#'"&amp;C3360&amp;"'!"&amp;J3360,J3360),"")</f>
        <v/>
      </c>
    </row>
    <row r="3361" ht="15" customHeight="1">
      <c r="B3361" s="16">
        <f>IF(AND(C3361&lt;&gt;"",J3361&lt;&gt;""),HYPERLINK("#'"&amp;C3361&amp;"'!"&amp;J3361,J3361),"")</f>
        <v/>
      </c>
    </row>
    <row r="3362" ht="15" customHeight="1">
      <c r="B3362" s="16">
        <f>IF(AND(C3362&lt;&gt;"",J3362&lt;&gt;""),HYPERLINK("#'"&amp;C3362&amp;"'!"&amp;J3362,J3362),"")</f>
        <v/>
      </c>
    </row>
    <row r="3363" ht="15" customHeight="1">
      <c r="B3363" s="16">
        <f>IF(AND(C3363&lt;&gt;"",J3363&lt;&gt;""),HYPERLINK("#'"&amp;C3363&amp;"'!"&amp;J3363,J3363),"")</f>
        <v/>
      </c>
    </row>
    <row r="3364" ht="15" customHeight="1">
      <c r="B3364" s="16">
        <f>IF(AND(C3364&lt;&gt;"",J3364&lt;&gt;""),HYPERLINK("#'"&amp;C3364&amp;"'!"&amp;J3364,J3364),"")</f>
        <v/>
      </c>
    </row>
    <row r="3365" ht="15" customHeight="1">
      <c r="B3365" s="16">
        <f>IF(AND(C3365&lt;&gt;"",J3365&lt;&gt;""),HYPERLINK("#'"&amp;C3365&amp;"'!"&amp;J3365,J3365),"")</f>
        <v/>
      </c>
    </row>
    <row r="3366" ht="15" customHeight="1">
      <c r="B3366" s="16">
        <f>IF(AND(C3366&lt;&gt;"",J3366&lt;&gt;""),HYPERLINK("#'"&amp;C3366&amp;"'!"&amp;J3366,J3366),"")</f>
        <v/>
      </c>
    </row>
    <row r="3367" ht="15" customHeight="1">
      <c r="B3367" s="16">
        <f>IF(AND(C3367&lt;&gt;"",J3367&lt;&gt;""),HYPERLINK("#'"&amp;C3367&amp;"'!"&amp;J3367,J3367),"")</f>
        <v/>
      </c>
    </row>
    <row r="3368" ht="15" customHeight="1">
      <c r="B3368" s="16">
        <f>IF(AND(C3368&lt;&gt;"",J3368&lt;&gt;""),HYPERLINK("#'"&amp;C3368&amp;"'!"&amp;J3368,J3368),"")</f>
        <v/>
      </c>
    </row>
    <row r="3369" ht="15" customHeight="1">
      <c r="B3369" s="16">
        <f>IF(AND(C3369&lt;&gt;"",J3369&lt;&gt;""),HYPERLINK("#'"&amp;C3369&amp;"'!"&amp;J3369,J3369),"")</f>
        <v/>
      </c>
    </row>
    <row r="3370" ht="15" customHeight="1">
      <c r="B3370" s="16">
        <f>IF(AND(C3370&lt;&gt;"",J3370&lt;&gt;""),HYPERLINK("#'"&amp;C3370&amp;"'!"&amp;J3370,J3370),"")</f>
        <v/>
      </c>
    </row>
    <row r="3371" ht="15" customHeight="1">
      <c r="B3371" s="16">
        <f>IF(AND(C3371&lt;&gt;"",J3371&lt;&gt;""),HYPERLINK("#'"&amp;C3371&amp;"'!"&amp;J3371,J3371),"")</f>
        <v/>
      </c>
    </row>
    <row r="3372" ht="15" customHeight="1">
      <c r="B3372" s="16">
        <f>IF(AND(C3372&lt;&gt;"",J3372&lt;&gt;""),HYPERLINK("#'"&amp;C3372&amp;"'!"&amp;J3372,J3372),"")</f>
        <v/>
      </c>
    </row>
    <row r="3373" ht="15" customHeight="1">
      <c r="B3373" s="16">
        <f>IF(AND(C3373&lt;&gt;"",J3373&lt;&gt;""),HYPERLINK("#'"&amp;C3373&amp;"'!"&amp;J3373,J3373),"")</f>
        <v/>
      </c>
    </row>
    <row r="3374" ht="15" customHeight="1">
      <c r="B3374" s="16">
        <f>IF(AND(C3374&lt;&gt;"",J3374&lt;&gt;""),HYPERLINK("#'"&amp;C3374&amp;"'!"&amp;J3374,J3374),"")</f>
        <v/>
      </c>
    </row>
    <row r="3375" ht="15" customHeight="1">
      <c r="B3375" s="16">
        <f>IF(AND(C3375&lt;&gt;"",J3375&lt;&gt;""),HYPERLINK("#'"&amp;C3375&amp;"'!"&amp;J3375,J3375),"")</f>
        <v/>
      </c>
    </row>
    <row r="3376" ht="15" customHeight="1">
      <c r="B3376" s="16">
        <f>IF(AND(C3376&lt;&gt;"",J3376&lt;&gt;""),HYPERLINK("#'"&amp;C3376&amp;"'!"&amp;J3376,J3376),"")</f>
        <v/>
      </c>
    </row>
    <row r="3377" ht="15" customHeight="1">
      <c r="B3377" s="16">
        <f>IF(AND(C3377&lt;&gt;"",J3377&lt;&gt;""),HYPERLINK("#'"&amp;C3377&amp;"'!"&amp;J3377,J3377),"")</f>
        <v/>
      </c>
    </row>
    <row r="3378" ht="15" customHeight="1">
      <c r="B3378" s="16">
        <f>IF(AND(C3378&lt;&gt;"",J3378&lt;&gt;""),HYPERLINK("#'"&amp;C3378&amp;"'!"&amp;J3378,J3378),"")</f>
        <v/>
      </c>
    </row>
    <row r="3379" ht="15" customHeight="1">
      <c r="B3379" s="16">
        <f>IF(AND(C3379&lt;&gt;"",J3379&lt;&gt;""),HYPERLINK("#'"&amp;C3379&amp;"'!"&amp;J3379,J3379),"")</f>
        <v/>
      </c>
    </row>
    <row r="3380" ht="15" customHeight="1">
      <c r="B3380" s="16">
        <f>IF(AND(C3380&lt;&gt;"",J3380&lt;&gt;""),HYPERLINK("#'"&amp;C3380&amp;"'!"&amp;J3380,J3380),"")</f>
        <v/>
      </c>
    </row>
    <row r="3381" ht="15" customHeight="1">
      <c r="B3381" s="16">
        <f>IF(AND(C3381&lt;&gt;"",J3381&lt;&gt;""),HYPERLINK("#'"&amp;C3381&amp;"'!"&amp;J3381,J3381),"")</f>
        <v/>
      </c>
    </row>
    <row r="3382" ht="15" customHeight="1">
      <c r="B3382" s="16">
        <f>IF(AND(C3382&lt;&gt;"",J3382&lt;&gt;""),HYPERLINK("#'"&amp;C3382&amp;"'!"&amp;J3382,J3382),"")</f>
        <v/>
      </c>
    </row>
    <row r="3383" ht="15" customHeight="1">
      <c r="B3383" s="16">
        <f>IF(AND(C3383&lt;&gt;"",J3383&lt;&gt;""),HYPERLINK("#'"&amp;C3383&amp;"'!"&amp;J3383,J3383),"")</f>
        <v/>
      </c>
    </row>
    <row r="3384" ht="15" customHeight="1">
      <c r="B3384" s="16">
        <f>IF(AND(C3384&lt;&gt;"",J3384&lt;&gt;""),HYPERLINK("#'"&amp;C3384&amp;"'!"&amp;J3384,J3384),"")</f>
        <v/>
      </c>
    </row>
    <row r="3385" ht="15" customHeight="1">
      <c r="B3385" s="16">
        <f>IF(AND(C3385&lt;&gt;"",J3385&lt;&gt;""),HYPERLINK("#'"&amp;C3385&amp;"'!"&amp;J3385,J3385),"")</f>
        <v/>
      </c>
    </row>
    <row r="3386" ht="15" customHeight="1">
      <c r="B3386" s="16">
        <f>IF(AND(C3386&lt;&gt;"",J3386&lt;&gt;""),HYPERLINK("#'"&amp;C3386&amp;"'!"&amp;J3386,J3386),"")</f>
        <v/>
      </c>
    </row>
    <row r="3387" ht="15" customHeight="1">
      <c r="B3387" s="16">
        <f>IF(AND(C3387&lt;&gt;"",J3387&lt;&gt;""),HYPERLINK("#'"&amp;C3387&amp;"'!"&amp;J3387,J3387),"")</f>
        <v/>
      </c>
    </row>
    <row r="3388" ht="15" customHeight="1">
      <c r="B3388" s="16">
        <f>IF(AND(C3388&lt;&gt;"",J3388&lt;&gt;""),HYPERLINK("#'"&amp;C3388&amp;"'!"&amp;J3388,J3388),"")</f>
        <v/>
      </c>
    </row>
    <row r="3389" ht="15" customHeight="1">
      <c r="B3389" s="16">
        <f>IF(AND(C3389&lt;&gt;"",J3389&lt;&gt;""),HYPERLINK("#'"&amp;C3389&amp;"'!"&amp;J3389,J3389),"")</f>
        <v/>
      </c>
    </row>
    <row r="3390" ht="15" customHeight="1">
      <c r="B3390" s="16">
        <f>IF(AND(C3390&lt;&gt;"",J3390&lt;&gt;""),HYPERLINK("#'"&amp;C3390&amp;"'!"&amp;J3390,J3390),"")</f>
        <v/>
      </c>
    </row>
    <row r="3391" ht="15" customHeight="1">
      <c r="B3391" s="16">
        <f>IF(AND(C3391&lt;&gt;"",J3391&lt;&gt;""),HYPERLINK("#'"&amp;C3391&amp;"'!"&amp;J3391,J3391),"")</f>
        <v/>
      </c>
    </row>
    <row r="3392" ht="15" customHeight="1">
      <c r="B3392" s="16">
        <f>IF(AND(C3392&lt;&gt;"",J3392&lt;&gt;""),HYPERLINK("#'"&amp;C3392&amp;"'!"&amp;J3392,J3392),"")</f>
        <v/>
      </c>
    </row>
    <row r="3393" ht="15" customHeight="1">
      <c r="B3393" s="16">
        <f>IF(AND(C3393&lt;&gt;"",J3393&lt;&gt;""),HYPERLINK("#'"&amp;C3393&amp;"'!"&amp;J3393,J3393),"")</f>
        <v/>
      </c>
    </row>
    <row r="3394" ht="15" customHeight="1">
      <c r="B3394" s="16">
        <f>IF(AND(C3394&lt;&gt;"",J3394&lt;&gt;""),HYPERLINK("#'"&amp;C3394&amp;"'!"&amp;J3394,J3394),"")</f>
        <v/>
      </c>
    </row>
    <row r="3395" ht="15" customHeight="1">
      <c r="B3395" s="16">
        <f>IF(AND(C3395&lt;&gt;"",J3395&lt;&gt;""),HYPERLINK("#'"&amp;C3395&amp;"'!"&amp;J3395,J3395),"")</f>
        <v/>
      </c>
    </row>
    <row r="3396" ht="15" customHeight="1">
      <c r="B3396" s="16">
        <f>IF(AND(C3396&lt;&gt;"",J3396&lt;&gt;""),HYPERLINK("#'"&amp;C3396&amp;"'!"&amp;J3396,J3396),"")</f>
        <v/>
      </c>
    </row>
    <row r="3397" ht="15" customHeight="1">
      <c r="B3397" s="16">
        <f>IF(AND(C3397&lt;&gt;"",J3397&lt;&gt;""),HYPERLINK("#'"&amp;C3397&amp;"'!"&amp;J3397,J3397),"")</f>
        <v/>
      </c>
    </row>
    <row r="3398" ht="15" customHeight="1">
      <c r="B3398" s="16">
        <f>IF(AND(C3398&lt;&gt;"",J3398&lt;&gt;""),HYPERLINK("#'"&amp;C3398&amp;"'!"&amp;J3398,J3398),"")</f>
        <v/>
      </c>
    </row>
    <row r="3399" ht="15" customHeight="1">
      <c r="B3399" s="16">
        <f>IF(AND(C3399&lt;&gt;"",J3399&lt;&gt;""),HYPERLINK("#'"&amp;C3399&amp;"'!"&amp;J3399,J3399),"")</f>
        <v/>
      </c>
    </row>
    <row r="3400" ht="15" customHeight="1">
      <c r="B3400" s="16">
        <f>IF(AND(C3400&lt;&gt;"",J3400&lt;&gt;""),HYPERLINK("#'"&amp;C3400&amp;"'!"&amp;J3400,J3400),"")</f>
        <v/>
      </c>
    </row>
    <row r="3401" ht="15" customHeight="1">
      <c r="B3401" s="16">
        <f>IF(AND(C3401&lt;&gt;"",J3401&lt;&gt;""),HYPERLINK("#'"&amp;C3401&amp;"'!"&amp;J3401,J3401),"")</f>
        <v/>
      </c>
    </row>
    <row r="3402" ht="15" customHeight="1">
      <c r="B3402" s="16">
        <f>IF(AND(C3402&lt;&gt;"",J3402&lt;&gt;""),HYPERLINK("#'"&amp;C3402&amp;"'!"&amp;J3402,J3402),"")</f>
        <v/>
      </c>
    </row>
    <row r="3403" ht="15" customHeight="1">
      <c r="B3403" s="16">
        <f>IF(AND(C3403&lt;&gt;"",J3403&lt;&gt;""),HYPERLINK("#'"&amp;C3403&amp;"'!"&amp;J3403,J3403),"")</f>
        <v/>
      </c>
    </row>
    <row r="3404" ht="15" customHeight="1">
      <c r="B3404" s="16">
        <f>IF(AND(C3404&lt;&gt;"",J3404&lt;&gt;""),HYPERLINK("#'"&amp;C3404&amp;"'!"&amp;J3404,J3404),"")</f>
        <v/>
      </c>
    </row>
    <row r="3405" ht="15" customHeight="1">
      <c r="B3405" s="16">
        <f>IF(AND(C3405&lt;&gt;"",J3405&lt;&gt;""),HYPERLINK("#'"&amp;C3405&amp;"'!"&amp;J3405,J3405),"")</f>
        <v/>
      </c>
    </row>
    <row r="3406" ht="15" customHeight="1">
      <c r="B3406" s="16">
        <f>IF(AND(C3406&lt;&gt;"",J3406&lt;&gt;""),HYPERLINK("#'"&amp;C3406&amp;"'!"&amp;J3406,J3406),"")</f>
        <v/>
      </c>
    </row>
    <row r="3407" ht="15" customHeight="1">
      <c r="B3407" s="16">
        <f>IF(AND(C3407&lt;&gt;"",J3407&lt;&gt;""),HYPERLINK("#'"&amp;C3407&amp;"'!"&amp;J3407,J3407),"")</f>
        <v/>
      </c>
    </row>
    <row r="3408" ht="15" customHeight="1">
      <c r="B3408" s="16">
        <f>IF(AND(C3408&lt;&gt;"",J3408&lt;&gt;""),HYPERLINK("#'"&amp;C3408&amp;"'!"&amp;J3408,J3408),"")</f>
        <v/>
      </c>
    </row>
    <row r="3409" ht="15" customHeight="1">
      <c r="B3409" s="16">
        <f>IF(AND(C3409&lt;&gt;"",J3409&lt;&gt;""),HYPERLINK("#'"&amp;C3409&amp;"'!"&amp;J3409,J3409),"")</f>
        <v/>
      </c>
    </row>
    <row r="3410" ht="15" customHeight="1">
      <c r="B3410" s="16">
        <f>IF(AND(C3410&lt;&gt;"",J3410&lt;&gt;""),HYPERLINK("#'"&amp;C3410&amp;"'!"&amp;J3410,J3410),"")</f>
        <v/>
      </c>
    </row>
    <row r="3411" ht="15" customHeight="1">
      <c r="B3411" s="16">
        <f>IF(AND(C3411&lt;&gt;"",J3411&lt;&gt;""),HYPERLINK("#'"&amp;C3411&amp;"'!"&amp;J3411,J3411),"")</f>
        <v/>
      </c>
    </row>
    <row r="3412" ht="15" customHeight="1">
      <c r="B3412" s="16">
        <f>IF(AND(C3412&lt;&gt;"",J3412&lt;&gt;""),HYPERLINK("#'"&amp;C3412&amp;"'!"&amp;J3412,J3412),"")</f>
        <v/>
      </c>
    </row>
    <row r="3413" ht="15" customHeight="1">
      <c r="B3413" s="16">
        <f>IF(AND(C3413&lt;&gt;"",J3413&lt;&gt;""),HYPERLINK("#'"&amp;C3413&amp;"'!"&amp;J3413,J3413),"")</f>
        <v/>
      </c>
    </row>
    <row r="3414" ht="15" customHeight="1">
      <c r="B3414" s="16">
        <f>IF(AND(C3414&lt;&gt;"",J3414&lt;&gt;""),HYPERLINK("#'"&amp;C3414&amp;"'!"&amp;J3414,J3414),"")</f>
        <v/>
      </c>
    </row>
    <row r="3415" ht="15" customHeight="1">
      <c r="B3415" s="16">
        <f>IF(AND(C3415&lt;&gt;"",J3415&lt;&gt;""),HYPERLINK("#'"&amp;C3415&amp;"'!"&amp;J3415,J3415),"")</f>
        <v/>
      </c>
    </row>
    <row r="3416" ht="15" customHeight="1">
      <c r="B3416" s="16">
        <f>IF(AND(C3416&lt;&gt;"",J3416&lt;&gt;""),HYPERLINK("#'"&amp;C3416&amp;"'!"&amp;J3416,J3416),"")</f>
        <v/>
      </c>
    </row>
    <row r="3417" ht="15" customHeight="1">
      <c r="B3417" s="16">
        <f>IF(AND(C3417&lt;&gt;"",J3417&lt;&gt;""),HYPERLINK("#'"&amp;C3417&amp;"'!"&amp;J3417,J3417),"")</f>
        <v/>
      </c>
    </row>
    <row r="3418" ht="15" customHeight="1">
      <c r="B3418" s="16">
        <f>IF(AND(C3418&lt;&gt;"",J3418&lt;&gt;""),HYPERLINK("#'"&amp;C3418&amp;"'!"&amp;J3418,J3418),"")</f>
        <v/>
      </c>
    </row>
    <row r="3419" ht="15" customHeight="1">
      <c r="B3419" s="16">
        <f>IF(AND(C3419&lt;&gt;"",J3419&lt;&gt;""),HYPERLINK("#'"&amp;C3419&amp;"'!"&amp;J3419,J3419),"")</f>
        <v/>
      </c>
    </row>
    <row r="3420" ht="15" customHeight="1">
      <c r="B3420" s="16">
        <f>IF(AND(C3420&lt;&gt;"",J3420&lt;&gt;""),HYPERLINK("#'"&amp;C3420&amp;"'!"&amp;J3420,J3420),"")</f>
        <v/>
      </c>
    </row>
    <row r="3421" ht="15" customHeight="1">
      <c r="B3421" s="16">
        <f>IF(AND(C3421&lt;&gt;"",J3421&lt;&gt;""),HYPERLINK("#'"&amp;C3421&amp;"'!"&amp;J3421,J3421),"")</f>
        <v/>
      </c>
    </row>
    <row r="3422" ht="15" customHeight="1">
      <c r="B3422" s="16">
        <f>IF(AND(C3422&lt;&gt;"",J3422&lt;&gt;""),HYPERLINK("#'"&amp;C3422&amp;"'!"&amp;J3422,J3422),"")</f>
        <v/>
      </c>
    </row>
    <row r="3423" ht="15" customHeight="1">
      <c r="B3423" s="16">
        <f>IF(AND(C3423&lt;&gt;"",J3423&lt;&gt;""),HYPERLINK("#'"&amp;C3423&amp;"'!"&amp;J3423,J3423),"")</f>
        <v/>
      </c>
    </row>
    <row r="3424" ht="15" customHeight="1">
      <c r="B3424" s="16">
        <f>IF(AND(C3424&lt;&gt;"",J3424&lt;&gt;""),HYPERLINK("#'"&amp;C3424&amp;"'!"&amp;J3424,J3424),"")</f>
        <v/>
      </c>
    </row>
    <row r="3425" ht="15" customHeight="1">
      <c r="B3425" s="16">
        <f>IF(AND(C3425&lt;&gt;"",J3425&lt;&gt;""),HYPERLINK("#'"&amp;C3425&amp;"'!"&amp;J3425,J3425),"")</f>
        <v/>
      </c>
    </row>
    <row r="3426" ht="15" customHeight="1">
      <c r="B3426" s="16">
        <f>IF(AND(C3426&lt;&gt;"",J3426&lt;&gt;""),HYPERLINK("#'"&amp;C3426&amp;"'!"&amp;J3426,J3426),"")</f>
        <v/>
      </c>
    </row>
    <row r="3427" ht="15" customHeight="1">
      <c r="B3427" s="16">
        <f>IF(AND(C3427&lt;&gt;"",J3427&lt;&gt;""),HYPERLINK("#'"&amp;C3427&amp;"'!"&amp;J3427,J3427),"")</f>
        <v/>
      </c>
    </row>
    <row r="3428" ht="15" customHeight="1">
      <c r="B3428" s="16">
        <f>IF(AND(C3428&lt;&gt;"",J3428&lt;&gt;""),HYPERLINK("#'"&amp;C3428&amp;"'!"&amp;J3428,J3428),"")</f>
        <v/>
      </c>
    </row>
    <row r="3429" ht="15" customHeight="1">
      <c r="B3429" s="16">
        <f>IF(AND(C3429&lt;&gt;"",J3429&lt;&gt;""),HYPERLINK("#'"&amp;C3429&amp;"'!"&amp;J3429,J3429),"")</f>
        <v/>
      </c>
    </row>
    <row r="3430" ht="15" customHeight="1">
      <c r="B3430" s="16">
        <f>IF(AND(C3430&lt;&gt;"",J3430&lt;&gt;""),HYPERLINK("#'"&amp;C3430&amp;"'!"&amp;J3430,J3430),"")</f>
        <v/>
      </c>
    </row>
    <row r="3431" ht="15" customHeight="1">
      <c r="B3431" s="16">
        <f>IF(AND(C3431&lt;&gt;"",J3431&lt;&gt;""),HYPERLINK("#'"&amp;C3431&amp;"'!"&amp;J3431,J3431),"")</f>
        <v/>
      </c>
    </row>
    <row r="3432" ht="15" customHeight="1">
      <c r="B3432" s="16">
        <f>IF(AND(C3432&lt;&gt;"",J3432&lt;&gt;""),HYPERLINK("#'"&amp;C3432&amp;"'!"&amp;J3432,J3432),"")</f>
        <v/>
      </c>
    </row>
    <row r="3433" ht="15" customHeight="1">
      <c r="B3433" s="16">
        <f>IF(AND(C3433&lt;&gt;"",J3433&lt;&gt;""),HYPERLINK("#'"&amp;C3433&amp;"'!"&amp;J3433,J3433),"")</f>
        <v/>
      </c>
    </row>
    <row r="3434" ht="15" customHeight="1">
      <c r="B3434" s="16">
        <f>IF(AND(C3434&lt;&gt;"",J3434&lt;&gt;""),HYPERLINK("#'"&amp;C3434&amp;"'!"&amp;J3434,J3434),"")</f>
        <v/>
      </c>
    </row>
    <row r="3435" ht="15" customHeight="1">
      <c r="B3435" s="16">
        <f>IF(AND(C3435&lt;&gt;"",J3435&lt;&gt;""),HYPERLINK("#'"&amp;C3435&amp;"'!"&amp;J3435,J3435),"")</f>
        <v/>
      </c>
    </row>
    <row r="3436" ht="15" customHeight="1">
      <c r="B3436" s="16">
        <f>IF(AND(C3436&lt;&gt;"",J3436&lt;&gt;""),HYPERLINK("#'"&amp;C3436&amp;"'!"&amp;J3436,J3436),"")</f>
        <v/>
      </c>
    </row>
    <row r="3437" ht="15" customHeight="1">
      <c r="B3437" s="16">
        <f>IF(AND(C3437&lt;&gt;"",J3437&lt;&gt;""),HYPERLINK("#'"&amp;C3437&amp;"'!"&amp;J3437,J3437),"")</f>
        <v/>
      </c>
    </row>
    <row r="3438" ht="15" customHeight="1">
      <c r="B3438" s="16">
        <f>IF(AND(C3438&lt;&gt;"",J3438&lt;&gt;""),HYPERLINK("#'"&amp;C3438&amp;"'!"&amp;J3438,J3438),"")</f>
        <v/>
      </c>
    </row>
    <row r="3439" ht="15" customHeight="1">
      <c r="B3439" s="16">
        <f>IF(AND(C3439&lt;&gt;"",J3439&lt;&gt;""),HYPERLINK("#'"&amp;C3439&amp;"'!"&amp;J3439,J3439),"")</f>
        <v/>
      </c>
    </row>
    <row r="3440" ht="15" customHeight="1">
      <c r="B3440" s="16">
        <f>IF(AND(C3440&lt;&gt;"",J3440&lt;&gt;""),HYPERLINK("#'"&amp;C3440&amp;"'!"&amp;J3440,J3440),"")</f>
        <v/>
      </c>
    </row>
    <row r="3441" ht="15" customHeight="1">
      <c r="B3441" s="16">
        <f>IF(AND(C3441&lt;&gt;"",J3441&lt;&gt;""),HYPERLINK("#'"&amp;C3441&amp;"'!"&amp;J3441,J3441),"")</f>
        <v/>
      </c>
    </row>
    <row r="3442" ht="15" customHeight="1">
      <c r="B3442" s="16">
        <f>IF(AND(C3442&lt;&gt;"",J3442&lt;&gt;""),HYPERLINK("#'"&amp;C3442&amp;"'!"&amp;J3442,J3442),"")</f>
        <v/>
      </c>
    </row>
    <row r="3443" ht="15" customHeight="1">
      <c r="B3443" s="16">
        <f>IF(AND(C3443&lt;&gt;"",J3443&lt;&gt;""),HYPERLINK("#'"&amp;C3443&amp;"'!"&amp;J3443,J3443),"")</f>
        <v/>
      </c>
    </row>
    <row r="3444" ht="15" customHeight="1">
      <c r="B3444" s="16">
        <f>IF(AND(C3444&lt;&gt;"",J3444&lt;&gt;""),HYPERLINK("#'"&amp;C3444&amp;"'!"&amp;J3444,J3444),"")</f>
        <v/>
      </c>
    </row>
    <row r="3445" ht="15" customHeight="1">
      <c r="B3445" s="16">
        <f>IF(AND(C3445&lt;&gt;"",J3445&lt;&gt;""),HYPERLINK("#'"&amp;C3445&amp;"'!"&amp;J3445,J3445),"")</f>
        <v/>
      </c>
    </row>
    <row r="3446" ht="15" customHeight="1">
      <c r="B3446" s="16">
        <f>IF(AND(C3446&lt;&gt;"",J3446&lt;&gt;""),HYPERLINK("#'"&amp;C3446&amp;"'!"&amp;J3446,J3446),"")</f>
        <v/>
      </c>
    </row>
    <row r="3447" ht="15" customHeight="1">
      <c r="B3447" s="16">
        <f>IF(AND(C3447&lt;&gt;"",J3447&lt;&gt;""),HYPERLINK("#'"&amp;C3447&amp;"'!"&amp;J3447,J3447),"")</f>
        <v/>
      </c>
    </row>
    <row r="3448" ht="15" customHeight="1">
      <c r="B3448" s="16">
        <f>IF(AND(C3448&lt;&gt;"",J3448&lt;&gt;""),HYPERLINK("#'"&amp;C3448&amp;"'!"&amp;J3448,J3448),"")</f>
        <v/>
      </c>
    </row>
    <row r="3449" ht="15" customHeight="1">
      <c r="B3449" s="16">
        <f>IF(AND(C3449&lt;&gt;"",J3449&lt;&gt;""),HYPERLINK("#'"&amp;C3449&amp;"'!"&amp;J3449,J3449),"")</f>
        <v/>
      </c>
    </row>
    <row r="3450" ht="15" customHeight="1">
      <c r="B3450" s="16">
        <f>IF(AND(C3450&lt;&gt;"",J3450&lt;&gt;""),HYPERLINK("#'"&amp;C3450&amp;"'!"&amp;J3450,J3450),"")</f>
        <v/>
      </c>
    </row>
    <row r="3451" ht="15" customHeight="1">
      <c r="B3451" s="16">
        <f>IF(AND(C3451&lt;&gt;"",J3451&lt;&gt;""),HYPERLINK("#'"&amp;C3451&amp;"'!"&amp;J3451,J3451),"")</f>
        <v/>
      </c>
    </row>
    <row r="3452" ht="15" customHeight="1">
      <c r="B3452" s="16">
        <f>IF(AND(C3452&lt;&gt;"",J3452&lt;&gt;""),HYPERLINK("#'"&amp;C3452&amp;"'!"&amp;J3452,J3452),"")</f>
        <v/>
      </c>
    </row>
    <row r="3453" ht="15" customHeight="1">
      <c r="B3453" s="16">
        <f>IF(AND(C3453&lt;&gt;"",J3453&lt;&gt;""),HYPERLINK("#'"&amp;C3453&amp;"'!"&amp;J3453,J3453),"")</f>
        <v/>
      </c>
    </row>
    <row r="3454" ht="15" customHeight="1">
      <c r="B3454" s="16">
        <f>IF(AND(C3454&lt;&gt;"",J3454&lt;&gt;""),HYPERLINK("#'"&amp;C3454&amp;"'!"&amp;J3454,J3454),"")</f>
        <v/>
      </c>
    </row>
    <row r="3455" ht="15" customHeight="1">
      <c r="B3455" s="16">
        <f>IF(AND(C3455&lt;&gt;"",J3455&lt;&gt;""),HYPERLINK("#'"&amp;C3455&amp;"'!"&amp;J3455,J3455),"")</f>
        <v/>
      </c>
    </row>
    <row r="3456" ht="15" customHeight="1">
      <c r="B3456" s="16">
        <f>IF(AND(C3456&lt;&gt;"",J3456&lt;&gt;""),HYPERLINK("#'"&amp;C3456&amp;"'!"&amp;J3456,J3456),"")</f>
        <v/>
      </c>
    </row>
    <row r="3457" ht="15" customHeight="1">
      <c r="B3457" s="16">
        <f>IF(AND(C3457&lt;&gt;"",J3457&lt;&gt;""),HYPERLINK("#'"&amp;C3457&amp;"'!"&amp;J3457,J3457),"")</f>
        <v/>
      </c>
    </row>
    <row r="3458" ht="15" customHeight="1">
      <c r="B3458" s="16">
        <f>IF(AND(C3458&lt;&gt;"",J3458&lt;&gt;""),HYPERLINK("#'"&amp;C3458&amp;"'!"&amp;J3458,J3458),"")</f>
        <v/>
      </c>
    </row>
    <row r="3459" ht="15" customHeight="1">
      <c r="B3459" s="16">
        <f>IF(AND(C3459&lt;&gt;"",J3459&lt;&gt;""),HYPERLINK("#'"&amp;C3459&amp;"'!"&amp;J3459,J3459),"")</f>
        <v/>
      </c>
    </row>
    <row r="3460" ht="15" customHeight="1">
      <c r="B3460" s="16">
        <f>IF(AND(C3460&lt;&gt;"",J3460&lt;&gt;""),HYPERLINK("#'"&amp;C3460&amp;"'!"&amp;J3460,J3460),"")</f>
        <v/>
      </c>
    </row>
    <row r="3461" ht="15" customHeight="1">
      <c r="B3461" s="16">
        <f>IF(AND(C3461&lt;&gt;"",J3461&lt;&gt;""),HYPERLINK("#'"&amp;C3461&amp;"'!"&amp;J3461,J3461),"")</f>
        <v/>
      </c>
    </row>
    <row r="3462" ht="15" customHeight="1">
      <c r="B3462" s="16">
        <f>IF(AND(C3462&lt;&gt;"",J3462&lt;&gt;""),HYPERLINK("#'"&amp;C3462&amp;"'!"&amp;J3462,J3462),"")</f>
        <v/>
      </c>
    </row>
    <row r="3463" ht="15" customHeight="1">
      <c r="B3463" s="16">
        <f>IF(AND(C3463&lt;&gt;"",J3463&lt;&gt;""),HYPERLINK("#'"&amp;C3463&amp;"'!"&amp;J3463,J3463),"")</f>
        <v/>
      </c>
    </row>
    <row r="3464" ht="15" customHeight="1">
      <c r="B3464" s="16">
        <f>IF(AND(C3464&lt;&gt;"",J3464&lt;&gt;""),HYPERLINK("#'"&amp;C3464&amp;"'!"&amp;J3464,J3464),"")</f>
        <v/>
      </c>
    </row>
    <row r="3465" ht="15" customHeight="1">
      <c r="B3465" s="16">
        <f>IF(AND(C3465&lt;&gt;"",J3465&lt;&gt;""),HYPERLINK("#'"&amp;C3465&amp;"'!"&amp;J3465,J3465),"")</f>
        <v/>
      </c>
    </row>
    <row r="3466" ht="15" customHeight="1">
      <c r="B3466" s="16">
        <f>IF(AND(C3466&lt;&gt;"",J3466&lt;&gt;""),HYPERLINK("#'"&amp;C3466&amp;"'!"&amp;J3466,J3466),"")</f>
        <v/>
      </c>
    </row>
    <row r="3467" ht="15" customHeight="1">
      <c r="B3467" s="16">
        <f>IF(AND(C3467&lt;&gt;"",J3467&lt;&gt;""),HYPERLINK("#'"&amp;C3467&amp;"'!"&amp;J3467,J3467),"")</f>
        <v/>
      </c>
    </row>
    <row r="3468" ht="15" customHeight="1">
      <c r="B3468" s="16">
        <f>IF(AND(C3468&lt;&gt;"",J3468&lt;&gt;""),HYPERLINK("#'"&amp;C3468&amp;"'!"&amp;J3468,J3468),"")</f>
        <v/>
      </c>
    </row>
    <row r="3469" ht="15" customHeight="1">
      <c r="B3469" s="16">
        <f>IF(AND(C3469&lt;&gt;"",J3469&lt;&gt;""),HYPERLINK("#'"&amp;C3469&amp;"'!"&amp;J3469,J3469),"")</f>
        <v/>
      </c>
    </row>
    <row r="3470" ht="15" customHeight="1">
      <c r="B3470" s="16">
        <f>IF(AND(C3470&lt;&gt;"",J3470&lt;&gt;""),HYPERLINK("#'"&amp;C3470&amp;"'!"&amp;J3470,J3470),"")</f>
        <v/>
      </c>
    </row>
    <row r="3471" ht="15" customHeight="1">
      <c r="B3471" s="16">
        <f>IF(AND(C3471&lt;&gt;"",J3471&lt;&gt;""),HYPERLINK("#'"&amp;C3471&amp;"'!"&amp;J3471,J3471),"")</f>
        <v/>
      </c>
    </row>
    <row r="3472" ht="15" customHeight="1">
      <c r="B3472" s="16">
        <f>IF(AND(C3472&lt;&gt;"",J3472&lt;&gt;""),HYPERLINK("#'"&amp;C3472&amp;"'!"&amp;J3472,J3472),"")</f>
        <v/>
      </c>
    </row>
    <row r="3473" ht="15" customHeight="1">
      <c r="B3473" s="16">
        <f>IF(AND(C3473&lt;&gt;"",J3473&lt;&gt;""),HYPERLINK("#'"&amp;C3473&amp;"'!"&amp;J3473,J3473),"")</f>
        <v/>
      </c>
    </row>
    <row r="3474" ht="15" customHeight="1">
      <c r="B3474" s="16">
        <f>IF(AND(C3474&lt;&gt;"",J3474&lt;&gt;""),HYPERLINK("#'"&amp;C3474&amp;"'!"&amp;J3474,J3474),"")</f>
        <v/>
      </c>
    </row>
    <row r="3475" ht="15" customHeight="1">
      <c r="B3475" s="16">
        <f>IF(AND(C3475&lt;&gt;"",J3475&lt;&gt;""),HYPERLINK("#'"&amp;C3475&amp;"'!"&amp;J3475,J3475),"")</f>
        <v/>
      </c>
    </row>
    <row r="3476" ht="15" customHeight="1">
      <c r="B3476" s="16">
        <f>IF(AND(C3476&lt;&gt;"",J3476&lt;&gt;""),HYPERLINK("#'"&amp;C3476&amp;"'!"&amp;J3476,J3476),"")</f>
        <v/>
      </c>
    </row>
    <row r="3477" ht="15" customHeight="1">
      <c r="B3477" s="16">
        <f>IF(AND(C3477&lt;&gt;"",J3477&lt;&gt;""),HYPERLINK("#'"&amp;C3477&amp;"'!"&amp;J3477,J3477),"")</f>
        <v/>
      </c>
    </row>
    <row r="3478" ht="15" customHeight="1">
      <c r="B3478" s="16">
        <f>IF(AND(C3478&lt;&gt;"",J3478&lt;&gt;""),HYPERLINK("#'"&amp;C3478&amp;"'!"&amp;J3478,J3478),"")</f>
        <v/>
      </c>
    </row>
    <row r="3479" ht="15" customHeight="1">
      <c r="B3479" s="16">
        <f>IF(AND(C3479&lt;&gt;"",J3479&lt;&gt;""),HYPERLINK("#'"&amp;C3479&amp;"'!"&amp;J3479,J3479),"")</f>
        <v/>
      </c>
    </row>
    <row r="3480" ht="15" customHeight="1">
      <c r="B3480" s="16">
        <f>IF(AND(C3480&lt;&gt;"",J3480&lt;&gt;""),HYPERLINK("#'"&amp;C3480&amp;"'!"&amp;J3480,J3480),"")</f>
        <v/>
      </c>
    </row>
    <row r="3481" ht="15" customHeight="1">
      <c r="B3481" s="16">
        <f>IF(AND(C3481&lt;&gt;"",J3481&lt;&gt;""),HYPERLINK("#'"&amp;C3481&amp;"'!"&amp;J3481,J3481),"")</f>
        <v/>
      </c>
    </row>
    <row r="3482" ht="15" customHeight="1">
      <c r="B3482" s="16">
        <f>IF(AND(C3482&lt;&gt;"",J3482&lt;&gt;""),HYPERLINK("#'"&amp;C3482&amp;"'!"&amp;J3482,J3482),"")</f>
        <v/>
      </c>
    </row>
    <row r="3483" ht="15" customHeight="1">
      <c r="B3483" s="16">
        <f>IF(AND(C3483&lt;&gt;"",J3483&lt;&gt;""),HYPERLINK("#'"&amp;C3483&amp;"'!"&amp;J3483,J3483),"")</f>
        <v/>
      </c>
    </row>
    <row r="3484" ht="15" customHeight="1">
      <c r="B3484" s="16">
        <f>IF(AND(C3484&lt;&gt;"",J3484&lt;&gt;""),HYPERLINK("#'"&amp;C3484&amp;"'!"&amp;J3484,J3484),"")</f>
        <v/>
      </c>
    </row>
    <row r="3485" ht="15" customHeight="1">
      <c r="B3485" s="16">
        <f>IF(AND(C3485&lt;&gt;"",J3485&lt;&gt;""),HYPERLINK("#'"&amp;C3485&amp;"'!"&amp;J3485,J3485),"")</f>
        <v/>
      </c>
    </row>
    <row r="3486" ht="15" customHeight="1">
      <c r="B3486" s="16">
        <f>IF(AND(C3486&lt;&gt;"",J3486&lt;&gt;""),HYPERLINK("#'"&amp;C3486&amp;"'!"&amp;J3486,J3486),"")</f>
        <v/>
      </c>
    </row>
    <row r="3487" ht="15" customHeight="1">
      <c r="B3487" s="16">
        <f>IF(AND(C3487&lt;&gt;"",J3487&lt;&gt;""),HYPERLINK("#'"&amp;C3487&amp;"'!"&amp;J3487,J3487),"")</f>
        <v/>
      </c>
    </row>
    <row r="3488" ht="15" customHeight="1">
      <c r="B3488" s="16">
        <f>IF(AND(C3488&lt;&gt;"",J3488&lt;&gt;""),HYPERLINK("#'"&amp;C3488&amp;"'!"&amp;J3488,J3488),"")</f>
        <v/>
      </c>
    </row>
    <row r="3489" ht="15" customHeight="1">
      <c r="B3489" s="16">
        <f>IF(AND(C3489&lt;&gt;"",J3489&lt;&gt;""),HYPERLINK("#'"&amp;C3489&amp;"'!"&amp;J3489,J3489),"")</f>
        <v/>
      </c>
    </row>
    <row r="3490" ht="15" customHeight="1">
      <c r="B3490" s="16">
        <f>IF(AND(C3490&lt;&gt;"",J3490&lt;&gt;""),HYPERLINK("#'"&amp;C3490&amp;"'!"&amp;J3490,J3490),"")</f>
        <v/>
      </c>
    </row>
    <row r="3491" ht="15" customHeight="1">
      <c r="B3491" s="16">
        <f>IF(AND(C3491&lt;&gt;"",J3491&lt;&gt;""),HYPERLINK("#'"&amp;C3491&amp;"'!"&amp;J3491,J3491),"")</f>
        <v/>
      </c>
    </row>
    <row r="3492" ht="15" customHeight="1">
      <c r="B3492" s="16">
        <f>IF(AND(C3492&lt;&gt;"",J3492&lt;&gt;""),HYPERLINK("#'"&amp;C3492&amp;"'!"&amp;J3492,J3492),"")</f>
        <v/>
      </c>
    </row>
    <row r="3493" ht="15" customHeight="1">
      <c r="B3493" s="16">
        <f>IF(AND(C3493&lt;&gt;"",J3493&lt;&gt;""),HYPERLINK("#'"&amp;C3493&amp;"'!"&amp;J3493,J3493),"")</f>
        <v/>
      </c>
    </row>
    <row r="3494" ht="15" customHeight="1">
      <c r="B3494" s="16">
        <f>IF(AND(C3494&lt;&gt;"",J3494&lt;&gt;""),HYPERLINK("#'"&amp;C3494&amp;"'!"&amp;J3494,J3494),"")</f>
        <v/>
      </c>
    </row>
    <row r="3495" ht="15" customHeight="1">
      <c r="B3495" s="16">
        <f>IF(AND(C3495&lt;&gt;"",J3495&lt;&gt;""),HYPERLINK("#'"&amp;C3495&amp;"'!"&amp;J3495,J3495),"")</f>
        <v/>
      </c>
    </row>
    <row r="3496" ht="15" customHeight="1">
      <c r="B3496" s="16">
        <f>IF(AND(C3496&lt;&gt;"",J3496&lt;&gt;""),HYPERLINK("#'"&amp;C3496&amp;"'!"&amp;J3496,J3496),"")</f>
        <v/>
      </c>
    </row>
    <row r="3497" ht="15" customHeight="1">
      <c r="B3497" s="16">
        <f>IF(AND(C3497&lt;&gt;"",J3497&lt;&gt;""),HYPERLINK("#'"&amp;C3497&amp;"'!"&amp;J3497,J3497),"")</f>
        <v/>
      </c>
    </row>
    <row r="3498" ht="15" customHeight="1">
      <c r="B3498" s="16">
        <f>IF(AND(C3498&lt;&gt;"",J3498&lt;&gt;""),HYPERLINK("#'"&amp;C3498&amp;"'!"&amp;J3498,J3498),"")</f>
        <v/>
      </c>
    </row>
    <row r="3499" ht="15" customHeight="1">
      <c r="B3499" s="16">
        <f>IF(AND(C3499&lt;&gt;"",J3499&lt;&gt;""),HYPERLINK("#'"&amp;C3499&amp;"'!"&amp;J3499,J3499),"")</f>
        <v/>
      </c>
    </row>
    <row r="3500" ht="15" customHeight="1">
      <c r="B3500" s="16">
        <f>IF(AND(C3500&lt;&gt;"",J3500&lt;&gt;""),HYPERLINK("#'"&amp;C3500&amp;"'!"&amp;J3500,J3500),"")</f>
        <v/>
      </c>
    </row>
    <row r="3501" ht="15" customHeight="1">
      <c r="B3501" s="16">
        <f>IF(AND(C3501&lt;&gt;"",J3501&lt;&gt;""),HYPERLINK("#'"&amp;C3501&amp;"'!"&amp;J3501,J3501),"")</f>
        <v/>
      </c>
    </row>
    <row r="3502" ht="15" customHeight="1">
      <c r="B3502" s="16">
        <f>IF(AND(C3502&lt;&gt;"",J3502&lt;&gt;""),HYPERLINK("#'"&amp;C3502&amp;"'!"&amp;J3502,J3502),"")</f>
        <v/>
      </c>
    </row>
    <row r="3503" ht="15" customHeight="1">
      <c r="B3503" s="16">
        <f>IF(AND(C3503&lt;&gt;"",J3503&lt;&gt;""),HYPERLINK("#'"&amp;C3503&amp;"'!"&amp;J3503,J3503),"")</f>
        <v/>
      </c>
    </row>
    <row r="3504" ht="15" customHeight="1">
      <c r="B3504" s="16">
        <f>IF(AND(C3504&lt;&gt;"",J3504&lt;&gt;""),HYPERLINK("#'"&amp;C3504&amp;"'!"&amp;J3504,J3504),"")</f>
        <v/>
      </c>
    </row>
    <row r="3505" ht="15" customHeight="1">
      <c r="B3505" s="16">
        <f>IF(AND(C3505&lt;&gt;"",J3505&lt;&gt;""),HYPERLINK("#'"&amp;C3505&amp;"'!"&amp;J3505,J3505),"")</f>
        <v/>
      </c>
    </row>
    <row r="3506" ht="15" customHeight="1">
      <c r="B3506" s="16">
        <f>IF(AND(C3506&lt;&gt;"",J3506&lt;&gt;""),HYPERLINK("#'"&amp;C3506&amp;"'!"&amp;J3506,J3506),"")</f>
        <v/>
      </c>
    </row>
    <row r="3507" ht="15" customHeight="1">
      <c r="B3507" s="16">
        <f>IF(AND(C3507&lt;&gt;"",J3507&lt;&gt;""),HYPERLINK("#'"&amp;C3507&amp;"'!"&amp;J3507,J3507),"")</f>
        <v/>
      </c>
    </row>
    <row r="3508" ht="15" customHeight="1">
      <c r="B3508" s="16">
        <f>IF(AND(C3508&lt;&gt;"",J3508&lt;&gt;""),HYPERLINK("#'"&amp;C3508&amp;"'!"&amp;J3508,J3508),"")</f>
        <v/>
      </c>
    </row>
    <row r="3509" ht="15" customHeight="1">
      <c r="B3509" s="16">
        <f>IF(AND(C3509&lt;&gt;"",J3509&lt;&gt;""),HYPERLINK("#'"&amp;C3509&amp;"'!"&amp;J3509,J3509),"")</f>
        <v/>
      </c>
    </row>
    <row r="3510" ht="15" customHeight="1">
      <c r="B3510" s="16">
        <f>IF(AND(C3510&lt;&gt;"",J3510&lt;&gt;""),HYPERLINK("#'"&amp;C3510&amp;"'!"&amp;J3510,J3510),"")</f>
        <v/>
      </c>
    </row>
    <row r="3511" ht="15" customHeight="1">
      <c r="B3511" s="16">
        <f>IF(AND(C3511&lt;&gt;"",J3511&lt;&gt;""),HYPERLINK("#'"&amp;C3511&amp;"'!"&amp;J3511,J3511),"")</f>
        <v/>
      </c>
    </row>
    <row r="3512" ht="15" customHeight="1">
      <c r="B3512" s="16">
        <f>IF(AND(C3512&lt;&gt;"",J3512&lt;&gt;""),HYPERLINK("#'"&amp;C3512&amp;"'!"&amp;J3512,J3512),"")</f>
        <v/>
      </c>
    </row>
    <row r="3513" ht="15" customHeight="1">
      <c r="B3513" s="16">
        <f>IF(AND(C3513&lt;&gt;"",J3513&lt;&gt;""),HYPERLINK("#'"&amp;C3513&amp;"'!"&amp;J3513,J3513),"")</f>
        <v/>
      </c>
    </row>
    <row r="3514" ht="15" customHeight="1">
      <c r="B3514" s="16">
        <f>IF(AND(C3514&lt;&gt;"",J3514&lt;&gt;""),HYPERLINK("#'"&amp;C3514&amp;"'!"&amp;J3514,J3514),"")</f>
        <v/>
      </c>
    </row>
    <row r="3515" ht="15" customHeight="1">
      <c r="B3515" s="16">
        <f>IF(AND(C3515&lt;&gt;"",J3515&lt;&gt;""),HYPERLINK("#'"&amp;C3515&amp;"'!"&amp;J3515,J3515),"")</f>
        <v/>
      </c>
    </row>
    <row r="3516" ht="15" customHeight="1">
      <c r="B3516" s="16">
        <f>IF(AND(C3516&lt;&gt;"",J3516&lt;&gt;""),HYPERLINK("#'"&amp;C3516&amp;"'!"&amp;J3516,J3516),"")</f>
        <v/>
      </c>
    </row>
    <row r="3517" ht="15" customHeight="1">
      <c r="B3517" s="16">
        <f>IF(AND(C3517&lt;&gt;"",J3517&lt;&gt;""),HYPERLINK("#'"&amp;C3517&amp;"'!"&amp;J3517,J3517),"")</f>
        <v/>
      </c>
    </row>
    <row r="3518" ht="15" customHeight="1">
      <c r="B3518" s="16">
        <f>IF(AND(C3518&lt;&gt;"",J3518&lt;&gt;""),HYPERLINK("#'"&amp;C3518&amp;"'!"&amp;J3518,J3518),"")</f>
        <v/>
      </c>
    </row>
    <row r="3519" ht="15" customHeight="1">
      <c r="B3519" s="16">
        <f>IF(AND(C3519&lt;&gt;"",J3519&lt;&gt;""),HYPERLINK("#'"&amp;C3519&amp;"'!"&amp;J3519,J3519),"")</f>
        <v/>
      </c>
    </row>
    <row r="3520" ht="15" customHeight="1">
      <c r="B3520" s="16">
        <f>IF(AND(C3520&lt;&gt;"",J3520&lt;&gt;""),HYPERLINK("#'"&amp;C3520&amp;"'!"&amp;J3520,J3520),"")</f>
        <v/>
      </c>
    </row>
    <row r="3521" ht="15" customHeight="1">
      <c r="B3521" s="16">
        <f>IF(AND(C3521&lt;&gt;"",J3521&lt;&gt;""),HYPERLINK("#'"&amp;C3521&amp;"'!"&amp;J3521,J3521),"")</f>
        <v/>
      </c>
    </row>
    <row r="3522" ht="15" customHeight="1">
      <c r="B3522" s="16">
        <f>IF(AND(C3522&lt;&gt;"",J3522&lt;&gt;""),HYPERLINK("#'"&amp;C3522&amp;"'!"&amp;J3522,J3522),"")</f>
        <v/>
      </c>
    </row>
    <row r="3523" ht="15" customHeight="1">
      <c r="B3523" s="16">
        <f>IF(AND(C3523&lt;&gt;"",J3523&lt;&gt;""),HYPERLINK("#'"&amp;C3523&amp;"'!"&amp;J3523,J3523),"")</f>
        <v/>
      </c>
    </row>
    <row r="3524" ht="15" customHeight="1">
      <c r="B3524" s="16">
        <f>IF(AND(C3524&lt;&gt;"",J3524&lt;&gt;""),HYPERLINK("#'"&amp;C3524&amp;"'!"&amp;J3524,J3524),"")</f>
        <v/>
      </c>
    </row>
    <row r="3525" ht="15" customHeight="1">
      <c r="B3525" s="16">
        <f>IF(AND(C3525&lt;&gt;"",J3525&lt;&gt;""),HYPERLINK("#'"&amp;C3525&amp;"'!"&amp;J3525,J3525),"")</f>
        <v/>
      </c>
    </row>
    <row r="3526" ht="15" customHeight="1">
      <c r="B3526" s="16">
        <f>IF(AND(C3526&lt;&gt;"",J3526&lt;&gt;""),HYPERLINK("#'"&amp;C3526&amp;"'!"&amp;J3526,J3526),"")</f>
        <v/>
      </c>
    </row>
    <row r="3527" ht="15" customHeight="1">
      <c r="B3527" s="16">
        <f>IF(AND(C3527&lt;&gt;"",J3527&lt;&gt;""),HYPERLINK("#'"&amp;C3527&amp;"'!"&amp;J3527,J3527),"")</f>
        <v/>
      </c>
    </row>
    <row r="3528" ht="15" customHeight="1">
      <c r="B3528" s="16">
        <f>IF(AND(C3528&lt;&gt;"",J3528&lt;&gt;""),HYPERLINK("#'"&amp;C3528&amp;"'!"&amp;J3528,J3528),"")</f>
        <v/>
      </c>
    </row>
    <row r="3529" ht="15" customHeight="1">
      <c r="B3529" s="16">
        <f>IF(AND(C3529&lt;&gt;"",J3529&lt;&gt;""),HYPERLINK("#'"&amp;C3529&amp;"'!"&amp;J3529,J3529),"")</f>
        <v/>
      </c>
    </row>
    <row r="3530" ht="15" customHeight="1">
      <c r="B3530" s="16">
        <f>IF(AND(C3530&lt;&gt;"",J3530&lt;&gt;""),HYPERLINK("#'"&amp;C3530&amp;"'!"&amp;J3530,J3530),"")</f>
        <v/>
      </c>
    </row>
    <row r="3531" ht="15" customHeight="1">
      <c r="B3531" s="16">
        <f>IF(AND(C3531&lt;&gt;"",J3531&lt;&gt;""),HYPERLINK("#'"&amp;C3531&amp;"'!"&amp;J3531,J3531),"")</f>
        <v/>
      </c>
    </row>
    <row r="3532" ht="15" customHeight="1">
      <c r="B3532" s="16">
        <f>IF(AND(C3532&lt;&gt;"",J3532&lt;&gt;""),HYPERLINK("#'"&amp;C3532&amp;"'!"&amp;J3532,J3532),"")</f>
        <v/>
      </c>
    </row>
    <row r="3533" ht="15" customHeight="1">
      <c r="B3533" s="16">
        <f>IF(AND(C3533&lt;&gt;"",J3533&lt;&gt;""),HYPERLINK("#'"&amp;C3533&amp;"'!"&amp;J3533,J3533),"")</f>
        <v/>
      </c>
    </row>
    <row r="3534" ht="15" customHeight="1">
      <c r="B3534" s="16">
        <f>IF(AND(C3534&lt;&gt;"",J3534&lt;&gt;""),HYPERLINK("#'"&amp;C3534&amp;"'!"&amp;J3534,J3534),"")</f>
        <v/>
      </c>
    </row>
    <row r="3535" ht="15" customHeight="1">
      <c r="B3535" s="16">
        <f>IF(AND(C3535&lt;&gt;"",J3535&lt;&gt;""),HYPERLINK("#'"&amp;C3535&amp;"'!"&amp;J3535,J3535),"")</f>
        <v/>
      </c>
    </row>
    <row r="3536" ht="15" customHeight="1">
      <c r="B3536" s="16">
        <f>IF(AND(C3536&lt;&gt;"",J3536&lt;&gt;""),HYPERLINK("#'"&amp;C3536&amp;"'!"&amp;J3536,J3536),"")</f>
        <v/>
      </c>
    </row>
    <row r="3537" ht="15" customHeight="1">
      <c r="B3537" s="16">
        <f>IF(AND(C3537&lt;&gt;"",J3537&lt;&gt;""),HYPERLINK("#'"&amp;C3537&amp;"'!"&amp;J3537,J3537),"")</f>
        <v/>
      </c>
    </row>
    <row r="3538" ht="15" customHeight="1">
      <c r="B3538" s="16">
        <f>IF(AND(C3538&lt;&gt;"",J3538&lt;&gt;""),HYPERLINK("#'"&amp;C3538&amp;"'!"&amp;J3538,J3538),"")</f>
        <v/>
      </c>
    </row>
    <row r="3539" ht="15" customHeight="1">
      <c r="B3539" s="16">
        <f>IF(AND(C3539&lt;&gt;"",J3539&lt;&gt;""),HYPERLINK("#'"&amp;C3539&amp;"'!"&amp;J3539,J3539),"")</f>
        <v/>
      </c>
    </row>
    <row r="3540" ht="15" customHeight="1">
      <c r="B3540" s="16">
        <f>IF(AND(C3540&lt;&gt;"",J3540&lt;&gt;""),HYPERLINK("#'"&amp;C3540&amp;"'!"&amp;J3540,J3540),"")</f>
        <v/>
      </c>
    </row>
    <row r="3541" ht="15" customHeight="1">
      <c r="B3541" s="16">
        <f>IF(AND(C3541&lt;&gt;"",J3541&lt;&gt;""),HYPERLINK("#'"&amp;C3541&amp;"'!"&amp;J3541,J3541),"")</f>
        <v/>
      </c>
    </row>
    <row r="3542" ht="15" customHeight="1">
      <c r="B3542" s="16">
        <f>IF(AND(C3542&lt;&gt;"",J3542&lt;&gt;""),HYPERLINK("#'"&amp;C3542&amp;"'!"&amp;J3542,J3542),"")</f>
        <v/>
      </c>
    </row>
    <row r="3543" ht="15" customHeight="1">
      <c r="B3543" s="16">
        <f>IF(AND(C3543&lt;&gt;"",J3543&lt;&gt;""),HYPERLINK("#'"&amp;C3543&amp;"'!"&amp;J3543,J3543),"")</f>
        <v/>
      </c>
    </row>
    <row r="3544" ht="15" customHeight="1">
      <c r="B3544" s="16">
        <f>IF(AND(C3544&lt;&gt;"",J3544&lt;&gt;""),HYPERLINK("#'"&amp;C3544&amp;"'!"&amp;J3544,J3544),"")</f>
        <v/>
      </c>
    </row>
    <row r="3545" ht="15" customHeight="1">
      <c r="B3545" s="16">
        <f>IF(AND(C3545&lt;&gt;"",J3545&lt;&gt;""),HYPERLINK("#'"&amp;C3545&amp;"'!"&amp;J3545,J3545),"")</f>
        <v/>
      </c>
    </row>
    <row r="3546" ht="15" customHeight="1">
      <c r="B3546" s="16">
        <f>IF(AND(C3546&lt;&gt;"",J3546&lt;&gt;""),HYPERLINK("#'"&amp;C3546&amp;"'!"&amp;J3546,J3546),"")</f>
        <v/>
      </c>
    </row>
    <row r="3547" ht="15" customHeight="1">
      <c r="B3547" s="16">
        <f>IF(AND(C3547&lt;&gt;"",J3547&lt;&gt;""),HYPERLINK("#'"&amp;C3547&amp;"'!"&amp;J3547,J3547),"")</f>
        <v/>
      </c>
    </row>
    <row r="3548" ht="15" customHeight="1">
      <c r="B3548" s="16">
        <f>IF(AND(C3548&lt;&gt;"",J3548&lt;&gt;""),HYPERLINK("#'"&amp;C3548&amp;"'!"&amp;J3548,J3548),"")</f>
        <v/>
      </c>
    </row>
    <row r="3549" ht="15" customHeight="1">
      <c r="B3549" s="16">
        <f>IF(AND(C3549&lt;&gt;"",J3549&lt;&gt;""),HYPERLINK("#'"&amp;C3549&amp;"'!"&amp;J3549,J3549),"")</f>
        <v/>
      </c>
    </row>
    <row r="3550" ht="15" customHeight="1">
      <c r="B3550" s="16">
        <f>IF(AND(C3550&lt;&gt;"",J3550&lt;&gt;""),HYPERLINK("#'"&amp;C3550&amp;"'!"&amp;J3550,J3550),"")</f>
        <v/>
      </c>
    </row>
    <row r="3551" ht="15" customHeight="1">
      <c r="B3551" s="16">
        <f>IF(AND(C3551&lt;&gt;"",J3551&lt;&gt;""),HYPERLINK("#'"&amp;C3551&amp;"'!"&amp;J3551,J3551),"")</f>
        <v/>
      </c>
    </row>
    <row r="3552" ht="15" customHeight="1">
      <c r="B3552" s="16">
        <f>IF(AND(C3552&lt;&gt;"",J3552&lt;&gt;""),HYPERLINK("#'"&amp;C3552&amp;"'!"&amp;J3552,J3552),"")</f>
        <v/>
      </c>
    </row>
    <row r="3553" ht="15" customHeight="1">
      <c r="B3553" s="16">
        <f>IF(AND(C3553&lt;&gt;"",J3553&lt;&gt;""),HYPERLINK("#'"&amp;C3553&amp;"'!"&amp;J3553,J3553),"")</f>
        <v/>
      </c>
    </row>
    <row r="3554" ht="15" customHeight="1">
      <c r="B3554" s="16">
        <f>IF(AND(C3554&lt;&gt;"",J3554&lt;&gt;""),HYPERLINK("#'"&amp;C3554&amp;"'!"&amp;J3554,J3554),"")</f>
        <v/>
      </c>
    </row>
    <row r="3555" ht="15" customHeight="1">
      <c r="B3555" s="16">
        <f>IF(AND(C3555&lt;&gt;"",J3555&lt;&gt;""),HYPERLINK("#'"&amp;C3555&amp;"'!"&amp;J3555,J3555),"")</f>
        <v/>
      </c>
    </row>
    <row r="3556" ht="15" customHeight="1">
      <c r="B3556" s="16">
        <f>IF(AND(C3556&lt;&gt;"",J3556&lt;&gt;""),HYPERLINK("#'"&amp;C3556&amp;"'!"&amp;J3556,J3556),"")</f>
        <v/>
      </c>
    </row>
    <row r="3557" ht="15" customHeight="1">
      <c r="B3557" s="16">
        <f>IF(AND(C3557&lt;&gt;"",J3557&lt;&gt;""),HYPERLINK("#'"&amp;C3557&amp;"'!"&amp;J3557,J3557),"")</f>
        <v/>
      </c>
    </row>
    <row r="3558" ht="15" customHeight="1">
      <c r="B3558" s="16">
        <f>IF(AND(C3558&lt;&gt;"",J3558&lt;&gt;""),HYPERLINK("#'"&amp;C3558&amp;"'!"&amp;J3558,J3558),"")</f>
        <v/>
      </c>
    </row>
    <row r="3559" ht="15" customHeight="1">
      <c r="B3559" s="16">
        <f>IF(AND(C3559&lt;&gt;"",J3559&lt;&gt;""),HYPERLINK("#'"&amp;C3559&amp;"'!"&amp;J3559,J3559),"")</f>
        <v/>
      </c>
    </row>
    <row r="3560" ht="15" customHeight="1">
      <c r="B3560" s="16">
        <f>IF(AND(C3560&lt;&gt;"",J3560&lt;&gt;""),HYPERLINK("#'"&amp;C3560&amp;"'!"&amp;J3560,J3560),"")</f>
        <v/>
      </c>
    </row>
    <row r="3561" ht="15" customHeight="1">
      <c r="B3561" s="16">
        <f>IF(AND(C3561&lt;&gt;"",J3561&lt;&gt;""),HYPERLINK("#'"&amp;C3561&amp;"'!"&amp;J3561,J3561),"")</f>
        <v/>
      </c>
    </row>
    <row r="3562" ht="15" customHeight="1">
      <c r="B3562" s="16">
        <f>IF(AND(C3562&lt;&gt;"",J3562&lt;&gt;""),HYPERLINK("#'"&amp;C3562&amp;"'!"&amp;J3562,J3562),"")</f>
        <v/>
      </c>
    </row>
    <row r="3563" ht="15" customHeight="1">
      <c r="B3563" s="16">
        <f>IF(AND(C3563&lt;&gt;"",J3563&lt;&gt;""),HYPERLINK("#'"&amp;C3563&amp;"'!"&amp;J3563,J3563),"")</f>
        <v/>
      </c>
    </row>
    <row r="3564" ht="15" customHeight="1">
      <c r="B3564" s="16">
        <f>IF(AND(C3564&lt;&gt;"",J3564&lt;&gt;""),HYPERLINK("#'"&amp;C3564&amp;"'!"&amp;J3564,J3564),"")</f>
        <v/>
      </c>
    </row>
    <row r="3565" ht="15" customHeight="1">
      <c r="B3565" s="16">
        <f>IF(AND(C3565&lt;&gt;"",J3565&lt;&gt;""),HYPERLINK("#'"&amp;C3565&amp;"'!"&amp;J3565,J3565),"")</f>
        <v/>
      </c>
    </row>
    <row r="3566" ht="15" customHeight="1">
      <c r="B3566" s="16">
        <f>IF(AND(C3566&lt;&gt;"",J3566&lt;&gt;""),HYPERLINK("#'"&amp;C3566&amp;"'!"&amp;J3566,J3566),"")</f>
        <v/>
      </c>
    </row>
    <row r="3567" ht="15" customHeight="1">
      <c r="B3567" s="16">
        <f>IF(AND(C3567&lt;&gt;"",J3567&lt;&gt;""),HYPERLINK("#'"&amp;C3567&amp;"'!"&amp;J3567,J3567),"")</f>
        <v/>
      </c>
    </row>
    <row r="3568" ht="15" customHeight="1">
      <c r="B3568" s="16">
        <f>IF(AND(C3568&lt;&gt;"",J3568&lt;&gt;""),HYPERLINK("#'"&amp;C3568&amp;"'!"&amp;J3568,J3568),"")</f>
        <v/>
      </c>
    </row>
    <row r="3569" ht="15" customHeight="1">
      <c r="B3569" s="16">
        <f>IF(AND(C3569&lt;&gt;"",J3569&lt;&gt;""),HYPERLINK("#'"&amp;C3569&amp;"'!"&amp;J3569,J3569),"")</f>
        <v/>
      </c>
    </row>
    <row r="3570" ht="15" customHeight="1">
      <c r="B3570" s="16">
        <f>IF(AND(C3570&lt;&gt;"",J3570&lt;&gt;""),HYPERLINK("#'"&amp;C3570&amp;"'!"&amp;J3570,J3570),"")</f>
        <v/>
      </c>
    </row>
    <row r="3571" ht="15" customHeight="1">
      <c r="B3571" s="16">
        <f>IF(AND(C3571&lt;&gt;"",J3571&lt;&gt;""),HYPERLINK("#'"&amp;C3571&amp;"'!"&amp;J3571,J3571),"")</f>
        <v/>
      </c>
    </row>
    <row r="3572" ht="15" customHeight="1">
      <c r="B3572" s="16">
        <f>IF(AND(C3572&lt;&gt;"",J3572&lt;&gt;""),HYPERLINK("#'"&amp;C3572&amp;"'!"&amp;J3572,J3572),"")</f>
        <v/>
      </c>
    </row>
    <row r="3573" ht="15" customHeight="1">
      <c r="B3573" s="16">
        <f>IF(AND(C3573&lt;&gt;"",J3573&lt;&gt;""),HYPERLINK("#'"&amp;C3573&amp;"'!"&amp;J3573,J3573),"")</f>
        <v/>
      </c>
    </row>
    <row r="3574" ht="15" customHeight="1">
      <c r="B3574" s="16">
        <f>IF(AND(C3574&lt;&gt;"",J3574&lt;&gt;""),HYPERLINK("#'"&amp;C3574&amp;"'!"&amp;J3574,J3574),"")</f>
        <v/>
      </c>
    </row>
    <row r="3575" ht="15" customHeight="1">
      <c r="B3575" s="16">
        <f>IF(AND(C3575&lt;&gt;"",J3575&lt;&gt;""),HYPERLINK("#'"&amp;C3575&amp;"'!"&amp;J3575,J3575),"")</f>
        <v/>
      </c>
    </row>
    <row r="3576" ht="15" customHeight="1">
      <c r="B3576" s="16">
        <f>IF(AND(C3576&lt;&gt;"",J3576&lt;&gt;""),HYPERLINK("#'"&amp;C3576&amp;"'!"&amp;J3576,J3576),"")</f>
        <v/>
      </c>
    </row>
    <row r="3577" ht="15" customHeight="1">
      <c r="B3577" s="16">
        <f>IF(AND(C3577&lt;&gt;"",J3577&lt;&gt;""),HYPERLINK("#'"&amp;C3577&amp;"'!"&amp;J3577,J3577),"")</f>
        <v/>
      </c>
    </row>
    <row r="3578" ht="15" customHeight="1">
      <c r="B3578" s="16">
        <f>IF(AND(C3578&lt;&gt;"",J3578&lt;&gt;""),HYPERLINK("#'"&amp;C3578&amp;"'!"&amp;J3578,J3578),"")</f>
        <v/>
      </c>
    </row>
    <row r="3579" ht="15" customHeight="1">
      <c r="B3579" s="16">
        <f>IF(AND(C3579&lt;&gt;"",J3579&lt;&gt;""),HYPERLINK("#'"&amp;C3579&amp;"'!"&amp;J3579,J3579),"")</f>
        <v/>
      </c>
    </row>
    <row r="3580" ht="15" customHeight="1">
      <c r="B3580" s="16">
        <f>IF(AND(C3580&lt;&gt;"",J3580&lt;&gt;""),HYPERLINK("#'"&amp;C3580&amp;"'!"&amp;J3580,J3580),"")</f>
        <v/>
      </c>
    </row>
    <row r="3581" ht="15" customHeight="1">
      <c r="B3581" s="16">
        <f>IF(AND(C3581&lt;&gt;"",J3581&lt;&gt;""),HYPERLINK("#'"&amp;C3581&amp;"'!"&amp;J3581,J3581),"")</f>
        <v/>
      </c>
    </row>
    <row r="3582" ht="15" customHeight="1">
      <c r="B3582" s="16">
        <f>IF(AND(C3582&lt;&gt;"",J3582&lt;&gt;""),HYPERLINK("#'"&amp;C3582&amp;"'!"&amp;J3582,J3582),"")</f>
        <v/>
      </c>
    </row>
    <row r="3583" ht="15" customHeight="1">
      <c r="B3583" s="16">
        <f>IF(AND(C3583&lt;&gt;"",J3583&lt;&gt;""),HYPERLINK("#'"&amp;C3583&amp;"'!"&amp;J3583,J3583),"")</f>
        <v/>
      </c>
    </row>
    <row r="3584" ht="15" customHeight="1">
      <c r="B3584" s="16">
        <f>IF(AND(C3584&lt;&gt;"",J3584&lt;&gt;""),HYPERLINK("#'"&amp;C3584&amp;"'!"&amp;J3584,J3584),"")</f>
        <v/>
      </c>
    </row>
    <row r="3585" ht="15" customHeight="1">
      <c r="B3585" s="16">
        <f>IF(AND(C3585&lt;&gt;"",J3585&lt;&gt;""),HYPERLINK("#'"&amp;C3585&amp;"'!"&amp;J3585,J3585),"")</f>
        <v/>
      </c>
    </row>
    <row r="3586" ht="15" customHeight="1">
      <c r="B3586" s="16">
        <f>IF(AND(C3586&lt;&gt;"",J3586&lt;&gt;""),HYPERLINK("#'"&amp;C3586&amp;"'!"&amp;J3586,J3586),"")</f>
        <v/>
      </c>
    </row>
    <row r="3587" ht="15" customHeight="1">
      <c r="B3587" s="16">
        <f>IF(AND(C3587&lt;&gt;"",J3587&lt;&gt;""),HYPERLINK("#'"&amp;C3587&amp;"'!"&amp;J3587,J3587),"")</f>
        <v/>
      </c>
    </row>
    <row r="3588" ht="15" customHeight="1">
      <c r="B3588" s="16">
        <f>IF(AND(C3588&lt;&gt;"",J3588&lt;&gt;""),HYPERLINK("#'"&amp;C3588&amp;"'!"&amp;J3588,J3588),"")</f>
        <v/>
      </c>
    </row>
    <row r="3589" ht="15" customHeight="1">
      <c r="B3589" s="16">
        <f>IF(AND(C3589&lt;&gt;"",J3589&lt;&gt;""),HYPERLINK("#'"&amp;C3589&amp;"'!"&amp;J3589,J3589),"")</f>
        <v/>
      </c>
    </row>
    <row r="3590" ht="15" customHeight="1">
      <c r="B3590" s="16">
        <f>IF(AND(C3590&lt;&gt;"",J3590&lt;&gt;""),HYPERLINK("#'"&amp;C3590&amp;"'!"&amp;J3590,J3590),"")</f>
        <v/>
      </c>
    </row>
    <row r="3591" ht="15" customHeight="1">
      <c r="B3591" s="16">
        <f>IF(AND(C3591&lt;&gt;"",J3591&lt;&gt;""),HYPERLINK("#'"&amp;C3591&amp;"'!"&amp;J3591,J3591),"")</f>
        <v/>
      </c>
    </row>
    <row r="3592" ht="15" customHeight="1">
      <c r="B3592" s="16">
        <f>IF(AND(C3592&lt;&gt;"",J3592&lt;&gt;""),HYPERLINK("#'"&amp;C3592&amp;"'!"&amp;J3592,J3592),"")</f>
        <v/>
      </c>
    </row>
    <row r="3593" ht="15" customHeight="1">
      <c r="B3593" s="16">
        <f>IF(AND(C3593&lt;&gt;"",J3593&lt;&gt;""),HYPERLINK("#'"&amp;C3593&amp;"'!"&amp;J3593,J3593),"")</f>
        <v/>
      </c>
    </row>
    <row r="3594" ht="15" customHeight="1">
      <c r="B3594" s="16">
        <f>IF(AND(C3594&lt;&gt;"",J3594&lt;&gt;""),HYPERLINK("#'"&amp;C3594&amp;"'!"&amp;J3594,J3594),"")</f>
        <v/>
      </c>
    </row>
    <row r="3595" ht="15" customHeight="1">
      <c r="B3595" s="16">
        <f>IF(AND(C3595&lt;&gt;"",J3595&lt;&gt;""),HYPERLINK("#'"&amp;C3595&amp;"'!"&amp;J3595,J3595),"")</f>
        <v/>
      </c>
    </row>
    <row r="3596" ht="15" customHeight="1">
      <c r="B3596" s="16">
        <f>IF(AND(C3596&lt;&gt;"",J3596&lt;&gt;""),HYPERLINK("#'"&amp;C3596&amp;"'!"&amp;J3596,J3596),"")</f>
        <v/>
      </c>
    </row>
    <row r="3597" ht="15" customHeight="1">
      <c r="B3597" s="16">
        <f>IF(AND(C3597&lt;&gt;"",J3597&lt;&gt;""),HYPERLINK("#'"&amp;C3597&amp;"'!"&amp;J3597,J3597),"")</f>
        <v/>
      </c>
    </row>
    <row r="3598" ht="15" customHeight="1">
      <c r="B3598" s="16">
        <f>IF(AND(C3598&lt;&gt;"",J3598&lt;&gt;""),HYPERLINK("#'"&amp;C3598&amp;"'!"&amp;J3598,J3598),"")</f>
        <v/>
      </c>
    </row>
    <row r="3599" ht="15" customHeight="1">
      <c r="B3599" s="16">
        <f>IF(AND(C3599&lt;&gt;"",J3599&lt;&gt;""),HYPERLINK("#'"&amp;C3599&amp;"'!"&amp;J3599,J3599),"")</f>
        <v/>
      </c>
    </row>
    <row r="3600" ht="15" customHeight="1">
      <c r="B3600" s="16">
        <f>IF(AND(C3600&lt;&gt;"",J3600&lt;&gt;""),HYPERLINK("#'"&amp;C3600&amp;"'!"&amp;J3600,J3600),"")</f>
        <v/>
      </c>
    </row>
    <row r="3601" ht="15" customHeight="1">
      <c r="B3601" s="16">
        <f>IF(AND(C3601&lt;&gt;"",J3601&lt;&gt;""),HYPERLINK("#'"&amp;C3601&amp;"'!"&amp;J3601,J3601),"")</f>
        <v/>
      </c>
    </row>
    <row r="3602" ht="15" customHeight="1">
      <c r="B3602" s="16">
        <f>IF(AND(C3602&lt;&gt;"",J3602&lt;&gt;""),HYPERLINK("#'"&amp;C3602&amp;"'!"&amp;J3602,J3602),"")</f>
        <v/>
      </c>
    </row>
    <row r="3603" ht="15" customHeight="1">
      <c r="B3603" s="16">
        <f>IF(AND(C3603&lt;&gt;"",J3603&lt;&gt;""),HYPERLINK("#'"&amp;C3603&amp;"'!"&amp;J3603,J3603),"")</f>
        <v/>
      </c>
    </row>
    <row r="3604" ht="15" customHeight="1">
      <c r="B3604" s="16">
        <f>IF(AND(C3604&lt;&gt;"",J3604&lt;&gt;""),HYPERLINK("#'"&amp;C3604&amp;"'!"&amp;J3604,J3604),"")</f>
        <v/>
      </c>
    </row>
    <row r="3605" ht="15" customHeight="1">
      <c r="B3605" s="16">
        <f>IF(AND(C3605&lt;&gt;"",J3605&lt;&gt;""),HYPERLINK("#'"&amp;C3605&amp;"'!"&amp;J3605,J3605),"")</f>
        <v/>
      </c>
    </row>
    <row r="3606" ht="15" customHeight="1">
      <c r="B3606" s="16">
        <f>IF(AND(C3606&lt;&gt;"",J3606&lt;&gt;""),HYPERLINK("#'"&amp;C3606&amp;"'!"&amp;J3606,J3606),"")</f>
        <v/>
      </c>
    </row>
    <row r="3607" ht="15" customHeight="1">
      <c r="B3607" s="16">
        <f>IF(AND(C3607&lt;&gt;"",J3607&lt;&gt;""),HYPERLINK("#'"&amp;C3607&amp;"'!"&amp;J3607,J3607),"")</f>
        <v/>
      </c>
    </row>
    <row r="3608" ht="15" customHeight="1">
      <c r="B3608" s="16">
        <f>IF(AND(C3608&lt;&gt;"",J3608&lt;&gt;""),HYPERLINK("#'"&amp;C3608&amp;"'!"&amp;J3608,J3608),"")</f>
        <v/>
      </c>
    </row>
    <row r="3609" ht="15" customHeight="1">
      <c r="B3609" s="16">
        <f>IF(AND(C3609&lt;&gt;"",J3609&lt;&gt;""),HYPERLINK("#'"&amp;C3609&amp;"'!"&amp;J3609,J3609),"")</f>
        <v/>
      </c>
    </row>
    <row r="3610" ht="15" customHeight="1">
      <c r="B3610" s="16">
        <f>IF(AND(C3610&lt;&gt;"",J3610&lt;&gt;""),HYPERLINK("#'"&amp;C3610&amp;"'!"&amp;J3610,J3610),"")</f>
        <v/>
      </c>
    </row>
    <row r="3611" ht="15" customHeight="1">
      <c r="B3611" s="16">
        <f>IF(AND(C3611&lt;&gt;"",J3611&lt;&gt;""),HYPERLINK("#'"&amp;C3611&amp;"'!"&amp;J3611,J3611),"")</f>
        <v/>
      </c>
    </row>
    <row r="3612" ht="15" customHeight="1">
      <c r="B3612" s="16">
        <f>IF(AND(C3612&lt;&gt;"",J3612&lt;&gt;""),HYPERLINK("#'"&amp;C3612&amp;"'!"&amp;J3612,J3612),"")</f>
        <v/>
      </c>
    </row>
    <row r="3613" ht="15" customHeight="1">
      <c r="B3613" s="16">
        <f>IF(AND(C3613&lt;&gt;"",J3613&lt;&gt;""),HYPERLINK("#'"&amp;C3613&amp;"'!"&amp;J3613,J3613),"")</f>
        <v/>
      </c>
    </row>
    <row r="3614" ht="15" customHeight="1">
      <c r="B3614" s="16">
        <f>IF(AND(C3614&lt;&gt;"",J3614&lt;&gt;""),HYPERLINK("#'"&amp;C3614&amp;"'!"&amp;J3614,J3614),"")</f>
        <v/>
      </c>
    </row>
    <row r="3615" ht="15" customHeight="1">
      <c r="B3615" s="16">
        <f>IF(AND(C3615&lt;&gt;"",J3615&lt;&gt;""),HYPERLINK("#'"&amp;C3615&amp;"'!"&amp;J3615,J3615),"")</f>
        <v/>
      </c>
    </row>
    <row r="3616" ht="15" customHeight="1">
      <c r="B3616" s="16">
        <f>IF(AND(C3616&lt;&gt;"",J3616&lt;&gt;""),HYPERLINK("#'"&amp;C3616&amp;"'!"&amp;J3616,J3616),"")</f>
        <v/>
      </c>
    </row>
    <row r="3617" ht="15" customHeight="1">
      <c r="B3617" s="16">
        <f>IF(AND(C3617&lt;&gt;"",J3617&lt;&gt;""),HYPERLINK("#'"&amp;C3617&amp;"'!"&amp;J3617,J3617),"")</f>
        <v/>
      </c>
    </row>
    <row r="3618" ht="15" customHeight="1">
      <c r="B3618" s="16">
        <f>IF(AND(C3618&lt;&gt;"",J3618&lt;&gt;""),HYPERLINK("#'"&amp;C3618&amp;"'!"&amp;J3618,J3618),"")</f>
        <v/>
      </c>
    </row>
    <row r="3619" ht="15" customHeight="1">
      <c r="B3619" s="16">
        <f>IF(AND(C3619&lt;&gt;"",J3619&lt;&gt;""),HYPERLINK("#'"&amp;C3619&amp;"'!"&amp;J3619,J3619),"")</f>
        <v/>
      </c>
    </row>
    <row r="3620" ht="15" customHeight="1">
      <c r="B3620" s="16">
        <f>IF(AND(C3620&lt;&gt;"",J3620&lt;&gt;""),HYPERLINK("#'"&amp;C3620&amp;"'!"&amp;J3620,J3620),"")</f>
        <v/>
      </c>
    </row>
    <row r="3621" ht="15" customHeight="1">
      <c r="B3621" s="16">
        <f>IF(AND(C3621&lt;&gt;"",J3621&lt;&gt;""),HYPERLINK("#'"&amp;C3621&amp;"'!"&amp;J3621,J3621),"")</f>
        <v/>
      </c>
    </row>
    <row r="3622" ht="15" customHeight="1">
      <c r="B3622" s="16">
        <f>IF(AND(C3622&lt;&gt;"",J3622&lt;&gt;""),HYPERLINK("#'"&amp;C3622&amp;"'!"&amp;J3622,J3622),"")</f>
        <v/>
      </c>
    </row>
    <row r="3623" ht="15" customHeight="1">
      <c r="B3623" s="16">
        <f>IF(AND(C3623&lt;&gt;"",J3623&lt;&gt;""),HYPERLINK("#'"&amp;C3623&amp;"'!"&amp;J3623,J3623),"")</f>
        <v/>
      </c>
    </row>
    <row r="3624" ht="15" customHeight="1">
      <c r="B3624" s="16">
        <f>IF(AND(C3624&lt;&gt;"",J3624&lt;&gt;""),HYPERLINK("#'"&amp;C3624&amp;"'!"&amp;J3624,J3624),"")</f>
        <v/>
      </c>
    </row>
    <row r="3625" ht="15" customHeight="1">
      <c r="B3625" s="16">
        <f>IF(AND(C3625&lt;&gt;"",J3625&lt;&gt;""),HYPERLINK("#'"&amp;C3625&amp;"'!"&amp;J3625,J3625),"")</f>
        <v/>
      </c>
    </row>
    <row r="3626" ht="15" customHeight="1">
      <c r="B3626" s="16">
        <f>IF(AND(C3626&lt;&gt;"",J3626&lt;&gt;""),HYPERLINK("#'"&amp;C3626&amp;"'!"&amp;J3626,J3626),"")</f>
        <v/>
      </c>
    </row>
    <row r="3627" ht="15" customHeight="1">
      <c r="B3627" s="16">
        <f>IF(AND(C3627&lt;&gt;"",J3627&lt;&gt;""),HYPERLINK("#'"&amp;C3627&amp;"'!"&amp;J3627,J3627),"")</f>
        <v/>
      </c>
    </row>
    <row r="3628" ht="15" customHeight="1">
      <c r="B3628" s="16">
        <f>IF(AND(C3628&lt;&gt;"",J3628&lt;&gt;""),HYPERLINK("#'"&amp;C3628&amp;"'!"&amp;J3628,J3628),"")</f>
        <v/>
      </c>
    </row>
    <row r="3629" ht="15" customHeight="1">
      <c r="B3629" s="16">
        <f>IF(AND(C3629&lt;&gt;"",J3629&lt;&gt;""),HYPERLINK("#'"&amp;C3629&amp;"'!"&amp;J3629,J3629),"")</f>
        <v/>
      </c>
    </row>
    <row r="3630" ht="15" customHeight="1">
      <c r="B3630" s="16">
        <f>IF(AND(C3630&lt;&gt;"",J3630&lt;&gt;""),HYPERLINK("#'"&amp;C3630&amp;"'!"&amp;J3630,J3630),"")</f>
        <v/>
      </c>
    </row>
    <row r="3631" ht="15" customHeight="1">
      <c r="B3631" s="16">
        <f>IF(AND(C3631&lt;&gt;"",J3631&lt;&gt;""),HYPERLINK("#'"&amp;C3631&amp;"'!"&amp;J3631,J3631),"")</f>
        <v/>
      </c>
    </row>
    <row r="3632" ht="15" customHeight="1">
      <c r="B3632" s="16">
        <f>IF(AND(C3632&lt;&gt;"",J3632&lt;&gt;""),HYPERLINK("#'"&amp;C3632&amp;"'!"&amp;J3632,J3632),"")</f>
        <v/>
      </c>
    </row>
    <row r="3633" ht="15" customHeight="1">
      <c r="B3633" s="16">
        <f>IF(AND(C3633&lt;&gt;"",J3633&lt;&gt;""),HYPERLINK("#'"&amp;C3633&amp;"'!"&amp;J3633,J3633),"")</f>
        <v/>
      </c>
    </row>
    <row r="3634" ht="15" customHeight="1">
      <c r="B3634" s="16">
        <f>IF(AND(C3634&lt;&gt;"",J3634&lt;&gt;""),HYPERLINK("#'"&amp;C3634&amp;"'!"&amp;J3634,J3634),"")</f>
        <v/>
      </c>
    </row>
    <row r="3635" ht="15" customHeight="1">
      <c r="B3635" s="16">
        <f>IF(AND(C3635&lt;&gt;"",J3635&lt;&gt;""),HYPERLINK("#'"&amp;C3635&amp;"'!"&amp;J3635,J3635),"")</f>
        <v/>
      </c>
    </row>
    <row r="3636" ht="15" customHeight="1">
      <c r="B3636" s="16">
        <f>IF(AND(C3636&lt;&gt;"",J3636&lt;&gt;""),HYPERLINK("#'"&amp;C3636&amp;"'!"&amp;J3636,J3636),"")</f>
        <v/>
      </c>
    </row>
    <row r="3637" ht="15" customHeight="1">
      <c r="B3637" s="16">
        <f>IF(AND(C3637&lt;&gt;"",J3637&lt;&gt;""),HYPERLINK("#'"&amp;C3637&amp;"'!"&amp;J3637,J3637),"")</f>
        <v/>
      </c>
    </row>
    <row r="3638" ht="15" customHeight="1">
      <c r="B3638" s="16">
        <f>IF(AND(C3638&lt;&gt;"",J3638&lt;&gt;""),HYPERLINK("#'"&amp;C3638&amp;"'!"&amp;J3638,J3638),"")</f>
        <v/>
      </c>
    </row>
    <row r="3639" ht="15" customHeight="1">
      <c r="B3639" s="16">
        <f>IF(AND(C3639&lt;&gt;"",J3639&lt;&gt;""),HYPERLINK("#'"&amp;C3639&amp;"'!"&amp;J3639,J3639),"")</f>
        <v/>
      </c>
    </row>
    <row r="3640" ht="15" customHeight="1">
      <c r="B3640" s="16">
        <f>IF(AND(C3640&lt;&gt;"",J3640&lt;&gt;""),HYPERLINK("#'"&amp;C3640&amp;"'!"&amp;J3640,J3640),"")</f>
        <v/>
      </c>
    </row>
    <row r="3641" ht="15" customHeight="1">
      <c r="B3641" s="16">
        <f>IF(AND(C3641&lt;&gt;"",J3641&lt;&gt;""),HYPERLINK("#'"&amp;C3641&amp;"'!"&amp;J3641,J3641),"")</f>
        <v/>
      </c>
    </row>
    <row r="3642" ht="15" customHeight="1">
      <c r="B3642" s="16">
        <f>IF(AND(C3642&lt;&gt;"",J3642&lt;&gt;""),HYPERLINK("#'"&amp;C3642&amp;"'!"&amp;J3642,J3642),"")</f>
        <v/>
      </c>
    </row>
    <row r="3643" ht="15" customHeight="1">
      <c r="B3643" s="16">
        <f>IF(AND(C3643&lt;&gt;"",J3643&lt;&gt;""),HYPERLINK("#'"&amp;C3643&amp;"'!"&amp;J3643,J3643),"")</f>
        <v/>
      </c>
    </row>
    <row r="3644" ht="15" customHeight="1">
      <c r="B3644" s="16">
        <f>IF(AND(C3644&lt;&gt;"",J3644&lt;&gt;""),HYPERLINK("#'"&amp;C3644&amp;"'!"&amp;J3644,J3644),"")</f>
        <v/>
      </c>
    </row>
    <row r="3645" ht="15" customHeight="1">
      <c r="B3645" s="16">
        <f>IF(AND(C3645&lt;&gt;"",J3645&lt;&gt;""),HYPERLINK("#'"&amp;C3645&amp;"'!"&amp;J3645,J3645),"")</f>
        <v/>
      </c>
    </row>
    <row r="3646" ht="15" customHeight="1">
      <c r="B3646" s="16">
        <f>IF(AND(C3646&lt;&gt;"",J3646&lt;&gt;""),HYPERLINK("#'"&amp;C3646&amp;"'!"&amp;J3646,J3646),"")</f>
        <v/>
      </c>
    </row>
    <row r="3647" ht="15" customHeight="1">
      <c r="B3647" s="16">
        <f>IF(AND(C3647&lt;&gt;"",J3647&lt;&gt;""),HYPERLINK("#'"&amp;C3647&amp;"'!"&amp;J3647,J3647),"")</f>
        <v/>
      </c>
    </row>
    <row r="3648" ht="15" customHeight="1">
      <c r="B3648" s="16">
        <f>IF(AND(C3648&lt;&gt;"",J3648&lt;&gt;""),HYPERLINK("#'"&amp;C3648&amp;"'!"&amp;J3648,J3648),"")</f>
        <v/>
      </c>
    </row>
    <row r="3649" ht="15" customHeight="1">
      <c r="B3649" s="16">
        <f>IF(AND(C3649&lt;&gt;"",J3649&lt;&gt;""),HYPERLINK("#'"&amp;C3649&amp;"'!"&amp;J3649,J3649),"")</f>
        <v/>
      </c>
    </row>
    <row r="3650" ht="15" customHeight="1">
      <c r="B3650" s="16">
        <f>IF(AND(C3650&lt;&gt;"",J3650&lt;&gt;""),HYPERLINK("#'"&amp;C3650&amp;"'!"&amp;J3650,J3650),"")</f>
        <v/>
      </c>
    </row>
    <row r="3651" ht="15" customHeight="1">
      <c r="B3651" s="16">
        <f>IF(AND(C3651&lt;&gt;"",J3651&lt;&gt;""),HYPERLINK("#'"&amp;C3651&amp;"'!"&amp;J3651,J3651),"")</f>
        <v/>
      </c>
    </row>
    <row r="3652" ht="15" customHeight="1">
      <c r="B3652" s="16">
        <f>IF(AND(C3652&lt;&gt;"",J3652&lt;&gt;""),HYPERLINK("#'"&amp;C3652&amp;"'!"&amp;J3652,J3652),"")</f>
        <v/>
      </c>
    </row>
    <row r="3653" ht="15" customHeight="1">
      <c r="B3653" s="16">
        <f>IF(AND(C3653&lt;&gt;"",J3653&lt;&gt;""),HYPERLINK("#'"&amp;C3653&amp;"'!"&amp;J3653,J3653),"")</f>
        <v/>
      </c>
    </row>
    <row r="3654" ht="15" customHeight="1">
      <c r="B3654" s="16">
        <f>IF(AND(C3654&lt;&gt;"",J3654&lt;&gt;""),HYPERLINK("#'"&amp;C3654&amp;"'!"&amp;J3654,J3654),"")</f>
        <v/>
      </c>
    </row>
    <row r="3655" ht="15" customHeight="1">
      <c r="B3655" s="16">
        <f>IF(AND(C3655&lt;&gt;"",J3655&lt;&gt;""),HYPERLINK("#'"&amp;C3655&amp;"'!"&amp;J3655,J3655),"")</f>
        <v/>
      </c>
    </row>
    <row r="3656" ht="15" customHeight="1">
      <c r="B3656" s="16">
        <f>IF(AND(C3656&lt;&gt;"",J3656&lt;&gt;""),HYPERLINK("#'"&amp;C3656&amp;"'!"&amp;J3656,J3656),"")</f>
        <v/>
      </c>
    </row>
    <row r="3657" ht="15" customHeight="1">
      <c r="B3657" s="16">
        <f>IF(AND(C3657&lt;&gt;"",J3657&lt;&gt;""),HYPERLINK("#'"&amp;C3657&amp;"'!"&amp;J3657,J3657),"")</f>
        <v/>
      </c>
    </row>
    <row r="3658" ht="15" customHeight="1">
      <c r="B3658" s="16">
        <f>IF(AND(C3658&lt;&gt;"",J3658&lt;&gt;""),HYPERLINK("#'"&amp;C3658&amp;"'!"&amp;J3658,J3658),"")</f>
        <v/>
      </c>
    </row>
    <row r="3659" ht="15" customHeight="1">
      <c r="B3659" s="16">
        <f>IF(AND(C3659&lt;&gt;"",J3659&lt;&gt;""),HYPERLINK("#'"&amp;C3659&amp;"'!"&amp;J3659,J3659),"")</f>
        <v/>
      </c>
    </row>
    <row r="3660" ht="15" customHeight="1">
      <c r="B3660" s="16">
        <f>IF(AND(C3660&lt;&gt;"",J3660&lt;&gt;""),HYPERLINK("#'"&amp;C3660&amp;"'!"&amp;J3660,J3660),"")</f>
        <v/>
      </c>
    </row>
    <row r="3661" ht="15" customHeight="1">
      <c r="B3661" s="16">
        <f>IF(AND(C3661&lt;&gt;"",J3661&lt;&gt;""),HYPERLINK("#'"&amp;C3661&amp;"'!"&amp;J3661,J3661),"")</f>
        <v/>
      </c>
    </row>
    <row r="3662" ht="15" customHeight="1">
      <c r="B3662" s="16">
        <f>IF(AND(C3662&lt;&gt;"",J3662&lt;&gt;""),HYPERLINK("#'"&amp;C3662&amp;"'!"&amp;J3662,J3662),"")</f>
        <v/>
      </c>
    </row>
    <row r="3663" ht="15" customHeight="1">
      <c r="B3663" s="16">
        <f>IF(AND(C3663&lt;&gt;"",J3663&lt;&gt;""),HYPERLINK("#'"&amp;C3663&amp;"'!"&amp;J3663,J3663),"")</f>
        <v/>
      </c>
    </row>
    <row r="3664" ht="15" customHeight="1">
      <c r="B3664" s="16">
        <f>IF(AND(C3664&lt;&gt;"",J3664&lt;&gt;""),HYPERLINK("#'"&amp;C3664&amp;"'!"&amp;J3664,J3664),"")</f>
        <v/>
      </c>
    </row>
    <row r="3665" ht="15" customHeight="1">
      <c r="B3665" s="16">
        <f>IF(AND(C3665&lt;&gt;"",J3665&lt;&gt;""),HYPERLINK("#'"&amp;C3665&amp;"'!"&amp;J3665,J3665),"")</f>
        <v/>
      </c>
    </row>
    <row r="3666" ht="15" customHeight="1">
      <c r="B3666" s="16">
        <f>IF(AND(C3666&lt;&gt;"",J3666&lt;&gt;""),HYPERLINK("#'"&amp;C3666&amp;"'!"&amp;J3666,J3666),"")</f>
        <v/>
      </c>
    </row>
    <row r="3667" ht="15" customHeight="1">
      <c r="B3667" s="16">
        <f>IF(AND(C3667&lt;&gt;"",J3667&lt;&gt;""),HYPERLINK("#'"&amp;C3667&amp;"'!"&amp;J3667,J3667),"")</f>
        <v/>
      </c>
    </row>
    <row r="3668" ht="15" customHeight="1">
      <c r="B3668" s="16">
        <f>IF(AND(C3668&lt;&gt;"",J3668&lt;&gt;""),HYPERLINK("#'"&amp;C3668&amp;"'!"&amp;J3668,J3668),"")</f>
        <v/>
      </c>
    </row>
    <row r="3669" ht="15" customHeight="1">
      <c r="B3669" s="16">
        <f>IF(AND(C3669&lt;&gt;"",J3669&lt;&gt;""),HYPERLINK("#'"&amp;C3669&amp;"'!"&amp;J3669,J3669),"")</f>
        <v/>
      </c>
    </row>
    <row r="3670" ht="15" customHeight="1">
      <c r="B3670" s="16">
        <f>IF(AND(C3670&lt;&gt;"",J3670&lt;&gt;""),HYPERLINK("#'"&amp;C3670&amp;"'!"&amp;J3670,J3670),"")</f>
        <v/>
      </c>
    </row>
    <row r="3671" ht="15" customHeight="1">
      <c r="B3671" s="16">
        <f>IF(AND(C3671&lt;&gt;"",J3671&lt;&gt;""),HYPERLINK("#'"&amp;C3671&amp;"'!"&amp;J3671,J3671),"")</f>
        <v/>
      </c>
    </row>
    <row r="3672" ht="15" customHeight="1">
      <c r="B3672" s="16">
        <f>IF(AND(C3672&lt;&gt;"",J3672&lt;&gt;""),HYPERLINK("#'"&amp;C3672&amp;"'!"&amp;J3672,J3672),"")</f>
        <v/>
      </c>
    </row>
    <row r="3673" ht="15" customHeight="1">
      <c r="B3673" s="16">
        <f>IF(AND(C3673&lt;&gt;"",J3673&lt;&gt;""),HYPERLINK("#'"&amp;C3673&amp;"'!"&amp;J3673,J3673),"")</f>
        <v/>
      </c>
    </row>
    <row r="3674" ht="15" customHeight="1">
      <c r="B3674" s="16">
        <f>IF(AND(C3674&lt;&gt;"",J3674&lt;&gt;""),HYPERLINK("#'"&amp;C3674&amp;"'!"&amp;J3674,J3674),"")</f>
        <v/>
      </c>
    </row>
    <row r="3675" ht="15" customHeight="1">
      <c r="B3675" s="16">
        <f>IF(AND(C3675&lt;&gt;"",J3675&lt;&gt;""),HYPERLINK("#'"&amp;C3675&amp;"'!"&amp;J3675,J3675),"")</f>
        <v/>
      </c>
    </row>
    <row r="3676" ht="15" customHeight="1">
      <c r="B3676" s="16">
        <f>IF(AND(C3676&lt;&gt;"",J3676&lt;&gt;""),HYPERLINK("#'"&amp;C3676&amp;"'!"&amp;J3676,J3676),"")</f>
        <v/>
      </c>
    </row>
    <row r="3677" ht="15" customHeight="1">
      <c r="B3677" s="16">
        <f>IF(AND(C3677&lt;&gt;"",J3677&lt;&gt;""),HYPERLINK("#'"&amp;C3677&amp;"'!"&amp;J3677,J3677),"")</f>
        <v/>
      </c>
    </row>
    <row r="3678" ht="15" customHeight="1">
      <c r="B3678" s="16">
        <f>IF(AND(C3678&lt;&gt;"",J3678&lt;&gt;""),HYPERLINK("#'"&amp;C3678&amp;"'!"&amp;J3678,J3678),"")</f>
        <v/>
      </c>
    </row>
    <row r="3679" ht="15" customHeight="1">
      <c r="B3679" s="16">
        <f>IF(AND(C3679&lt;&gt;"",J3679&lt;&gt;""),HYPERLINK("#'"&amp;C3679&amp;"'!"&amp;J3679,J3679),"")</f>
        <v/>
      </c>
    </row>
    <row r="3680" ht="15" customHeight="1">
      <c r="B3680" s="16">
        <f>IF(AND(C3680&lt;&gt;"",J3680&lt;&gt;""),HYPERLINK("#'"&amp;C3680&amp;"'!"&amp;J3680,J3680),"")</f>
        <v/>
      </c>
    </row>
    <row r="3681" ht="15" customHeight="1">
      <c r="B3681" s="16">
        <f>IF(AND(C3681&lt;&gt;"",J3681&lt;&gt;""),HYPERLINK("#'"&amp;C3681&amp;"'!"&amp;J3681,J3681),"")</f>
        <v/>
      </c>
    </row>
    <row r="3682" ht="15" customHeight="1">
      <c r="B3682" s="16">
        <f>IF(AND(C3682&lt;&gt;"",J3682&lt;&gt;""),HYPERLINK("#'"&amp;C3682&amp;"'!"&amp;J3682,J3682),"")</f>
        <v/>
      </c>
    </row>
    <row r="3683" ht="15" customHeight="1">
      <c r="B3683" s="16">
        <f>IF(AND(C3683&lt;&gt;"",J3683&lt;&gt;""),HYPERLINK("#'"&amp;C3683&amp;"'!"&amp;J3683,J3683),"")</f>
        <v/>
      </c>
    </row>
    <row r="3684" ht="15" customHeight="1">
      <c r="B3684" s="16">
        <f>IF(AND(C3684&lt;&gt;"",J3684&lt;&gt;""),HYPERLINK("#'"&amp;C3684&amp;"'!"&amp;J3684,J3684),"")</f>
        <v/>
      </c>
    </row>
    <row r="3685" ht="15" customHeight="1">
      <c r="B3685" s="16">
        <f>IF(AND(C3685&lt;&gt;"",J3685&lt;&gt;""),HYPERLINK("#'"&amp;C3685&amp;"'!"&amp;J3685,J3685),"")</f>
        <v/>
      </c>
    </row>
    <row r="3686" ht="15" customHeight="1">
      <c r="B3686" s="16">
        <f>IF(AND(C3686&lt;&gt;"",J3686&lt;&gt;""),HYPERLINK("#'"&amp;C3686&amp;"'!"&amp;J3686,J3686),"")</f>
        <v/>
      </c>
    </row>
    <row r="3687" ht="15" customHeight="1">
      <c r="B3687" s="16">
        <f>IF(AND(C3687&lt;&gt;"",J3687&lt;&gt;""),HYPERLINK("#'"&amp;C3687&amp;"'!"&amp;J3687,J3687),"")</f>
        <v/>
      </c>
    </row>
    <row r="3688" ht="15" customHeight="1">
      <c r="B3688" s="16">
        <f>IF(AND(C3688&lt;&gt;"",J3688&lt;&gt;""),HYPERLINK("#'"&amp;C3688&amp;"'!"&amp;J3688,J3688),"")</f>
        <v/>
      </c>
    </row>
    <row r="3689" ht="15" customHeight="1">
      <c r="B3689" s="16">
        <f>IF(AND(C3689&lt;&gt;"",J3689&lt;&gt;""),HYPERLINK("#'"&amp;C3689&amp;"'!"&amp;J3689,J3689),"")</f>
        <v/>
      </c>
    </row>
    <row r="3690" ht="15" customHeight="1">
      <c r="B3690" s="16">
        <f>IF(AND(C3690&lt;&gt;"",J3690&lt;&gt;""),HYPERLINK("#'"&amp;C3690&amp;"'!"&amp;J3690,J3690),"")</f>
        <v/>
      </c>
    </row>
    <row r="3691" ht="15" customHeight="1">
      <c r="B3691" s="16">
        <f>IF(AND(C3691&lt;&gt;"",J3691&lt;&gt;""),HYPERLINK("#'"&amp;C3691&amp;"'!"&amp;J3691,J3691),"")</f>
        <v/>
      </c>
    </row>
    <row r="3692" ht="15" customHeight="1">
      <c r="B3692" s="16">
        <f>IF(AND(C3692&lt;&gt;"",J3692&lt;&gt;""),HYPERLINK("#'"&amp;C3692&amp;"'!"&amp;J3692,J3692),"")</f>
        <v/>
      </c>
    </row>
    <row r="3693" ht="15" customHeight="1">
      <c r="B3693" s="16">
        <f>IF(AND(C3693&lt;&gt;"",J3693&lt;&gt;""),HYPERLINK("#'"&amp;C3693&amp;"'!"&amp;J3693,J3693),"")</f>
        <v/>
      </c>
    </row>
    <row r="3694" ht="15" customHeight="1">
      <c r="B3694" s="16">
        <f>IF(AND(C3694&lt;&gt;"",J3694&lt;&gt;""),HYPERLINK("#'"&amp;C3694&amp;"'!"&amp;J3694,J3694),"")</f>
        <v/>
      </c>
    </row>
    <row r="3695" ht="15" customHeight="1">
      <c r="B3695" s="16">
        <f>IF(AND(C3695&lt;&gt;"",J3695&lt;&gt;""),HYPERLINK("#'"&amp;C3695&amp;"'!"&amp;J3695,J3695),"")</f>
        <v/>
      </c>
    </row>
    <row r="3696" ht="15" customHeight="1">
      <c r="B3696" s="16">
        <f>IF(AND(C3696&lt;&gt;"",J3696&lt;&gt;""),HYPERLINK("#'"&amp;C3696&amp;"'!"&amp;J3696,J3696),"")</f>
        <v/>
      </c>
    </row>
    <row r="3697" ht="15" customHeight="1">
      <c r="B3697" s="16">
        <f>IF(AND(C3697&lt;&gt;"",J3697&lt;&gt;""),HYPERLINK("#'"&amp;C3697&amp;"'!"&amp;J3697,J3697),"")</f>
        <v/>
      </c>
    </row>
    <row r="3698" ht="15" customHeight="1">
      <c r="B3698" s="16">
        <f>IF(AND(C3698&lt;&gt;"",J3698&lt;&gt;""),HYPERLINK("#'"&amp;C3698&amp;"'!"&amp;J3698,J3698),"")</f>
        <v/>
      </c>
    </row>
    <row r="3699" ht="15" customHeight="1">
      <c r="B3699" s="16">
        <f>IF(AND(C3699&lt;&gt;"",J3699&lt;&gt;""),HYPERLINK("#'"&amp;C3699&amp;"'!"&amp;J3699,J3699),"")</f>
        <v/>
      </c>
    </row>
    <row r="3700" ht="15" customHeight="1">
      <c r="B3700" s="16">
        <f>IF(AND(C3700&lt;&gt;"",J3700&lt;&gt;""),HYPERLINK("#'"&amp;C3700&amp;"'!"&amp;J3700,J3700),"")</f>
        <v/>
      </c>
    </row>
    <row r="3701" ht="15" customHeight="1">
      <c r="B3701" s="16">
        <f>IF(AND(C3701&lt;&gt;"",J3701&lt;&gt;""),HYPERLINK("#'"&amp;C3701&amp;"'!"&amp;J3701,J3701),"")</f>
        <v/>
      </c>
    </row>
    <row r="3702" ht="15" customHeight="1">
      <c r="B3702" s="16">
        <f>IF(AND(C3702&lt;&gt;"",J3702&lt;&gt;""),HYPERLINK("#'"&amp;C3702&amp;"'!"&amp;J3702,J3702),"")</f>
        <v/>
      </c>
    </row>
    <row r="3703" ht="15" customHeight="1">
      <c r="B3703" s="16">
        <f>IF(AND(C3703&lt;&gt;"",J3703&lt;&gt;""),HYPERLINK("#'"&amp;C3703&amp;"'!"&amp;J3703,J3703),"")</f>
        <v/>
      </c>
    </row>
    <row r="3704" ht="15" customHeight="1">
      <c r="B3704" s="16">
        <f>IF(AND(C3704&lt;&gt;"",J3704&lt;&gt;""),HYPERLINK("#'"&amp;C3704&amp;"'!"&amp;J3704,J3704),"")</f>
        <v/>
      </c>
    </row>
    <row r="3705" ht="15" customHeight="1">
      <c r="B3705" s="16">
        <f>IF(AND(C3705&lt;&gt;"",J3705&lt;&gt;""),HYPERLINK("#'"&amp;C3705&amp;"'!"&amp;J3705,J3705),"")</f>
        <v/>
      </c>
    </row>
    <row r="3706" ht="15" customHeight="1">
      <c r="B3706" s="16">
        <f>IF(AND(C3706&lt;&gt;"",J3706&lt;&gt;""),HYPERLINK("#'"&amp;C3706&amp;"'!"&amp;J3706,J3706),"")</f>
        <v/>
      </c>
    </row>
    <row r="3707" ht="15" customHeight="1">
      <c r="B3707" s="16">
        <f>IF(AND(C3707&lt;&gt;"",J3707&lt;&gt;""),HYPERLINK("#'"&amp;C3707&amp;"'!"&amp;J3707,J3707),"")</f>
        <v/>
      </c>
    </row>
    <row r="3708" ht="15" customHeight="1">
      <c r="B3708" s="16">
        <f>IF(AND(C3708&lt;&gt;"",J3708&lt;&gt;""),HYPERLINK("#'"&amp;C3708&amp;"'!"&amp;J3708,J3708),"")</f>
        <v/>
      </c>
    </row>
    <row r="3709" ht="15" customHeight="1">
      <c r="B3709" s="16">
        <f>IF(AND(C3709&lt;&gt;"",J3709&lt;&gt;""),HYPERLINK("#'"&amp;C3709&amp;"'!"&amp;J3709,J3709),"")</f>
        <v/>
      </c>
    </row>
    <row r="3710" ht="15" customHeight="1">
      <c r="B3710" s="16">
        <f>IF(AND(C3710&lt;&gt;"",J3710&lt;&gt;""),HYPERLINK("#'"&amp;C3710&amp;"'!"&amp;J3710,J3710),"")</f>
        <v/>
      </c>
    </row>
    <row r="3711" ht="15" customHeight="1">
      <c r="B3711" s="16">
        <f>IF(AND(C3711&lt;&gt;"",J3711&lt;&gt;""),HYPERLINK("#'"&amp;C3711&amp;"'!"&amp;J3711,J3711),"")</f>
        <v/>
      </c>
    </row>
    <row r="3712" ht="15" customHeight="1">
      <c r="B3712" s="16">
        <f>IF(AND(C3712&lt;&gt;"",J3712&lt;&gt;""),HYPERLINK("#'"&amp;C3712&amp;"'!"&amp;J3712,J3712),"")</f>
        <v/>
      </c>
    </row>
    <row r="3713" ht="15" customHeight="1">
      <c r="B3713" s="16">
        <f>IF(AND(C3713&lt;&gt;"",J3713&lt;&gt;""),HYPERLINK("#'"&amp;C3713&amp;"'!"&amp;J3713,J3713),"")</f>
        <v/>
      </c>
    </row>
    <row r="3714" ht="15" customHeight="1">
      <c r="B3714" s="16">
        <f>IF(AND(C3714&lt;&gt;"",J3714&lt;&gt;""),HYPERLINK("#'"&amp;C3714&amp;"'!"&amp;J3714,J3714),"")</f>
        <v/>
      </c>
    </row>
    <row r="3715" ht="15" customHeight="1">
      <c r="B3715" s="16">
        <f>IF(AND(C3715&lt;&gt;"",J3715&lt;&gt;""),HYPERLINK("#'"&amp;C3715&amp;"'!"&amp;J3715,J3715),"")</f>
        <v/>
      </c>
    </row>
    <row r="3716" ht="15" customHeight="1">
      <c r="B3716" s="16">
        <f>IF(AND(C3716&lt;&gt;"",J3716&lt;&gt;""),HYPERLINK("#'"&amp;C3716&amp;"'!"&amp;J3716,J3716),"")</f>
        <v/>
      </c>
    </row>
    <row r="3717" ht="15" customHeight="1">
      <c r="B3717" s="16">
        <f>IF(AND(C3717&lt;&gt;"",J3717&lt;&gt;""),HYPERLINK("#'"&amp;C3717&amp;"'!"&amp;J3717,J3717),"")</f>
        <v/>
      </c>
    </row>
    <row r="3718" ht="15" customHeight="1">
      <c r="B3718" s="16">
        <f>IF(AND(C3718&lt;&gt;"",J3718&lt;&gt;""),HYPERLINK("#'"&amp;C3718&amp;"'!"&amp;J3718,J3718),"")</f>
        <v/>
      </c>
    </row>
    <row r="3719" ht="15" customHeight="1">
      <c r="B3719" s="16">
        <f>IF(AND(C3719&lt;&gt;"",J3719&lt;&gt;""),HYPERLINK("#'"&amp;C3719&amp;"'!"&amp;J3719,J3719),"")</f>
        <v/>
      </c>
    </row>
    <row r="3720" ht="15" customHeight="1">
      <c r="B3720" s="16">
        <f>IF(AND(C3720&lt;&gt;"",J3720&lt;&gt;""),HYPERLINK("#'"&amp;C3720&amp;"'!"&amp;J3720,J3720),"")</f>
        <v/>
      </c>
    </row>
    <row r="3721" ht="15" customHeight="1">
      <c r="B3721" s="16">
        <f>IF(AND(C3721&lt;&gt;"",J3721&lt;&gt;""),HYPERLINK("#'"&amp;C3721&amp;"'!"&amp;J3721,J3721),"")</f>
        <v/>
      </c>
    </row>
    <row r="3722" ht="15" customHeight="1">
      <c r="B3722" s="16">
        <f>IF(AND(C3722&lt;&gt;"",J3722&lt;&gt;""),HYPERLINK("#'"&amp;C3722&amp;"'!"&amp;J3722,J3722),"")</f>
        <v/>
      </c>
    </row>
    <row r="3723" ht="15" customHeight="1">
      <c r="B3723" s="16">
        <f>IF(AND(C3723&lt;&gt;"",J3723&lt;&gt;""),HYPERLINK("#'"&amp;C3723&amp;"'!"&amp;J3723,J3723),"")</f>
        <v/>
      </c>
    </row>
    <row r="3724" ht="15" customHeight="1">
      <c r="B3724" s="16">
        <f>IF(AND(C3724&lt;&gt;"",J3724&lt;&gt;""),HYPERLINK("#'"&amp;C3724&amp;"'!"&amp;J3724,J3724),"")</f>
        <v/>
      </c>
    </row>
    <row r="3725" ht="15" customHeight="1">
      <c r="B3725" s="16">
        <f>IF(AND(C3725&lt;&gt;"",J3725&lt;&gt;""),HYPERLINK("#'"&amp;C3725&amp;"'!"&amp;J3725,J3725),"")</f>
        <v/>
      </c>
    </row>
    <row r="3726" ht="15" customHeight="1">
      <c r="B3726" s="16">
        <f>IF(AND(C3726&lt;&gt;"",J3726&lt;&gt;""),HYPERLINK("#'"&amp;C3726&amp;"'!"&amp;J3726,J3726),"")</f>
        <v/>
      </c>
    </row>
    <row r="3727" ht="15" customHeight="1">
      <c r="B3727" s="16">
        <f>IF(AND(C3727&lt;&gt;"",J3727&lt;&gt;""),HYPERLINK("#'"&amp;C3727&amp;"'!"&amp;J3727,J3727),"")</f>
        <v/>
      </c>
    </row>
    <row r="3728" ht="15" customHeight="1">
      <c r="B3728" s="16">
        <f>IF(AND(C3728&lt;&gt;"",J3728&lt;&gt;""),HYPERLINK("#'"&amp;C3728&amp;"'!"&amp;J3728,J3728),"")</f>
        <v/>
      </c>
    </row>
    <row r="3729" ht="15" customHeight="1">
      <c r="B3729" s="16">
        <f>IF(AND(C3729&lt;&gt;"",J3729&lt;&gt;""),HYPERLINK("#'"&amp;C3729&amp;"'!"&amp;J3729,J3729),"")</f>
        <v/>
      </c>
    </row>
    <row r="3730" ht="15" customHeight="1">
      <c r="B3730" s="16">
        <f>IF(AND(C3730&lt;&gt;"",J3730&lt;&gt;""),HYPERLINK("#'"&amp;C3730&amp;"'!"&amp;J3730,J3730),"")</f>
        <v/>
      </c>
    </row>
    <row r="3731" ht="15" customHeight="1">
      <c r="B3731" s="16">
        <f>IF(AND(C3731&lt;&gt;"",J3731&lt;&gt;""),HYPERLINK("#'"&amp;C3731&amp;"'!"&amp;J3731,J3731),"")</f>
        <v/>
      </c>
    </row>
    <row r="3732" ht="15" customHeight="1">
      <c r="B3732" s="16">
        <f>IF(AND(C3732&lt;&gt;"",J3732&lt;&gt;""),HYPERLINK("#'"&amp;C3732&amp;"'!"&amp;J3732,J3732),"")</f>
        <v/>
      </c>
    </row>
    <row r="3733" ht="15" customHeight="1">
      <c r="B3733" s="16">
        <f>IF(AND(C3733&lt;&gt;"",J3733&lt;&gt;""),HYPERLINK("#'"&amp;C3733&amp;"'!"&amp;J3733,J3733),"")</f>
        <v/>
      </c>
    </row>
    <row r="3734" ht="15" customHeight="1">
      <c r="B3734" s="16">
        <f>IF(AND(C3734&lt;&gt;"",J3734&lt;&gt;""),HYPERLINK("#'"&amp;C3734&amp;"'!"&amp;J3734,J3734),"")</f>
        <v/>
      </c>
    </row>
    <row r="3735" ht="15" customHeight="1">
      <c r="B3735" s="16">
        <f>IF(AND(C3735&lt;&gt;"",J3735&lt;&gt;""),HYPERLINK("#'"&amp;C3735&amp;"'!"&amp;J3735,J3735),"")</f>
        <v/>
      </c>
    </row>
    <row r="3736" ht="15" customHeight="1">
      <c r="B3736" s="16">
        <f>IF(AND(C3736&lt;&gt;"",J3736&lt;&gt;""),HYPERLINK("#'"&amp;C3736&amp;"'!"&amp;J3736,J3736),"")</f>
        <v/>
      </c>
    </row>
    <row r="3737" ht="15" customHeight="1">
      <c r="B3737" s="16">
        <f>IF(AND(C3737&lt;&gt;"",J3737&lt;&gt;""),HYPERLINK("#'"&amp;C3737&amp;"'!"&amp;J3737,J3737),"")</f>
        <v/>
      </c>
    </row>
    <row r="3738" ht="15" customHeight="1">
      <c r="B3738" s="16">
        <f>IF(AND(C3738&lt;&gt;"",J3738&lt;&gt;""),HYPERLINK("#'"&amp;C3738&amp;"'!"&amp;J3738,J3738),"")</f>
        <v/>
      </c>
    </row>
    <row r="3739" ht="15" customHeight="1">
      <c r="B3739" s="16">
        <f>IF(AND(C3739&lt;&gt;"",J3739&lt;&gt;""),HYPERLINK("#'"&amp;C3739&amp;"'!"&amp;J3739,J3739),"")</f>
        <v/>
      </c>
    </row>
    <row r="3740" ht="15" customHeight="1">
      <c r="B3740" s="16">
        <f>IF(AND(C3740&lt;&gt;"",J3740&lt;&gt;""),HYPERLINK("#'"&amp;C3740&amp;"'!"&amp;J3740,J3740),"")</f>
        <v/>
      </c>
    </row>
    <row r="3741" ht="15" customHeight="1">
      <c r="B3741" s="16">
        <f>IF(AND(C3741&lt;&gt;"",J3741&lt;&gt;""),HYPERLINK("#'"&amp;C3741&amp;"'!"&amp;J3741,J3741),"")</f>
        <v/>
      </c>
    </row>
    <row r="3742" ht="15" customHeight="1">
      <c r="B3742" s="16">
        <f>IF(AND(C3742&lt;&gt;"",J3742&lt;&gt;""),HYPERLINK("#'"&amp;C3742&amp;"'!"&amp;J3742,J3742),"")</f>
        <v/>
      </c>
    </row>
    <row r="3743" ht="15" customHeight="1">
      <c r="B3743" s="16">
        <f>IF(AND(C3743&lt;&gt;"",J3743&lt;&gt;""),HYPERLINK("#'"&amp;C3743&amp;"'!"&amp;J3743,J3743),"")</f>
        <v/>
      </c>
    </row>
    <row r="3744" ht="15" customHeight="1">
      <c r="B3744" s="16">
        <f>IF(AND(C3744&lt;&gt;"",J3744&lt;&gt;""),HYPERLINK("#'"&amp;C3744&amp;"'!"&amp;J3744,J3744),"")</f>
        <v/>
      </c>
    </row>
    <row r="3745" ht="15" customHeight="1">
      <c r="B3745" s="16">
        <f>IF(AND(C3745&lt;&gt;"",J3745&lt;&gt;""),HYPERLINK("#'"&amp;C3745&amp;"'!"&amp;J3745,J3745),"")</f>
        <v/>
      </c>
    </row>
    <row r="3746" ht="15" customHeight="1">
      <c r="B3746" s="16">
        <f>IF(AND(C3746&lt;&gt;"",J3746&lt;&gt;""),HYPERLINK("#'"&amp;C3746&amp;"'!"&amp;J3746,J3746),"")</f>
        <v/>
      </c>
    </row>
    <row r="3747" ht="15" customHeight="1">
      <c r="B3747" s="16">
        <f>IF(AND(C3747&lt;&gt;"",J3747&lt;&gt;""),HYPERLINK("#'"&amp;C3747&amp;"'!"&amp;J3747,J3747),"")</f>
        <v/>
      </c>
    </row>
    <row r="3748" ht="15" customHeight="1">
      <c r="B3748" s="16">
        <f>IF(AND(C3748&lt;&gt;"",J3748&lt;&gt;""),HYPERLINK("#'"&amp;C3748&amp;"'!"&amp;J3748,J3748),"")</f>
        <v/>
      </c>
    </row>
    <row r="3749" ht="15" customHeight="1">
      <c r="B3749" s="16">
        <f>IF(AND(C3749&lt;&gt;"",J3749&lt;&gt;""),HYPERLINK("#'"&amp;C3749&amp;"'!"&amp;J3749,J3749),"")</f>
        <v/>
      </c>
    </row>
    <row r="3750" ht="15" customHeight="1">
      <c r="B3750" s="16">
        <f>IF(AND(C3750&lt;&gt;"",J3750&lt;&gt;""),HYPERLINK("#'"&amp;C3750&amp;"'!"&amp;J3750,J3750),"")</f>
        <v/>
      </c>
    </row>
    <row r="3751" ht="15" customHeight="1">
      <c r="B3751" s="16">
        <f>IF(AND(C3751&lt;&gt;"",J3751&lt;&gt;""),HYPERLINK("#'"&amp;C3751&amp;"'!"&amp;J3751,J3751),"")</f>
        <v/>
      </c>
    </row>
    <row r="3752" ht="15" customHeight="1">
      <c r="B3752" s="16">
        <f>IF(AND(C3752&lt;&gt;"",J3752&lt;&gt;""),HYPERLINK("#'"&amp;C3752&amp;"'!"&amp;J3752,J3752),"")</f>
        <v/>
      </c>
    </row>
    <row r="3753" ht="15" customHeight="1">
      <c r="B3753" s="16">
        <f>IF(AND(C3753&lt;&gt;"",J3753&lt;&gt;""),HYPERLINK("#'"&amp;C3753&amp;"'!"&amp;J3753,J3753),"")</f>
        <v/>
      </c>
    </row>
    <row r="3754" ht="15" customHeight="1">
      <c r="B3754" s="16">
        <f>IF(AND(C3754&lt;&gt;"",J3754&lt;&gt;""),HYPERLINK("#'"&amp;C3754&amp;"'!"&amp;J3754,J3754),"")</f>
        <v/>
      </c>
    </row>
    <row r="3755" ht="15" customHeight="1">
      <c r="B3755" s="16">
        <f>IF(AND(C3755&lt;&gt;"",J3755&lt;&gt;""),HYPERLINK("#'"&amp;C3755&amp;"'!"&amp;J3755,J3755),"")</f>
        <v/>
      </c>
    </row>
    <row r="3756" ht="15" customHeight="1">
      <c r="B3756" s="16">
        <f>IF(AND(C3756&lt;&gt;"",J3756&lt;&gt;""),HYPERLINK("#'"&amp;C3756&amp;"'!"&amp;J3756,J3756),"")</f>
        <v/>
      </c>
    </row>
    <row r="3757" ht="15" customHeight="1">
      <c r="B3757" s="16">
        <f>IF(AND(C3757&lt;&gt;"",J3757&lt;&gt;""),HYPERLINK("#'"&amp;C3757&amp;"'!"&amp;J3757,J3757),"")</f>
        <v/>
      </c>
    </row>
    <row r="3758" ht="15" customHeight="1">
      <c r="B3758" s="16">
        <f>IF(AND(C3758&lt;&gt;"",J3758&lt;&gt;""),HYPERLINK("#'"&amp;C3758&amp;"'!"&amp;J3758,J3758),"")</f>
        <v/>
      </c>
    </row>
    <row r="3759" ht="15" customHeight="1">
      <c r="B3759" s="16">
        <f>IF(AND(C3759&lt;&gt;"",J3759&lt;&gt;""),HYPERLINK("#'"&amp;C3759&amp;"'!"&amp;J3759,J3759),"")</f>
        <v/>
      </c>
    </row>
    <row r="3760" ht="15" customHeight="1">
      <c r="B3760" s="16">
        <f>IF(AND(C3760&lt;&gt;"",J3760&lt;&gt;""),HYPERLINK("#'"&amp;C3760&amp;"'!"&amp;J3760,J3760),"")</f>
        <v/>
      </c>
    </row>
    <row r="3761" ht="15" customHeight="1">
      <c r="B3761" s="16">
        <f>IF(AND(C3761&lt;&gt;"",J3761&lt;&gt;""),HYPERLINK("#'"&amp;C3761&amp;"'!"&amp;J3761,J3761),"")</f>
        <v/>
      </c>
    </row>
    <row r="3762" ht="15" customHeight="1">
      <c r="B3762" s="16">
        <f>IF(AND(C3762&lt;&gt;"",J3762&lt;&gt;""),HYPERLINK("#'"&amp;C3762&amp;"'!"&amp;J3762,J3762),"")</f>
        <v/>
      </c>
    </row>
    <row r="3763" ht="15" customHeight="1">
      <c r="B3763" s="16">
        <f>IF(AND(C3763&lt;&gt;"",J3763&lt;&gt;""),HYPERLINK("#'"&amp;C3763&amp;"'!"&amp;J3763,J3763),"")</f>
        <v/>
      </c>
    </row>
    <row r="3764" ht="15" customHeight="1">
      <c r="B3764" s="16">
        <f>IF(AND(C3764&lt;&gt;"",J3764&lt;&gt;""),HYPERLINK("#'"&amp;C3764&amp;"'!"&amp;J3764,J3764),"")</f>
        <v/>
      </c>
    </row>
    <row r="3765" ht="15" customHeight="1">
      <c r="B3765" s="16">
        <f>IF(AND(C3765&lt;&gt;"",J3765&lt;&gt;""),HYPERLINK("#'"&amp;C3765&amp;"'!"&amp;J3765,J3765),"")</f>
        <v/>
      </c>
    </row>
    <row r="3766" ht="15" customHeight="1">
      <c r="B3766" s="16">
        <f>IF(AND(C3766&lt;&gt;"",J3766&lt;&gt;""),HYPERLINK("#'"&amp;C3766&amp;"'!"&amp;J3766,J3766),"")</f>
        <v/>
      </c>
    </row>
    <row r="3767" ht="15" customHeight="1">
      <c r="B3767" s="16">
        <f>IF(AND(C3767&lt;&gt;"",J3767&lt;&gt;""),HYPERLINK("#'"&amp;C3767&amp;"'!"&amp;J3767,J3767),"")</f>
        <v/>
      </c>
    </row>
    <row r="3768" ht="15" customHeight="1">
      <c r="B3768" s="16">
        <f>IF(AND(C3768&lt;&gt;"",J3768&lt;&gt;""),HYPERLINK("#'"&amp;C3768&amp;"'!"&amp;J3768,J3768),"")</f>
        <v/>
      </c>
    </row>
    <row r="3769" ht="15" customHeight="1">
      <c r="B3769" s="16">
        <f>IF(AND(C3769&lt;&gt;"",J3769&lt;&gt;""),HYPERLINK("#'"&amp;C3769&amp;"'!"&amp;J3769,J3769),"")</f>
        <v/>
      </c>
    </row>
    <row r="3770" ht="15" customHeight="1">
      <c r="B3770" s="16">
        <f>IF(AND(C3770&lt;&gt;"",J3770&lt;&gt;""),HYPERLINK("#'"&amp;C3770&amp;"'!"&amp;J3770,J3770),"")</f>
        <v/>
      </c>
    </row>
    <row r="3771" ht="15" customHeight="1">
      <c r="B3771" s="16">
        <f>IF(AND(C3771&lt;&gt;"",J3771&lt;&gt;""),HYPERLINK("#'"&amp;C3771&amp;"'!"&amp;J3771,J3771),"")</f>
        <v/>
      </c>
    </row>
    <row r="3772" ht="15" customHeight="1">
      <c r="B3772" s="16">
        <f>IF(AND(C3772&lt;&gt;"",J3772&lt;&gt;""),HYPERLINK("#'"&amp;C3772&amp;"'!"&amp;J3772,J3772),"")</f>
        <v/>
      </c>
    </row>
    <row r="3773" ht="15" customHeight="1">
      <c r="B3773" s="16">
        <f>IF(AND(C3773&lt;&gt;"",J3773&lt;&gt;""),HYPERLINK("#'"&amp;C3773&amp;"'!"&amp;J3773,J3773),"")</f>
        <v/>
      </c>
    </row>
    <row r="3774" ht="15" customHeight="1">
      <c r="B3774" s="16">
        <f>IF(AND(C3774&lt;&gt;"",J3774&lt;&gt;""),HYPERLINK("#'"&amp;C3774&amp;"'!"&amp;J3774,J3774),"")</f>
        <v/>
      </c>
    </row>
    <row r="3775" ht="15" customHeight="1">
      <c r="B3775" s="16">
        <f>IF(AND(C3775&lt;&gt;"",J3775&lt;&gt;""),HYPERLINK("#'"&amp;C3775&amp;"'!"&amp;J3775,J3775),"")</f>
        <v/>
      </c>
    </row>
    <row r="3776" ht="15" customHeight="1">
      <c r="B3776" s="16">
        <f>IF(AND(C3776&lt;&gt;"",J3776&lt;&gt;""),HYPERLINK("#'"&amp;C3776&amp;"'!"&amp;J3776,J3776),"")</f>
        <v/>
      </c>
    </row>
    <row r="3777" ht="15" customHeight="1">
      <c r="B3777" s="16">
        <f>IF(AND(C3777&lt;&gt;"",J3777&lt;&gt;""),HYPERLINK("#'"&amp;C3777&amp;"'!"&amp;J3777,J3777),"")</f>
        <v/>
      </c>
    </row>
    <row r="3778" ht="15" customHeight="1">
      <c r="B3778" s="16">
        <f>IF(AND(C3778&lt;&gt;"",J3778&lt;&gt;""),HYPERLINK("#'"&amp;C3778&amp;"'!"&amp;J3778,J3778),"")</f>
        <v/>
      </c>
    </row>
    <row r="3779" ht="15" customHeight="1">
      <c r="B3779" s="16">
        <f>IF(AND(C3779&lt;&gt;"",J3779&lt;&gt;""),HYPERLINK("#'"&amp;C3779&amp;"'!"&amp;J3779,J3779),"")</f>
        <v/>
      </c>
    </row>
    <row r="3780" ht="15" customHeight="1">
      <c r="B3780" s="16">
        <f>IF(AND(C3780&lt;&gt;"",J3780&lt;&gt;""),HYPERLINK("#'"&amp;C3780&amp;"'!"&amp;J3780,J3780),"")</f>
        <v/>
      </c>
    </row>
    <row r="3781" ht="15" customHeight="1">
      <c r="B3781" s="16">
        <f>IF(AND(C3781&lt;&gt;"",J3781&lt;&gt;""),HYPERLINK("#'"&amp;C3781&amp;"'!"&amp;J3781,J3781),"")</f>
        <v/>
      </c>
    </row>
    <row r="3782" ht="15" customHeight="1">
      <c r="B3782" s="16">
        <f>IF(AND(C3782&lt;&gt;"",J3782&lt;&gt;""),HYPERLINK("#'"&amp;C3782&amp;"'!"&amp;J3782,J3782),"")</f>
        <v/>
      </c>
    </row>
    <row r="3783" ht="15" customHeight="1">
      <c r="B3783" s="16">
        <f>IF(AND(C3783&lt;&gt;"",J3783&lt;&gt;""),HYPERLINK("#'"&amp;C3783&amp;"'!"&amp;J3783,J3783),"")</f>
        <v/>
      </c>
    </row>
    <row r="3784" ht="15" customHeight="1">
      <c r="B3784" s="16">
        <f>IF(AND(C3784&lt;&gt;"",J3784&lt;&gt;""),HYPERLINK("#'"&amp;C3784&amp;"'!"&amp;J3784,J3784),"")</f>
        <v/>
      </c>
    </row>
    <row r="3785" ht="15" customHeight="1">
      <c r="B3785" s="16">
        <f>IF(AND(C3785&lt;&gt;"",J3785&lt;&gt;""),HYPERLINK("#'"&amp;C3785&amp;"'!"&amp;J3785,J3785),"")</f>
        <v/>
      </c>
    </row>
    <row r="3786" ht="15" customHeight="1">
      <c r="B3786" s="16">
        <f>IF(AND(C3786&lt;&gt;"",J3786&lt;&gt;""),HYPERLINK("#'"&amp;C3786&amp;"'!"&amp;J3786,J3786),"")</f>
        <v/>
      </c>
    </row>
    <row r="3787" ht="15" customHeight="1">
      <c r="B3787" s="16">
        <f>IF(AND(C3787&lt;&gt;"",J3787&lt;&gt;""),HYPERLINK("#'"&amp;C3787&amp;"'!"&amp;J3787,J3787),"")</f>
        <v/>
      </c>
    </row>
    <row r="3788" ht="15" customHeight="1">
      <c r="B3788" s="16">
        <f>IF(AND(C3788&lt;&gt;"",J3788&lt;&gt;""),HYPERLINK("#'"&amp;C3788&amp;"'!"&amp;J3788,J3788),"")</f>
        <v/>
      </c>
    </row>
    <row r="3789" ht="15" customHeight="1">
      <c r="B3789" s="16">
        <f>IF(AND(C3789&lt;&gt;"",J3789&lt;&gt;""),HYPERLINK("#'"&amp;C3789&amp;"'!"&amp;J3789,J3789),"")</f>
        <v/>
      </c>
    </row>
    <row r="3790" ht="15" customHeight="1">
      <c r="B3790" s="16">
        <f>IF(AND(C3790&lt;&gt;"",J3790&lt;&gt;""),HYPERLINK("#'"&amp;C3790&amp;"'!"&amp;J3790,J3790),"")</f>
        <v/>
      </c>
    </row>
    <row r="3791" ht="15" customHeight="1">
      <c r="B3791" s="16">
        <f>IF(AND(C3791&lt;&gt;"",J3791&lt;&gt;""),HYPERLINK("#'"&amp;C3791&amp;"'!"&amp;J3791,J3791),"")</f>
        <v/>
      </c>
    </row>
    <row r="3792" ht="15" customHeight="1">
      <c r="B3792" s="16">
        <f>IF(AND(C3792&lt;&gt;"",J3792&lt;&gt;""),HYPERLINK("#'"&amp;C3792&amp;"'!"&amp;J3792,J3792),"")</f>
        <v/>
      </c>
    </row>
    <row r="3793" ht="15" customHeight="1">
      <c r="B3793" s="16">
        <f>IF(AND(C3793&lt;&gt;"",J3793&lt;&gt;""),HYPERLINK("#'"&amp;C3793&amp;"'!"&amp;J3793,J3793),"")</f>
        <v/>
      </c>
    </row>
    <row r="3794" ht="15" customHeight="1">
      <c r="B3794" s="16">
        <f>IF(AND(C3794&lt;&gt;"",J3794&lt;&gt;""),HYPERLINK("#'"&amp;C3794&amp;"'!"&amp;J3794,J3794),"")</f>
        <v/>
      </c>
    </row>
    <row r="3795" ht="15" customHeight="1">
      <c r="B3795" s="16">
        <f>IF(AND(C3795&lt;&gt;"",J3795&lt;&gt;""),HYPERLINK("#'"&amp;C3795&amp;"'!"&amp;J3795,J3795),"")</f>
        <v/>
      </c>
    </row>
    <row r="3796" ht="15" customHeight="1">
      <c r="B3796" s="16">
        <f>IF(AND(C3796&lt;&gt;"",J3796&lt;&gt;""),HYPERLINK("#'"&amp;C3796&amp;"'!"&amp;J3796,J3796),"")</f>
        <v/>
      </c>
    </row>
    <row r="3797" ht="15" customHeight="1">
      <c r="B3797" s="16">
        <f>IF(AND(C3797&lt;&gt;"",J3797&lt;&gt;""),HYPERLINK("#'"&amp;C3797&amp;"'!"&amp;J3797,J3797),"")</f>
        <v/>
      </c>
    </row>
    <row r="3798" ht="15" customHeight="1">
      <c r="B3798" s="16">
        <f>IF(AND(C3798&lt;&gt;"",J3798&lt;&gt;""),HYPERLINK("#'"&amp;C3798&amp;"'!"&amp;J3798,J3798),"")</f>
        <v/>
      </c>
    </row>
    <row r="3799" ht="15" customHeight="1">
      <c r="B3799" s="16">
        <f>IF(AND(C3799&lt;&gt;"",J3799&lt;&gt;""),HYPERLINK("#'"&amp;C3799&amp;"'!"&amp;J3799,J3799),"")</f>
        <v/>
      </c>
    </row>
    <row r="3800" ht="15" customHeight="1">
      <c r="B3800" s="16">
        <f>IF(AND(C3800&lt;&gt;"",J3800&lt;&gt;""),HYPERLINK("#'"&amp;C3800&amp;"'!"&amp;J3800,J3800),"")</f>
        <v/>
      </c>
    </row>
    <row r="3801" ht="15" customHeight="1">
      <c r="B3801" s="16">
        <f>IF(AND(C3801&lt;&gt;"",J3801&lt;&gt;""),HYPERLINK("#'"&amp;C3801&amp;"'!"&amp;J3801,J3801),"")</f>
        <v/>
      </c>
    </row>
    <row r="3802" ht="15" customHeight="1">
      <c r="B3802" s="16">
        <f>IF(AND(C3802&lt;&gt;"",J3802&lt;&gt;""),HYPERLINK("#'"&amp;C3802&amp;"'!"&amp;J3802,J3802),"")</f>
        <v/>
      </c>
    </row>
    <row r="3803" ht="15" customHeight="1">
      <c r="B3803" s="16">
        <f>IF(AND(C3803&lt;&gt;"",J3803&lt;&gt;""),HYPERLINK("#'"&amp;C3803&amp;"'!"&amp;J3803,J3803),"")</f>
        <v/>
      </c>
    </row>
    <row r="3804" ht="15" customHeight="1">
      <c r="B3804" s="16">
        <f>IF(AND(C3804&lt;&gt;"",J3804&lt;&gt;""),HYPERLINK("#'"&amp;C3804&amp;"'!"&amp;J3804,J3804),"")</f>
        <v/>
      </c>
    </row>
    <row r="3805" ht="15" customHeight="1">
      <c r="B3805" s="16">
        <f>IF(AND(C3805&lt;&gt;"",J3805&lt;&gt;""),HYPERLINK("#'"&amp;C3805&amp;"'!"&amp;J3805,J3805),"")</f>
        <v/>
      </c>
    </row>
    <row r="3806" ht="15" customHeight="1">
      <c r="B3806" s="16">
        <f>IF(AND(C3806&lt;&gt;"",J3806&lt;&gt;""),HYPERLINK("#'"&amp;C3806&amp;"'!"&amp;J3806,J3806),"")</f>
        <v/>
      </c>
    </row>
    <row r="3807" ht="15" customHeight="1">
      <c r="B3807" s="16">
        <f>IF(AND(C3807&lt;&gt;"",J3807&lt;&gt;""),HYPERLINK("#'"&amp;C3807&amp;"'!"&amp;J3807,J3807),"")</f>
        <v/>
      </c>
    </row>
    <row r="3808" ht="15" customHeight="1">
      <c r="B3808" s="16">
        <f>IF(AND(C3808&lt;&gt;"",J3808&lt;&gt;""),HYPERLINK("#'"&amp;C3808&amp;"'!"&amp;J3808,J3808),"")</f>
        <v/>
      </c>
    </row>
    <row r="3809" ht="15" customHeight="1">
      <c r="B3809" s="16">
        <f>IF(AND(C3809&lt;&gt;"",J3809&lt;&gt;""),HYPERLINK("#'"&amp;C3809&amp;"'!"&amp;J3809,J3809),"")</f>
        <v/>
      </c>
    </row>
    <row r="3810" ht="15" customHeight="1">
      <c r="B3810" s="16">
        <f>IF(AND(C3810&lt;&gt;"",J3810&lt;&gt;""),HYPERLINK("#'"&amp;C3810&amp;"'!"&amp;J3810,J3810),"")</f>
        <v/>
      </c>
    </row>
    <row r="3811" ht="15" customHeight="1">
      <c r="B3811" s="16">
        <f>IF(AND(C3811&lt;&gt;"",J3811&lt;&gt;""),HYPERLINK("#'"&amp;C3811&amp;"'!"&amp;J3811,J3811),"")</f>
        <v/>
      </c>
    </row>
    <row r="3812" ht="15" customHeight="1">
      <c r="B3812" s="16">
        <f>IF(AND(C3812&lt;&gt;"",J3812&lt;&gt;""),HYPERLINK("#'"&amp;C3812&amp;"'!"&amp;J3812,J3812),"")</f>
        <v/>
      </c>
    </row>
    <row r="3813" ht="15" customHeight="1">
      <c r="B3813" s="16">
        <f>IF(AND(C3813&lt;&gt;"",J3813&lt;&gt;""),HYPERLINK("#'"&amp;C3813&amp;"'!"&amp;J3813,J3813),"")</f>
        <v/>
      </c>
    </row>
    <row r="3814" ht="15" customHeight="1">
      <c r="B3814" s="16">
        <f>IF(AND(C3814&lt;&gt;"",J3814&lt;&gt;""),HYPERLINK("#'"&amp;C3814&amp;"'!"&amp;J3814,J3814),"")</f>
        <v/>
      </c>
    </row>
    <row r="3815" ht="15" customHeight="1">
      <c r="B3815" s="16">
        <f>IF(AND(C3815&lt;&gt;"",J3815&lt;&gt;""),HYPERLINK("#'"&amp;C3815&amp;"'!"&amp;J3815,J3815),"")</f>
        <v/>
      </c>
    </row>
    <row r="3816" ht="15" customHeight="1">
      <c r="B3816" s="16">
        <f>IF(AND(C3816&lt;&gt;"",J3816&lt;&gt;""),HYPERLINK("#'"&amp;C3816&amp;"'!"&amp;J3816,J3816),"")</f>
        <v/>
      </c>
    </row>
    <row r="3817" ht="15" customHeight="1">
      <c r="B3817" s="16">
        <f>IF(AND(C3817&lt;&gt;"",J3817&lt;&gt;""),HYPERLINK("#'"&amp;C3817&amp;"'!"&amp;J3817,J3817),"")</f>
        <v/>
      </c>
    </row>
    <row r="3818" ht="15" customHeight="1">
      <c r="B3818" s="16">
        <f>IF(AND(C3818&lt;&gt;"",J3818&lt;&gt;""),HYPERLINK("#'"&amp;C3818&amp;"'!"&amp;J3818,J3818),"")</f>
        <v/>
      </c>
    </row>
    <row r="3819" ht="15" customHeight="1">
      <c r="B3819" s="16">
        <f>IF(AND(C3819&lt;&gt;"",J3819&lt;&gt;""),HYPERLINK("#'"&amp;C3819&amp;"'!"&amp;J3819,J3819),"")</f>
        <v/>
      </c>
    </row>
    <row r="3820" ht="15" customHeight="1">
      <c r="B3820" s="16">
        <f>IF(AND(C3820&lt;&gt;"",J3820&lt;&gt;""),HYPERLINK("#'"&amp;C3820&amp;"'!"&amp;J3820,J3820),"")</f>
        <v/>
      </c>
    </row>
    <row r="3821" ht="15" customHeight="1">
      <c r="B3821" s="16">
        <f>IF(AND(C3821&lt;&gt;"",J3821&lt;&gt;""),HYPERLINK("#'"&amp;C3821&amp;"'!"&amp;J3821,J3821),"")</f>
        <v/>
      </c>
    </row>
    <row r="3822" ht="15" customHeight="1">
      <c r="B3822" s="16">
        <f>IF(AND(C3822&lt;&gt;"",J3822&lt;&gt;""),HYPERLINK("#'"&amp;C3822&amp;"'!"&amp;J3822,J3822),"")</f>
        <v/>
      </c>
    </row>
    <row r="3823" ht="15" customHeight="1">
      <c r="B3823" s="16">
        <f>IF(AND(C3823&lt;&gt;"",J3823&lt;&gt;""),HYPERLINK("#'"&amp;C3823&amp;"'!"&amp;J3823,J3823),"")</f>
        <v/>
      </c>
    </row>
    <row r="3824" ht="15" customHeight="1">
      <c r="B3824" s="16">
        <f>IF(AND(C3824&lt;&gt;"",J3824&lt;&gt;""),HYPERLINK("#'"&amp;C3824&amp;"'!"&amp;J3824,J3824),"")</f>
        <v/>
      </c>
    </row>
    <row r="3825" ht="15" customHeight="1">
      <c r="B3825" s="16">
        <f>IF(AND(C3825&lt;&gt;"",J3825&lt;&gt;""),HYPERLINK("#'"&amp;C3825&amp;"'!"&amp;J3825,J3825),"")</f>
        <v/>
      </c>
    </row>
    <row r="3826" ht="15" customHeight="1">
      <c r="B3826" s="16">
        <f>IF(AND(C3826&lt;&gt;"",J3826&lt;&gt;""),HYPERLINK("#'"&amp;C3826&amp;"'!"&amp;J3826,J3826),"")</f>
        <v/>
      </c>
    </row>
    <row r="3827" ht="15" customHeight="1">
      <c r="B3827" s="16">
        <f>IF(AND(C3827&lt;&gt;"",J3827&lt;&gt;""),HYPERLINK("#'"&amp;C3827&amp;"'!"&amp;J3827,J3827),"")</f>
        <v/>
      </c>
    </row>
    <row r="3828" ht="15" customHeight="1">
      <c r="B3828" s="16">
        <f>IF(AND(C3828&lt;&gt;"",J3828&lt;&gt;""),HYPERLINK("#'"&amp;C3828&amp;"'!"&amp;J3828,J3828),"")</f>
        <v/>
      </c>
    </row>
    <row r="3829" ht="15" customHeight="1">
      <c r="B3829" s="16">
        <f>IF(AND(C3829&lt;&gt;"",J3829&lt;&gt;""),HYPERLINK("#'"&amp;C3829&amp;"'!"&amp;J3829,J3829),"")</f>
        <v/>
      </c>
    </row>
    <row r="3830" ht="15" customHeight="1">
      <c r="B3830" s="16">
        <f>IF(AND(C3830&lt;&gt;"",J3830&lt;&gt;""),HYPERLINK("#'"&amp;C3830&amp;"'!"&amp;J3830,J3830),"")</f>
        <v/>
      </c>
    </row>
    <row r="3831" ht="15" customHeight="1">
      <c r="B3831" s="16">
        <f>IF(AND(C3831&lt;&gt;"",J3831&lt;&gt;""),HYPERLINK("#'"&amp;C3831&amp;"'!"&amp;J3831,J3831),"")</f>
        <v/>
      </c>
    </row>
    <row r="3832" ht="15" customHeight="1">
      <c r="B3832" s="16">
        <f>IF(AND(C3832&lt;&gt;"",J3832&lt;&gt;""),HYPERLINK("#'"&amp;C3832&amp;"'!"&amp;J3832,J3832),"")</f>
        <v/>
      </c>
    </row>
    <row r="3833" ht="15" customHeight="1">
      <c r="B3833" s="16">
        <f>IF(AND(C3833&lt;&gt;"",J3833&lt;&gt;""),HYPERLINK("#'"&amp;C3833&amp;"'!"&amp;J3833,J3833),"")</f>
        <v/>
      </c>
    </row>
    <row r="3834" ht="15" customHeight="1">
      <c r="B3834" s="16">
        <f>IF(AND(C3834&lt;&gt;"",J3834&lt;&gt;""),HYPERLINK("#'"&amp;C3834&amp;"'!"&amp;J3834,J3834),"")</f>
        <v/>
      </c>
    </row>
    <row r="3835" ht="15" customHeight="1">
      <c r="B3835" s="16">
        <f>IF(AND(C3835&lt;&gt;"",J3835&lt;&gt;""),HYPERLINK("#'"&amp;C3835&amp;"'!"&amp;J3835,J3835),"")</f>
        <v/>
      </c>
    </row>
    <row r="3836" ht="15" customHeight="1">
      <c r="B3836" s="16">
        <f>IF(AND(C3836&lt;&gt;"",J3836&lt;&gt;""),HYPERLINK("#'"&amp;C3836&amp;"'!"&amp;J3836,J3836),"")</f>
        <v/>
      </c>
    </row>
    <row r="3837" ht="15" customHeight="1">
      <c r="B3837" s="16">
        <f>IF(AND(C3837&lt;&gt;"",J3837&lt;&gt;""),HYPERLINK("#'"&amp;C3837&amp;"'!"&amp;J3837,J3837),"")</f>
        <v/>
      </c>
    </row>
    <row r="3838" ht="15" customHeight="1">
      <c r="B3838" s="16">
        <f>IF(AND(C3838&lt;&gt;"",J3838&lt;&gt;""),HYPERLINK("#'"&amp;C3838&amp;"'!"&amp;J3838,J3838),"")</f>
        <v/>
      </c>
    </row>
    <row r="3839" ht="15" customHeight="1">
      <c r="B3839" s="16">
        <f>IF(AND(C3839&lt;&gt;"",J3839&lt;&gt;""),HYPERLINK("#'"&amp;C3839&amp;"'!"&amp;J3839,J3839),"")</f>
        <v/>
      </c>
    </row>
    <row r="3840" ht="15" customHeight="1">
      <c r="B3840" s="16">
        <f>IF(AND(C3840&lt;&gt;"",J3840&lt;&gt;""),HYPERLINK("#'"&amp;C3840&amp;"'!"&amp;J3840,J3840),"")</f>
        <v/>
      </c>
    </row>
    <row r="3841" ht="15" customHeight="1">
      <c r="B3841" s="16">
        <f>IF(AND(C3841&lt;&gt;"",J3841&lt;&gt;""),HYPERLINK("#'"&amp;C3841&amp;"'!"&amp;J3841,J3841),"")</f>
        <v/>
      </c>
    </row>
    <row r="3842" ht="15" customHeight="1">
      <c r="B3842" s="16">
        <f>IF(AND(C3842&lt;&gt;"",J3842&lt;&gt;""),HYPERLINK("#'"&amp;C3842&amp;"'!"&amp;J3842,J3842),"")</f>
        <v/>
      </c>
    </row>
    <row r="3843" ht="15" customHeight="1">
      <c r="B3843" s="16">
        <f>IF(AND(C3843&lt;&gt;"",J3843&lt;&gt;""),HYPERLINK("#'"&amp;C3843&amp;"'!"&amp;J3843,J3843),"")</f>
        <v/>
      </c>
    </row>
    <row r="3844" ht="15" customHeight="1">
      <c r="B3844" s="16">
        <f>IF(AND(C3844&lt;&gt;"",J3844&lt;&gt;""),HYPERLINK("#'"&amp;C3844&amp;"'!"&amp;J3844,J3844),"")</f>
        <v/>
      </c>
    </row>
    <row r="3845" ht="15" customHeight="1">
      <c r="B3845" s="16">
        <f>IF(AND(C3845&lt;&gt;"",J3845&lt;&gt;""),HYPERLINK("#'"&amp;C3845&amp;"'!"&amp;J3845,J3845),"")</f>
        <v/>
      </c>
    </row>
    <row r="3846" ht="15" customHeight="1">
      <c r="B3846" s="16">
        <f>IF(AND(C3846&lt;&gt;"",J3846&lt;&gt;""),HYPERLINK("#'"&amp;C3846&amp;"'!"&amp;J3846,J3846),"")</f>
        <v/>
      </c>
    </row>
    <row r="3847" ht="15" customHeight="1">
      <c r="B3847" s="16">
        <f>IF(AND(C3847&lt;&gt;"",J3847&lt;&gt;""),HYPERLINK("#'"&amp;C3847&amp;"'!"&amp;J3847,J3847),"")</f>
        <v/>
      </c>
    </row>
    <row r="3848" ht="15" customHeight="1">
      <c r="B3848" s="16">
        <f>IF(AND(C3848&lt;&gt;"",J3848&lt;&gt;""),HYPERLINK("#'"&amp;C3848&amp;"'!"&amp;J3848,J3848),"")</f>
        <v/>
      </c>
    </row>
    <row r="3849" ht="15" customHeight="1">
      <c r="B3849" s="16">
        <f>IF(AND(C3849&lt;&gt;"",J3849&lt;&gt;""),HYPERLINK("#'"&amp;C3849&amp;"'!"&amp;J3849,J3849),"")</f>
        <v/>
      </c>
    </row>
    <row r="3850" ht="15" customHeight="1">
      <c r="B3850" s="16">
        <f>IF(AND(C3850&lt;&gt;"",J3850&lt;&gt;""),HYPERLINK("#'"&amp;C3850&amp;"'!"&amp;J3850,J3850),"")</f>
        <v/>
      </c>
    </row>
    <row r="3851" ht="15" customHeight="1">
      <c r="B3851" s="16">
        <f>IF(AND(C3851&lt;&gt;"",J3851&lt;&gt;""),HYPERLINK("#'"&amp;C3851&amp;"'!"&amp;J3851,J3851),"")</f>
        <v/>
      </c>
    </row>
    <row r="3852" ht="15" customHeight="1">
      <c r="B3852" s="16">
        <f>IF(AND(C3852&lt;&gt;"",J3852&lt;&gt;""),HYPERLINK("#'"&amp;C3852&amp;"'!"&amp;J3852,J3852),"")</f>
        <v/>
      </c>
    </row>
    <row r="3853" ht="15" customHeight="1">
      <c r="B3853" s="16">
        <f>IF(AND(C3853&lt;&gt;"",J3853&lt;&gt;""),HYPERLINK("#'"&amp;C3853&amp;"'!"&amp;J3853,J3853),"")</f>
        <v/>
      </c>
    </row>
    <row r="3854" ht="15" customHeight="1">
      <c r="B3854" s="16">
        <f>IF(AND(C3854&lt;&gt;"",J3854&lt;&gt;""),HYPERLINK("#'"&amp;C3854&amp;"'!"&amp;J3854,J3854),"")</f>
        <v/>
      </c>
    </row>
    <row r="3855" ht="15" customHeight="1">
      <c r="B3855" s="16">
        <f>IF(AND(C3855&lt;&gt;"",J3855&lt;&gt;""),HYPERLINK("#'"&amp;C3855&amp;"'!"&amp;J3855,J3855),"")</f>
        <v/>
      </c>
    </row>
    <row r="3856" ht="15" customHeight="1">
      <c r="B3856" s="16">
        <f>IF(AND(C3856&lt;&gt;"",J3856&lt;&gt;""),HYPERLINK("#'"&amp;C3856&amp;"'!"&amp;J3856,J3856),"")</f>
        <v/>
      </c>
    </row>
    <row r="3857" ht="15" customHeight="1">
      <c r="B3857" s="16">
        <f>IF(AND(C3857&lt;&gt;"",J3857&lt;&gt;""),HYPERLINK("#'"&amp;C3857&amp;"'!"&amp;J3857,J3857),"")</f>
        <v/>
      </c>
    </row>
    <row r="3858" ht="15" customHeight="1">
      <c r="B3858" s="16">
        <f>IF(AND(C3858&lt;&gt;"",J3858&lt;&gt;""),HYPERLINK("#'"&amp;C3858&amp;"'!"&amp;J3858,J3858),"")</f>
        <v/>
      </c>
    </row>
    <row r="3859" ht="15" customHeight="1">
      <c r="B3859" s="16">
        <f>IF(AND(C3859&lt;&gt;"",J3859&lt;&gt;""),HYPERLINK("#'"&amp;C3859&amp;"'!"&amp;J3859,J3859),"")</f>
        <v/>
      </c>
    </row>
    <row r="3860" ht="15" customHeight="1">
      <c r="B3860" s="16">
        <f>IF(AND(C3860&lt;&gt;"",J3860&lt;&gt;""),HYPERLINK("#'"&amp;C3860&amp;"'!"&amp;J3860,J3860),"")</f>
        <v/>
      </c>
    </row>
    <row r="3861" ht="15" customHeight="1">
      <c r="B3861" s="16">
        <f>IF(AND(C3861&lt;&gt;"",J3861&lt;&gt;""),HYPERLINK("#'"&amp;C3861&amp;"'!"&amp;J3861,J3861),"")</f>
        <v/>
      </c>
    </row>
    <row r="3862" ht="15" customHeight="1">
      <c r="B3862" s="16">
        <f>IF(AND(C3862&lt;&gt;"",J3862&lt;&gt;""),HYPERLINK("#'"&amp;C3862&amp;"'!"&amp;J3862,J3862),"")</f>
        <v/>
      </c>
    </row>
    <row r="3863" ht="15" customHeight="1">
      <c r="B3863" s="16">
        <f>IF(AND(C3863&lt;&gt;"",J3863&lt;&gt;""),HYPERLINK("#'"&amp;C3863&amp;"'!"&amp;J3863,J3863),"")</f>
        <v/>
      </c>
    </row>
    <row r="3864" ht="15" customHeight="1">
      <c r="B3864" s="16">
        <f>IF(AND(C3864&lt;&gt;"",J3864&lt;&gt;""),HYPERLINK("#'"&amp;C3864&amp;"'!"&amp;J3864,J3864),"")</f>
        <v/>
      </c>
    </row>
    <row r="3865" ht="15" customHeight="1">
      <c r="B3865" s="16">
        <f>IF(AND(C3865&lt;&gt;"",J3865&lt;&gt;""),HYPERLINK("#'"&amp;C3865&amp;"'!"&amp;J3865,J3865),"")</f>
        <v/>
      </c>
    </row>
    <row r="3866" ht="15" customHeight="1">
      <c r="B3866" s="16">
        <f>IF(AND(C3866&lt;&gt;"",J3866&lt;&gt;""),HYPERLINK("#'"&amp;C3866&amp;"'!"&amp;J3866,J3866),"")</f>
        <v/>
      </c>
    </row>
    <row r="3867" ht="15" customHeight="1">
      <c r="B3867" s="16">
        <f>IF(AND(C3867&lt;&gt;"",J3867&lt;&gt;""),HYPERLINK("#'"&amp;C3867&amp;"'!"&amp;J3867,J3867),"")</f>
        <v/>
      </c>
    </row>
    <row r="3868" ht="15" customHeight="1">
      <c r="B3868" s="16">
        <f>IF(AND(C3868&lt;&gt;"",J3868&lt;&gt;""),HYPERLINK("#'"&amp;C3868&amp;"'!"&amp;J3868,J3868),"")</f>
        <v/>
      </c>
    </row>
    <row r="3869" ht="15" customHeight="1">
      <c r="B3869" s="16">
        <f>IF(AND(C3869&lt;&gt;"",J3869&lt;&gt;""),HYPERLINK("#'"&amp;C3869&amp;"'!"&amp;J3869,J3869),"")</f>
        <v/>
      </c>
    </row>
    <row r="3870" ht="15" customHeight="1">
      <c r="B3870" s="16">
        <f>IF(AND(C3870&lt;&gt;"",J3870&lt;&gt;""),HYPERLINK("#'"&amp;C3870&amp;"'!"&amp;J3870,J3870),"")</f>
        <v/>
      </c>
    </row>
    <row r="3871" ht="15" customHeight="1">
      <c r="B3871" s="16">
        <f>IF(AND(C3871&lt;&gt;"",J3871&lt;&gt;""),HYPERLINK("#'"&amp;C3871&amp;"'!"&amp;J3871,J3871),"")</f>
        <v/>
      </c>
    </row>
    <row r="3872" ht="15" customHeight="1">
      <c r="B3872" s="16">
        <f>IF(AND(C3872&lt;&gt;"",J3872&lt;&gt;""),HYPERLINK("#'"&amp;C3872&amp;"'!"&amp;J3872,J3872),"")</f>
        <v/>
      </c>
    </row>
    <row r="3873" ht="15" customHeight="1">
      <c r="B3873" s="16">
        <f>IF(AND(C3873&lt;&gt;"",J3873&lt;&gt;""),HYPERLINK("#'"&amp;C3873&amp;"'!"&amp;J3873,J3873),"")</f>
        <v/>
      </c>
    </row>
    <row r="3874" ht="15" customHeight="1">
      <c r="B3874" s="16">
        <f>IF(AND(C3874&lt;&gt;"",J3874&lt;&gt;""),HYPERLINK("#'"&amp;C3874&amp;"'!"&amp;J3874,J3874),"")</f>
        <v/>
      </c>
    </row>
    <row r="3875" ht="15" customHeight="1">
      <c r="B3875" s="16">
        <f>IF(AND(C3875&lt;&gt;"",J3875&lt;&gt;""),HYPERLINK("#'"&amp;C3875&amp;"'!"&amp;J3875,J3875),"")</f>
        <v/>
      </c>
    </row>
    <row r="3876" ht="15" customHeight="1">
      <c r="B3876" s="16">
        <f>IF(AND(C3876&lt;&gt;"",J3876&lt;&gt;""),HYPERLINK("#'"&amp;C3876&amp;"'!"&amp;J3876,J3876),"")</f>
        <v/>
      </c>
    </row>
    <row r="3877" ht="15" customHeight="1">
      <c r="B3877" s="16">
        <f>IF(AND(C3877&lt;&gt;"",J3877&lt;&gt;""),HYPERLINK("#'"&amp;C3877&amp;"'!"&amp;J3877,J3877),"")</f>
        <v/>
      </c>
    </row>
    <row r="3878" ht="15" customHeight="1">
      <c r="B3878" s="16">
        <f>IF(AND(C3878&lt;&gt;"",J3878&lt;&gt;""),HYPERLINK("#'"&amp;C3878&amp;"'!"&amp;J3878,J3878),"")</f>
        <v/>
      </c>
    </row>
    <row r="3879" ht="15" customHeight="1">
      <c r="B3879" s="16">
        <f>IF(AND(C3879&lt;&gt;"",J3879&lt;&gt;""),HYPERLINK("#'"&amp;C3879&amp;"'!"&amp;J3879,J3879),"")</f>
        <v/>
      </c>
    </row>
    <row r="3880" ht="15" customHeight="1">
      <c r="B3880" s="16">
        <f>IF(AND(C3880&lt;&gt;"",J3880&lt;&gt;""),HYPERLINK("#'"&amp;C3880&amp;"'!"&amp;J3880,J3880),"")</f>
        <v/>
      </c>
    </row>
    <row r="3881" ht="15" customHeight="1">
      <c r="B3881" s="16">
        <f>IF(AND(C3881&lt;&gt;"",J3881&lt;&gt;""),HYPERLINK("#'"&amp;C3881&amp;"'!"&amp;J3881,J3881),"")</f>
        <v/>
      </c>
    </row>
    <row r="3882" ht="15" customHeight="1">
      <c r="B3882" s="16">
        <f>IF(AND(C3882&lt;&gt;"",J3882&lt;&gt;""),HYPERLINK("#'"&amp;C3882&amp;"'!"&amp;J3882,J3882),"")</f>
        <v/>
      </c>
    </row>
    <row r="3883" ht="15" customHeight="1">
      <c r="B3883" s="16">
        <f>IF(AND(C3883&lt;&gt;"",J3883&lt;&gt;""),HYPERLINK("#'"&amp;C3883&amp;"'!"&amp;J3883,J3883),"")</f>
        <v/>
      </c>
    </row>
    <row r="3884" ht="15" customHeight="1">
      <c r="B3884" s="16">
        <f>IF(AND(C3884&lt;&gt;"",J3884&lt;&gt;""),HYPERLINK("#'"&amp;C3884&amp;"'!"&amp;J3884,J3884),"")</f>
        <v/>
      </c>
    </row>
    <row r="3885" ht="15" customHeight="1">
      <c r="B3885" s="16">
        <f>IF(AND(C3885&lt;&gt;"",J3885&lt;&gt;""),HYPERLINK("#'"&amp;C3885&amp;"'!"&amp;J3885,J3885),"")</f>
        <v/>
      </c>
    </row>
    <row r="3886" ht="15" customHeight="1">
      <c r="B3886" s="16">
        <f>IF(AND(C3886&lt;&gt;"",J3886&lt;&gt;""),HYPERLINK("#'"&amp;C3886&amp;"'!"&amp;J3886,J3886),"")</f>
        <v/>
      </c>
    </row>
    <row r="3887" ht="15" customHeight="1">
      <c r="B3887" s="16">
        <f>IF(AND(C3887&lt;&gt;"",J3887&lt;&gt;""),HYPERLINK("#'"&amp;C3887&amp;"'!"&amp;J3887,J3887),"")</f>
        <v/>
      </c>
    </row>
    <row r="3888" ht="15" customHeight="1">
      <c r="B3888" s="16">
        <f>IF(AND(C3888&lt;&gt;"",J3888&lt;&gt;""),HYPERLINK("#'"&amp;C3888&amp;"'!"&amp;J3888,J3888),"")</f>
        <v/>
      </c>
    </row>
    <row r="3889" ht="15" customHeight="1">
      <c r="B3889" s="16">
        <f>IF(AND(C3889&lt;&gt;"",J3889&lt;&gt;""),HYPERLINK("#'"&amp;C3889&amp;"'!"&amp;J3889,J3889),"")</f>
        <v/>
      </c>
    </row>
    <row r="3890" ht="15" customHeight="1">
      <c r="B3890" s="16">
        <f>IF(AND(C3890&lt;&gt;"",J3890&lt;&gt;""),HYPERLINK("#'"&amp;C3890&amp;"'!"&amp;J3890,J3890),"")</f>
        <v/>
      </c>
    </row>
    <row r="3891" ht="15" customHeight="1">
      <c r="B3891" s="16">
        <f>IF(AND(C3891&lt;&gt;"",J3891&lt;&gt;""),HYPERLINK("#'"&amp;C3891&amp;"'!"&amp;J3891,J3891),"")</f>
        <v/>
      </c>
    </row>
    <row r="3892" ht="15" customHeight="1">
      <c r="B3892" s="16">
        <f>IF(AND(C3892&lt;&gt;"",J3892&lt;&gt;""),HYPERLINK("#'"&amp;C3892&amp;"'!"&amp;J3892,J3892),"")</f>
        <v/>
      </c>
    </row>
    <row r="3893" ht="15" customHeight="1">
      <c r="B3893" s="16">
        <f>IF(AND(C3893&lt;&gt;"",J3893&lt;&gt;""),HYPERLINK("#'"&amp;C3893&amp;"'!"&amp;J3893,J3893),"")</f>
        <v/>
      </c>
    </row>
    <row r="3894" ht="15" customHeight="1">
      <c r="B3894" s="16">
        <f>IF(AND(C3894&lt;&gt;"",J3894&lt;&gt;""),HYPERLINK("#'"&amp;C3894&amp;"'!"&amp;J3894,J3894),"")</f>
        <v/>
      </c>
    </row>
    <row r="3895" ht="15" customHeight="1">
      <c r="B3895" s="16">
        <f>IF(AND(C3895&lt;&gt;"",J3895&lt;&gt;""),HYPERLINK("#'"&amp;C3895&amp;"'!"&amp;J3895,J3895),"")</f>
        <v/>
      </c>
    </row>
    <row r="3896" ht="15" customHeight="1">
      <c r="B3896" s="16">
        <f>IF(AND(C3896&lt;&gt;"",J3896&lt;&gt;""),HYPERLINK("#'"&amp;C3896&amp;"'!"&amp;J3896,J3896),"")</f>
        <v/>
      </c>
    </row>
    <row r="3897" ht="15" customHeight="1">
      <c r="B3897" s="16">
        <f>IF(AND(C3897&lt;&gt;"",J3897&lt;&gt;""),HYPERLINK("#'"&amp;C3897&amp;"'!"&amp;J3897,J3897),"")</f>
        <v/>
      </c>
    </row>
    <row r="3898" ht="15" customHeight="1">
      <c r="B3898" s="16">
        <f>IF(AND(C3898&lt;&gt;"",J3898&lt;&gt;""),HYPERLINK("#'"&amp;C3898&amp;"'!"&amp;J3898,J3898),"")</f>
        <v/>
      </c>
    </row>
    <row r="3899" ht="15" customHeight="1">
      <c r="B3899" s="16">
        <f>IF(AND(C3899&lt;&gt;"",J3899&lt;&gt;""),HYPERLINK("#'"&amp;C3899&amp;"'!"&amp;J3899,J3899),"")</f>
        <v/>
      </c>
    </row>
    <row r="3900" ht="15" customHeight="1">
      <c r="B3900" s="16">
        <f>IF(AND(C3900&lt;&gt;"",J3900&lt;&gt;""),HYPERLINK("#'"&amp;C3900&amp;"'!"&amp;J3900,J3900),"")</f>
        <v/>
      </c>
    </row>
    <row r="3901" ht="15" customHeight="1">
      <c r="B3901" s="16">
        <f>IF(AND(C3901&lt;&gt;"",J3901&lt;&gt;""),HYPERLINK("#'"&amp;C3901&amp;"'!"&amp;J3901,J3901),"")</f>
        <v/>
      </c>
    </row>
    <row r="3902" ht="15" customHeight="1">
      <c r="B3902" s="16">
        <f>IF(AND(C3902&lt;&gt;"",J3902&lt;&gt;""),HYPERLINK("#'"&amp;C3902&amp;"'!"&amp;J3902,J3902),"")</f>
        <v/>
      </c>
    </row>
    <row r="3903" ht="15" customHeight="1">
      <c r="B3903" s="16">
        <f>IF(AND(C3903&lt;&gt;"",J3903&lt;&gt;""),HYPERLINK("#'"&amp;C3903&amp;"'!"&amp;J3903,J3903),"")</f>
        <v/>
      </c>
    </row>
    <row r="3904" ht="15" customHeight="1">
      <c r="B3904" s="16">
        <f>IF(AND(C3904&lt;&gt;"",J3904&lt;&gt;""),HYPERLINK("#'"&amp;C3904&amp;"'!"&amp;J3904,J3904),"")</f>
        <v/>
      </c>
    </row>
    <row r="3905" ht="15" customHeight="1">
      <c r="B3905" s="16">
        <f>IF(AND(C3905&lt;&gt;"",J3905&lt;&gt;""),HYPERLINK("#'"&amp;C3905&amp;"'!"&amp;J3905,J3905),"")</f>
        <v/>
      </c>
    </row>
    <row r="3906" ht="15" customHeight="1">
      <c r="B3906" s="16">
        <f>IF(AND(C3906&lt;&gt;"",J3906&lt;&gt;""),HYPERLINK("#'"&amp;C3906&amp;"'!"&amp;J3906,J3906),"")</f>
        <v/>
      </c>
    </row>
    <row r="3907" ht="15" customHeight="1">
      <c r="B3907" s="16">
        <f>IF(AND(C3907&lt;&gt;"",J3907&lt;&gt;""),HYPERLINK("#'"&amp;C3907&amp;"'!"&amp;J3907,J3907),"")</f>
        <v/>
      </c>
    </row>
    <row r="3908" ht="15" customHeight="1">
      <c r="B3908" s="16">
        <f>IF(AND(C3908&lt;&gt;"",J3908&lt;&gt;""),HYPERLINK("#'"&amp;C3908&amp;"'!"&amp;J3908,J3908),"")</f>
        <v/>
      </c>
    </row>
    <row r="3909" ht="15" customHeight="1">
      <c r="B3909" s="16">
        <f>IF(AND(C3909&lt;&gt;"",J3909&lt;&gt;""),HYPERLINK("#'"&amp;C3909&amp;"'!"&amp;J3909,J3909),"")</f>
        <v/>
      </c>
    </row>
    <row r="3910" ht="15" customHeight="1">
      <c r="B3910" s="16">
        <f>IF(AND(C3910&lt;&gt;"",J3910&lt;&gt;""),HYPERLINK("#'"&amp;C3910&amp;"'!"&amp;J3910,J3910),"")</f>
        <v/>
      </c>
    </row>
    <row r="3911" ht="15" customHeight="1">
      <c r="B3911" s="16">
        <f>IF(AND(C3911&lt;&gt;"",J3911&lt;&gt;""),HYPERLINK("#'"&amp;C3911&amp;"'!"&amp;J3911,J3911),"")</f>
        <v/>
      </c>
    </row>
    <row r="3912" ht="15" customHeight="1">
      <c r="B3912" s="16">
        <f>IF(AND(C3912&lt;&gt;"",J3912&lt;&gt;""),HYPERLINK("#'"&amp;C3912&amp;"'!"&amp;J3912,J3912),"")</f>
        <v/>
      </c>
    </row>
    <row r="3913" ht="15" customHeight="1">
      <c r="B3913" s="16">
        <f>IF(AND(C3913&lt;&gt;"",J3913&lt;&gt;""),HYPERLINK("#'"&amp;C3913&amp;"'!"&amp;J3913,J3913),"")</f>
        <v/>
      </c>
    </row>
    <row r="3914" ht="15" customHeight="1">
      <c r="B3914" s="16">
        <f>IF(AND(C3914&lt;&gt;"",J3914&lt;&gt;""),HYPERLINK("#'"&amp;C3914&amp;"'!"&amp;J3914,J3914),"")</f>
        <v/>
      </c>
    </row>
    <row r="3915" ht="15" customHeight="1">
      <c r="B3915" s="16">
        <f>IF(AND(C3915&lt;&gt;"",J3915&lt;&gt;""),HYPERLINK("#'"&amp;C3915&amp;"'!"&amp;J3915,J3915),"")</f>
        <v/>
      </c>
    </row>
    <row r="3916" ht="15" customHeight="1">
      <c r="B3916" s="16">
        <f>IF(AND(C3916&lt;&gt;"",J3916&lt;&gt;""),HYPERLINK("#'"&amp;C3916&amp;"'!"&amp;J3916,J3916),"")</f>
        <v/>
      </c>
    </row>
    <row r="3917" ht="15" customHeight="1">
      <c r="B3917" s="16">
        <f>IF(AND(C3917&lt;&gt;"",J3917&lt;&gt;""),HYPERLINK("#'"&amp;C3917&amp;"'!"&amp;J3917,J3917),"")</f>
        <v/>
      </c>
    </row>
    <row r="3918" ht="15" customHeight="1">
      <c r="B3918" s="16">
        <f>IF(AND(C3918&lt;&gt;"",J3918&lt;&gt;""),HYPERLINK("#'"&amp;C3918&amp;"'!"&amp;J3918,J3918),"")</f>
        <v/>
      </c>
    </row>
    <row r="3919" ht="15" customHeight="1">
      <c r="B3919" s="16">
        <f>IF(AND(C3919&lt;&gt;"",J3919&lt;&gt;""),HYPERLINK("#'"&amp;C3919&amp;"'!"&amp;J3919,J3919),"")</f>
        <v/>
      </c>
    </row>
    <row r="3920" ht="15" customHeight="1">
      <c r="B3920" s="16">
        <f>IF(AND(C3920&lt;&gt;"",J3920&lt;&gt;""),HYPERLINK("#'"&amp;C3920&amp;"'!"&amp;J3920,J3920),"")</f>
        <v/>
      </c>
    </row>
    <row r="3921" ht="15" customHeight="1">
      <c r="B3921" s="16">
        <f>IF(AND(C3921&lt;&gt;"",J3921&lt;&gt;""),HYPERLINK("#'"&amp;C3921&amp;"'!"&amp;J3921,J3921),"")</f>
        <v/>
      </c>
    </row>
    <row r="3922" ht="15" customHeight="1">
      <c r="B3922" s="16">
        <f>IF(AND(C3922&lt;&gt;"",J3922&lt;&gt;""),HYPERLINK("#'"&amp;C3922&amp;"'!"&amp;J3922,J3922),"")</f>
        <v/>
      </c>
    </row>
    <row r="3923" ht="15" customHeight="1">
      <c r="B3923" s="16">
        <f>IF(AND(C3923&lt;&gt;"",J3923&lt;&gt;""),HYPERLINK("#'"&amp;C3923&amp;"'!"&amp;J3923,J3923),"")</f>
        <v/>
      </c>
    </row>
    <row r="3924" ht="15" customHeight="1">
      <c r="B3924" s="16">
        <f>IF(AND(C3924&lt;&gt;"",J3924&lt;&gt;""),HYPERLINK("#'"&amp;C3924&amp;"'!"&amp;J3924,J3924),"")</f>
        <v/>
      </c>
    </row>
    <row r="3925" ht="15" customHeight="1">
      <c r="B3925" s="16">
        <f>IF(AND(C3925&lt;&gt;"",J3925&lt;&gt;""),HYPERLINK("#'"&amp;C3925&amp;"'!"&amp;J3925,J3925),"")</f>
        <v/>
      </c>
    </row>
    <row r="3926" ht="15" customHeight="1">
      <c r="B3926" s="16">
        <f>IF(AND(C3926&lt;&gt;"",J3926&lt;&gt;""),HYPERLINK("#'"&amp;C3926&amp;"'!"&amp;J3926,J3926),"")</f>
        <v/>
      </c>
    </row>
    <row r="3927" ht="15" customHeight="1">
      <c r="B3927" s="16">
        <f>IF(AND(C3927&lt;&gt;"",J3927&lt;&gt;""),HYPERLINK("#'"&amp;C3927&amp;"'!"&amp;J3927,J3927),"")</f>
        <v/>
      </c>
    </row>
    <row r="3928" ht="15" customHeight="1">
      <c r="B3928" s="16">
        <f>IF(AND(C3928&lt;&gt;"",J3928&lt;&gt;""),HYPERLINK("#'"&amp;C3928&amp;"'!"&amp;J3928,J3928),"")</f>
        <v/>
      </c>
    </row>
    <row r="3929" ht="15" customHeight="1">
      <c r="B3929" s="16">
        <f>IF(AND(C3929&lt;&gt;"",J3929&lt;&gt;""),HYPERLINK("#'"&amp;C3929&amp;"'!"&amp;J3929,J3929),"")</f>
        <v/>
      </c>
    </row>
    <row r="3930" ht="15" customHeight="1">
      <c r="B3930" s="16">
        <f>IF(AND(C3930&lt;&gt;"",J3930&lt;&gt;""),HYPERLINK("#'"&amp;C3930&amp;"'!"&amp;J3930,J3930),"")</f>
        <v/>
      </c>
    </row>
    <row r="3931" ht="15" customHeight="1">
      <c r="B3931" s="16">
        <f>IF(AND(C3931&lt;&gt;"",J3931&lt;&gt;""),HYPERLINK("#'"&amp;C3931&amp;"'!"&amp;J3931,J3931),"")</f>
        <v/>
      </c>
    </row>
    <row r="3932" ht="15" customHeight="1">
      <c r="B3932" s="16">
        <f>IF(AND(C3932&lt;&gt;"",J3932&lt;&gt;""),HYPERLINK("#'"&amp;C3932&amp;"'!"&amp;J3932,J3932),"")</f>
        <v/>
      </c>
    </row>
    <row r="3933" ht="15" customHeight="1">
      <c r="B3933" s="16">
        <f>IF(AND(C3933&lt;&gt;"",J3933&lt;&gt;""),HYPERLINK("#'"&amp;C3933&amp;"'!"&amp;J3933,J3933),"")</f>
        <v/>
      </c>
    </row>
    <row r="3934" ht="15" customHeight="1">
      <c r="B3934" s="16">
        <f>IF(AND(C3934&lt;&gt;"",J3934&lt;&gt;""),HYPERLINK("#'"&amp;C3934&amp;"'!"&amp;J3934,J3934),"")</f>
        <v/>
      </c>
    </row>
    <row r="3935" ht="15" customHeight="1">
      <c r="B3935" s="16">
        <f>IF(AND(C3935&lt;&gt;"",J3935&lt;&gt;""),HYPERLINK("#'"&amp;C3935&amp;"'!"&amp;J3935,J3935),"")</f>
        <v/>
      </c>
    </row>
    <row r="3936" ht="15" customHeight="1">
      <c r="B3936" s="16">
        <f>IF(AND(C3936&lt;&gt;"",J3936&lt;&gt;""),HYPERLINK("#'"&amp;C3936&amp;"'!"&amp;J3936,J3936),"")</f>
        <v/>
      </c>
    </row>
    <row r="3937" ht="15" customHeight="1">
      <c r="B3937" s="16">
        <f>IF(AND(C3937&lt;&gt;"",J3937&lt;&gt;""),HYPERLINK("#'"&amp;C3937&amp;"'!"&amp;J3937,J3937),"")</f>
        <v/>
      </c>
    </row>
    <row r="3938" ht="15" customHeight="1">
      <c r="B3938" s="16">
        <f>IF(AND(C3938&lt;&gt;"",J3938&lt;&gt;""),HYPERLINK("#'"&amp;C3938&amp;"'!"&amp;J3938,J3938),"")</f>
        <v/>
      </c>
    </row>
    <row r="3939" ht="15" customHeight="1">
      <c r="B3939" s="16">
        <f>IF(AND(C3939&lt;&gt;"",J3939&lt;&gt;""),HYPERLINK("#'"&amp;C3939&amp;"'!"&amp;J3939,J3939),"")</f>
        <v/>
      </c>
    </row>
    <row r="3940" ht="15" customHeight="1">
      <c r="B3940" s="16">
        <f>IF(AND(C3940&lt;&gt;"",J3940&lt;&gt;""),HYPERLINK("#'"&amp;C3940&amp;"'!"&amp;J3940,J3940),"")</f>
        <v/>
      </c>
    </row>
    <row r="3941" ht="15" customHeight="1">
      <c r="B3941" s="16">
        <f>IF(AND(C3941&lt;&gt;"",J3941&lt;&gt;""),HYPERLINK("#'"&amp;C3941&amp;"'!"&amp;J3941,J3941),"")</f>
        <v/>
      </c>
    </row>
    <row r="3942" ht="15" customHeight="1">
      <c r="B3942" s="16">
        <f>IF(AND(C3942&lt;&gt;"",J3942&lt;&gt;""),HYPERLINK("#'"&amp;C3942&amp;"'!"&amp;J3942,J3942),"")</f>
        <v/>
      </c>
    </row>
    <row r="3943" ht="15" customHeight="1">
      <c r="B3943" s="16">
        <f>IF(AND(C3943&lt;&gt;"",J3943&lt;&gt;""),HYPERLINK("#'"&amp;C3943&amp;"'!"&amp;J3943,J3943),"")</f>
        <v/>
      </c>
    </row>
    <row r="3944" ht="15" customHeight="1">
      <c r="B3944" s="16">
        <f>IF(AND(C3944&lt;&gt;"",J3944&lt;&gt;""),HYPERLINK("#'"&amp;C3944&amp;"'!"&amp;J3944,J3944),"")</f>
        <v/>
      </c>
    </row>
    <row r="3945" ht="15" customHeight="1">
      <c r="B3945" s="16">
        <f>IF(AND(C3945&lt;&gt;"",J3945&lt;&gt;""),HYPERLINK("#'"&amp;C3945&amp;"'!"&amp;J3945,J3945),"")</f>
        <v/>
      </c>
    </row>
    <row r="3946" ht="15" customHeight="1">
      <c r="B3946" s="16">
        <f>IF(AND(C3946&lt;&gt;"",J3946&lt;&gt;""),HYPERLINK("#'"&amp;C3946&amp;"'!"&amp;J3946,J3946),"")</f>
        <v/>
      </c>
    </row>
    <row r="3947" ht="15" customHeight="1">
      <c r="B3947" s="16">
        <f>IF(AND(C3947&lt;&gt;"",J3947&lt;&gt;""),HYPERLINK("#'"&amp;C3947&amp;"'!"&amp;J3947,J3947),"")</f>
        <v/>
      </c>
    </row>
    <row r="3948" ht="15" customHeight="1">
      <c r="B3948" s="16">
        <f>IF(AND(C3948&lt;&gt;"",J3948&lt;&gt;""),HYPERLINK("#'"&amp;C3948&amp;"'!"&amp;J3948,J3948),"")</f>
        <v/>
      </c>
    </row>
    <row r="3949" ht="15" customHeight="1">
      <c r="B3949" s="16">
        <f>IF(AND(C3949&lt;&gt;"",J3949&lt;&gt;""),HYPERLINK("#'"&amp;C3949&amp;"'!"&amp;J3949,J3949),"")</f>
        <v/>
      </c>
    </row>
    <row r="3950" ht="15" customHeight="1">
      <c r="B3950" s="16">
        <f>IF(AND(C3950&lt;&gt;"",J3950&lt;&gt;""),HYPERLINK("#'"&amp;C3950&amp;"'!"&amp;J3950,J3950),"")</f>
        <v/>
      </c>
    </row>
    <row r="3951" ht="15" customHeight="1">
      <c r="B3951" s="16">
        <f>IF(AND(C3951&lt;&gt;"",J3951&lt;&gt;""),HYPERLINK("#'"&amp;C3951&amp;"'!"&amp;J3951,J3951),"")</f>
        <v/>
      </c>
    </row>
    <row r="3952" ht="15" customHeight="1">
      <c r="B3952" s="16">
        <f>IF(AND(C3952&lt;&gt;"",J3952&lt;&gt;""),HYPERLINK("#'"&amp;C3952&amp;"'!"&amp;J3952,J3952),"")</f>
        <v/>
      </c>
    </row>
    <row r="3953" ht="15" customHeight="1">
      <c r="B3953" s="16">
        <f>IF(AND(C3953&lt;&gt;"",J3953&lt;&gt;""),HYPERLINK("#'"&amp;C3953&amp;"'!"&amp;J3953,J3953),"")</f>
        <v/>
      </c>
    </row>
    <row r="3954" ht="15" customHeight="1">
      <c r="B3954" s="16">
        <f>IF(AND(C3954&lt;&gt;"",J3954&lt;&gt;""),HYPERLINK("#'"&amp;C3954&amp;"'!"&amp;J3954,J3954),"")</f>
        <v/>
      </c>
    </row>
    <row r="3955" ht="15" customHeight="1">
      <c r="B3955" s="16">
        <f>IF(AND(C3955&lt;&gt;"",J3955&lt;&gt;""),HYPERLINK("#'"&amp;C3955&amp;"'!"&amp;J3955,J3955),"")</f>
        <v/>
      </c>
    </row>
    <row r="3956" ht="15" customHeight="1">
      <c r="B3956" s="16">
        <f>IF(AND(C3956&lt;&gt;"",J3956&lt;&gt;""),HYPERLINK("#'"&amp;C3956&amp;"'!"&amp;J3956,J3956),"")</f>
        <v/>
      </c>
    </row>
    <row r="3957" ht="15" customHeight="1">
      <c r="B3957" s="16">
        <f>IF(AND(C3957&lt;&gt;"",J3957&lt;&gt;""),HYPERLINK("#'"&amp;C3957&amp;"'!"&amp;J3957,J3957),"")</f>
        <v/>
      </c>
    </row>
    <row r="3958" ht="15" customHeight="1">
      <c r="B3958" s="16">
        <f>IF(AND(C3958&lt;&gt;"",J3958&lt;&gt;""),HYPERLINK("#'"&amp;C3958&amp;"'!"&amp;J3958,J3958),"")</f>
        <v/>
      </c>
    </row>
    <row r="3959" ht="15" customHeight="1">
      <c r="B3959" s="16">
        <f>IF(AND(C3959&lt;&gt;"",J3959&lt;&gt;""),HYPERLINK("#'"&amp;C3959&amp;"'!"&amp;J3959,J3959),"")</f>
        <v/>
      </c>
    </row>
    <row r="3960" ht="15" customHeight="1">
      <c r="B3960" s="16">
        <f>IF(AND(C3960&lt;&gt;"",J3960&lt;&gt;""),HYPERLINK("#'"&amp;C3960&amp;"'!"&amp;J3960,J3960),"")</f>
        <v/>
      </c>
    </row>
    <row r="3961" ht="15" customHeight="1">
      <c r="B3961" s="16">
        <f>IF(AND(C3961&lt;&gt;"",J3961&lt;&gt;""),HYPERLINK("#'"&amp;C3961&amp;"'!"&amp;J3961,J3961),"")</f>
        <v/>
      </c>
    </row>
    <row r="3962" ht="15" customHeight="1">
      <c r="B3962" s="16">
        <f>IF(AND(C3962&lt;&gt;"",J3962&lt;&gt;""),HYPERLINK("#'"&amp;C3962&amp;"'!"&amp;J3962,J3962),"")</f>
        <v/>
      </c>
    </row>
    <row r="3963" ht="15" customHeight="1">
      <c r="B3963" s="16">
        <f>IF(AND(C3963&lt;&gt;"",J3963&lt;&gt;""),HYPERLINK("#'"&amp;C3963&amp;"'!"&amp;J3963,J3963),"")</f>
        <v/>
      </c>
    </row>
    <row r="3964" ht="15" customHeight="1">
      <c r="B3964" s="16">
        <f>IF(AND(C3964&lt;&gt;"",J3964&lt;&gt;""),HYPERLINK("#'"&amp;C3964&amp;"'!"&amp;J3964,J3964),"")</f>
        <v/>
      </c>
    </row>
    <row r="3965" ht="15" customHeight="1">
      <c r="B3965" s="16">
        <f>IF(AND(C3965&lt;&gt;"",J3965&lt;&gt;""),HYPERLINK("#'"&amp;C3965&amp;"'!"&amp;J3965,J3965),"")</f>
        <v/>
      </c>
    </row>
    <row r="3966" ht="15" customHeight="1">
      <c r="B3966" s="16">
        <f>IF(AND(C3966&lt;&gt;"",J3966&lt;&gt;""),HYPERLINK("#'"&amp;C3966&amp;"'!"&amp;J3966,J3966),"")</f>
        <v/>
      </c>
    </row>
    <row r="3967" ht="15" customHeight="1">
      <c r="B3967" s="16">
        <f>IF(AND(C3967&lt;&gt;"",J3967&lt;&gt;""),HYPERLINK("#'"&amp;C3967&amp;"'!"&amp;J3967,J3967),"")</f>
        <v/>
      </c>
    </row>
    <row r="3968" ht="15" customHeight="1">
      <c r="B3968" s="16">
        <f>IF(AND(C3968&lt;&gt;"",J3968&lt;&gt;""),HYPERLINK("#'"&amp;C3968&amp;"'!"&amp;J3968,J3968),"")</f>
        <v/>
      </c>
    </row>
    <row r="3969" ht="15" customHeight="1">
      <c r="B3969" s="16">
        <f>IF(AND(C3969&lt;&gt;"",J3969&lt;&gt;""),HYPERLINK("#'"&amp;C3969&amp;"'!"&amp;J3969,J3969),"")</f>
        <v/>
      </c>
    </row>
    <row r="3970" ht="15" customHeight="1">
      <c r="B3970" s="16">
        <f>IF(AND(C3970&lt;&gt;"",J3970&lt;&gt;""),HYPERLINK("#'"&amp;C3970&amp;"'!"&amp;J3970,J3970),"")</f>
        <v/>
      </c>
    </row>
    <row r="3971" ht="15" customHeight="1">
      <c r="B3971" s="16">
        <f>IF(AND(C3971&lt;&gt;"",J3971&lt;&gt;""),HYPERLINK("#'"&amp;C3971&amp;"'!"&amp;J3971,J3971),"")</f>
        <v/>
      </c>
    </row>
    <row r="3972" ht="15" customHeight="1">
      <c r="B3972" s="16">
        <f>IF(AND(C3972&lt;&gt;"",J3972&lt;&gt;""),HYPERLINK("#'"&amp;C3972&amp;"'!"&amp;J3972,J3972),"")</f>
        <v/>
      </c>
    </row>
    <row r="3973" ht="15" customHeight="1">
      <c r="B3973" s="16">
        <f>IF(AND(C3973&lt;&gt;"",J3973&lt;&gt;""),HYPERLINK("#'"&amp;C3973&amp;"'!"&amp;J3973,J3973),"")</f>
        <v/>
      </c>
    </row>
    <row r="3974" ht="15" customHeight="1">
      <c r="B3974" s="16">
        <f>IF(AND(C3974&lt;&gt;"",J3974&lt;&gt;""),HYPERLINK("#'"&amp;C3974&amp;"'!"&amp;J3974,J3974),"")</f>
        <v/>
      </c>
    </row>
    <row r="3975" ht="15" customHeight="1">
      <c r="B3975" s="16">
        <f>IF(AND(C3975&lt;&gt;"",J3975&lt;&gt;""),HYPERLINK("#'"&amp;C3975&amp;"'!"&amp;J3975,J3975),"")</f>
        <v/>
      </c>
    </row>
    <row r="3976" ht="15" customHeight="1">
      <c r="B3976" s="16">
        <f>IF(AND(C3976&lt;&gt;"",J3976&lt;&gt;""),HYPERLINK("#'"&amp;C3976&amp;"'!"&amp;J3976,J3976),"")</f>
        <v/>
      </c>
    </row>
    <row r="3977" ht="15" customHeight="1">
      <c r="B3977" s="16">
        <f>IF(AND(C3977&lt;&gt;"",J3977&lt;&gt;""),HYPERLINK("#'"&amp;C3977&amp;"'!"&amp;J3977,J3977),"")</f>
        <v/>
      </c>
    </row>
    <row r="3978" ht="15" customHeight="1">
      <c r="B3978" s="16">
        <f>IF(AND(C3978&lt;&gt;"",J3978&lt;&gt;""),HYPERLINK("#'"&amp;C3978&amp;"'!"&amp;J3978,J3978),"")</f>
        <v/>
      </c>
    </row>
    <row r="3979" ht="15" customHeight="1">
      <c r="B3979" s="16">
        <f>IF(AND(C3979&lt;&gt;"",J3979&lt;&gt;""),HYPERLINK("#'"&amp;C3979&amp;"'!"&amp;J3979,J3979),"")</f>
        <v/>
      </c>
    </row>
    <row r="3980" ht="15" customHeight="1">
      <c r="B3980" s="16">
        <f>IF(AND(C3980&lt;&gt;"",J3980&lt;&gt;""),HYPERLINK("#'"&amp;C3980&amp;"'!"&amp;J3980,J3980),"")</f>
        <v/>
      </c>
    </row>
    <row r="3981" ht="15" customHeight="1">
      <c r="B3981" s="16">
        <f>IF(AND(C3981&lt;&gt;"",J3981&lt;&gt;""),HYPERLINK("#'"&amp;C3981&amp;"'!"&amp;J3981,J3981),"")</f>
        <v/>
      </c>
    </row>
    <row r="3982" ht="15" customHeight="1">
      <c r="B3982" s="16">
        <f>IF(AND(C3982&lt;&gt;"",J3982&lt;&gt;""),HYPERLINK("#'"&amp;C3982&amp;"'!"&amp;J3982,J3982),"")</f>
        <v/>
      </c>
    </row>
    <row r="3983" ht="15" customHeight="1">
      <c r="B3983" s="16">
        <f>IF(AND(C3983&lt;&gt;"",J3983&lt;&gt;""),HYPERLINK("#'"&amp;C3983&amp;"'!"&amp;J3983,J3983),"")</f>
        <v/>
      </c>
    </row>
    <row r="3984" ht="15" customHeight="1">
      <c r="B3984" s="16">
        <f>IF(AND(C3984&lt;&gt;"",J3984&lt;&gt;""),HYPERLINK("#'"&amp;C3984&amp;"'!"&amp;J3984,J3984),"")</f>
        <v/>
      </c>
    </row>
    <row r="3985" ht="15" customHeight="1">
      <c r="B3985" s="16">
        <f>IF(AND(C3985&lt;&gt;"",J3985&lt;&gt;""),HYPERLINK("#'"&amp;C3985&amp;"'!"&amp;J3985,J3985),"")</f>
        <v/>
      </c>
    </row>
    <row r="3986" ht="15" customHeight="1">
      <c r="B3986" s="16">
        <f>IF(AND(C3986&lt;&gt;"",J3986&lt;&gt;""),HYPERLINK("#'"&amp;C3986&amp;"'!"&amp;J3986,J3986),"")</f>
        <v/>
      </c>
    </row>
    <row r="3987" ht="15" customHeight="1">
      <c r="B3987" s="16">
        <f>IF(AND(C3987&lt;&gt;"",J3987&lt;&gt;""),HYPERLINK("#'"&amp;C3987&amp;"'!"&amp;J3987,J3987),"")</f>
        <v/>
      </c>
    </row>
    <row r="3988" ht="15" customHeight="1">
      <c r="B3988" s="16">
        <f>IF(AND(C3988&lt;&gt;"",J3988&lt;&gt;""),HYPERLINK("#'"&amp;C3988&amp;"'!"&amp;J3988,J3988),"")</f>
        <v/>
      </c>
    </row>
    <row r="3989" ht="15" customHeight="1">
      <c r="B3989" s="16">
        <f>IF(AND(C3989&lt;&gt;"",J3989&lt;&gt;""),HYPERLINK("#'"&amp;C3989&amp;"'!"&amp;J3989,J3989),"")</f>
        <v/>
      </c>
    </row>
    <row r="3990" ht="15" customHeight="1">
      <c r="B3990" s="16">
        <f>IF(AND(C3990&lt;&gt;"",J3990&lt;&gt;""),HYPERLINK("#'"&amp;C3990&amp;"'!"&amp;J3990,J3990),"")</f>
        <v/>
      </c>
    </row>
    <row r="3991" ht="15" customHeight="1">
      <c r="B3991" s="16">
        <f>IF(AND(C3991&lt;&gt;"",J3991&lt;&gt;""),HYPERLINK("#'"&amp;C3991&amp;"'!"&amp;J3991,J3991),"")</f>
        <v/>
      </c>
    </row>
    <row r="3992" ht="15" customHeight="1">
      <c r="B3992" s="16">
        <f>IF(AND(C3992&lt;&gt;"",J3992&lt;&gt;""),HYPERLINK("#'"&amp;C3992&amp;"'!"&amp;J3992,J3992),"")</f>
        <v/>
      </c>
    </row>
    <row r="3993" ht="15" customHeight="1">
      <c r="B3993" s="16">
        <f>IF(AND(C3993&lt;&gt;"",J3993&lt;&gt;""),HYPERLINK("#'"&amp;C3993&amp;"'!"&amp;J3993,J3993),"")</f>
        <v/>
      </c>
    </row>
    <row r="3994" ht="15" customHeight="1">
      <c r="B3994" s="16">
        <f>IF(AND(C3994&lt;&gt;"",J3994&lt;&gt;""),HYPERLINK("#'"&amp;C3994&amp;"'!"&amp;J3994,J3994),"")</f>
        <v/>
      </c>
    </row>
    <row r="3995" ht="15" customHeight="1">
      <c r="B3995" s="16">
        <f>IF(AND(C3995&lt;&gt;"",J3995&lt;&gt;""),HYPERLINK("#'"&amp;C3995&amp;"'!"&amp;J3995,J3995),"")</f>
        <v/>
      </c>
    </row>
    <row r="3996" ht="15" customHeight="1">
      <c r="B3996" s="16">
        <f>IF(AND(C3996&lt;&gt;"",J3996&lt;&gt;""),HYPERLINK("#'"&amp;C3996&amp;"'!"&amp;J3996,J3996),"")</f>
        <v/>
      </c>
    </row>
    <row r="3997" ht="15" customHeight="1">
      <c r="B3997" s="16">
        <f>IF(AND(C3997&lt;&gt;"",J3997&lt;&gt;""),HYPERLINK("#'"&amp;C3997&amp;"'!"&amp;J3997,J3997),"")</f>
        <v/>
      </c>
    </row>
    <row r="3998" ht="15" customHeight="1">
      <c r="B3998" s="16">
        <f>IF(AND(C3998&lt;&gt;"",J3998&lt;&gt;""),HYPERLINK("#'"&amp;C3998&amp;"'!"&amp;J3998,J3998),"")</f>
        <v/>
      </c>
    </row>
    <row r="3999" ht="15" customHeight="1">
      <c r="B3999" s="16">
        <f>IF(AND(C3999&lt;&gt;"",J3999&lt;&gt;""),HYPERLINK("#'"&amp;C3999&amp;"'!"&amp;J3999,J3999),"")</f>
        <v/>
      </c>
    </row>
    <row r="4000" ht="15" customHeight="1">
      <c r="B4000" s="16">
        <f>IF(AND(C4000&lt;&gt;"",J4000&lt;&gt;""),HYPERLINK("#'"&amp;C4000&amp;"'!"&amp;J4000,J4000),"")</f>
        <v/>
      </c>
    </row>
    <row r="4001" ht="15" customHeight="1">
      <c r="B4001" s="16">
        <f>IF(AND(C4001&lt;&gt;"",J4001&lt;&gt;""),HYPERLINK("#'"&amp;C4001&amp;"'!"&amp;J4001,J4001),"")</f>
        <v/>
      </c>
    </row>
    <row r="4002" ht="15" customHeight="1">
      <c r="B4002" s="16">
        <f>IF(AND(C4002&lt;&gt;"",J4002&lt;&gt;""),HYPERLINK("#'"&amp;C4002&amp;"'!"&amp;J4002,J4002),"")</f>
        <v/>
      </c>
    </row>
    <row r="4003" ht="15" customHeight="1">
      <c r="B4003" s="16">
        <f>IF(AND(C4003&lt;&gt;"",J4003&lt;&gt;""),HYPERLINK("#'"&amp;C4003&amp;"'!"&amp;J4003,J4003),"")</f>
        <v/>
      </c>
    </row>
    <row r="4004" ht="15" customHeight="1">
      <c r="B4004" s="16">
        <f>IF(AND(C4004&lt;&gt;"",J4004&lt;&gt;""),HYPERLINK("#'"&amp;C4004&amp;"'!"&amp;J4004,J4004),"")</f>
        <v/>
      </c>
    </row>
    <row r="4005" ht="15" customHeight="1">
      <c r="B4005" s="16">
        <f>IF(AND(C4005&lt;&gt;"",J4005&lt;&gt;""),HYPERLINK("#'"&amp;C4005&amp;"'!"&amp;J4005,J4005),"")</f>
        <v/>
      </c>
    </row>
    <row r="4006" ht="15" customHeight="1">
      <c r="B4006" s="16">
        <f>IF(AND(C4006&lt;&gt;"",J4006&lt;&gt;""),HYPERLINK("#'"&amp;C4006&amp;"'!"&amp;J4006,J4006),"")</f>
        <v/>
      </c>
    </row>
    <row r="4007" ht="15" customHeight="1">
      <c r="B4007" s="16">
        <f>IF(AND(C4007&lt;&gt;"",J4007&lt;&gt;""),HYPERLINK("#'"&amp;C4007&amp;"'!"&amp;J4007,J4007),"")</f>
        <v/>
      </c>
    </row>
    <row r="4008" ht="15" customHeight="1">
      <c r="B4008" s="16">
        <f>IF(AND(C4008&lt;&gt;"",J4008&lt;&gt;""),HYPERLINK("#'"&amp;C4008&amp;"'!"&amp;J4008,J4008),"")</f>
        <v/>
      </c>
    </row>
    <row r="4009" ht="15" customHeight="1">
      <c r="B4009" s="16">
        <f>IF(AND(C4009&lt;&gt;"",J4009&lt;&gt;""),HYPERLINK("#'"&amp;C4009&amp;"'!"&amp;J4009,J4009),"")</f>
        <v/>
      </c>
    </row>
    <row r="4010" ht="15" customHeight="1">
      <c r="B4010" s="16">
        <f>IF(AND(C4010&lt;&gt;"",J4010&lt;&gt;""),HYPERLINK("#'"&amp;C4010&amp;"'!"&amp;J4010,J4010),"")</f>
        <v/>
      </c>
    </row>
    <row r="4011" ht="15" customHeight="1">
      <c r="B4011" s="16">
        <f>IF(AND(C4011&lt;&gt;"",J4011&lt;&gt;""),HYPERLINK("#'"&amp;C4011&amp;"'!"&amp;J4011,J4011),"")</f>
        <v/>
      </c>
    </row>
    <row r="4012" ht="15" customHeight="1">
      <c r="B4012" s="16">
        <f>IF(AND(C4012&lt;&gt;"",J4012&lt;&gt;""),HYPERLINK("#'"&amp;C4012&amp;"'!"&amp;J4012,J4012),"")</f>
        <v/>
      </c>
    </row>
    <row r="4013" ht="15" customHeight="1">
      <c r="B4013" s="16">
        <f>IF(AND(C4013&lt;&gt;"",J4013&lt;&gt;""),HYPERLINK("#'"&amp;C4013&amp;"'!"&amp;J4013,J4013),"")</f>
        <v/>
      </c>
    </row>
    <row r="4014" ht="15" customHeight="1">
      <c r="B4014" s="16">
        <f>IF(AND(C4014&lt;&gt;"",J4014&lt;&gt;""),HYPERLINK("#'"&amp;C4014&amp;"'!"&amp;J4014,J4014),"")</f>
        <v/>
      </c>
    </row>
    <row r="4015" ht="15" customHeight="1">
      <c r="B4015" s="16">
        <f>IF(AND(C4015&lt;&gt;"",J4015&lt;&gt;""),HYPERLINK("#'"&amp;C4015&amp;"'!"&amp;J4015,J4015),"")</f>
        <v/>
      </c>
    </row>
    <row r="4016" ht="15" customHeight="1">
      <c r="B4016" s="16">
        <f>IF(AND(C4016&lt;&gt;"",J4016&lt;&gt;""),HYPERLINK("#'"&amp;C4016&amp;"'!"&amp;J4016,J4016),"")</f>
        <v/>
      </c>
    </row>
    <row r="4017" ht="15" customHeight="1">
      <c r="B4017" s="16">
        <f>IF(AND(C4017&lt;&gt;"",J4017&lt;&gt;""),HYPERLINK("#'"&amp;C4017&amp;"'!"&amp;J4017,J4017),"")</f>
        <v/>
      </c>
    </row>
    <row r="4018" ht="15" customHeight="1">
      <c r="B4018" s="16">
        <f>IF(AND(C4018&lt;&gt;"",J4018&lt;&gt;""),HYPERLINK("#'"&amp;C4018&amp;"'!"&amp;J4018,J4018),"")</f>
        <v/>
      </c>
    </row>
    <row r="4019" ht="15" customHeight="1">
      <c r="B4019" s="16">
        <f>IF(AND(C4019&lt;&gt;"",J4019&lt;&gt;""),HYPERLINK("#'"&amp;C4019&amp;"'!"&amp;J4019,J4019),"")</f>
        <v/>
      </c>
    </row>
    <row r="4020" ht="15" customHeight="1">
      <c r="B4020" s="16">
        <f>IF(AND(C4020&lt;&gt;"",J4020&lt;&gt;""),HYPERLINK("#'"&amp;C4020&amp;"'!"&amp;J4020,J4020),"")</f>
        <v/>
      </c>
    </row>
    <row r="4021" ht="15" customHeight="1">
      <c r="B4021" s="16">
        <f>IF(AND(C4021&lt;&gt;"",J4021&lt;&gt;""),HYPERLINK("#'"&amp;C4021&amp;"'!"&amp;J4021,J4021),"")</f>
        <v/>
      </c>
    </row>
    <row r="4022" ht="15" customHeight="1">
      <c r="B4022" s="16">
        <f>IF(AND(C4022&lt;&gt;"",J4022&lt;&gt;""),HYPERLINK("#'"&amp;C4022&amp;"'!"&amp;J4022,J4022),"")</f>
        <v/>
      </c>
    </row>
    <row r="4023" ht="15" customHeight="1">
      <c r="B4023" s="16">
        <f>IF(AND(C4023&lt;&gt;"",J4023&lt;&gt;""),HYPERLINK("#'"&amp;C4023&amp;"'!"&amp;J4023,J4023),"")</f>
        <v/>
      </c>
    </row>
    <row r="4024" ht="15" customHeight="1">
      <c r="B4024" s="16">
        <f>IF(AND(C4024&lt;&gt;"",J4024&lt;&gt;""),HYPERLINK("#'"&amp;C4024&amp;"'!"&amp;J4024,J4024),"")</f>
        <v/>
      </c>
    </row>
    <row r="4025" ht="15" customHeight="1">
      <c r="B4025" s="16">
        <f>IF(AND(C4025&lt;&gt;"",J4025&lt;&gt;""),HYPERLINK("#'"&amp;C4025&amp;"'!"&amp;J4025,J4025),"")</f>
        <v/>
      </c>
    </row>
    <row r="4026" ht="15" customHeight="1">
      <c r="B4026" s="16">
        <f>IF(AND(C4026&lt;&gt;"",J4026&lt;&gt;""),HYPERLINK("#'"&amp;C4026&amp;"'!"&amp;J4026,J4026),"")</f>
        <v/>
      </c>
    </row>
    <row r="4027" ht="15" customHeight="1">
      <c r="B4027" s="16">
        <f>IF(AND(C4027&lt;&gt;"",J4027&lt;&gt;""),HYPERLINK("#'"&amp;C4027&amp;"'!"&amp;J4027,J4027),"")</f>
        <v/>
      </c>
    </row>
    <row r="4028" ht="15" customHeight="1">
      <c r="B4028" s="16">
        <f>IF(AND(C4028&lt;&gt;"",J4028&lt;&gt;""),HYPERLINK("#'"&amp;C4028&amp;"'!"&amp;J4028,J4028),"")</f>
        <v/>
      </c>
    </row>
    <row r="4029" ht="15" customHeight="1">
      <c r="B4029" s="16">
        <f>IF(AND(C4029&lt;&gt;"",J4029&lt;&gt;""),HYPERLINK("#'"&amp;C4029&amp;"'!"&amp;J4029,J4029),"")</f>
        <v/>
      </c>
    </row>
    <row r="4030" ht="15" customHeight="1">
      <c r="B4030" s="16">
        <f>IF(AND(C4030&lt;&gt;"",J4030&lt;&gt;""),HYPERLINK("#'"&amp;C4030&amp;"'!"&amp;J4030,J4030),"")</f>
        <v/>
      </c>
    </row>
    <row r="4031" ht="15" customHeight="1">
      <c r="B4031" s="16">
        <f>IF(AND(C4031&lt;&gt;"",J4031&lt;&gt;""),HYPERLINK("#'"&amp;C4031&amp;"'!"&amp;J4031,J4031),"")</f>
        <v/>
      </c>
    </row>
    <row r="4032" ht="15" customHeight="1">
      <c r="B4032" s="16">
        <f>IF(AND(C4032&lt;&gt;"",J4032&lt;&gt;""),HYPERLINK("#'"&amp;C4032&amp;"'!"&amp;J4032,J4032),"")</f>
        <v/>
      </c>
    </row>
    <row r="4033" ht="15" customHeight="1">
      <c r="B4033" s="16">
        <f>IF(AND(C4033&lt;&gt;"",J4033&lt;&gt;""),HYPERLINK("#'"&amp;C4033&amp;"'!"&amp;J4033,J4033),"")</f>
        <v/>
      </c>
    </row>
    <row r="4034" ht="15" customHeight="1">
      <c r="B4034" s="16">
        <f>IF(AND(C4034&lt;&gt;"",J4034&lt;&gt;""),HYPERLINK("#'"&amp;C4034&amp;"'!"&amp;J4034,J4034),"")</f>
        <v/>
      </c>
    </row>
    <row r="4035" ht="15" customHeight="1">
      <c r="B4035" s="16">
        <f>IF(AND(C4035&lt;&gt;"",J4035&lt;&gt;""),HYPERLINK("#'"&amp;C4035&amp;"'!"&amp;J4035,J4035),"")</f>
        <v/>
      </c>
    </row>
    <row r="4036" ht="15" customHeight="1">
      <c r="B4036" s="16">
        <f>IF(AND(C4036&lt;&gt;"",J4036&lt;&gt;""),HYPERLINK("#'"&amp;C4036&amp;"'!"&amp;J4036,J4036),"")</f>
        <v/>
      </c>
    </row>
    <row r="4037" ht="15" customHeight="1">
      <c r="B4037" s="16">
        <f>IF(AND(C4037&lt;&gt;"",J4037&lt;&gt;""),HYPERLINK("#'"&amp;C4037&amp;"'!"&amp;J4037,J4037),"")</f>
        <v/>
      </c>
    </row>
    <row r="4038" ht="15" customHeight="1">
      <c r="B4038" s="16">
        <f>IF(AND(C4038&lt;&gt;"",J4038&lt;&gt;""),HYPERLINK("#'"&amp;C4038&amp;"'!"&amp;J4038,J4038),"")</f>
        <v/>
      </c>
    </row>
    <row r="4039" ht="15" customHeight="1">
      <c r="B4039" s="16">
        <f>IF(AND(C4039&lt;&gt;"",J4039&lt;&gt;""),HYPERLINK("#'"&amp;C4039&amp;"'!"&amp;J4039,J4039),"")</f>
        <v/>
      </c>
    </row>
    <row r="4040" ht="15" customHeight="1">
      <c r="B4040" s="16">
        <f>IF(AND(C4040&lt;&gt;"",J4040&lt;&gt;""),HYPERLINK("#'"&amp;C4040&amp;"'!"&amp;J4040,J4040),"")</f>
        <v/>
      </c>
    </row>
    <row r="4041" ht="15" customHeight="1">
      <c r="B4041" s="16">
        <f>IF(AND(C4041&lt;&gt;"",J4041&lt;&gt;""),HYPERLINK("#'"&amp;C4041&amp;"'!"&amp;J4041,J4041),"")</f>
        <v/>
      </c>
    </row>
    <row r="4042" ht="15" customHeight="1">
      <c r="B4042" s="16">
        <f>IF(AND(C4042&lt;&gt;"",J4042&lt;&gt;""),HYPERLINK("#'"&amp;C4042&amp;"'!"&amp;J4042,J4042),"")</f>
        <v/>
      </c>
    </row>
    <row r="4043" ht="15" customHeight="1">
      <c r="B4043" s="16">
        <f>IF(AND(C4043&lt;&gt;"",J4043&lt;&gt;""),HYPERLINK("#'"&amp;C4043&amp;"'!"&amp;J4043,J4043),"")</f>
        <v/>
      </c>
    </row>
    <row r="4044" ht="15" customHeight="1">
      <c r="B4044" s="16">
        <f>IF(AND(C4044&lt;&gt;"",J4044&lt;&gt;""),HYPERLINK("#'"&amp;C4044&amp;"'!"&amp;J4044,J4044),"")</f>
        <v/>
      </c>
    </row>
    <row r="4045" ht="15" customHeight="1">
      <c r="B4045" s="16">
        <f>IF(AND(C4045&lt;&gt;"",J4045&lt;&gt;""),HYPERLINK("#'"&amp;C4045&amp;"'!"&amp;J4045,J4045),"")</f>
        <v/>
      </c>
    </row>
    <row r="4046" ht="15" customHeight="1">
      <c r="B4046" s="16">
        <f>IF(AND(C4046&lt;&gt;"",J4046&lt;&gt;""),HYPERLINK("#'"&amp;C4046&amp;"'!"&amp;J4046,J4046),"")</f>
        <v/>
      </c>
    </row>
    <row r="4047" ht="15" customHeight="1">
      <c r="B4047" s="16">
        <f>IF(AND(C4047&lt;&gt;"",J4047&lt;&gt;""),HYPERLINK("#'"&amp;C4047&amp;"'!"&amp;J4047,J4047),"")</f>
        <v/>
      </c>
    </row>
    <row r="4048" ht="15" customHeight="1">
      <c r="B4048" s="16">
        <f>IF(AND(C4048&lt;&gt;"",J4048&lt;&gt;""),HYPERLINK("#'"&amp;C4048&amp;"'!"&amp;J4048,J4048),"")</f>
        <v/>
      </c>
    </row>
    <row r="4049" ht="15" customHeight="1">
      <c r="B4049" s="16">
        <f>IF(AND(C4049&lt;&gt;"",J4049&lt;&gt;""),HYPERLINK("#'"&amp;C4049&amp;"'!"&amp;J4049,J4049),"")</f>
        <v/>
      </c>
    </row>
    <row r="4050" ht="15" customHeight="1">
      <c r="B4050" s="16">
        <f>IF(AND(C4050&lt;&gt;"",J4050&lt;&gt;""),HYPERLINK("#'"&amp;C4050&amp;"'!"&amp;J4050,J4050),"")</f>
        <v/>
      </c>
    </row>
    <row r="4051" ht="15" customHeight="1">
      <c r="B4051" s="16">
        <f>IF(AND(C4051&lt;&gt;"",J4051&lt;&gt;""),HYPERLINK("#'"&amp;C4051&amp;"'!"&amp;J4051,J4051),"")</f>
        <v/>
      </c>
    </row>
    <row r="4052" ht="15" customHeight="1">
      <c r="B4052" s="16">
        <f>IF(AND(C4052&lt;&gt;"",J4052&lt;&gt;""),HYPERLINK("#'"&amp;C4052&amp;"'!"&amp;J4052,J4052),"")</f>
        <v/>
      </c>
    </row>
    <row r="4053" ht="15" customHeight="1">
      <c r="B4053" s="16">
        <f>IF(AND(C4053&lt;&gt;"",J4053&lt;&gt;""),HYPERLINK("#'"&amp;C4053&amp;"'!"&amp;J4053,J4053),"")</f>
        <v/>
      </c>
    </row>
    <row r="4054" ht="15" customHeight="1">
      <c r="B4054" s="16">
        <f>IF(AND(C4054&lt;&gt;"",J4054&lt;&gt;""),HYPERLINK("#'"&amp;C4054&amp;"'!"&amp;J4054,J4054),"")</f>
        <v/>
      </c>
    </row>
    <row r="4055" ht="15" customHeight="1">
      <c r="B4055" s="16">
        <f>IF(AND(C4055&lt;&gt;"",J4055&lt;&gt;""),HYPERLINK("#'"&amp;C4055&amp;"'!"&amp;J4055,J4055),"")</f>
        <v/>
      </c>
    </row>
    <row r="4056" ht="15" customHeight="1">
      <c r="B4056" s="16">
        <f>IF(AND(C4056&lt;&gt;"",J4056&lt;&gt;""),HYPERLINK("#'"&amp;C4056&amp;"'!"&amp;J4056,J4056),"")</f>
        <v/>
      </c>
    </row>
    <row r="4057" ht="15" customHeight="1">
      <c r="B4057" s="16">
        <f>IF(AND(C4057&lt;&gt;"",J4057&lt;&gt;""),HYPERLINK("#'"&amp;C4057&amp;"'!"&amp;J4057,J4057),"")</f>
        <v/>
      </c>
    </row>
    <row r="4058" ht="15" customHeight="1">
      <c r="B4058" s="16">
        <f>IF(AND(C4058&lt;&gt;"",J4058&lt;&gt;""),HYPERLINK("#'"&amp;C4058&amp;"'!"&amp;J4058,J4058),"")</f>
        <v/>
      </c>
    </row>
    <row r="4059" ht="15" customHeight="1">
      <c r="B4059" s="16">
        <f>IF(AND(C4059&lt;&gt;"",J4059&lt;&gt;""),HYPERLINK("#'"&amp;C4059&amp;"'!"&amp;J4059,J4059),"")</f>
        <v/>
      </c>
    </row>
    <row r="4060" ht="15" customHeight="1">
      <c r="B4060" s="16">
        <f>IF(AND(C4060&lt;&gt;"",J4060&lt;&gt;""),HYPERLINK("#'"&amp;C4060&amp;"'!"&amp;J4060,J4060),"")</f>
        <v/>
      </c>
    </row>
    <row r="4061" ht="15" customHeight="1">
      <c r="B4061" s="16">
        <f>IF(AND(C4061&lt;&gt;"",J4061&lt;&gt;""),HYPERLINK("#'"&amp;C4061&amp;"'!"&amp;J4061,J4061),"")</f>
        <v/>
      </c>
    </row>
    <row r="4062" ht="15" customHeight="1">
      <c r="B4062" s="16">
        <f>IF(AND(C4062&lt;&gt;"",J4062&lt;&gt;""),HYPERLINK("#'"&amp;C4062&amp;"'!"&amp;J4062,J4062),"")</f>
        <v/>
      </c>
    </row>
    <row r="4063" ht="15" customHeight="1">
      <c r="B4063" s="16">
        <f>IF(AND(C4063&lt;&gt;"",J4063&lt;&gt;""),HYPERLINK("#'"&amp;C4063&amp;"'!"&amp;J4063,J4063),"")</f>
        <v/>
      </c>
    </row>
    <row r="4064" ht="15" customHeight="1">
      <c r="B4064" s="16">
        <f>IF(AND(C4064&lt;&gt;"",J4064&lt;&gt;""),HYPERLINK("#'"&amp;C4064&amp;"'!"&amp;J4064,J4064),"")</f>
        <v/>
      </c>
    </row>
    <row r="4065" ht="15" customHeight="1">
      <c r="B4065" s="16">
        <f>IF(AND(C4065&lt;&gt;"",J4065&lt;&gt;""),HYPERLINK("#'"&amp;C4065&amp;"'!"&amp;J4065,J4065),"")</f>
        <v/>
      </c>
    </row>
    <row r="4066" ht="15" customHeight="1">
      <c r="B4066" s="16">
        <f>IF(AND(C4066&lt;&gt;"",J4066&lt;&gt;""),HYPERLINK("#'"&amp;C4066&amp;"'!"&amp;J4066,J4066),"")</f>
        <v/>
      </c>
    </row>
    <row r="4067" ht="15" customHeight="1">
      <c r="B4067" s="16">
        <f>IF(AND(C4067&lt;&gt;"",J4067&lt;&gt;""),HYPERLINK("#'"&amp;C4067&amp;"'!"&amp;J4067,J4067),"")</f>
        <v/>
      </c>
    </row>
    <row r="4068" ht="15" customHeight="1">
      <c r="B4068" s="16">
        <f>IF(AND(C4068&lt;&gt;"",J4068&lt;&gt;""),HYPERLINK("#'"&amp;C4068&amp;"'!"&amp;J4068,J4068),"")</f>
        <v/>
      </c>
    </row>
    <row r="4069" ht="15" customHeight="1">
      <c r="B4069" s="16">
        <f>IF(AND(C4069&lt;&gt;"",J4069&lt;&gt;""),HYPERLINK("#'"&amp;C4069&amp;"'!"&amp;J4069,J4069),"")</f>
        <v/>
      </c>
    </row>
    <row r="4070" ht="15" customHeight="1">
      <c r="B4070" s="16">
        <f>IF(AND(C4070&lt;&gt;"",J4070&lt;&gt;""),HYPERLINK("#'"&amp;C4070&amp;"'!"&amp;J4070,J4070),"")</f>
        <v/>
      </c>
    </row>
    <row r="4071" ht="15" customHeight="1">
      <c r="B4071" s="16">
        <f>IF(AND(C4071&lt;&gt;"",J4071&lt;&gt;""),HYPERLINK("#'"&amp;C4071&amp;"'!"&amp;J4071,J4071),"")</f>
        <v/>
      </c>
    </row>
    <row r="4072" ht="15" customHeight="1">
      <c r="B4072" s="16">
        <f>IF(AND(C4072&lt;&gt;"",J4072&lt;&gt;""),HYPERLINK("#'"&amp;C4072&amp;"'!"&amp;J4072,J4072),"")</f>
        <v/>
      </c>
    </row>
    <row r="4073" ht="15" customHeight="1">
      <c r="B4073" s="16">
        <f>IF(AND(C4073&lt;&gt;"",J4073&lt;&gt;""),HYPERLINK("#'"&amp;C4073&amp;"'!"&amp;J4073,J4073),"")</f>
        <v/>
      </c>
    </row>
    <row r="4074" ht="15" customHeight="1">
      <c r="B4074" s="16">
        <f>IF(AND(C4074&lt;&gt;"",J4074&lt;&gt;""),HYPERLINK("#'"&amp;C4074&amp;"'!"&amp;J4074,J4074),"")</f>
        <v/>
      </c>
    </row>
    <row r="4075" ht="15" customHeight="1">
      <c r="B4075" s="16">
        <f>IF(AND(C4075&lt;&gt;"",J4075&lt;&gt;""),HYPERLINK("#'"&amp;C4075&amp;"'!"&amp;J4075,J4075),"")</f>
        <v/>
      </c>
    </row>
    <row r="4076" ht="15" customHeight="1">
      <c r="B4076" s="16">
        <f>IF(AND(C4076&lt;&gt;"",J4076&lt;&gt;""),HYPERLINK("#'"&amp;C4076&amp;"'!"&amp;J4076,J4076),"")</f>
        <v/>
      </c>
    </row>
    <row r="4077" ht="15" customHeight="1">
      <c r="B4077" s="16">
        <f>IF(AND(C4077&lt;&gt;"",J4077&lt;&gt;""),HYPERLINK("#'"&amp;C4077&amp;"'!"&amp;J4077,J4077),"")</f>
        <v/>
      </c>
    </row>
    <row r="4078" ht="15" customHeight="1">
      <c r="B4078" s="16">
        <f>IF(AND(C4078&lt;&gt;"",J4078&lt;&gt;""),HYPERLINK("#'"&amp;C4078&amp;"'!"&amp;J4078,J4078),"")</f>
        <v/>
      </c>
    </row>
    <row r="4079" ht="15" customHeight="1">
      <c r="B4079" s="16">
        <f>IF(AND(C4079&lt;&gt;"",J4079&lt;&gt;""),HYPERLINK("#'"&amp;C4079&amp;"'!"&amp;J4079,J4079),"")</f>
        <v/>
      </c>
    </row>
    <row r="4080" ht="15" customHeight="1">
      <c r="B4080" s="16">
        <f>IF(AND(C4080&lt;&gt;"",J4080&lt;&gt;""),HYPERLINK("#'"&amp;C4080&amp;"'!"&amp;J4080,J4080),"")</f>
        <v/>
      </c>
    </row>
    <row r="4081" ht="15" customHeight="1">
      <c r="B4081" s="16">
        <f>IF(AND(C4081&lt;&gt;"",J4081&lt;&gt;""),HYPERLINK("#'"&amp;C4081&amp;"'!"&amp;J4081,J4081),"")</f>
        <v/>
      </c>
    </row>
    <row r="4082" ht="15" customHeight="1">
      <c r="B4082" s="16">
        <f>IF(AND(C4082&lt;&gt;"",J4082&lt;&gt;""),HYPERLINK("#'"&amp;C4082&amp;"'!"&amp;J4082,J4082),"")</f>
        <v/>
      </c>
    </row>
    <row r="4083" ht="15" customHeight="1">
      <c r="B4083" s="16">
        <f>IF(AND(C4083&lt;&gt;"",J4083&lt;&gt;""),HYPERLINK("#'"&amp;C4083&amp;"'!"&amp;J4083,J4083),"")</f>
        <v/>
      </c>
    </row>
    <row r="4084" ht="15" customHeight="1">
      <c r="B4084" s="16">
        <f>IF(AND(C4084&lt;&gt;"",J4084&lt;&gt;""),HYPERLINK("#'"&amp;C4084&amp;"'!"&amp;J4084,J4084),"")</f>
        <v/>
      </c>
    </row>
    <row r="4085" ht="15" customHeight="1">
      <c r="B4085" s="16">
        <f>IF(AND(C4085&lt;&gt;"",J4085&lt;&gt;""),HYPERLINK("#'"&amp;C4085&amp;"'!"&amp;J4085,J4085),"")</f>
        <v/>
      </c>
    </row>
    <row r="4086" ht="15" customHeight="1">
      <c r="B4086" s="16">
        <f>IF(AND(C4086&lt;&gt;"",J4086&lt;&gt;""),HYPERLINK("#'"&amp;C4086&amp;"'!"&amp;J4086,J4086),"")</f>
        <v/>
      </c>
    </row>
    <row r="4087" ht="15" customHeight="1">
      <c r="B4087" s="16">
        <f>IF(AND(C4087&lt;&gt;"",J4087&lt;&gt;""),HYPERLINK("#'"&amp;C4087&amp;"'!"&amp;J4087,J4087),"")</f>
        <v/>
      </c>
    </row>
    <row r="4088" ht="15" customHeight="1">
      <c r="B4088" s="16">
        <f>IF(AND(C4088&lt;&gt;"",J4088&lt;&gt;""),HYPERLINK("#'"&amp;C4088&amp;"'!"&amp;J4088,J4088),"")</f>
        <v/>
      </c>
    </row>
    <row r="4089" ht="15" customHeight="1">
      <c r="B4089" s="16">
        <f>IF(AND(C4089&lt;&gt;"",J4089&lt;&gt;""),HYPERLINK("#'"&amp;C4089&amp;"'!"&amp;J4089,J4089),"")</f>
        <v/>
      </c>
    </row>
    <row r="4090" ht="15" customHeight="1">
      <c r="B4090" s="16">
        <f>IF(AND(C4090&lt;&gt;"",J4090&lt;&gt;""),HYPERLINK("#'"&amp;C4090&amp;"'!"&amp;J4090,J4090),"")</f>
        <v/>
      </c>
    </row>
    <row r="4091" ht="15" customHeight="1">
      <c r="B4091" s="16">
        <f>IF(AND(C4091&lt;&gt;"",J4091&lt;&gt;""),HYPERLINK("#'"&amp;C4091&amp;"'!"&amp;J4091,J4091),"")</f>
        <v/>
      </c>
    </row>
    <row r="4092" ht="15" customHeight="1">
      <c r="B4092" s="16">
        <f>IF(AND(C4092&lt;&gt;"",J4092&lt;&gt;""),HYPERLINK("#'"&amp;C4092&amp;"'!"&amp;J4092,J4092),"")</f>
        <v/>
      </c>
    </row>
    <row r="4093" ht="15" customHeight="1">
      <c r="B4093" s="16">
        <f>IF(AND(C4093&lt;&gt;"",J4093&lt;&gt;""),HYPERLINK("#'"&amp;C4093&amp;"'!"&amp;J4093,J4093),"")</f>
        <v/>
      </c>
    </row>
    <row r="4094" ht="15" customHeight="1">
      <c r="B4094" s="16">
        <f>IF(AND(C4094&lt;&gt;"",J4094&lt;&gt;""),HYPERLINK("#'"&amp;C4094&amp;"'!"&amp;J4094,J4094),"")</f>
        <v/>
      </c>
    </row>
    <row r="4095" ht="15" customHeight="1">
      <c r="B4095" s="16">
        <f>IF(AND(C4095&lt;&gt;"",J4095&lt;&gt;""),HYPERLINK("#'"&amp;C4095&amp;"'!"&amp;J4095,J4095),"")</f>
        <v/>
      </c>
    </row>
    <row r="4096" ht="15" customHeight="1">
      <c r="B4096" s="16">
        <f>IF(AND(C4096&lt;&gt;"",J4096&lt;&gt;""),HYPERLINK("#'"&amp;C4096&amp;"'!"&amp;J4096,J4096),"")</f>
        <v/>
      </c>
    </row>
    <row r="4097" ht="15" customHeight="1">
      <c r="B4097" s="16">
        <f>IF(AND(C4097&lt;&gt;"",J4097&lt;&gt;""),HYPERLINK("#'"&amp;C4097&amp;"'!"&amp;J4097,J4097),"")</f>
        <v/>
      </c>
    </row>
    <row r="4098" ht="15" customHeight="1">
      <c r="B4098" s="16">
        <f>IF(AND(C4098&lt;&gt;"",J4098&lt;&gt;""),HYPERLINK("#'"&amp;C4098&amp;"'!"&amp;J4098,J4098),"")</f>
        <v/>
      </c>
    </row>
    <row r="4099" ht="15" customHeight="1">
      <c r="B4099" s="16">
        <f>IF(AND(C4099&lt;&gt;"",J4099&lt;&gt;""),HYPERLINK("#'"&amp;C4099&amp;"'!"&amp;J4099,J4099),"")</f>
        <v/>
      </c>
    </row>
    <row r="4100" ht="15" customHeight="1">
      <c r="B4100" s="16">
        <f>IF(AND(C4100&lt;&gt;"",J4100&lt;&gt;""),HYPERLINK("#'"&amp;C4100&amp;"'!"&amp;J4100,J4100),"")</f>
        <v/>
      </c>
    </row>
    <row r="4101" ht="15" customHeight="1">
      <c r="B4101" s="16">
        <f>IF(AND(C4101&lt;&gt;"",J4101&lt;&gt;""),HYPERLINK("#'"&amp;C4101&amp;"'!"&amp;J4101,J4101),"")</f>
        <v/>
      </c>
    </row>
    <row r="4102" ht="15" customHeight="1">
      <c r="B4102" s="16">
        <f>IF(AND(C4102&lt;&gt;"",J4102&lt;&gt;""),HYPERLINK("#'"&amp;C4102&amp;"'!"&amp;J4102,J4102),"")</f>
        <v/>
      </c>
    </row>
    <row r="4103" ht="15" customHeight="1">
      <c r="B4103" s="16">
        <f>IF(AND(C4103&lt;&gt;"",J4103&lt;&gt;""),HYPERLINK("#'"&amp;C4103&amp;"'!"&amp;J4103,J4103),"")</f>
        <v/>
      </c>
    </row>
    <row r="4104" ht="15" customHeight="1">
      <c r="B4104" s="16">
        <f>IF(AND(C4104&lt;&gt;"",J4104&lt;&gt;""),HYPERLINK("#'"&amp;C4104&amp;"'!"&amp;J4104,J4104),"")</f>
        <v/>
      </c>
    </row>
    <row r="4105" ht="15" customHeight="1">
      <c r="B4105" s="16">
        <f>IF(AND(C4105&lt;&gt;"",J4105&lt;&gt;""),HYPERLINK("#'"&amp;C4105&amp;"'!"&amp;J4105,J4105),"")</f>
        <v/>
      </c>
    </row>
    <row r="4106" ht="15" customHeight="1">
      <c r="B4106" s="16">
        <f>IF(AND(C4106&lt;&gt;"",J4106&lt;&gt;""),HYPERLINK("#'"&amp;C4106&amp;"'!"&amp;J4106,J4106),"")</f>
        <v/>
      </c>
    </row>
    <row r="4107" ht="15" customHeight="1">
      <c r="B4107" s="16">
        <f>IF(AND(C4107&lt;&gt;"",J4107&lt;&gt;""),HYPERLINK("#'"&amp;C4107&amp;"'!"&amp;J4107,J4107),"")</f>
        <v/>
      </c>
    </row>
    <row r="4108" ht="15" customHeight="1">
      <c r="B4108" s="16">
        <f>IF(AND(C4108&lt;&gt;"",J4108&lt;&gt;""),HYPERLINK("#'"&amp;C4108&amp;"'!"&amp;J4108,J4108),"")</f>
        <v/>
      </c>
    </row>
    <row r="4109" ht="15" customHeight="1">
      <c r="B4109" s="16">
        <f>IF(AND(C4109&lt;&gt;"",J4109&lt;&gt;""),HYPERLINK("#'"&amp;C4109&amp;"'!"&amp;J4109,J4109),"")</f>
        <v/>
      </c>
    </row>
    <row r="4110" ht="15" customHeight="1">
      <c r="B4110" s="16">
        <f>IF(AND(C4110&lt;&gt;"",J4110&lt;&gt;""),HYPERLINK("#'"&amp;C4110&amp;"'!"&amp;J4110,J4110),"")</f>
        <v/>
      </c>
    </row>
    <row r="4111" ht="15" customHeight="1">
      <c r="B4111" s="16">
        <f>IF(AND(C4111&lt;&gt;"",J4111&lt;&gt;""),HYPERLINK("#'"&amp;C4111&amp;"'!"&amp;J4111,J4111),"")</f>
        <v/>
      </c>
    </row>
    <row r="4112" ht="15" customHeight="1">
      <c r="B4112" s="16">
        <f>IF(AND(C4112&lt;&gt;"",J4112&lt;&gt;""),HYPERLINK("#'"&amp;C4112&amp;"'!"&amp;J4112,J4112),"")</f>
        <v/>
      </c>
    </row>
    <row r="4113" ht="15" customHeight="1">
      <c r="B4113" s="16">
        <f>IF(AND(C4113&lt;&gt;"",J4113&lt;&gt;""),HYPERLINK("#'"&amp;C4113&amp;"'!"&amp;J4113,J4113),"")</f>
        <v/>
      </c>
    </row>
    <row r="4114" ht="15" customHeight="1">
      <c r="B4114" s="16">
        <f>IF(AND(C4114&lt;&gt;"",J4114&lt;&gt;""),HYPERLINK("#'"&amp;C4114&amp;"'!"&amp;J4114,J4114),"")</f>
        <v/>
      </c>
    </row>
    <row r="4115" ht="15" customHeight="1">
      <c r="B4115" s="16">
        <f>IF(AND(C4115&lt;&gt;"",J4115&lt;&gt;""),HYPERLINK("#'"&amp;C4115&amp;"'!"&amp;J4115,J4115),"")</f>
        <v/>
      </c>
    </row>
    <row r="4116" ht="15" customHeight="1">
      <c r="B4116" s="16">
        <f>IF(AND(C4116&lt;&gt;"",J4116&lt;&gt;""),HYPERLINK("#'"&amp;C4116&amp;"'!"&amp;J4116,J4116),"")</f>
        <v/>
      </c>
    </row>
    <row r="4117" ht="15" customHeight="1">
      <c r="B4117" s="16">
        <f>IF(AND(C4117&lt;&gt;"",J4117&lt;&gt;""),HYPERLINK("#'"&amp;C4117&amp;"'!"&amp;J4117,J4117),"")</f>
        <v/>
      </c>
    </row>
    <row r="4118" ht="15" customHeight="1">
      <c r="B4118" s="16">
        <f>IF(AND(C4118&lt;&gt;"",J4118&lt;&gt;""),HYPERLINK("#'"&amp;C4118&amp;"'!"&amp;J4118,J4118),"")</f>
        <v/>
      </c>
    </row>
    <row r="4119" ht="15" customHeight="1">
      <c r="B4119" s="16">
        <f>IF(AND(C4119&lt;&gt;"",J4119&lt;&gt;""),HYPERLINK("#'"&amp;C4119&amp;"'!"&amp;J4119,J4119),"")</f>
        <v/>
      </c>
    </row>
    <row r="4120" ht="15" customHeight="1">
      <c r="B4120" s="16">
        <f>IF(AND(C4120&lt;&gt;"",J4120&lt;&gt;""),HYPERLINK("#'"&amp;C4120&amp;"'!"&amp;J4120,J4120),"")</f>
        <v/>
      </c>
    </row>
    <row r="4121" ht="15" customHeight="1">
      <c r="B4121" s="16">
        <f>IF(AND(C4121&lt;&gt;"",J4121&lt;&gt;""),HYPERLINK("#'"&amp;C4121&amp;"'!"&amp;J4121,J4121),"")</f>
        <v/>
      </c>
    </row>
    <row r="4122" ht="15" customHeight="1">
      <c r="B4122" s="16">
        <f>IF(AND(C4122&lt;&gt;"",J4122&lt;&gt;""),HYPERLINK("#'"&amp;C4122&amp;"'!"&amp;J4122,J4122),"")</f>
        <v/>
      </c>
    </row>
    <row r="4123" ht="15" customHeight="1">
      <c r="B4123" s="16">
        <f>IF(AND(C4123&lt;&gt;"",J4123&lt;&gt;""),HYPERLINK("#'"&amp;C4123&amp;"'!"&amp;J4123,J4123),"")</f>
        <v/>
      </c>
    </row>
    <row r="4124" ht="15" customHeight="1">
      <c r="B4124" s="16">
        <f>IF(AND(C4124&lt;&gt;"",J4124&lt;&gt;""),HYPERLINK("#'"&amp;C4124&amp;"'!"&amp;J4124,J4124),"")</f>
        <v/>
      </c>
    </row>
    <row r="4125" ht="15" customHeight="1">
      <c r="B4125" s="16">
        <f>IF(AND(C4125&lt;&gt;"",J4125&lt;&gt;""),HYPERLINK("#'"&amp;C4125&amp;"'!"&amp;J4125,J4125),"")</f>
        <v/>
      </c>
    </row>
    <row r="4126" ht="15" customHeight="1">
      <c r="B4126" s="16">
        <f>IF(AND(C4126&lt;&gt;"",J4126&lt;&gt;""),HYPERLINK("#'"&amp;C4126&amp;"'!"&amp;J4126,J4126),"")</f>
        <v/>
      </c>
    </row>
    <row r="4127" ht="15" customHeight="1">
      <c r="B4127" s="16">
        <f>IF(AND(C4127&lt;&gt;"",J4127&lt;&gt;""),HYPERLINK("#'"&amp;C4127&amp;"'!"&amp;J4127,J4127),"")</f>
        <v/>
      </c>
    </row>
    <row r="4128" ht="15" customHeight="1">
      <c r="B4128" s="16">
        <f>IF(AND(C4128&lt;&gt;"",J4128&lt;&gt;""),HYPERLINK("#'"&amp;C4128&amp;"'!"&amp;J4128,J4128),"")</f>
        <v/>
      </c>
    </row>
    <row r="4129" ht="15" customHeight="1">
      <c r="B4129" s="16">
        <f>IF(AND(C4129&lt;&gt;"",J4129&lt;&gt;""),HYPERLINK("#'"&amp;C4129&amp;"'!"&amp;J4129,J4129),"")</f>
        <v/>
      </c>
    </row>
    <row r="4130" ht="15" customHeight="1">
      <c r="B4130" s="16">
        <f>IF(AND(C4130&lt;&gt;"",J4130&lt;&gt;""),HYPERLINK("#'"&amp;C4130&amp;"'!"&amp;J4130,J4130),"")</f>
        <v/>
      </c>
    </row>
    <row r="4131" ht="15" customHeight="1">
      <c r="B4131" s="16">
        <f>IF(AND(C4131&lt;&gt;"",J4131&lt;&gt;""),HYPERLINK("#'"&amp;C4131&amp;"'!"&amp;J4131,J4131),"")</f>
        <v/>
      </c>
    </row>
    <row r="4132" ht="15" customHeight="1">
      <c r="B4132" s="16">
        <f>IF(AND(C4132&lt;&gt;"",J4132&lt;&gt;""),HYPERLINK("#'"&amp;C4132&amp;"'!"&amp;J4132,J4132),"")</f>
        <v/>
      </c>
    </row>
    <row r="4133" ht="15" customHeight="1">
      <c r="B4133" s="16">
        <f>IF(AND(C4133&lt;&gt;"",J4133&lt;&gt;""),HYPERLINK("#'"&amp;C4133&amp;"'!"&amp;J4133,J4133),"")</f>
        <v/>
      </c>
    </row>
    <row r="4134" ht="15" customHeight="1">
      <c r="B4134" s="16">
        <f>IF(AND(C4134&lt;&gt;"",J4134&lt;&gt;""),HYPERLINK("#'"&amp;C4134&amp;"'!"&amp;J4134,J4134),"")</f>
        <v/>
      </c>
    </row>
    <row r="4135" ht="15" customHeight="1">
      <c r="B4135" s="16">
        <f>IF(AND(C4135&lt;&gt;"",J4135&lt;&gt;""),HYPERLINK("#'"&amp;C4135&amp;"'!"&amp;J4135,J4135),"")</f>
        <v/>
      </c>
    </row>
    <row r="4136" ht="15" customHeight="1">
      <c r="B4136" s="16">
        <f>IF(AND(C4136&lt;&gt;"",J4136&lt;&gt;""),HYPERLINK("#'"&amp;C4136&amp;"'!"&amp;J4136,J4136),"")</f>
        <v/>
      </c>
    </row>
    <row r="4137" ht="15" customHeight="1">
      <c r="B4137" s="16">
        <f>IF(AND(C4137&lt;&gt;"",J4137&lt;&gt;""),HYPERLINK("#'"&amp;C4137&amp;"'!"&amp;J4137,J4137),"")</f>
        <v/>
      </c>
    </row>
    <row r="4138" ht="15" customHeight="1">
      <c r="B4138" s="16">
        <f>IF(AND(C4138&lt;&gt;"",J4138&lt;&gt;""),HYPERLINK("#'"&amp;C4138&amp;"'!"&amp;J4138,J4138),"")</f>
        <v/>
      </c>
    </row>
    <row r="4139" ht="15" customHeight="1">
      <c r="B4139" s="16">
        <f>IF(AND(C4139&lt;&gt;"",J4139&lt;&gt;""),HYPERLINK("#'"&amp;C4139&amp;"'!"&amp;J4139,J4139),"")</f>
        <v/>
      </c>
    </row>
    <row r="4140" ht="15" customHeight="1">
      <c r="B4140" s="16">
        <f>IF(AND(C4140&lt;&gt;"",J4140&lt;&gt;""),HYPERLINK("#'"&amp;C4140&amp;"'!"&amp;J4140,J4140),"")</f>
        <v/>
      </c>
    </row>
    <row r="4141" ht="15" customHeight="1">
      <c r="B4141" s="16">
        <f>IF(AND(C4141&lt;&gt;"",J4141&lt;&gt;""),HYPERLINK("#'"&amp;C4141&amp;"'!"&amp;J4141,J4141),"")</f>
        <v/>
      </c>
    </row>
    <row r="4142" ht="15" customHeight="1">
      <c r="B4142" s="16">
        <f>IF(AND(C4142&lt;&gt;"",J4142&lt;&gt;""),HYPERLINK("#'"&amp;C4142&amp;"'!"&amp;J4142,J4142),"")</f>
        <v/>
      </c>
    </row>
    <row r="4143" ht="15" customHeight="1">
      <c r="B4143" s="16">
        <f>IF(AND(C4143&lt;&gt;"",J4143&lt;&gt;""),HYPERLINK("#'"&amp;C4143&amp;"'!"&amp;J4143,J4143),"")</f>
        <v/>
      </c>
    </row>
    <row r="4144" ht="15" customHeight="1">
      <c r="B4144" s="16">
        <f>IF(AND(C4144&lt;&gt;"",J4144&lt;&gt;""),HYPERLINK("#'"&amp;C4144&amp;"'!"&amp;J4144,J4144),"")</f>
        <v/>
      </c>
    </row>
    <row r="4145" ht="15" customHeight="1">
      <c r="B4145" s="16">
        <f>IF(AND(C4145&lt;&gt;"",J4145&lt;&gt;""),HYPERLINK("#'"&amp;C4145&amp;"'!"&amp;J4145,J4145),"")</f>
        <v/>
      </c>
    </row>
    <row r="4146" ht="15" customHeight="1">
      <c r="B4146" s="16">
        <f>IF(AND(C4146&lt;&gt;"",J4146&lt;&gt;""),HYPERLINK("#'"&amp;C4146&amp;"'!"&amp;J4146,J4146),"")</f>
        <v/>
      </c>
    </row>
    <row r="4147" ht="15" customHeight="1">
      <c r="B4147" s="16">
        <f>IF(AND(C4147&lt;&gt;"",J4147&lt;&gt;""),HYPERLINK("#'"&amp;C4147&amp;"'!"&amp;J4147,J4147),"")</f>
        <v/>
      </c>
    </row>
    <row r="4148" ht="15" customHeight="1">
      <c r="B4148" s="16">
        <f>IF(AND(C4148&lt;&gt;"",J4148&lt;&gt;""),HYPERLINK("#'"&amp;C4148&amp;"'!"&amp;J4148,J4148),"")</f>
        <v/>
      </c>
    </row>
    <row r="4149" ht="15" customHeight="1">
      <c r="B4149" s="16">
        <f>IF(AND(C4149&lt;&gt;"",J4149&lt;&gt;""),HYPERLINK("#'"&amp;C4149&amp;"'!"&amp;J4149,J4149),"")</f>
        <v/>
      </c>
    </row>
    <row r="4150" ht="15" customHeight="1">
      <c r="B4150" s="16">
        <f>IF(AND(C4150&lt;&gt;"",J4150&lt;&gt;""),HYPERLINK("#'"&amp;C4150&amp;"'!"&amp;J4150,J4150),"")</f>
        <v/>
      </c>
    </row>
    <row r="4151" ht="15" customHeight="1">
      <c r="B4151" s="16">
        <f>IF(AND(C4151&lt;&gt;"",J4151&lt;&gt;""),HYPERLINK("#'"&amp;C4151&amp;"'!"&amp;J4151,J4151),"")</f>
        <v/>
      </c>
    </row>
    <row r="4152" ht="15" customHeight="1">
      <c r="B4152" s="16">
        <f>IF(AND(C4152&lt;&gt;"",J4152&lt;&gt;""),HYPERLINK("#'"&amp;C4152&amp;"'!"&amp;J4152,J4152),"")</f>
        <v/>
      </c>
    </row>
    <row r="4153" ht="15" customHeight="1">
      <c r="B4153" s="16">
        <f>IF(AND(C4153&lt;&gt;"",J4153&lt;&gt;""),HYPERLINK("#'"&amp;C4153&amp;"'!"&amp;J4153,J4153),"")</f>
        <v/>
      </c>
    </row>
    <row r="4154" ht="15" customHeight="1">
      <c r="B4154" s="16">
        <f>IF(AND(C4154&lt;&gt;"",J4154&lt;&gt;""),HYPERLINK("#'"&amp;C4154&amp;"'!"&amp;J4154,J4154),"")</f>
        <v/>
      </c>
    </row>
    <row r="4155" ht="15" customHeight="1">
      <c r="B4155" s="16">
        <f>IF(AND(C4155&lt;&gt;"",J4155&lt;&gt;""),HYPERLINK("#'"&amp;C4155&amp;"'!"&amp;J4155,J4155),"")</f>
        <v/>
      </c>
    </row>
    <row r="4156" ht="15" customHeight="1">
      <c r="B4156" s="16">
        <f>IF(AND(C4156&lt;&gt;"",J4156&lt;&gt;""),HYPERLINK("#'"&amp;C4156&amp;"'!"&amp;J4156,J4156),"")</f>
        <v/>
      </c>
    </row>
    <row r="4157" ht="15" customHeight="1">
      <c r="B4157" s="16">
        <f>IF(AND(C4157&lt;&gt;"",J4157&lt;&gt;""),HYPERLINK("#'"&amp;C4157&amp;"'!"&amp;J4157,J4157),"")</f>
        <v/>
      </c>
    </row>
    <row r="4158" ht="15" customHeight="1">
      <c r="B4158" s="16">
        <f>IF(AND(C4158&lt;&gt;"",J4158&lt;&gt;""),HYPERLINK("#'"&amp;C4158&amp;"'!"&amp;J4158,J4158),"")</f>
        <v/>
      </c>
    </row>
    <row r="4159" ht="15" customHeight="1">
      <c r="B4159" s="16">
        <f>IF(AND(C4159&lt;&gt;"",J4159&lt;&gt;""),HYPERLINK("#'"&amp;C4159&amp;"'!"&amp;J4159,J4159),"")</f>
        <v/>
      </c>
    </row>
    <row r="4160" ht="15" customHeight="1">
      <c r="B4160" s="16">
        <f>IF(AND(C4160&lt;&gt;"",J4160&lt;&gt;""),HYPERLINK("#'"&amp;C4160&amp;"'!"&amp;J4160,J4160),"")</f>
        <v/>
      </c>
    </row>
    <row r="4161" ht="15" customHeight="1">
      <c r="B4161" s="16">
        <f>IF(AND(C4161&lt;&gt;"",J4161&lt;&gt;""),HYPERLINK("#'"&amp;C4161&amp;"'!"&amp;J4161,J4161),"")</f>
        <v/>
      </c>
    </row>
    <row r="4162" ht="15" customHeight="1">
      <c r="B4162" s="16">
        <f>IF(AND(C4162&lt;&gt;"",J4162&lt;&gt;""),HYPERLINK("#'"&amp;C4162&amp;"'!"&amp;J4162,J4162),"")</f>
        <v/>
      </c>
    </row>
    <row r="4163" ht="15" customHeight="1">
      <c r="B4163" s="16">
        <f>IF(AND(C4163&lt;&gt;"",J4163&lt;&gt;""),HYPERLINK("#'"&amp;C4163&amp;"'!"&amp;J4163,J4163),"")</f>
        <v/>
      </c>
    </row>
    <row r="4164" ht="15" customHeight="1">
      <c r="B4164" s="16">
        <f>IF(AND(C4164&lt;&gt;"",J4164&lt;&gt;""),HYPERLINK("#'"&amp;C4164&amp;"'!"&amp;J4164,J4164),"")</f>
        <v/>
      </c>
    </row>
    <row r="4165" ht="15" customHeight="1">
      <c r="B4165" s="16">
        <f>IF(AND(C4165&lt;&gt;"",J4165&lt;&gt;""),HYPERLINK("#'"&amp;C4165&amp;"'!"&amp;J4165,J4165),"")</f>
        <v/>
      </c>
    </row>
    <row r="4166" ht="15" customHeight="1">
      <c r="B4166" s="16">
        <f>IF(AND(C4166&lt;&gt;"",J4166&lt;&gt;""),HYPERLINK("#'"&amp;C4166&amp;"'!"&amp;J4166,J4166),"")</f>
        <v/>
      </c>
    </row>
    <row r="4167" ht="15" customHeight="1">
      <c r="B4167" s="16">
        <f>IF(AND(C4167&lt;&gt;"",J4167&lt;&gt;""),HYPERLINK("#'"&amp;C4167&amp;"'!"&amp;J4167,J4167),"")</f>
        <v/>
      </c>
    </row>
    <row r="4168" ht="15" customHeight="1">
      <c r="B4168" s="16">
        <f>IF(AND(C4168&lt;&gt;"",J4168&lt;&gt;""),HYPERLINK("#'"&amp;C4168&amp;"'!"&amp;J4168,J4168),"")</f>
        <v/>
      </c>
    </row>
    <row r="4169" ht="15" customHeight="1">
      <c r="B4169" s="16">
        <f>IF(AND(C4169&lt;&gt;"",J4169&lt;&gt;""),HYPERLINK("#'"&amp;C4169&amp;"'!"&amp;J4169,J4169),"")</f>
        <v/>
      </c>
    </row>
    <row r="4170" ht="15" customHeight="1">
      <c r="B4170" s="16">
        <f>IF(AND(C4170&lt;&gt;"",J4170&lt;&gt;""),HYPERLINK("#'"&amp;C4170&amp;"'!"&amp;J4170,J4170),"")</f>
        <v/>
      </c>
    </row>
    <row r="4171" ht="15" customHeight="1">
      <c r="B4171" s="16">
        <f>IF(AND(C4171&lt;&gt;"",J4171&lt;&gt;""),HYPERLINK("#'"&amp;C4171&amp;"'!"&amp;J4171,J4171),"")</f>
        <v/>
      </c>
    </row>
    <row r="4172" ht="15" customHeight="1">
      <c r="B4172" s="16">
        <f>IF(AND(C4172&lt;&gt;"",J4172&lt;&gt;""),HYPERLINK("#'"&amp;C4172&amp;"'!"&amp;J4172,J4172),"")</f>
        <v/>
      </c>
    </row>
    <row r="4173" ht="15" customHeight="1">
      <c r="B4173" s="16">
        <f>IF(AND(C4173&lt;&gt;"",J4173&lt;&gt;""),HYPERLINK("#'"&amp;C4173&amp;"'!"&amp;J4173,J4173),"")</f>
        <v/>
      </c>
    </row>
    <row r="4174" ht="15" customHeight="1">
      <c r="B4174" s="16">
        <f>IF(AND(C4174&lt;&gt;"",J4174&lt;&gt;""),HYPERLINK("#'"&amp;C4174&amp;"'!"&amp;J4174,J4174),"")</f>
        <v/>
      </c>
    </row>
    <row r="4175" ht="15" customHeight="1">
      <c r="B4175" s="16">
        <f>IF(AND(C4175&lt;&gt;"",J4175&lt;&gt;""),HYPERLINK("#'"&amp;C4175&amp;"'!"&amp;J4175,J4175),"")</f>
        <v/>
      </c>
    </row>
    <row r="4176" ht="15" customHeight="1">
      <c r="B4176" s="16">
        <f>IF(AND(C4176&lt;&gt;"",J4176&lt;&gt;""),HYPERLINK("#'"&amp;C4176&amp;"'!"&amp;J4176,J4176),"")</f>
        <v/>
      </c>
    </row>
    <row r="4177" ht="15" customHeight="1">
      <c r="B4177" s="16">
        <f>IF(AND(C4177&lt;&gt;"",J4177&lt;&gt;""),HYPERLINK("#'"&amp;C4177&amp;"'!"&amp;J4177,J4177),"")</f>
        <v/>
      </c>
    </row>
    <row r="4178" ht="15" customHeight="1">
      <c r="B4178" s="16">
        <f>IF(AND(C4178&lt;&gt;"",J4178&lt;&gt;""),HYPERLINK("#'"&amp;C4178&amp;"'!"&amp;J4178,J4178),"")</f>
        <v/>
      </c>
    </row>
    <row r="4179" ht="15" customHeight="1">
      <c r="B4179" s="16">
        <f>IF(AND(C4179&lt;&gt;"",J4179&lt;&gt;""),HYPERLINK("#'"&amp;C4179&amp;"'!"&amp;J4179,J4179),"")</f>
        <v/>
      </c>
    </row>
    <row r="4180" ht="15" customHeight="1">
      <c r="B4180" s="16">
        <f>IF(AND(C4180&lt;&gt;"",J4180&lt;&gt;""),HYPERLINK("#'"&amp;C4180&amp;"'!"&amp;J4180,J4180),"")</f>
        <v/>
      </c>
    </row>
    <row r="4181" ht="15" customHeight="1">
      <c r="B4181" s="16">
        <f>IF(AND(C4181&lt;&gt;"",J4181&lt;&gt;""),HYPERLINK("#'"&amp;C4181&amp;"'!"&amp;J4181,J4181),"")</f>
        <v/>
      </c>
    </row>
    <row r="4182" ht="15" customHeight="1">
      <c r="B4182" s="16">
        <f>IF(AND(C4182&lt;&gt;"",J4182&lt;&gt;""),HYPERLINK("#'"&amp;C4182&amp;"'!"&amp;J4182,J4182),"")</f>
        <v/>
      </c>
    </row>
    <row r="4183" ht="15" customHeight="1">
      <c r="B4183" s="16">
        <f>IF(AND(C4183&lt;&gt;"",J4183&lt;&gt;""),HYPERLINK("#'"&amp;C4183&amp;"'!"&amp;J4183,J4183),"")</f>
        <v/>
      </c>
    </row>
    <row r="4184" ht="15" customHeight="1">
      <c r="B4184" s="16">
        <f>IF(AND(C4184&lt;&gt;"",J4184&lt;&gt;""),HYPERLINK("#'"&amp;C4184&amp;"'!"&amp;J4184,J4184),"")</f>
        <v/>
      </c>
    </row>
    <row r="4185" ht="15" customHeight="1">
      <c r="B4185" s="16">
        <f>IF(AND(C4185&lt;&gt;"",J4185&lt;&gt;""),HYPERLINK("#'"&amp;C4185&amp;"'!"&amp;J4185,J4185),"")</f>
        <v/>
      </c>
    </row>
    <row r="4186" ht="15" customHeight="1">
      <c r="B4186" s="16">
        <f>IF(AND(C4186&lt;&gt;"",J4186&lt;&gt;""),HYPERLINK("#'"&amp;C4186&amp;"'!"&amp;J4186,J4186),"")</f>
        <v/>
      </c>
    </row>
    <row r="4187" ht="15" customHeight="1">
      <c r="B4187" s="16">
        <f>IF(AND(C4187&lt;&gt;"",J4187&lt;&gt;""),HYPERLINK("#'"&amp;C4187&amp;"'!"&amp;J4187,J4187),"")</f>
        <v/>
      </c>
    </row>
    <row r="4188" ht="15" customHeight="1">
      <c r="B4188" s="16">
        <f>IF(AND(C4188&lt;&gt;"",J4188&lt;&gt;""),HYPERLINK("#'"&amp;C4188&amp;"'!"&amp;J4188,J4188),"")</f>
        <v/>
      </c>
    </row>
    <row r="4189" ht="15" customHeight="1">
      <c r="B4189" s="16">
        <f>IF(AND(C4189&lt;&gt;"",J4189&lt;&gt;""),HYPERLINK("#'"&amp;C4189&amp;"'!"&amp;J4189,J4189),"")</f>
        <v/>
      </c>
    </row>
    <row r="4190" ht="15" customHeight="1">
      <c r="B4190" s="16">
        <f>IF(AND(C4190&lt;&gt;"",J4190&lt;&gt;""),HYPERLINK("#'"&amp;C4190&amp;"'!"&amp;J4190,J4190),"")</f>
        <v/>
      </c>
    </row>
    <row r="4191" ht="15" customHeight="1">
      <c r="B4191" s="16">
        <f>IF(AND(C4191&lt;&gt;"",J4191&lt;&gt;""),HYPERLINK("#'"&amp;C4191&amp;"'!"&amp;J4191,J4191),"")</f>
        <v/>
      </c>
    </row>
    <row r="4192" ht="15" customHeight="1">
      <c r="B4192" s="16">
        <f>IF(AND(C4192&lt;&gt;"",J4192&lt;&gt;""),HYPERLINK("#'"&amp;C4192&amp;"'!"&amp;J4192,J4192),"")</f>
        <v/>
      </c>
    </row>
    <row r="4193" ht="15" customHeight="1">
      <c r="B4193" s="16">
        <f>IF(AND(C4193&lt;&gt;"",J4193&lt;&gt;""),HYPERLINK("#'"&amp;C4193&amp;"'!"&amp;J4193,J4193),"")</f>
        <v/>
      </c>
    </row>
    <row r="4194" ht="15" customHeight="1">
      <c r="B4194" s="16">
        <f>IF(AND(C4194&lt;&gt;"",J4194&lt;&gt;""),HYPERLINK("#'"&amp;C4194&amp;"'!"&amp;J4194,J4194),"")</f>
        <v/>
      </c>
    </row>
    <row r="4195" ht="15" customHeight="1">
      <c r="B4195" s="16">
        <f>IF(AND(C4195&lt;&gt;"",J4195&lt;&gt;""),HYPERLINK("#'"&amp;C4195&amp;"'!"&amp;J4195,J4195),"")</f>
        <v/>
      </c>
    </row>
    <row r="4196" ht="15" customHeight="1">
      <c r="B4196" s="16">
        <f>IF(AND(C4196&lt;&gt;"",J4196&lt;&gt;""),HYPERLINK("#'"&amp;C4196&amp;"'!"&amp;J4196,J4196),"")</f>
        <v/>
      </c>
    </row>
    <row r="4197" ht="15" customHeight="1">
      <c r="B4197" s="16">
        <f>IF(AND(C4197&lt;&gt;"",J4197&lt;&gt;""),HYPERLINK("#'"&amp;C4197&amp;"'!"&amp;J4197,J4197),"")</f>
        <v/>
      </c>
    </row>
    <row r="4198" ht="15" customHeight="1">
      <c r="B4198" s="16">
        <f>IF(AND(C4198&lt;&gt;"",J4198&lt;&gt;""),HYPERLINK("#'"&amp;C4198&amp;"'!"&amp;J4198,J4198),"")</f>
        <v/>
      </c>
    </row>
    <row r="4199" ht="15" customHeight="1">
      <c r="B4199" s="16">
        <f>IF(AND(C4199&lt;&gt;"",J4199&lt;&gt;""),HYPERLINK("#'"&amp;C4199&amp;"'!"&amp;J4199,J4199),"")</f>
        <v/>
      </c>
    </row>
    <row r="4200" ht="15" customHeight="1">
      <c r="B4200" s="16">
        <f>IF(AND(C4200&lt;&gt;"",J4200&lt;&gt;""),HYPERLINK("#'"&amp;C4200&amp;"'!"&amp;J4200,J4200),"")</f>
        <v/>
      </c>
    </row>
    <row r="4201" ht="15" customHeight="1">
      <c r="B4201" s="16">
        <f>IF(AND(C4201&lt;&gt;"",J4201&lt;&gt;""),HYPERLINK("#'"&amp;C4201&amp;"'!"&amp;J4201,J4201),"")</f>
        <v/>
      </c>
    </row>
    <row r="4202" ht="15" customHeight="1">
      <c r="B4202" s="16">
        <f>IF(AND(C4202&lt;&gt;"",J4202&lt;&gt;""),HYPERLINK("#'"&amp;C4202&amp;"'!"&amp;J4202,J4202),"")</f>
        <v/>
      </c>
    </row>
    <row r="4203" ht="15" customHeight="1">
      <c r="B4203" s="16">
        <f>IF(AND(C4203&lt;&gt;"",J4203&lt;&gt;""),HYPERLINK("#'"&amp;C4203&amp;"'!"&amp;J4203,J4203),"")</f>
        <v/>
      </c>
    </row>
    <row r="4204" ht="15" customHeight="1">
      <c r="B4204" s="16">
        <f>IF(AND(C4204&lt;&gt;"",J4204&lt;&gt;""),HYPERLINK("#'"&amp;C4204&amp;"'!"&amp;J4204,J4204),"")</f>
        <v/>
      </c>
    </row>
    <row r="4205" ht="15" customHeight="1">
      <c r="B4205" s="16">
        <f>IF(AND(C4205&lt;&gt;"",J4205&lt;&gt;""),HYPERLINK("#'"&amp;C4205&amp;"'!"&amp;J4205,J4205),"")</f>
        <v/>
      </c>
    </row>
    <row r="4206" ht="15" customHeight="1">
      <c r="B4206" s="16">
        <f>IF(AND(C4206&lt;&gt;"",J4206&lt;&gt;""),HYPERLINK("#'"&amp;C4206&amp;"'!"&amp;J4206,J4206),"")</f>
        <v/>
      </c>
    </row>
    <row r="4207" ht="15" customHeight="1">
      <c r="B4207" s="16">
        <f>IF(AND(C4207&lt;&gt;"",J4207&lt;&gt;""),HYPERLINK("#'"&amp;C4207&amp;"'!"&amp;J4207,J4207),"")</f>
        <v/>
      </c>
    </row>
    <row r="4208" ht="15" customHeight="1">
      <c r="B4208" s="16">
        <f>IF(AND(C4208&lt;&gt;"",J4208&lt;&gt;""),HYPERLINK("#'"&amp;C4208&amp;"'!"&amp;J4208,J4208),"")</f>
        <v/>
      </c>
    </row>
    <row r="4209" ht="15" customHeight="1">
      <c r="B4209" s="16">
        <f>IF(AND(C4209&lt;&gt;"",J4209&lt;&gt;""),HYPERLINK("#'"&amp;C4209&amp;"'!"&amp;J4209,J4209),"")</f>
        <v/>
      </c>
    </row>
    <row r="4210" ht="15" customHeight="1">
      <c r="B4210" s="16">
        <f>IF(AND(C4210&lt;&gt;"",J4210&lt;&gt;""),HYPERLINK("#'"&amp;C4210&amp;"'!"&amp;J4210,J4210),"")</f>
        <v/>
      </c>
    </row>
    <row r="4211" ht="15" customHeight="1">
      <c r="B4211" s="16">
        <f>IF(AND(C4211&lt;&gt;"",J4211&lt;&gt;""),HYPERLINK("#'"&amp;C4211&amp;"'!"&amp;J4211,J4211),"")</f>
        <v/>
      </c>
    </row>
    <row r="4212" ht="15" customHeight="1">
      <c r="B4212" s="16">
        <f>IF(AND(C4212&lt;&gt;"",J4212&lt;&gt;""),HYPERLINK("#'"&amp;C4212&amp;"'!"&amp;J4212,J4212),"")</f>
        <v/>
      </c>
    </row>
    <row r="4213" ht="15" customHeight="1">
      <c r="B4213" s="16">
        <f>IF(AND(C4213&lt;&gt;"",J4213&lt;&gt;""),HYPERLINK("#'"&amp;C4213&amp;"'!"&amp;J4213,J4213),"")</f>
        <v/>
      </c>
    </row>
    <row r="4214" ht="15" customHeight="1">
      <c r="B4214" s="16">
        <f>IF(AND(C4214&lt;&gt;"",J4214&lt;&gt;""),HYPERLINK("#'"&amp;C4214&amp;"'!"&amp;J4214,J4214),"")</f>
        <v/>
      </c>
    </row>
    <row r="4215" ht="15" customHeight="1">
      <c r="B4215" s="16">
        <f>IF(AND(C4215&lt;&gt;"",J4215&lt;&gt;""),HYPERLINK("#'"&amp;C4215&amp;"'!"&amp;J4215,J4215),"")</f>
        <v/>
      </c>
    </row>
    <row r="4216" ht="15" customHeight="1">
      <c r="B4216" s="16">
        <f>IF(AND(C4216&lt;&gt;"",J4216&lt;&gt;""),HYPERLINK("#'"&amp;C4216&amp;"'!"&amp;J4216,J4216),"")</f>
        <v/>
      </c>
    </row>
    <row r="4217" ht="15" customHeight="1">
      <c r="B4217" s="16">
        <f>IF(AND(C4217&lt;&gt;"",J4217&lt;&gt;""),HYPERLINK("#'"&amp;C4217&amp;"'!"&amp;J4217,J4217),"")</f>
        <v/>
      </c>
    </row>
    <row r="4218" ht="15" customHeight="1">
      <c r="B4218" s="16">
        <f>IF(AND(C4218&lt;&gt;"",J4218&lt;&gt;""),HYPERLINK("#'"&amp;C4218&amp;"'!"&amp;J4218,J4218),"")</f>
        <v/>
      </c>
    </row>
    <row r="4219" ht="15" customHeight="1">
      <c r="B4219" s="16">
        <f>IF(AND(C4219&lt;&gt;"",J4219&lt;&gt;""),HYPERLINK("#'"&amp;C4219&amp;"'!"&amp;J4219,J4219),"")</f>
        <v/>
      </c>
    </row>
    <row r="4220" ht="15" customHeight="1">
      <c r="B4220" s="16">
        <f>IF(AND(C4220&lt;&gt;"",J4220&lt;&gt;""),HYPERLINK("#'"&amp;C4220&amp;"'!"&amp;J4220,J4220),"")</f>
        <v/>
      </c>
    </row>
    <row r="4221" ht="15" customHeight="1">
      <c r="B4221" s="16">
        <f>IF(AND(C4221&lt;&gt;"",J4221&lt;&gt;""),HYPERLINK("#'"&amp;C4221&amp;"'!"&amp;J4221,J4221),"")</f>
        <v/>
      </c>
    </row>
    <row r="4222" ht="15" customHeight="1">
      <c r="B4222" s="16">
        <f>IF(AND(C4222&lt;&gt;"",J4222&lt;&gt;""),HYPERLINK("#'"&amp;C4222&amp;"'!"&amp;J4222,J4222),"")</f>
        <v/>
      </c>
    </row>
    <row r="4223" ht="15" customHeight="1">
      <c r="B4223" s="16">
        <f>IF(AND(C4223&lt;&gt;"",J4223&lt;&gt;""),HYPERLINK("#'"&amp;C4223&amp;"'!"&amp;J4223,J4223),"")</f>
        <v/>
      </c>
    </row>
    <row r="4224" ht="15" customHeight="1">
      <c r="B4224" s="16">
        <f>IF(AND(C4224&lt;&gt;"",J4224&lt;&gt;""),HYPERLINK("#'"&amp;C4224&amp;"'!"&amp;J4224,J4224),"")</f>
        <v/>
      </c>
    </row>
    <row r="4225" ht="15" customHeight="1">
      <c r="B4225" s="16">
        <f>IF(AND(C4225&lt;&gt;"",J4225&lt;&gt;""),HYPERLINK("#'"&amp;C4225&amp;"'!"&amp;J4225,J4225),"")</f>
        <v/>
      </c>
    </row>
    <row r="4226" ht="15" customHeight="1">
      <c r="B4226" s="16">
        <f>IF(AND(C4226&lt;&gt;"",J4226&lt;&gt;""),HYPERLINK("#'"&amp;C4226&amp;"'!"&amp;J4226,J4226),"")</f>
        <v/>
      </c>
    </row>
    <row r="4227" ht="15" customHeight="1">
      <c r="B4227" s="16">
        <f>IF(AND(C4227&lt;&gt;"",J4227&lt;&gt;""),HYPERLINK("#'"&amp;C4227&amp;"'!"&amp;J4227,J4227),"")</f>
        <v/>
      </c>
    </row>
    <row r="4228" ht="15" customHeight="1">
      <c r="B4228" s="16">
        <f>IF(AND(C4228&lt;&gt;"",J4228&lt;&gt;""),HYPERLINK("#'"&amp;C4228&amp;"'!"&amp;J4228,J4228),"")</f>
        <v/>
      </c>
    </row>
    <row r="4229" ht="15" customHeight="1">
      <c r="B4229" s="16">
        <f>IF(AND(C4229&lt;&gt;"",J4229&lt;&gt;""),HYPERLINK("#'"&amp;C4229&amp;"'!"&amp;J4229,J4229),"")</f>
        <v/>
      </c>
    </row>
    <row r="4230" ht="15" customHeight="1">
      <c r="B4230" s="16">
        <f>IF(AND(C4230&lt;&gt;"",J4230&lt;&gt;""),HYPERLINK("#'"&amp;C4230&amp;"'!"&amp;J4230,J4230),"")</f>
        <v/>
      </c>
    </row>
    <row r="4231" ht="15" customHeight="1">
      <c r="B4231" s="16">
        <f>IF(AND(C4231&lt;&gt;"",J4231&lt;&gt;""),HYPERLINK("#'"&amp;C4231&amp;"'!"&amp;J4231,J4231),"")</f>
        <v/>
      </c>
    </row>
    <row r="4232" ht="15" customHeight="1">
      <c r="B4232" s="16">
        <f>IF(AND(C4232&lt;&gt;"",J4232&lt;&gt;""),HYPERLINK("#'"&amp;C4232&amp;"'!"&amp;J4232,J4232),"")</f>
        <v/>
      </c>
    </row>
    <row r="4233" ht="15" customHeight="1">
      <c r="B4233" s="16">
        <f>IF(AND(C4233&lt;&gt;"",J4233&lt;&gt;""),HYPERLINK("#'"&amp;C4233&amp;"'!"&amp;J4233,J4233),"")</f>
        <v/>
      </c>
    </row>
    <row r="4234" ht="15" customHeight="1">
      <c r="B4234" s="16">
        <f>IF(AND(C4234&lt;&gt;"",J4234&lt;&gt;""),HYPERLINK("#'"&amp;C4234&amp;"'!"&amp;J4234,J4234),"")</f>
        <v/>
      </c>
    </row>
    <row r="4235" ht="15" customHeight="1">
      <c r="B4235" s="16">
        <f>IF(AND(C4235&lt;&gt;"",J4235&lt;&gt;""),HYPERLINK("#'"&amp;C4235&amp;"'!"&amp;J4235,J4235),"")</f>
        <v/>
      </c>
    </row>
    <row r="4236" ht="15" customHeight="1">
      <c r="B4236" s="16">
        <f>IF(AND(C4236&lt;&gt;"",J4236&lt;&gt;""),HYPERLINK("#'"&amp;C4236&amp;"'!"&amp;J4236,J4236),"")</f>
        <v/>
      </c>
    </row>
    <row r="4237" ht="15" customHeight="1">
      <c r="B4237" s="16">
        <f>IF(AND(C4237&lt;&gt;"",J4237&lt;&gt;""),HYPERLINK("#'"&amp;C4237&amp;"'!"&amp;J4237,J4237),"")</f>
        <v/>
      </c>
    </row>
    <row r="4238" ht="15" customHeight="1">
      <c r="B4238" s="16">
        <f>IF(AND(C4238&lt;&gt;"",J4238&lt;&gt;""),HYPERLINK("#'"&amp;C4238&amp;"'!"&amp;J4238,J4238),"")</f>
        <v/>
      </c>
    </row>
    <row r="4239" ht="15" customHeight="1">
      <c r="B4239" s="16">
        <f>IF(AND(C4239&lt;&gt;"",J4239&lt;&gt;""),HYPERLINK("#'"&amp;C4239&amp;"'!"&amp;J4239,J4239),"")</f>
        <v/>
      </c>
    </row>
    <row r="4240" ht="15" customHeight="1">
      <c r="B4240" s="16">
        <f>IF(AND(C4240&lt;&gt;"",J4240&lt;&gt;""),HYPERLINK("#'"&amp;C4240&amp;"'!"&amp;J4240,J4240),"")</f>
        <v/>
      </c>
    </row>
    <row r="4241" ht="15" customHeight="1">
      <c r="B4241" s="16">
        <f>IF(AND(C4241&lt;&gt;"",J4241&lt;&gt;""),HYPERLINK("#'"&amp;C4241&amp;"'!"&amp;J4241,J4241),"")</f>
        <v/>
      </c>
    </row>
    <row r="4242" ht="15" customHeight="1">
      <c r="B4242" s="16">
        <f>IF(AND(C4242&lt;&gt;"",J4242&lt;&gt;""),HYPERLINK("#'"&amp;C4242&amp;"'!"&amp;J4242,J4242),"")</f>
        <v/>
      </c>
    </row>
    <row r="4243" ht="15" customHeight="1">
      <c r="B4243" s="16">
        <f>IF(AND(C4243&lt;&gt;"",J4243&lt;&gt;""),HYPERLINK("#'"&amp;C4243&amp;"'!"&amp;J4243,J4243),"")</f>
        <v/>
      </c>
    </row>
    <row r="4244" ht="15" customHeight="1">
      <c r="B4244" s="16">
        <f>IF(AND(C4244&lt;&gt;"",J4244&lt;&gt;""),HYPERLINK("#'"&amp;C4244&amp;"'!"&amp;J4244,J4244),"")</f>
        <v/>
      </c>
    </row>
    <row r="4245" ht="15" customHeight="1">
      <c r="B4245" s="16">
        <f>IF(AND(C4245&lt;&gt;"",J4245&lt;&gt;""),HYPERLINK("#'"&amp;C4245&amp;"'!"&amp;J4245,J4245),"")</f>
        <v/>
      </c>
    </row>
    <row r="4246" ht="15" customHeight="1">
      <c r="B4246" s="16">
        <f>IF(AND(C4246&lt;&gt;"",J4246&lt;&gt;""),HYPERLINK("#'"&amp;C4246&amp;"'!"&amp;J4246,J4246),"")</f>
        <v/>
      </c>
    </row>
    <row r="4247" ht="15" customHeight="1">
      <c r="B4247" s="16">
        <f>IF(AND(C4247&lt;&gt;"",J4247&lt;&gt;""),HYPERLINK("#'"&amp;C4247&amp;"'!"&amp;J4247,J4247),"")</f>
        <v/>
      </c>
    </row>
    <row r="4248" ht="15" customHeight="1">
      <c r="B4248" s="16">
        <f>IF(AND(C4248&lt;&gt;"",J4248&lt;&gt;""),HYPERLINK("#'"&amp;C4248&amp;"'!"&amp;J4248,J4248),"")</f>
        <v/>
      </c>
    </row>
    <row r="4249" ht="15" customHeight="1">
      <c r="B4249" s="16">
        <f>IF(AND(C4249&lt;&gt;"",J4249&lt;&gt;""),HYPERLINK("#'"&amp;C4249&amp;"'!"&amp;J4249,J4249),"")</f>
        <v/>
      </c>
    </row>
    <row r="4250" ht="15" customHeight="1">
      <c r="B4250" s="16">
        <f>IF(AND(C4250&lt;&gt;"",J4250&lt;&gt;""),HYPERLINK("#'"&amp;C4250&amp;"'!"&amp;J4250,J4250),"")</f>
        <v/>
      </c>
    </row>
    <row r="4251" ht="15" customHeight="1">
      <c r="B4251" s="16">
        <f>IF(AND(C4251&lt;&gt;"",J4251&lt;&gt;""),HYPERLINK("#'"&amp;C4251&amp;"'!"&amp;J4251,J4251),"")</f>
        <v/>
      </c>
    </row>
    <row r="4252" ht="15" customHeight="1">
      <c r="B4252" s="16">
        <f>IF(AND(C4252&lt;&gt;"",J4252&lt;&gt;""),HYPERLINK("#'"&amp;C4252&amp;"'!"&amp;J4252,J4252),"")</f>
        <v/>
      </c>
    </row>
    <row r="4253" ht="15" customHeight="1">
      <c r="B4253" s="16">
        <f>IF(AND(C4253&lt;&gt;"",J4253&lt;&gt;""),HYPERLINK("#'"&amp;C4253&amp;"'!"&amp;J4253,J4253),"")</f>
        <v/>
      </c>
    </row>
    <row r="4254" ht="15" customHeight="1">
      <c r="B4254" s="16">
        <f>IF(AND(C4254&lt;&gt;"",J4254&lt;&gt;""),HYPERLINK("#'"&amp;C4254&amp;"'!"&amp;J4254,J4254),"")</f>
        <v/>
      </c>
    </row>
    <row r="4255" ht="15" customHeight="1">
      <c r="B4255" s="16">
        <f>IF(AND(C4255&lt;&gt;"",J4255&lt;&gt;""),HYPERLINK("#'"&amp;C4255&amp;"'!"&amp;J4255,J4255),"")</f>
        <v/>
      </c>
    </row>
    <row r="4256" ht="15" customHeight="1">
      <c r="B4256" s="16">
        <f>IF(AND(C4256&lt;&gt;"",J4256&lt;&gt;""),HYPERLINK("#'"&amp;C4256&amp;"'!"&amp;J4256,J4256),"")</f>
        <v/>
      </c>
    </row>
    <row r="4257" ht="15" customHeight="1">
      <c r="B4257" s="16">
        <f>IF(AND(C4257&lt;&gt;"",J4257&lt;&gt;""),HYPERLINK("#'"&amp;C4257&amp;"'!"&amp;J4257,J4257),"")</f>
        <v/>
      </c>
    </row>
    <row r="4258" ht="15" customHeight="1">
      <c r="B4258" s="16">
        <f>IF(AND(C4258&lt;&gt;"",J4258&lt;&gt;""),HYPERLINK("#'"&amp;C4258&amp;"'!"&amp;J4258,J4258),"")</f>
        <v/>
      </c>
    </row>
    <row r="4259" ht="15" customHeight="1">
      <c r="B4259" s="16">
        <f>IF(AND(C4259&lt;&gt;"",J4259&lt;&gt;""),HYPERLINK("#'"&amp;C4259&amp;"'!"&amp;J4259,J4259),"")</f>
        <v/>
      </c>
    </row>
    <row r="4260" ht="15" customHeight="1">
      <c r="B4260" s="16">
        <f>IF(AND(C4260&lt;&gt;"",J4260&lt;&gt;""),HYPERLINK("#'"&amp;C4260&amp;"'!"&amp;J4260,J4260),"")</f>
        <v/>
      </c>
    </row>
    <row r="4261" ht="15" customHeight="1">
      <c r="B4261" s="16">
        <f>IF(AND(C4261&lt;&gt;"",J4261&lt;&gt;""),HYPERLINK("#'"&amp;C4261&amp;"'!"&amp;J4261,J4261),"")</f>
        <v/>
      </c>
    </row>
    <row r="4262" ht="15" customHeight="1">
      <c r="B4262" s="16">
        <f>IF(AND(C4262&lt;&gt;"",J4262&lt;&gt;""),HYPERLINK("#'"&amp;C4262&amp;"'!"&amp;J4262,J4262),"")</f>
        <v/>
      </c>
    </row>
    <row r="4263" ht="15" customHeight="1">
      <c r="B4263" s="16">
        <f>IF(AND(C4263&lt;&gt;"",J4263&lt;&gt;""),HYPERLINK("#'"&amp;C4263&amp;"'!"&amp;J4263,J4263),"")</f>
        <v/>
      </c>
    </row>
    <row r="4264" ht="15" customHeight="1">
      <c r="B4264" s="16">
        <f>IF(AND(C4264&lt;&gt;"",J4264&lt;&gt;""),HYPERLINK("#'"&amp;C4264&amp;"'!"&amp;J4264,J4264),"")</f>
        <v/>
      </c>
    </row>
    <row r="4265" ht="15" customHeight="1">
      <c r="B4265" s="16">
        <f>IF(AND(C4265&lt;&gt;"",J4265&lt;&gt;""),HYPERLINK("#'"&amp;C4265&amp;"'!"&amp;J4265,J4265),"")</f>
        <v/>
      </c>
    </row>
    <row r="4266" ht="15" customHeight="1">
      <c r="B4266" s="16">
        <f>IF(AND(C4266&lt;&gt;"",J4266&lt;&gt;""),HYPERLINK("#'"&amp;C4266&amp;"'!"&amp;J4266,J4266),"")</f>
        <v/>
      </c>
    </row>
    <row r="4267" ht="15" customHeight="1">
      <c r="B4267" s="16">
        <f>IF(AND(C4267&lt;&gt;"",J4267&lt;&gt;""),HYPERLINK("#'"&amp;C4267&amp;"'!"&amp;J4267,J4267),"")</f>
        <v/>
      </c>
    </row>
    <row r="4268" ht="15" customHeight="1">
      <c r="B4268" s="16">
        <f>IF(AND(C4268&lt;&gt;"",J4268&lt;&gt;""),HYPERLINK("#'"&amp;C4268&amp;"'!"&amp;J4268,J4268),"")</f>
        <v/>
      </c>
    </row>
    <row r="4269" ht="15" customHeight="1">
      <c r="B4269" s="16">
        <f>IF(AND(C4269&lt;&gt;"",J4269&lt;&gt;""),HYPERLINK("#'"&amp;C4269&amp;"'!"&amp;J4269,J4269),"")</f>
        <v/>
      </c>
    </row>
    <row r="4270" ht="15" customHeight="1">
      <c r="B4270" s="16">
        <f>IF(AND(C4270&lt;&gt;"",J4270&lt;&gt;""),HYPERLINK("#'"&amp;C4270&amp;"'!"&amp;J4270,J4270),"")</f>
        <v/>
      </c>
    </row>
    <row r="4271" ht="15" customHeight="1">
      <c r="B4271" s="16">
        <f>IF(AND(C4271&lt;&gt;"",J4271&lt;&gt;""),HYPERLINK("#'"&amp;C4271&amp;"'!"&amp;J4271,J4271),"")</f>
        <v/>
      </c>
    </row>
    <row r="4272" ht="15" customHeight="1">
      <c r="B4272" s="16">
        <f>IF(AND(C4272&lt;&gt;"",J4272&lt;&gt;""),HYPERLINK("#'"&amp;C4272&amp;"'!"&amp;J4272,J4272),"")</f>
        <v/>
      </c>
    </row>
    <row r="4273" ht="15" customHeight="1">
      <c r="B4273" s="16">
        <f>IF(AND(C4273&lt;&gt;"",J4273&lt;&gt;""),HYPERLINK("#'"&amp;C4273&amp;"'!"&amp;J4273,J4273),"")</f>
        <v/>
      </c>
    </row>
    <row r="4274" ht="15" customHeight="1">
      <c r="B4274" s="16">
        <f>IF(AND(C4274&lt;&gt;"",J4274&lt;&gt;""),HYPERLINK("#'"&amp;C4274&amp;"'!"&amp;J4274,J4274),"")</f>
        <v/>
      </c>
    </row>
    <row r="4275" ht="15" customHeight="1">
      <c r="B4275" s="16">
        <f>IF(AND(C4275&lt;&gt;"",J4275&lt;&gt;""),HYPERLINK("#'"&amp;C4275&amp;"'!"&amp;J4275,J4275),"")</f>
        <v/>
      </c>
    </row>
    <row r="4276" ht="15" customHeight="1">
      <c r="B4276" s="16">
        <f>IF(AND(C4276&lt;&gt;"",J4276&lt;&gt;""),HYPERLINK("#'"&amp;C4276&amp;"'!"&amp;J4276,J4276),"")</f>
        <v/>
      </c>
    </row>
    <row r="4277" ht="15" customHeight="1">
      <c r="B4277" s="16">
        <f>IF(AND(C4277&lt;&gt;"",J4277&lt;&gt;""),HYPERLINK("#'"&amp;C4277&amp;"'!"&amp;J4277,J4277),"")</f>
        <v/>
      </c>
    </row>
    <row r="4278" ht="15" customHeight="1">
      <c r="B4278" s="16">
        <f>IF(AND(C4278&lt;&gt;"",J4278&lt;&gt;""),HYPERLINK("#'"&amp;C4278&amp;"'!"&amp;J4278,J4278),"")</f>
        <v/>
      </c>
    </row>
    <row r="4279" ht="15" customHeight="1">
      <c r="B4279" s="16">
        <f>IF(AND(C4279&lt;&gt;"",J4279&lt;&gt;""),HYPERLINK("#'"&amp;C4279&amp;"'!"&amp;J4279,J4279),"")</f>
        <v/>
      </c>
    </row>
    <row r="4280" ht="15" customHeight="1">
      <c r="B4280" s="16">
        <f>IF(AND(C4280&lt;&gt;"",J4280&lt;&gt;""),HYPERLINK("#'"&amp;C4280&amp;"'!"&amp;J4280,J4280),"")</f>
        <v/>
      </c>
    </row>
    <row r="4281" ht="15" customHeight="1">
      <c r="B4281" s="16">
        <f>IF(AND(C4281&lt;&gt;"",J4281&lt;&gt;""),HYPERLINK("#'"&amp;C4281&amp;"'!"&amp;J4281,J4281),"")</f>
        <v/>
      </c>
    </row>
    <row r="4282" ht="15" customHeight="1">
      <c r="B4282" s="16">
        <f>IF(AND(C4282&lt;&gt;"",J4282&lt;&gt;""),HYPERLINK("#'"&amp;C4282&amp;"'!"&amp;J4282,J4282),"")</f>
        <v/>
      </c>
    </row>
    <row r="4283" ht="15" customHeight="1">
      <c r="B4283" s="16">
        <f>IF(AND(C4283&lt;&gt;"",J4283&lt;&gt;""),HYPERLINK("#'"&amp;C4283&amp;"'!"&amp;J4283,J4283),"")</f>
        <v/>
      </c>
    </row>
    <row r="4284" ht="15" customHeight="1">
      <c r="B4284" s="16">
        <f>IF(AND(C4284&lt;&gt;"",J4284&lt;&gt;""),HYPERLINK("#'"&amp;C4284&amp;"'!"&amp;J4284,J4284),"")</f>
        <v/>
      </c>
    </row>
    <row r="4285" ht="15" customHeight="1">
      <c r="B4285" s="16">
        <f>IF(AND(C4285&lt;&gt;"",J4285&lt;&gt;""),HYPERLINK("#'"&amp;C4285&amp;"'!"&amp;J4285,J4285),"")</f>
        <v/>
      </c>
    </row>
    <row r="4286" ht="15" customHeight="1">
      <c r="B4286" s="16">
        <f>IF(AND(C4286&lt;&gt;"",J4286&lt;&gt;""),HYPERLINK("#'"&amp;C4286&amp;"'!"&amp;J4286,J4286),"")</f>
        <v/>
      </c>
    </row>
    <row r="4287" ht="15" customHeight="1">
      <c r="B4287" s="16">
        <f>IF(AND(C4287&lt;&gt;"",J4287&lt;&gt;""),HYPERLINK("#'"&amp;C4287&amp;"'!"&amp;J4287,J4287),"")</f>
        <v/>
      </c>
    </row>
    <row r="4288" ht="15" customHeight="1">
      <c r="B4288" s="16">
        <f>IF(AND(C4288&lt;&gt;"",J4288&lt;&gt;""),HYPERLINK("#'"&amp;C4288&amp;"'!"&amp;J4288,J4288),"")</f>
        <v/>
      </c>
    </row>
    <row r="4289" ht="15" customHeight="1">
      <c r="B4289" s="16">
        <f>IF(AND(C4289&lt;&gt;"",J4289&lt;&gt;""),HYPERLINK("#'"&amp;C4289&amp;"'!"&amp;J4289,J4289),"")</f>
        <v/>
      </c>
    </row>
    <row r="4290" ht="15" customHeight="1">
      <c r="B4290" s="16">
        <f>IF(AND(C4290&lt;&gt;"",J4290&lt;&gt;""),HYPERLINK("#'"&amp;C4290&amp;"'!"&amp;J4290,J4290),"")</f>
        <v/>
      </c>
    </row>
    <row r="4291" ht="15" customHeight="1">
      <c r="B4291" s="16">
        <f>IF(AND(C4291&lt;&gt;"",J4291&lt;&gt;""),HYPERLINK("#'"&amp;C4291&amp;"'!"&amp;J4291,J4291),"")</f>
        <v/>
      </c>
    </row>
    <row r="4292" ht="15" customHeight="1">
      <c r="B4292" s="16">
        <f>IF(AND(C4292&lt;&gt;"",J4292&lt;&gt;""),HYPERLINK("#'"&amp;C4292&amp;"'!"&amp;J4292,J4292),"")</f>
        <v/>
      </c>
    </row>
    <row r="4293" ht="15" customHeight="1">
      <c r="B4293" s="16">
        <f>IF(AND(C4293&lt;&gt;"",J4293&lt;&gt;""),HYPERLINK("#'"&amp;C4293&amp;"'!"&amp;J4293,J4293),"")</f>
        <v/>
      </c>
    </row>
    <row r="4294" ht="15" customHeight="1">
      <c r="B4294" s="16">
        <f>IF(AND(C4294&lt;&gt;"",J4294&lt;&gt;""),HYPERLINK("#'"&amp;C4294&amp;"'!"&amp;J4294,J4294),"")</f>
        <v/>
      </c>
    </row>
    <row r="4295" ht="15" customHeight="1">
      <c r="B4295" s="16">
        <f>IF(AND(C4295&lt;&gt;"",J4295&lt;&gt;""),HYPERLINK("#'"&amp;C4295&amp;"'!"&amp;J4295,J4295),"")</f>
        <v/>
      </c>
    </row>
    <row r="4296" ht="15" customHeight="1">
      <c r="B4296" s="16">
        <f>IF(AND(C4296&lt;&gt;"",J4296&lt;&gt;""),HYPERLINK("#'"&amp;C4296&amp;"'!"&amp;J4296,J4296),"")</f>
        <v/>
      </c>
    </row>
    <row r="4297" ht="15" customHeight="1">
      <c r="B4297" s="16">
        <f>IF(AND(C4297&lt;&gt;"",J4297&lt;&gt;""),HYPERLINK("#'"&amp;C4297&amp;"'!"&amp;J4297,J4297),"")</f>
        <v/>
      </c>
    </row>
    <row r="4298" ht="15" customHeight="1">
      <c r="B4298" s="16">
        <f>IF(AND(C4298&lt;&gt;"",J4298&lt;&gt;""),HYPERLINK("#'"&amp;C4298&amp;"'!"&amp;J4298,J4298),"")</f>
        <v/>
      </c>
    </row>
    <row r="4299" ht="15" customHeight="1">
      <c r="B4299" s="16">
        <f>IF(AND(C4299&lt;&gt;"",J4299&lt;&gt;""),HYPERLINK("#'"&amp;C4299&amp;"'!"&amp;J4299,J4299),"")</f>
        <v/>
      </c>
    </row>
    <row r="4300" ht="15" customHeight="1">
      <c r="B4300" s="16">
        <f>IF(AND(C4300&lt;&gt;"",J4300&lt;&gt;""),HYPERLINK("#'"&amp;C4300&amp;"'!"&amp;J4300,J4300),"")</f>
        <v/>
      </c>
    </row>
    <row r="4301" ht="15" customHeight="1">
      <c r="B4301" s="16">
        <f>IF(AND(C4301&lt;&gt;"",J4301&lt;&gt;""),HYPERLINK("#'"&amp;C4301&amp;"'!"&amp;J4301,J4301),"")</f>
        <v/>
      </c>
    </row>
    <row r="4302" ht="15" customHeight="1">
      <c r="B4302" s="16">
        <f>IF(AND(C4302&lt;&gt;"",J4302&lt;&gt;""),HYPERLINK("#'"&amp;C4302&amp;"'!"&amp;J4302,J4302),"")</f>
        <v/>
      </c>
    </row>
    <row r="4303" ht="15" customHeight="1">
      <c r="B4303" s="16">
        <f>IF(AND(C4303&lt;&gt;"",J4303&lt;&gt;""),HYPERLINK("#'"&amp;C4303&amp;"'!"&amp;J4303,J4303),"")</f>
        <v/>
      </c>
    </row>
    <row r="4304" ht="15" customHeight="1">
      <c r="B4304" s="16">
        <f>IF(AND(C4304&lt;&gt;"",J4304&lt;&gt;""),HYPERLINK("#'"&amp;C4304&amp;"'!"&amp;J4304,J4304),"")</f>
        <v/>
      </c>
    </row>
    <row r="4305" ht="15" customHeight="1">
      <c r="B4305" s="16">
        <f>IF(AND(C4305&lt;&gt;"",J4305&lt;&gt;""),HYPERLINK("#'"&amp;C4305&amp;"'!"&amp;J4305,J4305),"")</f>
        <v/>
      </c>
    </row>
    <row r="4306" ht="15" customHeight="1">
      <c r="B4306" s="16">
        <f>IF(AND(C4306&lt;&gt;"",J4306&lt;&gt;""),HYPERLINK("#'"&amp;C4306&amp;"'!"&amp;J4306,J4306),"")</f>
        <v/>
      </c>
    </row>
    <row r="4307" ht="15" customHeight="1">
      <c r="B4307" s="16">
        <f>IF(AND(C4307&lt;&gt;"",J4307&lt;&gt;""),HYPERLINK("#'"&amp;C4307&amp;"'!"&amp;J4307,J4307),"")</f>
        <v/>
      </c>
    </row>
    <row r="4308" ht="15" customHeight="1">
      <c r="B4308" s="16">
        <f>IF(AND(C4308&lt;&gt;"",J4308&lt;&gt;""),HYPERLINK("#'"&amp;C4308&amp;"'!"&amp;J4308,J4308),"")</f>
        <v/>
      </c>
    </row>
    <row r="4309" ht="15" customHeight="1">
      <c r="B4309" s="16">
        <f>IF(AND(C4309&lt;&gt;"",J4309&lt;&gt;""),HYPERLINK("#'"&amp;C4309&amp;"'!"&amp;J4309,J4309),"")</f>
        <v/>
      </c>
    </row>
    <row r="4310" ht="15" customHeight="1">
      <c r="B4310" s="16">
        <f>IF(AND(C4310&lt;&gt;"",J4310&lt;&gt;""),HYPERLINK("#'"&amp;C4310&amp;"'!"&amp;J4310,J4310),"")</f>
        <v/>
      </c>
    </row>
    <row r="4311" ht="15" customHeight="1">
      <c r="B4311" s="16">
        <f>IF(AND(C4311&lt;&gt;"",J4311&lt;&gt;""),HYPERLINK("#'"&amp;C4311&amp;"'!"&amp;J4311,J4311),"")</f>
        <v/>
      </c>
    </row>
    <row r="4312" ht="15" customHeight="1">
      <c r="B4312" s="16">
        <f>IF(AND(C4312&lt;&gt;"",J4312&lt;&gt;""),HYPERLINK("#'"&amp;C4312&amp;"'!"&amp;J4312,J4312),"")</f>
        <v/>
      </c>
    </row>
    <row r="4313" ht="15" customHeight="1">
      <c r="B4313" s="16">
        <f>IF(AND(C4313&lt;&gt;"",J4313&lt;&gt;""),HYPERLINK("#'"&amp;C4313&amp;"'!"&amp;J4313,J4313),"")</f>
        <v/>
      </c>
    </row>
    <row r="4314" ht="15" customHeight="1">
      <c r="B4314" s="16">
        <f>IF(AND(C4314&lt;&gt;"",J4314&lt;&gt;""),HYPERLINK("#'"&amp;C4314&amp;"'!"&amp;J4314,J4314),"")</f>
        <v/>
      </c>
    </row>
    <row r="4315" ht="15" customHeight="1">
      <c r="B4315" s="16">
        <f>IF(AND(C4315&lt;&gt;"",J4315&lt;&gt;""),HYPERLINK("#'"&amp;C4315&amp;"'!"&amp;J4315,J4315),"")</f>
        <v/>
      </c>
    </row>
    <row r="4316" ht="15" customHeight="1">
      <c r="B4316" s="16">
        <f>IF(AND(C4316&lt;&gt;"",J4316&lt;&gt;""),HYPERLINK("#'"&amp;C4316&amp;"'!"&amp;J4316,J4316),"")</f>
        <v/>
      </c>
    </row>
    <row r="4317" ht="15" customHeight="1">
      <c r="B4317" s="16">
        <f>IF(AND(C4317&lt;&gt;"",J4317&lt;&gt;""),HYPERLINK("#'"&amp;C4317&amp;"'!"&amp;J4317,J4317),"")</f>
        <v/>
      </c>
    </row>
    <row r="4318" ht="15" customHeight="1">
      <c r="B4318" s="16">
        <f>IF(AND(C4318&lt;&gt;"",J4318&lt;&gt;""),HYPERLINK("#'"&amp;C4318&amp;"'!"&amp;J4318,J4318),"")</f>
        <v/>
      </c>
    </row>
    <row r="4319" ht="15" customHeight="1">
      <c r="B4319" s="16">
        <f>IF(AND(C4319&lt;&gt;"",J4319&lt;&gt;""),HYPERLINK("#'"&amp;C4319&amp;"'!"&amp;J4319,J4319),"")</f>
        <v/>
      </c>
    </row>
    <row r="4320" ht="15" customHeight="1">
      <c r="B4320" s="16">
        <f>IF(AND(C4320&lt;&gt;"",J4320&lt;&gt;""),HYPERLINK("#'"&amp;C4320&amp;"'!"&amp;J4320,J4320),"")</f>
        <v/>
      </c>
    </row>
    <row r="4321" ht="15" customHeight="1">
      <c r="B4321" s="16">
        <f>IF(AND(C4321&lt;&gt;"",J4321&lt;&gt;""),HYPERLINK("#'"&amp;C4321&amp;"'!"&amp;J4321,J4321),"")</f>
        <v/>
      </c>
    </row>
    <row r="4322" ht="15" customHeight="1">
      <c r="B4322" s="16">
        <f>IF(AND(C4322&lt;&gt;"",J4322&lt;&gt;""),HYPERLINK("#'"&amp;C4322&amp;"'!"&amp;J4322,J4322),"")</f>
        <v/>
      </c>
    </row>
    <row r="4323" ht="15" customHeight="1">
      <c r="B4323" s="16">
        <f>IF(AND(C4323&lt;&gt;"",J4323&lt;&gt;""),HYPERLINK("#'"&amp;C4323&amp;"'!"&amp;J4323,J4323),"")</f>
        <v/>
      </c>
    </row>
    <row r="4324" ht="15" customHeight="1">
      <c r="B4324" s="16">
        <f>IF(AND(C4324&lt;&gt;"",J4324&lt;&gt;""),HYPERLINK("#'"&amp;C4324&amp;"'!"&amp;J4324,J4324),"")</f>
        <v/>
      </c>
    </row>
    <row r="4325" ht="15" customHeight="1">
      <c r="B4325" s="16">
        <f>IF(AND(C4325&lt;&gt;"",J4325&lt;&gt;""),HYPERLINK("#'"&amp;C4325&amp;"'!"&amp;J4325,J4325),"")</f>
        <v/>
      </c>
    </row>
    <row r="4326" ht="15" customHeight="1">
      <c r="B4326" s="16">
        <f>IF(AND(C4326&lt;&gt;"",J4326&lt;&gt;""),HYPERLINK("#'"&amp;C4326&amp;"'!"&amp;J4326,J4326),"")</f>
        <v/>
      </c>
    </row>
    <row r="4327" ht="15" customHeight="1">
      <c r="B4327" s="16">
        <f>IF(AND(C4327&lt;&gt;"",J4327&lt;&gt;""),HYPERLINK("#'"&amp;C4327&amp;"'!"&amp;J4327,J4327),"")</f>
        <v/>
      </c>
    </row>
    <row r="4328" ht="15" customHeight="1">
      <c r="B4328" s="16">
        <f>IF(AND(C4328&lt;&gt;"",J4328&lt;&gt;""),HYPERLINK("#'"&amp;C4328&amp;"'!"&amp;J4328,J4328),"")</f>
        <v/>
      </c>
    </row>
    <row r="4329" ht="15" customHeight="1">
      <c r="B4329" s="16">
        <f>IF(AND(C4329&lt;&gt;"",J4329&lt;&gt;""),HYPERLINK("#'"&amp;C4329&amp;"'!"&amp;J4329,J4329),"")</f>
        <v/>
      </c>
    </row>
    <row r="4330" ht="15" customHeight="1">
      <c r="B4330" s="16">
        <f>IF(AND(C4330&lt;&gt;"",J4330&lt;&gt;""),HYPERLINK("#'"&amp;C4330&amp;"'!"&amp;J4330,J4330),"")</f>
        <v/>
      </c>
    </row>
    <row r="4331" ht="15" customHeight="1">
      <c r="B4331" s="16">
        <f>IF(AND(C4331&lt;&gt;"",J4331&lt;&gt;""),HYPERLINK("#'"&amp;C4331&amp;"'!"&amp;J4331,J4331),"")</f>
        <v/>
      </c>
    </row>
    <row r="4332" ht="15" customHeight="1">
      <c r="B4332" s="16">
        <f>IF(AND(C4332&lt;&gt;"",J4332&lt;&gt;""),HYPERLINK("#'"&amp;C4332&amp;"'!"&amp;J4332,J4332),"")</f>
        <v/>
      </c>
    </row>
    <row r="4333" ht="15" customHeight="1">
      <c r="B4333" s="16">
        <f>IF(AND(C4333&lt;&gt;"",J4333&lt;&gt;""),HYPERLINK("#'"&amp;C4333&amp;"'!"&amp;J4333,J4333),"")</f>
        <v/>
      </c>
    </row>
    <row r="4334" ht="15" customHeight="1">
      <c r="B4334" s="16">
        <f>IF(AND(C4334&lt;&gt;"",J4334&lt;&gt;""),HYPERLINK("#'"&amp;C4334&amp;"'!"&amp;J4334,J4334),"")</f>
        <v/>
      </c>
    </row>
    <row r="4335" ht="15" customHeight="1">
      <c r="B4335" s="16">
        <f>IF(AND(C4335&lt;&gt;"",J4335&lt;&gt;""),HYPERLINK("#'"&amp;C4335&amp;"'!"&amp;J4335,J4335),"")</f>
        <v/>
      </c>
    </row>
    <row r="4336" ht="15" customHeight="1">
      <c r="B4336" s="16">
        <f>IF(AND(C4336&lt;&gt;"",J4336&lt;&gt;""),HYPERLINK("#'"&amp;C4336&amp;"'!"&amp;J4336,J4336),"")</f>
        <v/>
      </c>
    </row>
    <row r="4337" ht="15" customHeight="1">
      <c r="B4337" s="16">
        <f>IF(AND(C4337&lt;&gt;"",J4337&lt;&gt;""),HYPERLINK("#'"&amp;C4337&amp;"'!"&amp;J4337,J4337),"")</f>
        <v/>
      </c>
    </row>
    <row r="4338" ht="15" customHeight="1">
      <c r="B4338" s="16">
        <f>IF(AND(C4338&lt;&gt;"",J4338&lt;&gt;""),HYPERLINK("#'"&amp;C4338&amp;"'!"&amp;J4338,J4338),"")</f>
        <v/>
      </c>
    </row>
    <row r="4339" ht="15" customHeight="1">
      <c r="B4339" s="16">
        <f>IF(AND(C4339&lt;&gt;"",J4339&lt;&gt;""),HYPERLINK("#'"&amp;C4339&amp;"'!"&amp;J4339,J4339),"")</f>
        <v/>
      </c>
    </row>
    <row r="4340" ht="15" customHeight="1">
      <c r="B4340" s="16">
        <f>IF(AND(C4340&lt;&gt;"",J4340&lt;&gt;""),HYPERLINK("#'"&amp;C4340&amp;"'!"&amp;J4340,J4340),"")</f>
        <v/>
      </c>
    </row>
    <row r="4341" ht="15" customHeight="1">
      <c r="B4341" s="16">
        <f>IF(AND(C4341&lt;&gt;"",J4341&lt;&gt;""),HYPERLINK("#'"&amp;C4341&amp;"'!"&amp;J4341,J4341),"")</f>
        <v/>
      </c>
    </row>
    <row r="4342" ht="15" customHeight="1">
      <c r="B4342" s="16">
        <f>IF(AND(C4342&lt;&gt;"",J4342&lt;&gt;""),HYPERLINK("#'"&amp;C4342&amp;"'!"&amp;J4342,J4342),"")</f>
        <v/>
      </c>
    </row>
    <row r="4343" ht="15" customHeight="1">
      <c r="B4343" s="16">
        <f>IF(AND(C4343&lt;&gt;"",J4343&lt;&gt;""),HYPERLINK("#'"&amp;C4343&amp;"'!"&amp;J4343,J4343),"")</f>
        <v/>
      </c>
    </row>
    <row r="4344" ht="15" customHeight="1">
      <c r="B4344" s="16">
        <f>IF(AND(C4344&lt;&gt;"",J4344&lt;&gt;""),HYPERLINK("#'"&amp;C4344&amp;"'!"&amp;J4344,J4344),"")</f>
        <v/>
      </c>
    </row>
    <row r="4345" ht="15" customHeight="1">
      <c r="B4345" s="16">
        <f>IF(AND(C4345&lt;&gt;"",J4345&lt;&gt;""),HYPERLINK("#'"&amp;C4345&amp;"'!"&amp;J4345,J4345),"")</f>
        <v/>
      </c>
    </row>
    <row r="4346" ht="15" customHeight="1">
      <c r="B4346" s="16">
        <f>IF(AND(C4346&lt;&gt;"",J4346&lt;&gt;""),HYPERLINK("#'"&amp;C4346&amp;"'!"&amp;J4346,J4346),"")</f>
        <v/>
      </c>
    </row>
    <row r="4347" ht="15" customHeight="1">
      <c r="B4347" s="16">
        <f>IF(AND(C4347&lt;&gt;"",J4347&lt;&gt;""),HYPERLINK("#'"&amp;C4347&amp;"'!"&amp;J4347,J4347),"")</f>
        <v/>
      </c>
    </row>
    <row r="4348" ht="15" customHeight="1">
      <c r="B4348" s="16">
        <f>IF(AND(C4348&lt;&gt;"",J4348&lt;&gt;""),HYPERLINK("#'"&amp;C4348&amp;"'!"&amp;J4348,J4348),"")</f>
        <v/>
      </c>
    </row>
    <row r="4349" ht="15" customHeight="1">
      <c r="B4349" s="16">
        <f>IF(AND(C4349&lt;&gt;"",J4349&lt;&gt;""),HYPERLINK("#'"&amp;C4349&amp;"'!"&amp;J4349,J4349),"")</f>
        <v/>
      </c>
    </row>
    <row r="4350" ht="15" customHeight="1">
      <c r="B4350" s="16">
        <f>IF(AND(C4350&lt;&gt;"",J4350&lt;&gt;""),HYPERLINK("#'"&amp;C4350&amp;"'!"&amp;J4350,J4350),"")</f>
        <v/>
      </c>
    </row>
    <row r="4351" ht="15" customHeight="1">
      <c r="B4351" s="16">
        <f>IF(AND(C4351&lt;&gt;"",J4351&lt;&gt;""),HYPERLINK("#'"&amp;C4351&amp;"'!"&amp;J4351,J4351),"")</f>
        <v/>
      </c>
    </row>
    <row r="4352" ht="15" customHeight="1">
      <c r="B4352" s="16">
        <f>IF(AND(C4352&lt;&gt;"",J4352&lt;&gt;""),HYPERLINK("#'"&amp;C4352&amp;"'!"&amp;J4352,J4352),"")</f>
        <v/>
      </c>
    </row>
    <row r="4353" ht="15" customHeight="1">
      <c r="B4353" s="16">
        <f>IF(AND(C4353&lt;&gt;"",J4353&lt;&gt;""),HYPERLINK("#'"&amp;C4353&amp;"'!"&amp;J4353,J4353),"")</f>
        <v/>
      </c>
    </row>
    <row r="4354" ht="15" customHeight="1">
      <c r="B4354" s="16">
        <f>IF(AND(C4354&lt;&gt;"",J4354&lt;&gt;""),HYPERLINK("#'"&amp;C4354&amp;"'!"&amp;J4354,J4354),"")</f>
        <v/>
      </c>
    </row>
    <row r="4355" ht="15" customHeight="1">
      <c r="B4355" s="16">
        <f>IF(AND(C4355&lt;&gt;"",J4355&lt;&gt;""),HYPERLINK("#'"&amp;C4355&amp;"'!"&amp;J4355,J4355),"")</f>
        <v/>
      </c>
    </row>
    <row r="4356" ht="15" customHeight="1">
      <c r="B4356" s="16">
        <f>IF(AND(C4356&lt;&gt;"",J4356&lt;&gt;""),HYPERLINK("#'"&amp;C4356&amp;"'!"&amp;J4356,J4356),"")</f>
        <v/>
      </c>
    </row>
    <row r="4357" ht="15" customHeight="1">
      <c r="B4357" s="16">
        <f>IF(AND(C4357&lt;&gt;"",J4357&lt;&gt;""),HYPERLINK("#'"&amp;C4357&amp;"'!"&amp;J4357,J4357),"")</f>
        <v/>
      </c>
    </row>
    <row r="4358" ht="15" customHeight="1">
      <c r="B4358" s="16">
        <f>IF(AND(C4358&lt;&gt;"",J4358&lt;&gt;""),HYPERLINK("#'"&amp;C4358&amp;"'!"&amp;J4358,J4358),"")</f>
        <v/>
      </c>
    </row>
    <row r="4359" ht="15" customHeight="1">
      <c r="B4359" s="16">
        <f>IF(AND(C4359&lt;&gt;"",J4359&lt;&gt;""),HYPERLINK("#'"&amp;C4359&amp;"'!"&amp;J4359,J4359),"")</f>
        <v/>
      </c>
    </row>
    <row r="4360" ht="15" customHeight="1">
      <c r="B4360" s="16">
        <f>IF(AND(C4360&lt;&gt;"",J4360&lt;&gt;""),HYPERLINK("#'"&amp;C4360&amp;"'!"&amp;J4360,J4360),"")</f>
        <v/>
      </c>
    </row>
    <row r="4361" ht="15" customHeight="1">
      <c r="B4361" s="16">
        <f>IF(AND(C4361&lt;&gt;"",J4361&lt;&gt;""),HYPERLINK("#'"&amp;C4361&amp;"'!"&amp;J4361,J4361),"")</f>
        <v/>
      </c>
    </row>
    <row r="4362" ht="15" customHeight="1">
      <c r="B4362" s="16">
        <f>IF(AND(C4362&lt;&gt;"",J4362&lt;&gt;""),HYPERLINK("#'"&amp;C4362&amp;"'!"&amp;J4362,J4362),"")</f>
        <v/>
      </c>
    </row>
    <row r="4363" ht="15" customHeight="1">
      <c r="B4363" s="16">
        <f>IF(AND(C4363&lt;&gt;"",J4363&lt;&gt;""),HYPERLINK("#'"&amp;C4363&amp;"'!"&amp;J4363,J4363),"")</f>
        <v/>
      </c>
    </row>
    <row r="4364" ht="15" customHeight="1">
      <c r="B4364" s="16">
        <f>IF(AND(C4364&lt;&gt;"",J4364&lt;&gt;""),HYPERLINK("#'"&amp;C4364&amp;"'!"&amp;J4364,J4364),"")</f>
        <v/>
      </c>
    </row>
    <row r="4365" ht="15" customHeight="1">
      <c r="B4365" s="16">
        <f>IF(AND(C4365&lt;&gt;"",J4365&lt;&gt;""),HYPERLINK("#'"&amp;C4365&amp;"'!"&amp;J4365,J4365),"")</f>
        <v/>
      </c>
    </row>
    <row r="4366" ht="15" customHeight="1">
      <c r="B4366" s="16">
        <f>IF(AND(C4366&lt;&gt;"",J4366&lt;&gt;""),HYPERLINK("#'"&amp;C4366&amp;"'!"&amp;J4366,J4366),"")</f>
        <v/>
      </c>
    </row>
    <row r="4367" ht="15" customHeight="1">
      <c r="B4367" s="16">
        <f>IF(AND(C4367&lt;&gt;"",J4367&lt;&gt;""),HYPERLINK("#'"&amp;C4367&amp;"'!"&amp;J4367,J4367),"")</f>
        <v/>
      </c>
    </row>
    <row r="4368" ht="15" customHeight="1">
      <c r="B4368" s="16">
        <f>IF(AND(C4368&lt;&gt;"",J4368&lt;&gt;""),HYPERLINK("#'"&amp;C4368&amp;"'!"&amp;J4368,J4368),"")</f>
        <v/>
      </c>
    </row>
    <row r="4369" ht="15" customHeight="1">
      <c r="B4369" s="16">
        <f>IF(AND(C4369&lt;&gt;"",J4369&lt;&gt;""),HYPERLINK("#'"&amp;C4369&amp;"'!"&amp;J4369,J4369),"")</f>
        <v/>
      </c>
    </row>
    <row r="4370" ht="15" customHeight="1">
      <c r="B4370" s="16">
        <f>IF(AND(C4370&lt;&gt;"",J4370&lt;&gt;""),HYPERLINK("#'"&amp;C4370&amp;"'!"&amp;J4370,J4370),"")</f>
        <v/>
      </c>
    </row>
    <row r="4371" ht="15" customHeight="1">
      <c r="B4371" s="16">
        <f>IF(AND(C4371&lt;&gt;"",J4371&lt;&gt;""),HYPERLINK("#'"&amp;C4371&amp;"'!"&amp;J4371,J4371),"")</f>
        <v/>
      </c>
    </row>
    <row r="4372" ht="15" customHeight="1">
      <c r="B4372" s="16">
        <f>IF(AND(C4372&lt;&gt;"",J4372&lt;&gt;""),HYPERLINK("#'"&amp;C4372&amp;"'!"&amp;J4372,J4372),"")</f>
        <v/>
      </c>
    </row>
    <row r="4373" ht="15" customHeight="1">
      <c r="B4373" s="16">
        <f>IF(AND(C4373&lt;&gt;"",J4373&lt;&gt;""),HYPERLINK("#'"&amp;C4373&amp;"'!"&amp;J4373,J4373),"")</f>
        <v/>
      </c>
    </row>
    <row r="4374" ht="15" customHeight="1">
      <c r="B4374" s="16">
        <f>IF(AND(C4374&lt;&gt;"",J4374&lt;&gt;""),HYPERLINK("#'"&amp;C4374&amp;"'!"&amp;J4374,J4374),"")</f>
        <v/>
      </c>
    </row>
    <row r="4375" ht="15" customHeight="1">
      <c r="B4375" s="16">
        <f>IF(AND(C4375&lt;&gt;"",J4375&lt;&gt;""),HYPERLINK("#'"&amp;C4375&amp;"'!"&amp;J4375,J4375),"")</f>
        <v/>
      </c>
    </row>
    <row r="4376" ht="15" customHeight="1">
      <c r="B4376" s="16">
        <f>IF(AND(C4376&lt;&gt;"",J4376&lt;&gt;""),HYPERLINK("#'"&amp;C4376&amp;"'!"&amp;J4376,J4376),"")</f>
        <v/>
      </c>
    </row>
    <row r="4377" ht="15" customHeight="1">
      <c r="B4377" s="16">
        <f>IF(AND(C4377&lt;&gt;"",J4377&lt;&gt;""),HYPERLINK("#'"&amp;C4377&amp;"'!"&amp;J4377,J4377),"")</f>
        <v/>
      </c>
    </row>
    <row r="4378" ht="15" customHeight="1">
      <c r="B4378" s="16">
        <f>IF(AND(C4378&lt;&gt;"",J4378&lt;&gt;""),HYPERLINK("#'"&amp;C4378&amp;"'!"&amp;J4378,J4378),"")</f>
        <v/>
      </c>
    </row>
    <row r="4379" ht="15" customHeight="1">
      <c r="B4379" s="16">
        <f>IF(AND(C4379&lt;&gt;"",J4379&lt;&gt;""),HYPERLINK("#'"&amp;C4379&amp;"'!"&amp;J4379,J4379),"")</f>
        <v/>
      </c>
    </row>
    <row r="4380" ht="15" customHeight="1">
      <c r="B4380" s="16">
        <f>IF(AND(C4380&lt;&gt;"",J4380&lt;&gt;""),HYPERLINK("#'"&amp;C4380&amp;"'!"&amp;J4380,J4380),"")</f>
        <v/>
      </c>
    </row>
    <row r="4381" ht="15" customHeight="1">
      <c r="B4381" s="16">
        <f>IF(AND(C4381&lt;&gt;"",J4381&lt;&gt;""),HYPERLINK("#'"&amp;C4381&amp;"'!"&amp;J4381,J4381),"")</f>
        <v/>
      </c>
    </row>
    <row r="4382" ht="15" customHeight="1">
      <c r="B4382" s="16">
        <f>IF(AND(C4382&lt;&gt;"",J4382&lt;&gt;""),HYPERLINK("#'"&amp;C4382&amp;"'!"&amp;J4382,J4382),"")</f>
        <v/>
      </c>
    </row>
    <row r="4383" ht="15" customHeight="1">
      <c r="B4383" s="16">
        <f>IF(AND(C4383&lt;&gt;"",J4383&lt;&gt;""),HYPERLINK("#'"&amp;C4383&amp;"'!"&amp;J4383,J4383),"")</f>
        <v/>
      </c>
    </row>
    <row r="4384" ht="15" customHeight="1">
      <c r="B4384" s="16">
        <f>IF(AND(C4384&lt;&gt;"",J4384&lt;&gt;""),HYPERLINK("#'"&amp;C4384&amp;"'!"&amp;J4384,J4384),"")</f>
        <v/>
      </c>
    </row>
    <row r="4385" ht="15" customHeight="1">
      <c r="B4385" s="16">
        <f>IF(AND(C4385&lt;&gt;"",J4385&lt;&gt;""),HYPERLINK("#'"&amp;C4385&amp;"'!"&amp;J4385,J4385),"")</f>
        <v/>
      </c>
    </row>
    <row r="4386" ht="15" customHeight="1">
      <c r="B4386" s="16">
        <f>IF(AND(C4386&lt;&gt;"",J4386&lt;&gt;""),HYPERLINK("#'"&amp;C4386&amp;"'!"&amp;J4386,J4386),"")</f>
        <v/>
      </c>
    </row>
    <row r="4387" ht="15" customHeight="1">
      <c r="B4387" s="16">
        <f>IF(AND(C4387&lt;&gt;"",J4387&lt;&gt;""),HYPERLINK("#'"&amp;C4387&amp;"'!"&amp;J4387,J4387),"")</f>
        <v/>
      </c>
    </row>
    <row r="4388" ht="15" customHeight="1">
      <c r="B4388" s="16">
        <f>IF(AND(C4388&lt;&gt;"",J4388&lt;&gt;""),HYPERLINK("#'"&amp;C4388&amp;"'!"&amp;J4388,J4388),"")</f>
        <v/>
      </c>
    </row>
    <row r="4389" ht="15" customHeight="1">
      <c r="B4389" s="16">
        <f>IF(AND(C4389&lt;&gt;"",J4389&lt;&gt;""),HYPERLINK("#'"&amp;C4389&amp;"'!"&amp;J4389,J4389),"")</f>
        <v/>
      </c>
    </row>
    <row r="4390" ht="15" customHeight="1">
      <c r="B4390" s="16">
        <f>IF(AND(C4390&lt;&gt;"",J4390&lt;&gt;""),HYPERLINK("#'"&amp;C4390&amp;"'!"&amp;J4390,J4390),"")</f>
        <v/>
      </c>
    </row>
    <row r="4391" ht="15" customHeight="1">
      <c r="B4391" s="16">
        <f>IF(AND(C4391&lt;&gt;"",J4391&lt;&gt;""),HYPERLINK("#'"&amp;C4391&amp;"'!"&amp;J4391,J4391),"")</f>
        <v/>
      </c>
    </row>
    <row r="4392" ht="15" customHeight="1">
      <c r="B4392" s="16">
        <f>IF(AND(C4392&lt;&gt;"",J4392&lt;&gt;""),HYPERLINK("#'"&amp;C4392&amp;"'!"&amp;J4392,J4392),"")</f>
        <v/>
      </c>
    </row>
    <row r="4393" ht="15" customHeight="1">
      <c r="B4393" s="16">
        <f>IF(AND(C4393&lt;&gt;"",J4393&lt;&gt;""),HYPERLINK("#'"&amp;C4393&amp;"'!"&amp;J4393,J4393),"")</f>
        <v/>
      </c>
    </row>
    <row r="4394" ht="15" customHeight="1">
      <c r="B4394" s="16">
        <f>IF(AND(C4394&lt;&gt;"",J4394&lt;&gt;""),HYPERLINK("#'"&amp;C4394&amp;"'!"&amp;J4394,J4394),"")</f>
        <v/>
      </c>
    </row>
    <row r="4395" ht="15" customHeight="1">
      <c r="B4395" s="16">
        <f>IF(AND(C4395&lt;&gt;"",J4395&lt;&gt;""),HYPERLINK("#'"&amp;C4395&amp;"'!"&amp;J4395,J4395),"")</f>
        <v/>
      </c>
    </row>
    <row r="4396" ht="15" customHeight="1">
      <c r="B4396" s="16">
        <f>IF(AND(C4396&lt;&gt;"",J4396&lt;&gt;""),HYPERLINK("#'"&amp;C4396&amp;"'!"&amp;J4396,J4396),"")</f>
        <v/>
      </c>
    </row>
    <row r="4397" ht="15" customHeight="1">
      <c r="B4397" s="16">
        <f>IF(AND(C4397&lt;&gt;"",J4397&lt;&gt;""),HYPERLINK("#'"&amp;C4397&amp;"'!"&amp;J4397,J4397),"")</f>
        <v/>
      </c>
    </row>
    <row r="4398" ht="15" customHeight="1">
      <c r="B4398" s="16">
        <f>IF(AND(C4398&lt;&gt;"",J4398&lt;&gt;""),HYPERLINK("#'"&amp;C4398&amp;"'!"&amp;J4398,J4398),"")</f>
        <v/>
      </c>
    </row>
    <row r="4399" ht="15" customHeight="1">
      <c r="B4399" s="16">
        <f>IF(AND(C4399&lt;&gt;"",J4399&lt;&gt;""),HYPERLINK("#'"&amp;C4399&amp;"'!"&amp;J4399,J4399),"")</f>
        <v/>
      </c>
    </row>
    <row r="4400" ht="15" customHeight="1">
      <c r="B4400" s="16">
        <f>IF(AND(C4400&lt;&gt;"",J4400&lt;&gt;""),HYPERLINK("#'"&amp;C4400&amp;"'!"&amp;J4400,J4400),"")</f>
        <v/>
      </c>
    </row>
    <row r="4401" ht="15" customHeight="1">
      <c r="B4401" s="16">
        <f>IF(AND(C4401&lt;&gt;"",J4401&lt;&gt;""),HYPERLINK("#'"&amp;C4401&amp;"'!"&amp;J4401,J4401),"")</f>
        <v/>
      </c>
    </row>
    <row r="4402" ht="15" customHeight="1">
      <c r="B4402" s="16">
        <f>IF(AND(C4402&lt;&gt;"",J4402&lt;&gt;""),HYPERLINK("#'"&amp;C4402&amp;"'!"&amp;J4402,J4402),"")</f>
        <v/>
      </c>
    </row>
    <row r="4403" ht="15" customHeight="1">
      <c r="B4403" s="16">
        <f>IF(AND(C4403&lt;&gt;"",J4403&lt;&gt;""),HYPERLINK("#'"&amp;C4403&amp;"'!"&amp;J4403,J4403),"")</f>
        <v/>
      </c>
    </row>
    <row r="4404" ht="15" customHeight="1">
      <c r="B4404" s="16">
        <f>IF(AND(C4404&lt;&gt;"",J4404&lt;&gt;""),HYPERLINK("#'"&amp;C4404&amp;"'!"&amp;J4404,J4404),"")</f>
        <v/>
      </c>
    </row>
    <row r="4405" ht="15" customHeight="1">
      <c r="B4405" s="16">
        <f>IF(AND(C4405&lt;&gt;"",J4405&lt;&gt;""),HYPERLINK("#'"&amp;C4405&amp;"'!"&amp;J4405,J4405),"")</f>
        <v/>
      </c>
    </row>
    <row r="4406" ht="15" customHeight="1">
      <c r="B4406" s="16">
        <f>IF(AND(C4406&lt;&gt;"",J4406&lt;&gt;""),HYPERLINK("#'"&amp;C4406&amp;"'!"&amp;J4406,J4406),"")</f>
        <v/>
      </c>
    </row>
    <row r="4407" ht="15" customHeight="1">
      <c r="B4407" s="16">
        <f>IF(AND(C4407&lt;&gt;"",J4407&lt;&gt;""),HYPERLINK("#'"&amp;C4407&amp;"'!"&amp;J4407,J4407),"")</f>
        <v/>
      </c>
    </row>
    <row r="4408" ht="15" customHeight="1">
      <c r="B4408" s="16">
        <f>IF(AND(C4408&lt;&gt;"",J4408&lt;&gt;""),HYPERLINK("#'"&amp;C4408&amp;"'!"&amp;J4408,J4408),"")</f>
        <v/>
      </c>
    </row>
    <row r="4409" ht="15" customHeight="1">
      <c r="B4409" s="16">
        <f>IF(AND(C4409&lt;&gt;"",J4409&lt;&gt;""),HYPERLINK("#'"&amp;C4409&amp;"'!"&amp;J4409,J4409),"")</f>
        <v/>
      </c>
    </row>
    <row r="4410" ht="15" customHeight="1">
      <c r="B4410" s="16">
        <f>IF(AND(C4410&lt;&gt;"",J4410&lt;&gt;""),HYPERLINK("#'"&amp;C4410&amp;"'!"&amp;J4410,J4410),"")</f>
        <v/>
      </c>
    </row>
    <row r="4411" ht="15" customHeight="1">
      <c r="B4411" s="16">
        <f>IF(AND(C4411&lt;&gt;"",J4411&lt;&gt;""),HYPERLINK("#'"&amp;C4411&amp;"'!"&amp;J4411,J4411),"")</f>
        <v/>
      </c>
    </row>
    <row r="4412" ht="15" customHeight="1">
      <c r="B4412" s="16">
        <f>IF(AND(C4412&lt;&gt;"",J4412&lt;&gt;""),HYPERLINK("#'"&amp;C4412&amp;"'!"&amp;J4412,J4412),"")</f>
        <v/>
      </c>
    </row>
    <row r="4413" ht="15" customHeight="1">
      <c r="B4413" s="16">
        <f>IF(AND(C4413&lt;&gt;"",J4413&lt;&gt;""),HYPERLINK("#'"&amp;C4413&amp;"'!"&amp;J4413,J4413),"")</f>
        <v/>
      </c>
    </row>
    <row r="4414" ht="15" customHeight="1">
      <c r="B4414" s="16">
        <f>IF(AND(C4414&lt;&gt;"",J4414&lt;&gt;""),HYPERLINK("#'"&amp;C4414&amp;"'!"&amp;J4414,J4414),"")</f>
        <v/>
      </c>
    </row>
    <row r="4415" ht="15" customHeight="1">
      <c r="B4415" s="16">
        <f>IF(AND(C4415&lt;&gt;"",J4415&lt;&gt;""),HYPERLINK("#'"&amp;C4415&amp;"'!"&amp;J4415,J4415),"")</f>
        <v/>
      </c>
    </row>
    <row r="4416" ht="15" customHeight="1">
      <c r="B4416" s="16">
        <f>IF(AND(C4416&lt;&gt;"",J4416&lt;&gt;""),HYPERLINK("#'"&amp;C4416&amp;"'!"&amp;J4416,J4416),"")</f>
        <v/>
      </c>
    </row>
    <row r="4417" ht="15" customHeight="1">
      <c r="B4417" s="16">
        <f>IF(AND(C4417&lt;&gt;"",J4417&lt;&gt;""),HYPERLINK("#'"&amp;C4417&amp;"'!"&amp;J4417,J4417),"")</f>
        <v/>
      </c>
    </row>
    <row r="4418" ht="15" customHeight="1">
      <c r="B4418" s="16">
        <f>IF(AND(C4418&lt;&gt;"",J4418&lt;&gt;""),HYPERLINK("#'"&amp;C4418&amp;"'!"&amp;J4418,J4418),"")</f>
        <v/>
      </c>
    </row>
    <row r="4419" ht="15" customHeight="1">
      <c r="B4419" s="16">
        <f>IF(AND(C4419&lt;&gt;"",J4419&lt;&gt;""),HYPERLINK("#'"&amp;C4419&amp;"'!"&amp;J4419,J4419),"")</f>
        <v/>
      </c>
    </row>
    <row r="4420" ht="15" customHeight="1">
      <c r="B4420" s="16">
        <f>IF(AND(C4420&lt;&gt;"",J4420&lt;&gt;""),HYPERLINK("#'"&amp;C4420&amp;"'!"&amp;J4420,J4420),"")</f>
        <v/>
      </c>
    </row>
    <row r="4421" ht="15" customHeight="1">
      <c r="B4421" s="16">
        <f>IF(AND(C4421&lt;&gt;"",J4421&lt;&gt;""),HYPERLINK("#'"&amp;C4421&amp;"'!"&amp;J4421,J4421),"")</f>
        <v/>
      </c>
    </row>
    <row r="4422" ht="15" customHeight="1">
      <c r="B4422" s="16">
        <f>IF(AND(C4422&lt;&gt;"",J4422&lt;&gt;""),HYPERLINK("#'"&amp;C4422&amp;"'!"&amp;J4422,J4422),"")</f>
        <v/>
      </c>
    </row>
    <row r="4423" ht="15" customHeight="1">
      <c r="B4423" s="16">
        <f>IF(AND(C4423&lt;&gt;"",J4423&lt;&gt;""),HYPERLINK("#'"&amp;C4423&amp;"'!"&amp;J4423,J4423),"")</f>
        <v/>
      </c>
    </row>
    <row r="4424" ht="15" customHeight="1">
      <c r="B4424" s="16">
        <f>IF(AND(C4424&lt;&gt;"",J4424&lt;&gt;""),HYPERLINK("#'"&amp;C4424&amp;"'!"&amp;J4424,J4424),"")</f>
        <v/>
      </c>
    </row>
    <row r="4425" ht="15" customHeight="1">
      <c r="B4425" s="16">
        <f>IF(AND(C4425&lt;&gt;"",J4425&lt;&gt;""),HYPERLINK("#'"&amp;C4425&amp;"'!"&amp;J4425,J4425),"")</f>
        <v/>
      </c>
    </row>
    <row r="4426" ht="15" customHeight="1">
      <c r="B4426" s="16">
        <f>IF(AND(C4426&lt;&gt;"",J4426&lt;&gt;""),HYPERLINK("#'"&amp;C4426&amp;"'!"&amp;J4426,J4426),"")</f>
        <v/>
      </c>
    </row>
    <row r="4427" ht="15" customHeight="1">
      <c r="B4427" s="16">
        <f>IF(AND(C4427&lt;&gt;"",J4427&lt;&gt;""),HYPERLINK("#'"&amp;C4427&amp;"'!"&amp;J4427,J4427),"")</f>
        <v/>
      </c>
    </row>
    <row r="4428" ht="15" customHeight="1">
      <c r="B4428" s="16">
        <f>IF(AND(C4428&lt;&gt;"",J4428&lt;&gt;""),HYPERLINK("#'"&amp;C4428&amp;"'!"&amp;J4428,J4428),"")</f>
        <v/>
      </c>
    </row>
    <row r="4429" ht="15" customHeight="1">
      <c r="B4429" s="16">
        <f>IF(AND(C4429&lt;&gt;"",J4429&lt;&gt;""),HYPERLINK("#'"&amp;C4429&amp;"'!"&amp;J4429,J4429),"")</f>
        <v/>
      </c>
    </row>
    <row r="4430" ht="15" customHeight="1">
      <c r="B4430" s="16">
        <f>IF(AND(C4430&lt;&gt;"",J4430&lt;&gt;""),HYPERLINK("#'"&amp;C4430&amp;"'!"&amp;J4430,J4430),"")</f>
        <v/>
      </c>
    </row>
    <row r="4431" ht="15" customHeight="1">
      <c r="B4431" s="16">
        <f>IF(AND(C4431&lt;&gt;"",J4431&lt;&gt;""),HYPERLINK("#'"&amp;C4431&amp;"'!"&amp;J4431,J4431),"")</f>
        <v/>
      </c>
    </row>
    <row r="4432" ht="15" customHeight="1">
      <c r="B4432" s="16">
        <f>IF(AND(C4432&lt;&gt;"",J4432&lt;&gt;""),HYPERLINK("#'"&amp;C4432&amp;"'!"&amp;J4432,J4432),"")</f>
        <v/>
      </c>
    </row>
    <row r="4433" ht="15" customHeight="1">
      <c r="B4433" s="16">
        <f>IF(AND(C4433&lt;&gt;"",J4433&lt;&gt;""),HYPERLINK("#'"&amp;C4433&amp;"'!"&amp;J4433,J4433),"")</f>
        <v/>
      </c>
    </row>
    <row r="4434" ht="15" customHeight="1">
      <c r="B4434" s="16">
        <f>IF(AND(C4434&lt;&gt;"",J4434&lt;&gt;""),HYPERLINK("#'"&amp;C4434&amp;"'!"&amp;J4434,J4434),"")</f>
        <v/>
      </c>
    </row>
    <row r="4435" ht="15" customHeight="1">
      <c r="B4435" s="16">
        <f>IF(AND(C4435&lt;&gt;"",J4435&lt;&gt;""),HYPERLINK("#'"&amp;C4435&amp;"'!"&amp;J4435,J4435),"")</f>
        <v/>
      </c>
    </row>
    <row r="4436" ht="15" customHeight="1">
      <c r="B4436" s="16">
        <f>IF(AND(C4436&lt;&gt;"",J4436&lt;&gt;""),HYPERLINK("#'"&amp;C4436&amp;"'!"&amp;J4436,J4436),"")</f>
        <v/>
      </c>
    </row>
    <row r="4437" ht="15" customHeight="1">
      <c r="B4437" s="16">
        <f>IF(AND(C4437&lt;&gt;"",J4437&lt;&gt;""),HYPERLINK("#'"&amp;C4437&amp;"'!"&amp;J4437,J4437),"")</f>
        <v/>
      </c>
    </row>
    <row r="4438" ht="15" customHeight="1">
      <c r="B4438" s="16">
        <f>IF(AND(C4438&lt;&gt;"",J4438&lt;&gt;""),HYPERLINK("#'"&amp;C4438&amp;"'!"&amp;J4438,J4438),"")</f>
        <v/>
      </c>
    </row>
    <row r="4439" ht="15" customHeight="1">
      <c r="B4439" s="16">
        <f>IF(AND(C4439&lt;&gt;"",J4439&lt;&gt;""),HYPERLINK("#'"&amp;C4439&amp;"'!"&amp;J4439,J4439),"")</f>
        <v/>
      </c>
    </row>
    <row r="4440" ht="15" customHeight="1">
      <c r="B4440" s="16">
        <f>IF(AND(C4440&lt;&gt;"",J4440&lt;&gt;""),HYPERLINK("#'"&amp;C4440&amp;"'!"&amp;J4440,J4440),"")</f>
        <v/>
      </c>
    </row>
    <row r="4441" ht="15" customHeight="1">
      <c r="B4441" s="16">
        <f>IF(AND(C4441&lt;&gt;"",J4441&lt;&gt;""),HYPERLINK("#'"&amp;C4441&amp;"'!"&amp;J4441,J4441),"")</f>
        <v/>
      </c>
    </row>
    <row r="4442" ht="15" customHeight="1">
      <c r="B4442" s="16">
        <f>IF(AND(C4442&lt;&gt;"",J4442&lt;&gt;""),HYPERLINK("#'"&amp;C4442&amp;"'!"&amp;J4442,J4442),"")</f>
        <v/>
      </c>
    </row>
    <row r="4443" ht="15" customHeight="1">
      <c r="B4443" s="16">
        <f>IF(AND(C4443&lt;&gt;"",J4443&lt;&gt;""),HYPERLINK("#'"&amp;C4443&amp;"'!"&amp;J4443,J4443),"")</f>
        <v/>
      </c>
    </row>
    <row r="4444" ht="15" customHeight="1">
      <c r="B4444" s="16">
        <f>IF(AND(C4444&lt;&gt;"",J4444&lt;&gt;""),HYPERLINK("#'"&amp;C4444&amp;"'!"&amp;J4444,J4444),"")</f>
        <v/>
      </c>
    </row>
    <row r="4445" ht="15" customHeight="1">
      <c r="B4445" s="16">
        <f>IF(AND(C4445&lt;&gt;"",J4445&lt;&gt;""),HYPERLINK("#'"&amp;C4445&amp;"'!"&amp;J4445,J4445),"")</f>
        <v/>
      </c>
    </row>
    <row r="4446" ht="15" customHeight="1">
      <c r="B4446" s="16">
        <f>IF(AND(C4446&lt;&gt;"",J4446&lt;&gt;""),HYPERLINK("#'"&amp;C4446&amp;"'!"&amp;J4446,J4446),"")</f>
        <v/>
      </c>
    </row>
    <row r="4447" ht="15" customHeight="1">
      <c r="B4447" s="16">
        <f>IF(AND(C4447&lt;&gt;"",J4447&lt;&gt;""),HYPERLINK("#'"&amp;C4447&amp;"'!"&amp;J4447,J4447),"")</f>
        <v/>
      </c>
    </row>
    <row r="4448" ht="15" customHeight="1">
      <c r="B4448" s="16">
        <f>IF(AND(C4448&lt;&gt;"",J4448&lt;&gt;""),HYPERLINK("#'"&amp;C4448&amp;"'!"&amp;J4448,J4448),"")</f>
        <v/>
      </c>
    </row>
    <row r="4449" ht="15" customHeight="1">
      <c r="B4449" s="16">
        <f>IF(AND(C4449&lt;&gt;"",J4449&lt;&gt;""),HYPERLINK("#'"&amp;C4449&amp;"'!"&amp;J4449,J4449),"")</f>
        <v/>
      </c>
    </row>
    <row r="4450" ht="15" customHeight="1">
      <c r="B4450" s="16">
        <f>IF(AND(C4450&lt;&gt;"",J4450&lt;&gt;""),HYPERLINK("#'"&amp;C4450&amp;"'!"&amp;J4450,J4450),"")</f>
        <v/>
      </c>
    </row>
    <row r="4451" ht="15" customHeight="1">
      <c r="B4451" s="16">
        <f>IF(AND(C4451&lt;&gt;"",J4451&lt;&gt;""),HYPERLINK("#'"&amp;C4451&amp;"'!"&amp;J4451,J4451),"")</f>
        <v/>
      </c>
    </row>
    <row r="4452" ht="15" customHeight="1">
      <c r="B4452" s="16">
        <f>IF(AND(C4452&lt;&gt;"",J4452&lt;&gt;""),HYPERLINK("#'"&amp;C4452&amp;"'!"&amp;J4452,J4452),"")</f>
        <v/>
      </c>
    </row>
    <row r="4453" ht="15" customHeight="1">
      <c r="B4453" s="16">
        <f>IF(AND(C4453&lt;&gt;"",J4453&lt;&gt;""),HYPERLINK("#'"&amp;C4453&amp;"'!"&amp;J4453,J4453),"")</f>
        <v/>
      </c>
    </row>
    <row r="4454" ht="15" customHeight="1">
      <c r="B4454" s="16">
        <f>IF(AND(C4454&lt;&gt;"",J4454&lt;&gt;""),HYPERLINK("#'"&amp;C4454&amp;"'!"&amp;J4454,J4454),"")</f>
        <v/>
      </c>
    </row>
    <row r="4455" ht="15" customHeight="1">
      <c r="B4455" s="16">
        <f>IF(AND(C4455&lt;&gt;"",J4455&lt;&gt;""),HYPERLINK("#'"&amp;C4455&amp;"'!"&amp;J4455,J4455),"")</f>
        <v/>
      </c>
    </row>
    <row r="4456" ht="15" customHeight="1">
      <c r="B4456" s="16">
        <f>IF(AND(C4456&lt;&gt;"",J4456&lt;&gt;""),HYPERLINK("#'"&amp;C4456&amp;"'!"&amp;J4456,J4456),"")</f>
        <v/>
      </c>
    </row>
    <row r="4457" ht="15" customHeight="1">
      <c r="B4457" s="16">
        <f>IF(AND(C4457&lt;&gt;"",J4457&lt;&gt;""),HYPERLINK("#'"&amp;C4457&amp;"'!"&amp;J4457,J4457),"")</f>
        <v/>
      </c>
    </row>
    <row r="4458" ht="15" customHeight="1">
      <c r="B4458" s="16">
        <f>IF(AND(C4458&lt;&gt;"",J4458&lt;&gt;""),HYPERLINK("#'"&amp;C4458&amp;"'!"&amp;J4458,J4458),"")</f>
        <v/>
      </c>
    </row>
    <row r="4459" ht="15" customHeight="1">
      <c r="B4459" s="16">
        <f>IF(AND(C4459&lt;&gt;"",J4459&lt;&gt;""),HYPERLINK("#'"&amp;C4459&amp;"'!"&amp;J4459,J4459),"")</f>
        <v/>
      </c>
    </row>
    <row r="4460" ht="15" customHeight="1">
      <c r="B4460" s="16">
        <f>IF(AND(C4460&lt;&gt;"",J4460&lt;&gt;""),HYPERLINK("#'"&amp;C4460&amp;"'!"&amp;J4460,J4460),"")</f>
        <v/>
      </c>
    </row>
    <row r="4461" ht="15" customHeight="1">
      <c r="B4461" s="16">
        <f>IF(AND(C4461&lt;&gt;"",J4461&lt;&gt;""),HYPERLINK("#'"&amp;C4461&amp;"'!"&amp;J4461,J4461),"")</f>
        <v/>
      </c>
    </row>
    <row r="4462" ht="15" customHeight="1">
      <c r="B4462" s="16">
        <f>IF(AND(C4462&lt;&gt;"",J4462&lt;&gt;""),HYPERLINK("#'"&amp;C4462&amp;"'!"&amp;J4462,J4462),"")</f>
        <v/>
      </c>
    </row>
    <row r="4463" ht="15" customHeight="1">
      <c r="B4463" s="16">
        <f>IF(AND(C4463&lt;&gt;"",J4463&lt;&gt;""),HYPERLINK("#'"&amp;C4463&amp;"'!"&amp;J4463,J4463),"")</f>
        <v/>
      </c>
    </row>
    <row r="4464" ht="15" customHeight="1">
      <c r="B4464" s="16">
        <f>IF(AND(C4464&lt;&gt;"",J4464&lt;&gt;""),HYPERLINK("#'"&amp;C4464&amp;"'!"&amp;J4464,J4464),"")</f>
        <v/>
      </c>
    </row>
    <row r="4465" ht="15" customHeight="1">
      <c r="B4465" s="16">
        <f>IF(AND(C4465&lt;&gt;"",J4465&lt;&gt;""),HYPERLINK("#'"&amp;C4465&amp;"'!"&amp;J4465,J4465),"")</f>
        <v/>
      </c>
    </row>
    <row r="4466" ht="15" customHeight="1">
      <c r="B4466" s="16">
        <f>IF(AND(C4466&lt;&gt;"",J4466&lt;&gt;""),HYPERLINK("#'"&amp;C4466&amp;"'!"&amp;J4466,J4466),"")</f>
        <v/>
      </c>
    </row>
    <row r="4467" ht="15" customHeight="1">
      <c r="B4467" s="16">
        <f>IF(AND(C4467&lt;&gt;"",J4467&lt;&gt;""),HYPERLINK("#'"&amp;C4467&amp;"'!"&amp;J4467,J4467),"")</f>
        <v/>
      </c>
    </row>
    <row r="4468" ht="15" customHeight="1">
      <c r="B4468" s="16">
        <f>IF(AND(C4468&lt;&gt;"",J4468&lt;&gt;""),HYPERLINK("#'"&amp;C4468&amp;"'!"&amp;J4468,J4468),"")</f>
        <v/>
      </c>
    </row>
    <row r="4469" ht="15" customHeight="1">
      <c r="B4469" s="16">
        <f>IF(AND(C4469&lt;&gt;"",J4469&lt;&gt;""),HYPERLINK("#'"&amp;C4469&amp;"'!"&amp;J4469,J4469),"")</f>
        <v/>
      </c>
    </row>
    <row r="4470" ht="15" customHeight="1">
      <c r="B4470" s="16">
        <f>IF(AND(C4470&lt;&gt;"",J4470&lt;&gt;""),HYPERLINK("#'"&amp;C4470&amp;"'!"&amp;J4470,J4470),"")</f>
        <v/>
      </c>
    </row>
    <row r="4471" ht="15" customHeight="1">
      <c r="B4471" s="16">
        <f>IF(AND(C4471&lt;&gt;"",J4471&lt;&gt;""),HYPERLINK("#'"&amp;C4471&amp;"'!"&amp;J4471,J4471),"")</f>
        <v/>
      </c>
    </row>
    <row r="4472" ht="15" customHeight="1">
      <c r="B4472" s="16">
        <f>IF(AND(C4472&lt;&gt;"",J4472&lt;&gt;""),HYPERLINK("#'"&amp;C4472&amp;"'!"&amp;J4472,J4472),"")</f>
        <v/>
      </c>
    </row>
    <row r="4473" ht="15" customHeight="1">
      <c r="B4473" s="16">
        <f>IF(AND(C4473&lt;&gt;"",J4473&lt;&gt;""),HYPERLINK("#'"&amp;C4473&amp;"'!"&amp;J4473,J4473),"")</f>
        <v/>
      </c>
    </row>
    <row r="4474" ht="15" customHeight="1">
      <c r="B4474" s="16">
        <f>IF(AND(C4474&lt;&gt;"",J4474&lt;&gt;""),HYPERLINK("#'"&amp;C4474&amp;"'!"&amp;J4474,J4474),"")</f>
        <v/>
      </c>
    </row>
    <row r="4475" ht="15" customHeight="1">
      <c r="B4475" s="16">
        <f>IF(AND(C4475&lt;&gt;"",J4475&lt;&gt;""),HYPERLINK("#'"&amp;C4475&amp;"'!"&amp;J4475,J4475),"")</f>
        <v/>
      </c>
    </row>
    <row r="4476" ht="15" customHeight="1">
      <c r="B4476" s="16">
        <f>IF(AND(C4476&lt;&gt;"",J4476&lt;&gt;""),HYPERLINK("#'"&amp;C4476&amp;"'!"&amp;J4476,J4476),"")</f>
        <v/>
      </c>
    </row>
    <row r="4477" ht="15" customHeight="1">
      <c r="B4477" s="16">
        <f>IF(AND(C4477&lt;&gt;"",J4477&lt;&gt;""),HYPERLINK("#'"&amp;C4477&amp;"'!"&amp;J4477,J4477),"")</f>
        <v/>
      </c>
    </row>
    <row r="4478" ht="15" customHeight="1">
      <c r="B4478" s="16">
        <f>IF(AND(C4478&lt;&gt;"",J4478&lt;&gt;""),HYPERLINK("#'"&amp;C4478&amp;"'!"&amp;J4478,J4478),"")</f>
        <v/>
      </c>
    </row>
    <row r="4479" ht="15" customHeight="1">
      <c r="B4479" s="16">
        <f>IF(AND(C4479&lt;&gt;"",J4479&lt;&gt;""),HYPERLINK("#'"&amp;C4479&amp;"'!"&amp;J4479,J4479),"")</f>
        <v/>
      </c>
    </row>
    <row r="4480" ht="15" customHeight="1">
      <c r="B4480" s="16">
        <f>IF(AND(C4480&lt;&gt;"",J4480&lt;&gt;""),HYPERLINK("#'"&amp;C4480&amp;"'!"&amp;J4480,J4480),"")</f>
        <v/>
      </c>
    </row>
    <row r="4481" ht="15" customHeight="1">
      <c r="B4481" s="16">
        <f>IF(AND(C4481&lt;&gt;"",J4481&lt;&gt;""),HYPERLINK("#'"&amp;C4481&amp;"'!"&amp;J4481,J4481),"")</f>
        <v/>
      </c>
    </row>
    <row r="4482" ht="15" customHeight="1">
      <c r="B4482" s="16">
        <f>IF(AND(C4482&lt;&gt;"",J4482&lt;&gt;""),HYPERLINK("#'"&amp;C4482&amp;"'!"&amp;J4482,J4482),"")</f>
        <v/>
      </c>
    </row>
    <row r="4483" ht="15" customHeight="1">
      <c r="B4483" s="16">
        <f>IF(AND(C4483&lt;&gt;"",J4483&lt;&gt;""),HYPERLINK("#'"&amp;C4483&amp;"'!"&amp;J4483,J4483),"")</f>
        <v/>
      </c>
    </row>
    <row r="4484" ht="15" customHeight="1">
      <c r="B4484" s="16">
        <f>IF(AND(C4484&lt;&gt;"",J4484&lt;&gt;""),HYPERLINK("#'"&amp;C4484&amp;"'!"&amp;J4484,J4484),"")</f>
        <v/>
      </c>
    </row>
    <row r="4485" ht="15" customHeight="1">
      <c r="B4485" s="16">
        <f>IF(AND(C4485&lt;&gt;"",J4485&lt;&gt;""),HYPERLINK("#'"&amp;C4485&amp;"'!"&amp;J4485,J4485),"")</f>
        <v/>
      </c>
    </row>
    <row r="4486" ht="15" customHeight="1">
      <c r="B4486" s="16">
        <f>IF(AND(C4486&lt;&gt;"",J4486&lt;&gt;""),HYPERLINK("#'"&amp;C4486&amp;"'!"&amp;J4486,J4486),"")</f>
        <v/>
      </c>
    </row>
    <row r="4487" ht="15" customHeight="1">
      <c r="B4487" s="16">
        <f>IF(AND(C4487&lt;&gt;"",J4487&lt;&gt;""),HYPERLINK("#'"&amp;C4487&amp;"'!"&amp;J4487,J4487),"")</f>
        <v/>
      </c>
    </row>
    <row r="4488" ht="15" customHeight="1">
      <c r="B4488" s="16">
        <f>IF(AND(C4488&lt;&gt;"",J4488&lt;&gt;""),HYPERLINK("#'"&amp;C4488&amp;"'!"&amp;J4488,J4488),"")</f>
        <v/>
      </c>
    </row>
    <row r="4489" ht="15" customHeight="1">
      <c r="B4489" s="16">
        <f>IF(AND(C4489&lt;&gt;"",J4489&lt;&gt;""),HYPERLINK("#'"&amp;C4489&amp;"'!"&amp;J4489,J4489),"")</f>
        <v/>
      </c>
    </row>
    <row r="4490" ht="15" customHeight="1">
      <c r="B4490" s="16">
        <f>IF(AND(C4490&lt;&gt;"",J4490&lt;&gt;""),HYPERLINK("#'"&amp;C4490&amp;"'!"&amp;J4490,J4490),"")</f>
        <v/>
      </c>
    </row>
    <row r="4491" ht="15" customHeight="1">
      <c r="B4491" s="16">
        <f>IF(AND(C4491&lt;&gt;"",J4491&lt;&gt;""),HYPERLINK("#'"&amp;C4491&amp;"'!"&amp;J4491,J4491),"")</f>
        <v/>
      </c>
    </row>
    <row r="4492" ht="15" customHeight="1">
      <c r="B4492" s="16">
        <f>IF(AND(C4492&lt;&gt;"",J4492&lt;&gt;""),HYPERLINK("#'"&amp;C4492&amp;"'!"&amp;J4492,J4492),"")</f>
        <v/>
      </c>
    </row>
    <row r="4493" ht="15" customHeight="1">
      <c r="B4493" s="16">
        <f>IF(AND(C4493&lt;&gt;"",J4493&lt;&gt;""),HYPERLINK("#'"&amp;C4493&amp;"'!"&amp;J4493,J4493),"")</f>
        <v/>
      </c>
    </row>
    <row r="4494" ht="15" customHeight="1">
      <c r="B4494" s="16">
        <f>IF(AND(C4494&lt;&gt;"",J4494&lt;&gt;""),HYPERLINK("#'"&amp;C4494&amp;"'!"&amp;J4494,J4494),"")</f>
        <v/>
      </c>
    </row>
    <row r="4495" ht="15" customHeight="1">
      <c r="B4495" s="16">
        <f>IF(AND(C4495&lt;&gt;"",J4495&lt;&gt;""),HYPERLINK("#'"&amp;C4495&amp;"'!"&amp;J4495,J4495),"")</f>
        <v/>
      </c>
    </row>
    <row r="4496" ht="15" customHeight="1">
      <c r="B4496" s="16">
        <f>IF(AND(C4496&lt;&gt;"",J4496&lt;&gt;""),HYPERLINK("#'"&amp;C4496&amp;"'!"&amp;J4496,J4496),"")</f>
        <v/>
      </c>
    </row>
    <row r="4497" ht="15" customHeight="1">
      <c r="B4497" s="16">
        <f>IF(AND(C4497&lt;&gt;"",J4497&lt;&gt;""),HYPERLINK("#'"&amp;C4497&amp;"'!"&amp;J4497,J4497),"")</f>
        <v/>
      </c>
    </row>
    <row r="4498" ht="15" customHeight="1">
      <c r="B4498" s="16">
        <f>IF(AND(C4498&lt;&gt;"",J4498&lt;&gt;""),HYPERLINK("#'"&amp;C4498&amp;"'!"&amp;J4498,J4498),"")</f>
        <v/>
      </c>
    </row>
    <row r="4499" ht="15" customHeight="1">
      <c r="B4499" s="16">
        <f>IF(AND(C4499&lt;&gt;"",J4499&lt;&gt;""),HYPERLINK("#'"&amp;C4499&amp;"'!"&amp;J4499,J4499),"")</f>
        <v/>
      </c>
    </row>
    <row r="4500" ht="15" customHeight="1">
      <c r="B4500" s="16">
        <f>IF(AND(C4500&lt;&gt;"",J4500&lt;&gt;""),HYPERLINK("#'"&amp;C4500&amp;"'!"&amp;J4500,J4500),"")</f>
        <v/>
      </c>
    </row>
    <row r="4501" ht="15" customHeight="1">
      <c r="B4501" s="16">
        <f>IF(AND(C4501&lt;&gt;"",J4501&lt;&gt;""),HYPERLINK("#'"&amp;C4501&amp;"'!"&amp;J4501,J4501),"")</f>
        <v/>
      </c>
    </row>
    <row r="4502" ht="15" customHeight="1">
      <c r="B4502" s="16">
        <f>IF(AND(C4502&lt;&gt;"",J4502&lt;&gt;""),HYPERLINK("#'"&amp;C4502&amp;"'!"&amp;J4502,J4502),"")</f>
        <v/>
      </c>
    </row>
    <row r="4503" ht="15" customHeight="1">
      <c r="B4503" s="16">
        <f>IF(AND(C4503&lt;&gt;"",J4503&lt;&gt;""),HYPERLINK("#'"&amp;C4503&amp;"'!"&amp;J4503,J4503),"")</f>
        <v/>
      </c>
    </row>
    <row r="4504" ht="15" customHeight="1">
      <c r="B4504" s="16">
        <f>IF(AND(C4504&lt;&gt;"",J4504&lt;&gt;""),HYPERLINK("#'"&amp;C4504&amp;"'!"&amp;J4504,J4504),"")</f>
        <v/>
      </c>
    </row>
    <row r="4505" ht="15" customHeight="1">
      <c r="B4505" s="16">
        <f>IF(AND(C4505&lt;&gt;"",J4505&lt;&gt;""),HYPERLINK("#'"&amp;C4505&amp;"'!"&amp;J4505,J4505),"")</f>
        <v/>
      </c>
    </row>
    <row r="4506" ht="15" customHeight="1">
      <c r="B4506" s="16">
        <f>IF(AND(C4506&lt;&gt;"",J4506&lt;&gt;""),HYPERLINK("#'"&amp;C4506&amp;"'!"&amp;J4506,J4506),"")</f>
        <v/>
      </c>
    </row>
    <row r="4507" ht="15" customHeight="1">
      <c r="B4507" s="16">
        <f>IF(AND(C4507&lt;&gt;"",J4507&lt;&gt;""),HYPERLINK("#'"&amp;C4507&amp;"'!"&amp;J4507,J4507),"")</f>
        <v/>
      </c>
    </row>
    <row r="4508" ht="15" customHeight="1">
      <c r="B4508" s="16">
        <f>IF(AND(C4508&lt;&gt;"",J4508&lt;&gt;""),HYPERLINK("#'"&amp;C4508&amp;"'!"&amp;J4508,J4508),"")</f>
        <v/>
      </c>
    </row>
    <row r="4509" ht="15" customHeight="1">
      <c r="B4509" s="16">
        <f>IF(AND(C4509&lt;&gt;"",J4509&lt;&gt;""),HYPERLINK("#'"&amp;C4509&amp;"'!"&amp;J4509,J4509),"")</f>
        <v/>
      </c>
    </row>
    <row r="4510" ht="15" customHeight="1">
      <c r="B4510" s="16">
        <f>IF(AND(C4510&lt;&gt;"",J4510&lt;&gt;""),HYPERLINK("#'"&amp;C4510&amp;"'!"&amp;J4510,J4510),"")</f>
        <v/>
      </c>
    </row>
    <row r="4511" ht="15" customHeight="1">
      <c r="B4511" s="16">
        <f>IF(AND(C4511&lt;&gt;"",J4511&lt;&gt;""),HYPERLINK("#'"&amp;C4511&amp;"'!"&amp;J4511,J4511),"")</f>
        <v/>
      </c>
    </row>
    <row r="4512" ht="15" customHeight="1">
      <c r="B4512" s="16">
        <f>IF(AND(C4512&lt;&gt;"",J4512&lt;&gt;""),HYPERLINK("#'"&amp;C4512&amp;"'!"&amp;J4512,J4512),"")</f>
        <v/>
      </c>
    </row>
    <row r="4513" ht="15" customHeight="1">
      <c r="B4513" s="16">
        <f>IF(AND(C4513&lt;&gt;"",J4513&lt;&gt;""),HYPERLINK("#'"&amp;C4513&amp;"'!"&amp;J4513,J4513),"")</f>
        <v/>
      </c>
    </row>
    <row r="4514" ht="15" customHeight="1">
      <c r="B4514" s="16">
        <f>IF(AND(C4514&lt;&gt;"",J4514&lt;&gt;""),HYPERLINK("#'"&amp;C4514&amp;"'!"&amp;J4514,J4514),"")</f>
        <v/>
      </c>
    </row>
    <row r="4515" ht="15" customHeight="1">
      <c r="B4515" s="16">
        <f>IF(AND(C4515&lt;&gt;"",J4515&lt;&gt;""),HYPERLINK("#'"&amp;C4515&amp;"'!"&amp;J4515,J4515),"")</f>
        <v/>
      </c>
    </row>
    <row r="4516" ht="15" customHeight="1">
      <c r="B4516" s="16">
        <f>IF(AND(C4516&lt;&gt;"",J4516&lt;&gt;""),HYPERLINK("#'"&amp;C4516&amp;"'!"&amp;J4516,J4516),"")</f>
        <v/>
      </c>
    </row>
    <row r="4517" ht="15" customHeight="1">
      <c r="B4517" s="16">
        <f>IF(AND(C4517&lt;&gt;"",J4517&lt;&gt;""),HYPERLINK("#'"&amp;C4517&amp;"'!"&amp;J4517,J4517),"")</f>
        <v/>
      </c>
    </row>
    <row r="4518" ht="15" customHeight="1">
      <c r="B4518" s="16">
        <f>IF(AND(C4518&lt;&gt;"",J4518&lt;&gt;""),HYPERLINK("#'"&amp;C4518&amp;"'!"&amp;J4518,J4518),"")</f>
        <v/>
      </c>
    </row>
    <row r="4519" ht="15" customHeight="1">
      <c r="B4519" s="16">
        <f>IF(AND(C4519&lt;&gt;"",J4519&lt;&gt;""),HYPERLINK("#'"&amp;C4519&amp;"'!"&amp;J4519,J4519),"")</f>
        <v/>
      </c>
    </row>
    <row r="4520" ht="15" customHeight="1">
      <c r="B4520" s="16">
        <f>IF(AND(C4520&lt;&gt;"",J4520&lt;&gt;""),HYPERLINK("#'"&amp;C4520&amp;"'!"&amp;J4520,J4520),"")</f>
        <v/>
      </c>
    </row>
    <row r="4521" ht="15" customHeight="1">
      <c r="B4521" s="16">
        <f>IF(AND(C4521&lt;&gt;"",J4521&lt;&gt;""),HYPERLINK("#'"&amp;C4521&amp;"'!"&amp;J4521,J4521),"")</f>
        <v/>
      </c>
    </row>
    <row r="4522" ht="15" customHeight="1">
      <c r="B4522" s="16">
        <f>IF(AND(C4522&lt;&gt;"",J4522&lt;&gt;""),HYPERLINK("#'"&amp;C4522&amp;"'!"&amp;J4522,J4522),"")</f>
        <v/>
      </c>
    </row>
    <row r="4523" ht="15" customHeight="1">
      <c r="B4523" s="16">
        <f>IF(AND(C4523&lt;&gt;"",J4523&lt;&gt;""),HYPERLINK("#'"&amp;C4523&amp;"'!"&amp;J4523,J4523),"")</f>
        <v/>
      </c>
    </row>
    <row r="4524" ht="15" customHeight="1">
      <c r="B4524" s="16">
        <f>IF(AND(C4524&lt;&gt;"",J4524&lt;&gt;""),HYPERLINK("#'"&amp;C4524&amp;"'!"&amp;J4524,J4524),"")</f>
        <v/>
      </c>
    </row>
    <row r="4525" ht="15" customHeight="1">
      <c r="B4525" s="16">
        <f>IF(AND(C4525&lt;&gt;"",J4525&lt;&gt;""),HYPERLINK("#'"&amp;C4525&amp;"'!"&amp;J4525,J4525),"")</f>
        <v/>
      </c>
    </row>
    <row r="4526" ht="15" customHeight="1">
      <c r="B4526" s="16">
        <f>IF(AND(C4526&lt;&gt;"",J4526&lt;&gt;""),HYPERLINK("#'"&amp;C4526&amp;"'!"&amp;J4526,J4526),"")</f>
        <v/>
      </c>
    </row>
    <row r="4527" ht="15" customHeight="1">
      <c r="B4527" s="16">
        <f>IF(AND(C4527&lt;&gt;"",J4527&lt;&gt;""),HYPERLINK("#'"&amp;C4527&amp;"'!"&amp;J4527,J4527),"")</f>
        <v/>
      </c>
    </row>
    <row r="4528" ht="15" customHeight="1">
      <c r="B4528" s="16">
        <f>IF(AND(C4528&lt;&gt;"",J4528&lt;&gt;""),HYPERLINK("#'"&amp;C4528&amp;"'!"&amp;J4528,J4528),"")</f>
        <v/>
      </c>
    </row>
    <row r="4529" ht="15" customHeight="1">
      <c r="B4529" s="16">
        <f>IF(AND(C4529&lt;&gt;"",J4529&lt;&gt;""),HYPERLINK("#'"&amp;C4529&amp;"'!"&amp;J4529,J4529),"")</f>
        <v/>
      </c>
    </row>
    <row r="4530" ht="15" customHeight="1">
      <c r="B4530" s="16">
        <f>IF(AND(C4530&lt;&gt;"",J4530&lt;&gt;""),HYPERLINK("#'"&amp;C4530&amp;"'!"&amp;J4530,J4530),"")</f>
        <v/>
      </c>
    </row>
    <row r="4531" ht="15" customHeight="1">
      <c r="B4531" s="16">
        <f>IF(AND(C4531&lt;&gt;"",J4531&lt;&gt;""),HYPERLINK("#'"&amp;C4531&amp;"'!"&amp;J4531,J4531),"")</f>
        <v/>
      </c>
    </row>
    <row r="4532" ht="15" customHeight="1">
      <c r="B4532" s="16">
        <f>IF(AND(C4532&lt;&gt;"",J4532&lt;&gt;""),HYPERLINK("#'"&amp;C4532&amp;"'!"&amp;J4532,J4532),"")</f>
        <v/>
      </c>
    </row>
    <row r="4533" ht="15" customHeight="1">
      <c r="B4533" s="16">
        <f>IF(AND(C4533&lt;&gt;"",J4533&lt;&gt;""),HYPERLINK("#'"&amp;C4533&amp;"'!"&amp;J4533,J4533),"")</f>
        <v/>
      </c>
    </row>
    <row r="4534" ht="15" customHeight="1">
      <c r="B4534" s="16">
        <f>IF(AND(C4534&lt;&gt;"",J4534&lt;&gt;""),HYPERLINK("#'"&amp;C4534&amp;"'!"&amp;J4534,J4534),"")</f>
        <v/>
      </c>
    </row>
    <row r="4535" ht="15" customHeight="1">
      <c r="B4535" s="16">
        <f>IF(AND(C4535&lt;&gt;"",J4535&lt;&gt;""),HYPERLINK("#'"&amp;C4535&amp;"'!"&amp;J4535,J4535),"")</f>
        <v/>
      </c>
    </row>
    <row r="4536" ht="15" customHeight="1">
      <c r="B4536" s="16">
        <f>IF(AND(C4536&lt;&gt;"",J4536&lt;&gt;""),HYPERLINK("#'"&amp;C4536&amp;"'!"&amp;J4536,J4536),"")</f>
        <v/>
      </c>
    </row>
    <row r="4537" ht="15" customHeight="1">
      <c r="B4537" s="16">
        <f>IF(AND(C4537&lt;&gt;"",J4537&lt;&gt;""),HYPERLINK("#'"&amp;C4537&amp;"'!"&amp;J4537,J4537),"")</f>
        <v/>
      </c>
    </row>
    <row r="4538" ht="15" customHeight="1">
      <c r="B4538" s="16">
        <f>IF(AND(C4538&lt;&gt;"",J4538&lt;&gt;""),HYPERLINK("#'"&amp;C4538&amp;"'!"&amp;J4538,J4538),"")</f>
        <v/>
      </c>
    </row>
    <row r="4539" ht="15" customHeight="1">
      <c r="B4539" s="16">
        <f>IF(AND(C4539&lt;&gt;"",J4539&lt;&gt;""),HYPERLINK("#'"&amp;C4539&amp;"'!"&amp;J4539,J4539),"")</f>
        <v/>
      </c>
    </row>
    <row r="4540" ht="15" customHeight="1">
      <c r="B4540" s="16">
        <f>IF(AND(C4540&lt;&gt;"",J4540&lt;&gt;""),HYPERLINK("#'"&amp;C4540&amp;"'!"&amp;J4540,J4540),"")</f>
        <v/>
      </c>
    </row>
    <row r="4541" ht="15" customHeight="1">
      <c r="B4541" s="16">
        <f>IF(AND(C4541&lt;&gt;"",J4541&lt;&gt;""),HYPERLINK("#'"&amp;C4541&amp;"'!"&amp;J4541,J4541),"")</f>
        <v/>
      </c>
    </row>
    <row r="4542" ht="15" customHeight="1">
      <c r="B4542" s="16">
        <f>IF(AND(C4542&lt;&gt;"",J4542&lt;&gt;""),HYPERLINK("#'"&amp;C4542&amp;"'!"&amp;J4542,J4542),"")</f>
        <v/>
      </c>
    </row>
    <row r="4543" ht="15" customHeight="1">
      <c r="B4543" s="16">
        <f>IF(AND(C4543&lt;&gt;"",J4543&lt;&gt;""),HYPERLINK("#'"&amp;C4543&amp;"'!"&amp;J4543,J4543),"")</f>
        <v/>
      </c>
    </row>
    <row r="4544" ht="15" customHeight="1">
      <c r="B4544" s="16">
        <f>IF(AND(C4544&lt;&gt;"",J4544&lt;&gt;""),HYPERLINK("#'"&amp;C4544&amp;"'!"&amp;J4544,J4544),"")</f>
        <v/>
      </c>
    </row>
    <row r="4545" ht="15" customHeight="1">
      <c r="B4545" s="16">
        <f>IF(AND(C4545&lt;&gt;"",J4545&lt;&gt;""),HYPERLINK("#'"&amp;C4545&amp;"'!"&amp;J4545,J4545),"")</f>
        <v/>
      </c>
    </row>
    <row r="4546" ht="15" customHeight="1">
      <c r="B4546" s="16">
        <f>IF(AND(C4546&lt;&gt;"",J4546&lt;&gt;""),HYPERLINK("#'"&amp;C4546&amp;"'!"&amp;J4546,J4546),"")</f>
        <v/>
      </c>
    </row>
    <row r="4547" ht="15" customHeight="1">
      <c r="B4547" s="16">
        <f>IF(AND(C4547&lt;&gt;"",J4547&lt;&gt;""),HYPERLINK("#'"&amp;C4547&amp;"'!"&amp;J4547,J4547),"")</f>
        <v/>
      </c>
    </row>
    <row r="4548" ht="15" customHeight="1">
      <c r="B4548" s="16">
        <f>IF(AND(C4548&lt;&gt;"",J4548&lt;&gt;""),HYPERLINK("#'"&amp;C4548&amp;"'!"&amp;J4548,J4548),"")</f>
        <v/>
      </c>
    </row>
    <row r="4549" ht="15" customHeight="1">
      <c r="B4549" s="16">
        <f>IF(AND(C4549&lt;&gt;"",J4549&lt;&gt;""),HYPERLINK("#'"&amp;C4549&amp;"'!"&amp;J4549,J4549),"")</f>
        <v/>
      </c>
    </row>
    <row r="4550" ht="15" customHeight="1">
      <c r="B4550" s="16">
        <f>IF(AND(C4550&lt;&gt;"",J4550&lt;&gt;""),HYPERLINK("#'"&amp;C4550&amp;"'!"&amp;J4550,J4550),"")</f>
        <v/>
      </c>
    </row>
    <row r="4551" ht="15" customHeight="1">
      <c r="B4551" s="16">
        <f>IF(AND(C4551&lt;&gt;"",J4551&lt;&gt;""),HYPERLINK("#'"&amp;C4551&amp;"'!"&amp;J4551,J4551),"")</f>
        <v/>
      </c>
    </row>
    <row r="4552" ht="15" customHeight="1">
      <c r="B4552" s="16">
        <f>IF(AND(C4552&lt;&gt;"",J4552&lt;&gt;""),HYPERLINK("#'"&amp;C4552&amp;"'!"&amp;J4552,J4552),"")</f>
        <v/>
      </c>
    </row>
    <row r="4553" ht="15" customHeight="1">
      <c r="B4553" s="16">
        <f>IF(AND(C4553&lt;&gt;"",J4553&lt;&gt;""),HYPERLINK("#'"&amp;C4553&amp;"'!"&amp;J4553,J4553),"")</f>
        <v/>
      </c>
    </row>
    <row r="4554" ht="15" customHeight="1">
      <c r="B4554" s="16">
        <f>IF(AND(C4554&lt;&gt;"",J4554&lt;&gt;""),HYPERLINK("#'"&amp;C4554&amp;"'!"&amp;J4554,J4554),"")</f>
        <v/>
      </c>
    </row>
    <row r="4555" ht="15" customHeight="1">
      <c r="B4555" s="16">
        <f>IF(AND(C4555&lt;&gt;"",J4555&lt;&gt;""),HYPERLINK("#'"&amp;C4555&amp;"'!"&amp;J4555,J4555),"")</f>
        <v/>
      </c>
    </row>
    <row r="4556" ht="15" customHeight="1">
      <c r="B4556" s="16">
        <f>IF(AND(C4556&lt;&gt;"",J4556&lt;&gt;""),HYPERLINK("#'"&amp;C4556&amp;"'!"&amp;J4556,J4556),"")</f>
        <v/>
      </c>
    </row>
    <row r="4557" ht="15" customHeight="1">
      <c r="B4557" s="16">
        <f>IF(AND(C4557&lt;&gt;"",J4557&lt;&gt;""),HYPERLINK("#'"&amp;C4557&amp;"'!"&amp;J4557,J4557),"")</f>
        <v/>
      </c>
    </row>
    <row r="4558" ht="15" customHeight="1">
      <c r="B4558" s="16">
        <f>IF(AND(C4558&lt;&gt;"",J4558&lt;&gt;""),HYPERLINK("#'"&amp;C4558&amp;"'!"&amp;J4558,J4558),"")</f>
        <v/>
      </c>
    </row>
    <row r="4559" ht="15" customHeight="1">
      <c r="B4559" s="16">
        <f>IF(AND(C4559&lt;&gt;"",J4559&lt;&gt;""),HYPERLINK("#'"&amp;C4559&amp;"'!"&amp;J4559,J4559),"")</f>
        <v/>
      </c>
    </row>
    <row r="4560" ht="15" customHeight="1">
      <c r="B4560" s="16">
        <f>IF(AND(C4560&lt;&gt;"",J4560&lt;&gt;""),HYPERLINK("#'"&amp;C4560&amp;"'!"&amp;J4560,J4560),"")</f>
        <v/>
      </c>
    </row>
    <row r="4561" ht="15" customHeight="1">
      <c r="B4561" s="16">
        <f>IF(AND(C4561&lt;&gt;"",J4561&lt;&gt;""),HYPERLINK("#'"&amp;C4561&amp;"'!"&amp;J4561,J4561),"")</f>
        <v/>
      </c>
    </row>
    <row r="4562" ht="15" customHeight="1">
      <c r="B4562" s="16">
        <f>IF(AND(C4562&lt;&gt;"",J4562&lt;&gt;""),HYPERLINK("#'"&amp;C4562&amp;"'!"&amp;J4562,J4562),"")</f>
        <v/>
      </c>
    </row>
    <row r="4563" ht="15" customHeight="1">
      <c r="B4563" s="16">
        <f>IF(AND(C4563&lt;&gt;"",J4563&lt;&gt;""),HYPERLINK("#'"&amp;C4563&amp;"'!"&amp;J4563,J4563),"")</f>
        <v/>
      </c>
    </row>
    <row r="4564" ht="15" customHeight="1">
      <c r="B4564" s="16">
        <f>IF(AND(C4564&lt;&gt;"",J4564&lt;&gt;""),HYPERLINK("#'"&amp;C4564&amp;"'!"&amp;J4564,J4564),"")</f>
        <v/>
      </c>
    </row>
    <row r="4565" ht="15" customHeight="1">
      <c r="B4565" s="16">
        <f>IF(AND(C4565&lt;&gt;"",J4565&lt;&gt;""),HYPERLINK("#'"&amp;C4565&amp;"'!"&amp;J4565,J4565),"")</f>
        <v/>
      </c>
    </row>
    <row r="4566" ht="15" customHeight="1">
      <c r="B4566" s="16">
        <f>IF(AND(C4566&lt;&gt;"",J4566&lt;&gt;""),HYPERLINK("#'"&amp;C4566&amp;"'!"&amp;J4566,J4566),"")</f>
        <v/>
      </c>
    </row>
    <row r="4567" ht="15" customHeight="1">
      <c r="B4567" s="16">
        <f>IF(AND(C4567&lt;&gt;"",J4567&lt;&gt;""),HYPERLINK("#'"&amp;C4567&amp;"'!"&amp;J4567,J4567),"")</f>
        <v/>
      </c>
    </row>
    <row r="4568" ht="15" customHeight="1">
      <c r="B4568" s="16">
        <f>IF(AND(C4568&lt;&gt;"",J4568&lt;&gt;""),HYPERLINK("#'"&amp;C4568&amp;"'!"&amp;J4568,J4568),"")</f>
        <v/>
      </c>
    </row>
    <row r="4569" ht="15" customHeight="1">
      <c r="B4569" s="16">
        <f>IF(AND(C4569&lt;&gt;"",J4569&lt;&gt;""),HYPERLINK("#'"&amp;C4569&amp;"'!"&amp;J4569,J4569),"")</f>
        <v/>
      </c>
    </row>
    <row r="4570" ht="15" customHeight="1">
      <c r="B4570" s="16">
        <f>IF(AND(C4570&lt;&gt;"",J4570&lt;&gt;""),HYPERLINK("#'"&amp;C4570&amp;"'!"&amp;J4570,J4570),"")</f>
        <v/>
      </c>
    </row>
    <row r="4571" ht="15" customHeight="1">
      <c r="B4571" s="16">
        <f>IF(AND(C4571&lt;&gt;"",J4571&lt;&gt;""),HYPERLINK("#'"&amp;C4571&amp;"'!"&amp;J4571,J4571),"")</f>
        <v/>
      </c>
    </row>
    <row r="4572" ht="15" customHeight="1">
      <c r="B4572" s="16">
        <f>IF(AND(C4572&lt;&gt;"",J4572&lt;&gt;""),HYPERLINK("#'"&amp;C4572&amp;"'!"&amp;J4572,J4572),"")</f>
        <v/>
      </c>
    </row>
    <row r="4573" ht="15" customHeight="1">
      <c r="B4573" s="16">
        <f>IF(AND(C4573&lt;&gt;"",J4573&lt;&gt;""),HYPERLINK("#'"&amp;C4573&amp;"'!"&amp;J4573,J4573),"")</f>
        <v/>
      </c>
    </row>
    <row r="4574" ht="15" customHeight="1">
      <c r="B4574" s="16">
        <f>IF(AND(C4574&lt;&gt;"",J4574&lt;&gt;""),HYPERLINK("#'"&amp;C4574&amp;"'!"&amp;J4574,J4574),"")</f>
        <v/>
      </c>
    </row>
    <row r="4575" ht="15" customHeight="1">
      <c r="B4575" s="16">
        <f>IF(AND(C4575&lt;&gt;"",J4575&lt;&gt;""),HYPERLINK("#'"&amp;C4575&amp;"'!"&amp;J4575,J4575),"")</f>
        <v/>
      </c>
    </row>
    <row r="4576" ht="15" customHeight="1">
      <c r="B4576" s="16">
        <f>IF(AND(C4576&lt;&gt;"",J4576&lt;&gt;""),HYPERLINK("#'"&amp;C4576&amp;"'!"&amp;J4576,J4576),"")</f>
        <v/>
      </c>
    </row>
    <row r="4577" ht="15" customHeight="1">
      <c r="B4577" s="16">
        <f>IF(AND(C4577&lt;&gt;"",J4577&lt;&gt;""),HYPERLINK("#'"&amp;C4577&amp;"'!"&amp;J4577,J4577),"")</f>
        <v/>
      </c>
    </row>
    <row r="4578" ht="15" customHeight="1">
      <c r="B4578" s="16">
        <f>IF(AND(C4578&lt;&gt;"",J4578&lt;&gt;""),HYPERLINK("#'"&amp;C4578&amp;"'!"&amp;J4578,J4578),"")</f>
        <v/>
      </c>
    </row>
    <row r="4579" ht="15" customHeight="1">
      <c r="B4579" s="16">
        <f>IF(AND(C4579&lt;&gt;"",J4579&lt;&gt;""),HYPERLINK("#'"&amp;C4579&amp;"'!"&amp;J4579,J4579),"")</f>
        <v/>
      </c>
    </row>
    <row r="4580" ht="15" customHeight="1">
      <c r="B4580" s="16">
        <f>IF(AND(C4580&lt;&gt;"",J4580&lt;&gt;""),HYPERLINK("#'"&amp;C4580&amp;"'!"&amp;J4580,J4580),"")</f>
        <v/>
      </c>
    </row>
    <row r="4581" ht="15" customHeight="1">
      <c r="B4581" s="16">
        <f>IF(AND(C4581&lt;&gt;"",J4581&lt;&gt;""),HYPERLINK("#'"&amp;C4581&amp;"'!"&amp;J4581,J4581),"")</f>
        <v/>
      </c>
    </row>
    <row r="4582" ht="15" customHeight="1">
      <c r="B4582" s="16">
        <f>IF(AND(C4582&lt;&gt;"",J4582&lt;&gt;""),HYPERLINK("#'"&amp;C4582&amp;"'!"&amp;J4582,J4582),"")</f>
        <v/>
      </c>
    </row>
    <row r="4583" ht="15" customHeight="1">
      <c r="B4583" s="16">
        <f>IF(AND(C4583&lt;&gt;"",J4583&lt;&gt;""),HYPERLINK("#'"&amp;C4583&amp;"'!"&amp;J4583,J4583),"")</f>
        <v/>
      </c>
    </row>
    <row r="4584" ht="15" customHeight="1">
      <c r="B4584" s="16">
        <f>IF(AND(C4584&lt;&gt;"",J4584&lt;&gt;""),HYPERLINK("#'"&amp;C4584&amp;"'!"&amp;J4584,J4584),"")</f>
        <v/>
      </c>
    </row>
    <row r="4585" ht="15" customHeight="1">
      <c r="B4585" s="16">
        <f>IF(AND(C4585&lt;&gt;"",J4585&lt;&gt;""),HYPERLINK("#'"&amp;C4585&amp;"'!"&amp;J4585,J4585),"")</f>
        <v/>
      </c>
    </row>
    <row r="4586" ht="15" customHeight="1">
      <c r="B4586" s="16">
        <f>IF(AND(C4586&lt;&gt;"",J4586&lt;&gt;""),HYPERLINK("#'"&amp;C4586&amp;"'!"&amp;J4586,J4586),"")</f>
        <v/>
      </c>
    </row>
    <row r="4587" ht="15" customHeight="1">
      <c r="B4587" s="16">
        <f>IF(AND(C4587&lt;&gt;"",J4587&lt;&gt;""),HYPERLINK("#'"&amp;C4587&amp;"'!"&amp;J4587,J4587),"")</f>
        <v/>
      </c>
    </row>
    <row r="4588" ht="15" customHeight="1">
      <c r="B4588" s="16">
        <f>IF(AND(C4588&lt;&gt;"",J4588&lt;&gt;""),HYPERLINK("#'"&amp;C4588&amp;"'!"&amp;J4588,J4588),"")</f>
        <v/>
      </c>
    </row>
    <row r="4589" ht="15" customHeight="1">
      <c r="B4589" s="16">
        <f>IF(AND(C4589&lt;&gt;"",J4589&lt;&gt;""),HYPERLINK("#'"&amp;C4589&amp;"'!"&amp;J4589,J4589),"")</f>
        <v/>
      </c>
    </row>
    <row r="4590" ht="15" customHeight="1">
      <c r="B4590" s="16">
        <f>IF(AND(C4590&lt;&gt;"",J4590&lt;&gt;""),HYPERLINK("#'"&amp;C4590&amp;"'!"&amp;J4590,J4590),"")</f>
        <v/>
      </c>
    </row>
    <row r="4591" ht="15" customHeight="1">
      <c r="B4591" s="16">
        <f>IF(AND(C4591&lt;&gt;"",J4591&lt;&gt;""),HYPERLINK("#'"&amp;C4591&amp;"'!"&amp;J4591,J4591),"")</f>
        <v/>
      </c>
    </row>
    <row r="4592" ht="15" customHeight="1">
      <c r="B4592" s="16">
        <f>IF(AND(C4592&lt;&gt;"",J4592&lt;&gt;""),HYPERLINK("#'"&amp;C4592&amp;"'!"&amp;J4592,J4592),"")</f>
        <v/>
      </c>
    </row>
    <row r="4593" ht="15" customHeight="1">
      <c r="B4593" s="16">
        <f>IF(AND(C4593&lt;&gt;"",J4593&lt;&gt;""),HYPERLINK("#'"&amp;C4593&amp;"'!"&amp;J4593,J4593),"")</f>
        <v/>
      </c>
    </row>
    <row r="4594" ht="15" customHeight="1">
      <c r="B4594" s="16">
        <f>IF(AND(C4594&lt;&gt;"",J4594&lt;&gt;""),HYPERLINK("#'"&amp;C4594&amp;"'!"&amp;J4594,J4594),"")</f>
        <v/>
      </c>
    </row>
    <row r="4595" ht="15" customHeight="1">
      <c r="B4595" s="16">
        <f>IF(AND(C4595&lt;&gt;"",J4595&lt;&gt;""),HYPERLINK("#'"&amp;C4595&amp;"'!"&amp;J4595,J4595),"")</f>
        <v/>
      </c>
    </row>
    <row r="4596" ht="15" customHeight="1">
      <c r="B4596" s="16">
        <f>IF(AND(C4596&lt;&gt;"",J4596&lt;&gt;""),HYPERLINK("#'"&amp;C4596&amp;"'!"&amp;J4596,J4596),"")</f>
        <v/>
      </c>
    </row>
    <row r="4597" ht="15" customHeight="1">
      <c r="B4597" s="16">
        <f>IF(AND(C4597&lt;&gt;"",J4597&lt;&gt;""),HYPERLINK("#'"&amp;C4597&amp;"'!"&amp;J4597,J4597),"")</f>
        <v/>
      </c>
    </row>
    <row r="4598" ht="15" customHeight="1">
      <c r="B4598" s="16">
        <f>IF(AND(C4598&lt;&gt;"",J4598&lt;&gt;""),HYPERLINK("#'"&amp;C4598&amp;"'!"&amp;J4598,J4598),"")</f>
        <v/>
      </c>
    </row>
    <row r="4599" ht="15" customHeight="1">
      <c r="B4599" s="16">
        <f>IF(AND(C4599&lt;&gt;"",J4599&lt;&gt;""),HYPERLINK("#'"&amp;C4599&amp;"'!"&amp;J4599,J4599),"")</f>
        <v/>
      </c>
    </row>
    <row r="4600" ht="15" customHeight="1">
      <c r="B4600" s="16">
        <f>IF(AND(C4600&lt;&gt;"",J4600&lt;&gt;""),HYPERLINK("#'"&amp;C4600&amp;"'!"&amp;J4600,J4600),"")</f>
        <v/>
      </c>
    </row>
    <row r="4601" ht="15" customHeight="1">
      <c r="B4601" s="16">
        <f>IF(AND(C4601&lt;&gt;"",J4601&lt;&gt;""),HYPERLINK("#'"&amp;C4601&amp;"'!"&amp;J4601,J4601),"")</f>
        <v/>
      </c>
    </row>
    <row r="4602" ht="15" customHeight="1">
      <c r="B4602" s="16">
        <f>IF(AND(C4602&lt;&gt;"",J4602&lt;&gt;""),HYPERLINK("#'"&amp;C4602&amp;"'!"&amp;J4602,J4602),"")</f>
        <v/>
      </c>
    </row>
    <row r="4603" ht="15" customHeight="1">
      <c r="B4603" s="16">
        <f>IF(AND(C4603&lt;&gt;"",J4603&lt;&gt;""),HYPERLINK("#'"&amp;C4603&amp;"'!"&amp;J4603,J4603),"")</f>
        <v/>
      </c>
    </row>
    <row r="4604" ht="15" customHeight="1">
      <c r="B4604" s="16">
        <f>IF(AND(C4604&lt;&gt;"",J4604&lt;&gt;""),HYPERLINK("#'"&amp;C4604&amp;"'!"&amp;J4604,J4604),"")</f>
        <v/>
      </c>
    </row>
    <row r="4605" ht="15" customHeight="1">
      <c r="B4605" s="16">
        <f>IF(AND(C4605&lt;&gt;"",J4605&lt;&gt;""),HYPERLINK("#'"&amp;C4605&amp;"'!"&amp;J4605,J4605),"")</f>
        <v/>
      </c>
    </row>
    <row r="4606" ht="15" customHeight="1">
      <c r="B4606" s="16">
        <f>IF(AND(C4606&lt;&gt;"",J4606&lt;&gt;""),HYPERLINK("#'"&amp;C4606&amp;"'!"&amp;J4606,J4606),"")</f>
        <v/>
      </c>
    </row>
    <row r="4607" ht="15" customHeight="1">
      <c r="B4607" s="16">
        <f>IF(AND(C4607&lt;&gt;"",J4607&lt;&gt;""),HYPERLINK("#'"&amp;C4607&amp;"'!"&amp;J4607,J4607),"")</f>
        <v/>
      </c>
    </row>
    <row r="4608" ht="15" customHeight="1">
      <c r="B4608" s="16">
        <f>IF(AND(C4608&lt;&gt;"",J4608&lt;&gt;""),HYPERLINK("#'"&amp;C4608&amp;"'!"&amp;J4608,J4608),"")</f>
        <v/>
      </c>
    </row>
    <row r="4609" ht="15" customHeight="1">
      <c r="B4609" s="16">
        <f>IF(AND(C4609&lt;&gt;"",J4609&lt;&gt;""),HYPERLINK("#'"&amp;C4609&amp;"'!"&amp;J4609,J4609),"")</f>
        <v/>
      </c>
    </row>
    <row r="4610" ht="15" customHeight="1">
      <c r="B4610" s="16">
        <f>IF(AND(C4610&lt;&gt;"",J4610&lt;&gt;""),HYPERLINK("#'"&amp;C4610&amp;"'!"&amp;J4610,J4610),"")</f>
        <v/>
      </c>
    </row>
    <row r="4611" ht="15" customHeight="1">
      <c r="B4611" s="16">
        <f>IF(AND(C4611&lt;&gt;"",J4611&lt;&gt;""),HYPERLINK("#'"&amp;C4611&amp;"'!"&amp;J4611,J4611),"")</f>
        <v/>
      </c>
    </row>
    <row r="4612" ht="15" customHeight="1">
      <c r="B4612" s="16">
        <f>IF(AND(C4612&lt;&gt;"",J4612&lt;&gt;""),HYPERLINK("#'"&amp;C4612&amp;"'!"&amp;J4612,J4612),"")</f>
        <v/>
      </c>
    </row>
    <row r="4613" ht="15" customHeight="1">
      <c r="B4613" s="16">
        <f>IF(AND(C4613&lt;&gt;"",J4613&lt;&gt;""),HYPERLINK("#'"&amp;C4613&amp;"'!"&amp;J4613,J4613),"")</f>
        <v/>
      </c>
    </row>
    <row r="4614" ht="15" customHeight="1">
      <c r="B4614" s="16">
        <f>IF(AND(C4614&lt;&gt;"",J4614&lt;&gt;""),HYPERLINK("#'"&amp;C4614&amp;"'!"&amp;J4614,J4614),"")</f>
        <v/>
      </c>
    </row>
    <row r="4615" ht="15" customHeight="1">
      <c r="B4615" s="16">
        <f>IF(AND(C4615&lt;&gt;"",J4615&lt;&gt;""),HYPERLINK("#'"&amp;C4615&amp;"'!"&amp;J4615,J4615),"")</f>
        <v/>
      </c>
    </row>
    <row r="4616" ht="15" customHeight="1">
      <c r="B4616" s="16">
        <f>IF(AND(C4616&lt;&gt;"",J4616&lt;&gt;""),HYPERLINK("#'"&amp;C4616&amp;"'!"&amp;J4616,J4616),"")</f>
        <v/>
      </c>
    </row>
    <row r="4617" ht="15" customHeight="1">
      <c r="B4617" s="16">
        <f>IF(AND(C4617&lt;&gt;"",J4617&lt;&gt;""),HYPERLINK("#'"&amp;C4617&amp;"'!"&amp;J4617,J4617),"")</f>
        <v/>
      </c>
    </row>
    <row r="4618" ht="15" customHeight="1">
      <c r="B4618" s="16">
        <f>IF(AND(C4618&lt;&gt;"",J4618&lt;&gt;""),HYPERLINK("#'"&amp;C4618&amp;"'!"&amp;J4618,J4618),"")</f>
        <v/>
      </c>
    </row>
    <row r="4619" ht="15" customHeight="1">
      <c r="B4619" s="16">
        <f>IF(AND(C4619&lt;&gt;"",J4619&lt;&gt;""),HYPERLINK("#'"&amp;C4619&amp;"'!"&amp;J4619,J4619),"")</f>
        <v/>
      </c>
    </row>
    <row r="4620" ht="15" customHeight="1">
      <c r="B4620" s="16">
        <f>IF(AND(C4620&lt;&gt;"",J4620&lt;&gt;""),HYPERLINK("#'"&amp;C4620&amp;"'!"&amp;J4620,J4620),"")</f>
        <v/>
      </c>
    </row>
    <row r="4621" ht="15" customHeight="1">
      <c r="B4621" s="16">
        <f>IF(AND(C4621&lt;&gt;"",J4621&lt;&gt;""),HYPERLINK("#'"&amp;C4621&amp;"'!"&amp;J4621,J4621),"")</f>
        <v/>
      </c>
    </row>
    <row r="4622" ht="15" customHeight="1">
      <c r="B4622" s="16">
        <f>IF(AND(C4622&lt;&gt;"",J4622&lt;&gt;""),HYPERLINK("#'"&amp;C4622&amp;"'!"&amp;J4622,J4622),"")</f>
        <v/>
      </c>
    </row>
    <row r="4623" ht="15" customHeight="1">
      <c r="B4623" s="16">
        <f>IF(AND(C4623&lt;&gt;"",J4623&lt;&gt;""),HYPERLINK("#'"&amp;C4623&amp;"'!"&amp;J4623,J4623),"")</f>
        <v/>
      </c>
    </row>
    <row r="4624" ht="15" customHeight="1">
      <c r="B4624" s="16">
        <f>IF(AND(C4624&lt;&gt;"",J4624&lt;&gt;""),HYPERLINK("#'"&amp;C4624&amp;"'!"&amp;J4624,J4624),"")</f>
        <v/>
      </c>
    </row>
    <row r="4625" ht="15" customHeight="1">
      <c r="B4625" s="16">
        <f>IF(AND(C4625&lt;&gt;"",J4625&lt;&gt;""),HYPERLINK("#'"&amp;C4625&amp;"'!"&amp;J4625,J4625),"")</f>
        <v/>
      </c>
    </row>
    <row r="4626" ht="15" customHeight="1">
      <c r="B4626" s="16">
        <f>IF(AND(C4626&lt;&gt;"",J4626&lt;&gt;""),HYPERLINK("#'"&amp;C4626&amp;"'!"&amp;J4626,J4626),"")</f>
        <v/>
      </c>
    </row>
    <row r="4627" ht="15" customHeight="1">
      <c r="B4627" s="16">
        <f>IF(AND(C4627&lt;&gt;"",J4627&lt;&gt;""),HYPERLINK("#'"&amp;C4627&amp;"'!"&amp;J4627,J4627),"")</f>
        <v/>
      </c>
    </row>
    <row r="4628" ht="15" customHeight="1">
      <c r="B4628" s="16">
        <f>IF(AND(C4628&lt;&gt;"",J4628&lt;&gt;""),HYPERLINK("#'"&amp;C4628&amp;"'!"&amp;J4628,J4628),"")</f>
        <v/>
      </c>
    </row>
    <row r="4629" ht="15" customHeight="1">
      <c r="B4629" s="16">
        <f>IF(AND(C4629&lt;&gt;"",J4629&lt;&gt;""),HYPERLINK("#'"&amp;C4629&amp;"'!"&amp;J4629,J4629),"")</f>
        <v/>
      </c>
    </row>
    <row r="4630" ht="15" customHeight="1">
      <c r="B4630" s="16">
        <f>IF(AND(C4630&lt;&gt;"",J4630&lt;&gt;""),HYPERLINK("#'"&amp;C4630&amp;"'!"&amp;J4630,J4630),"")</f>
        <v/>
      </c>
    </row>
    <row r="4631" ht="15" customHeight="1">
      <c r="B4631" s="16">
        <f>IF(AND(C4631&lt;&gt;"",J4631&lt;&gt;""),HYPERLINK("#'"&amp;C4631&amp;"'!"&amp;J4631,J4631),"")</f>
        <v/>
      </c>
    </row>
    <row r="4632" ht="15" customHeight="1">
      <c r="B4632" s="16">
        <f>IF(AND(C4632&lt;&gt;"",J4632&lt;&gt;""),HYPERLINK("#'"&amp;C4632&amp;"'!"&amp;J4632,J4632),"")</f>
        <v/>
      </c>
    </row>
    <row r="4633" ht="15" customHeight="1">
      <c r="B4633" s="16">
        <f>IF(AND(C4633&lt;&gt;"",J4633&lt;&gt;""),HYPERLINK("#'"&amp;C4633&amp;"'!"&amp;J4633,J4633),"")</f>
        <v/>
      </c>
    </row>
    <row r="4634" ht="15" customHeight="1">
      <c r="B4634" s="16">
        <f>IF(AND(C4634&lt;&gt;"",J4634&lt;&gt;""),HYPERLINK("#'"&amp;C4634&amp;"'!"&amp;J4634,J4634),"")</f>
        <v/>
      </c>
    </row>
    <row r="4635" ht="15" customHeight="1">
      <c r="B4635" s="16">
        <f>IF(AND(C4635&lt;&gt;"",J4635&lt;&gt;""),HYPERLINK("#'"&amp;C4635&amp;"'!"&amp;J4635,J4635),"")</f>
        <v/>
      </c>
    </row>
    <row r="4636" ht="15" customHeight="1">
      <c r="B4636" s="16">
        <f>IF(AND(C4636&lt;&gt;"",J4636&lt;&gt;""),HYPERLINK("#'"&amp;C4636&amp;"'!"&amp;J4636,J4636),"")</f>
        <v/>
      </c>
    </row>
    <row r="4637" ht="15" customHeight="1">
      <c r="B4637" s="16">
        <f>IF(AND(C4637&lt;&gt;"",J4637&lt;&gt;""),HYPERLINK("#'"&amp;C4637&amp;"'!"&amp;J4637,J4637),"")</f>
        <v/>
      </c>
    </row>
    <row r="4638" ht="15" customHeight="1">
      <c r="B4638" s="16">
        <f>IF(AND(C4638&lt;&gt;"",J4638&lt;&gt;""),HYPERLINK("#'"&amp;C4638&amp;"'!"&amp;J4638,J4638),"")</f>
        <v/>
      </c>
    </row>
    <row r="4639" ht="15" customHeight="1">
      <c r="B4639" s="16">
        <f>IF(AND(C4639&lt;&gt;"",J4639&lt;&gt;""),HYPERLINK("#'"&amp;C4639&amp;"'!"&amp;J4639,J4639),"")</f>
        <v/>
      </c>
    </row>
    <row r="4640" ht="15" customHeight="1">
      <c r="B4640" s="16">
        <f>IF(AND(C4640&lt;&gt;"",J4640&lt;&gt;""),HYPERLINK("#'"&amp;C4640&amp;"'!"&amp;J4640,J4640),"")</f>
        <v/>
      </c>
    </row>
    <row r="4641" ht="15" customHeight="1">
      <c r="B4641" s="16">
        <f>IF(AND(C4641&lt;&gt;"",J4641&lt;&gt;""),HYPERLINK("#'"&amp;C4641&amp;"'!"&amp;J4641,J4641),"")</f>
        <v/>
      </c>
    </row>
    <row r="4642" ht="15" customHeight="1">
      <c r="B4642" s="16">
        <f>IF(AND(C4642&lt;&gt;"",J4642&lt;&gt;""),HYPERLINK("#'"&amp;C4642&amp;"'!"&amp;J4642,J4642),"")</f>
        <v/>
      </c>
    </row>
    <row r="4643" ht="15" customHeight="1">
      <c r="B4643" s="16">
        <f>IF(AND(C4643&lt;&gt;"",J4643&lt;&gt;""),HYPERLINK("#'"&amp;C4643&amp;"'!"&amp;J4643,J4643),"")</f>
        <v/>
      </c>
    </row>
    <row r="4644" ht="15" customHeight="1">
      <c r="B4644" s="16">
        <f>IF(AND(C4644&lt;&gt;"",J4644&lt;&gt;""),HYPERLINK("#'"&amp;C4644&amp;"'!"&amp;J4644,J4644),"")</f>
        <v/>
      </c>
    </row>
    <row r="4645" ht="15" customHeight="1">
      <c r="B4645" s="16">
        <f>IF(AND(C4645&lt;&gt;"",J4645&lt;&gt;""),HYPERLINK("#'"&amp;C4645&amp;"'!"&amp;J4645,J4645),"")</f>
        <v/>
      </c>
    </row>
    <row r="4646" ht="15" customHeight="1">
      <c r="B4646" s="16">
        <f>IF(AND(C4646&lt;&gt;"",J4646&lt;&gt;""),HYPERLINK("#'"&amp;C4646&amp;"'!"&amp;J4646,J4646),"")</f>
        <v/>
      </c>
    </row>
    <row r="4647" ht="15" customHeight="1">
      <c r="B4647" s="16">
        <f>IF(AND(C4647&lt;&gt;"",J4647&lt;&gt;""),HYPERLINK("#'"&amp;C4647&amp;"'!"&amp;J4647,J4647),"")</f>
        <v/>
      </c>
    </row>
    <row r="4648" ht="15" customHeight="1">
      <c r="B4648" s="16">
        <f>IF(AND(C4648&lt;&gt;"",J4648&lt;&gt;""),HYPERLINK("#'"&amp;C4648&amp;"'!"&amp;J4648,J4648),"")</f>
        <v/>
      </c>
    </row>
    <row r="4649" ht="15" customHeight="1">
      <c r="B4649" s="16">
        <f>IF(AND(C4649&lt;&gt;"",J4649&lt;&gt;""),HYPERLINK("#'"&amp;C4649&amp;"'!"&amp;J4649,J4649),"")</f>
        <v/>
      </c>
    </row>
    <row r="4650" ht="15" customHeight="1">
      <c r="B4650" s="16">
        <f>IF(AND(C4650&lt;&gt;"",J4650&lt;&gt;""),HYPERLINK("#'"&amp;C4650&amp;"'!"&amp;J4650,J4650),"")</f>
        <v/>
      </c>
    </row>
    <row r="4651" ht="15" customHeight="1">
      <c r="B4651" s="16">
        <f>IF(AND(C4651&lt;&gt;"",J4651&lt;&gt;""),HYPERLINK("#'"&amp;C4651&amp;"'!"&amp;J4651,J4651),"")</f>
        <v/>
      </c>
    </row>
    <row r="4652" ht="15" customHeight="1">
      <c r="B4652" s="16">
        <f>IF(AND(C4652&lt;&gt;"",J4652&lt;&gt;""),HYPERLINK("#'"&amp;C4652&amp;"'!"&amp;J4652,J4652),"")</f>
        <v/>
      </c>
    </row>
    <row r="4653" ht="15" customHeight="1">
      <c r="B4653" s="16">
        <f>IF(AND(C4653&lt;&gt;"",J4653&lt;&gt;""),HYPERLINK("#'"&amp;C4653&amp;"'!"&amp;J4653,J4653),"")</f>
        <v/>
      </c>
    </row>
    <row r="4654" ht="15" customHeight="1">
      <c r="B4654" s="16">
        <f>IF(AND(C4654&lt;&gt;"",J4654&lt;&gt;""),HYPERLINK("#'"&amp;C4654&amp;"'!"&amp;J4654,J4654),"")</f>
        <v/>
      </c>
    </row>
    <row r="4655" ht="15" customHeight="1">
      <c r="B4655" s="16">
        <f>IF(AND(C4655&lt;&gt;"",J4655&lt;&gt;""),HYPERLINK("#'"&amp;C4655&amp;"'!"&amp;J4655,J4655),"")</f>
        <v/>
      </c>
    </row>
    <row r="4656" ht="15" customHeight="1">
      <c r="B4656" s="16">
        <f>IF(AND(C4656&lt;&gt;"",J4656&lt;&gt;""),HYPERLINK("#'"&amp;C4656&amp;"'!"&amp;J4656,J4656),"")</f>
        <v/>
      </c>
    </row>
    <row r="4657" ht="15" customHeight="1">
      <c r="B4657" s="16">
        <f>IF(AND(C4657&lt;&gt;"",J4657&lt;&gt;""),HYPERLINK("#'"&amp;C4657&amp;"'!"&amp;J4657,J4657),"")</f>
        <v/>
      </c>
    </row>
    <row r="4658" ht="15" customHeight="1">
      <c r="B4658" s="16">
        <f>IF(AND(C4658&lt;&gt;"",J4658&lt;&gt;""),HYPERLINK("#'"&amp;C4658&amp;"'!"&amp;J4658,J4658),"")</f>
        <v/>
      </c>
    </row>
    <row r="4659" ht="15" customHeight="1">
      <c r="B4659" s="16">
        <f>IF(AND(C4659&lt;&gt;"",J4659&lt;&gt;""),HYPERLINK("#'"&amp;C4659&amp;"'!"&amp;J4659,J4659),"")</f>
        <v/>
      </c>
    </row>
    <row r="4660" ht="15" customHeight="1">
      <c r="B4660" s="16">
        <f>IF(AND(C4660&lt;&gt;"",J4660&lt;&gt;""),HYPERLINK("#'"&amp;C4660&amp;"'!"&amp;J4660,J4660),"")</f>
        <v/>
      </c>
    </row>
    <row r="4661" ht="15" customHeight="1">
      <c r="B4661" s="16">
        <f>IF(AND(C4661&lt;&gt;"",J4661&lt;&gt;""),HYPERLINK("#'"&amp;C4661&amp;"'!"&amp;J4661,J4661),"")</f>
        <v/>
      </c>
    </row>
    <row r="4662" ht="15" customHeight="1">
      <c r="B4662" s="16">
        <f>IF(AND(C4662&lt;&gt;"",J4662&lt;&gt;""),HYPERLINK("#'"&amp;C4662&amp;"'!"&amp;J4662,J4662),"")</f>
        <v/>
      </c>
    </row>
    <row r="4663" ht="15" customHeight="1">
      <c r="B4663" s="16">
        <f>IF(AND(C4663&lt;&gt;"",J4663&lt;&gt;""),HYPERLINK("#'"&amp;C4663&amp;"'!"&amp;J4663,J4663),"")</f>
        <v/>
      </c>
    </row>
    <row r="4664" ht="15" customHeight="1">
      <c r="B4664" s="16">
        <f>IF(AND(C4664&lt;&gt;"",J4664&lt;&gt;""),HYPERLINK("#'"&amp;C4664&amp;"'!"&amp;J4664,J4664),"")</f>
        <v/>
      </c>
    </row>
    <row r="4665" ht="15" customHeight="1">
      <c r="B4665" s="16">
        <f>IF(AND(C4665&lt;&gt;"",J4665&lt;&gt;""),HYPERLINK("#'"&amp;C4665&amp;"'!"&amp;J4665,J4665),"")</f>
        <v/>
      </c>
    </row>
    <row r="4666" ht="15" customHeight="1">
      <c r="B4666" s="16">
        <f>IF(AND(C4666&lt;&gt;"",J4666&lt;&gt;""),HYPERLINK("#'"&amp;C4666&amp;"'!"&amp;J4666,J4666),"")</f>
        <v/>
      </c>
    </row>
    <row r="4667" ht="15" customHeight="1">
      <c r="B4667" s="16">
        <f>IF(AND(C4667&lt;&gt;"",J4667&lt;&gt;""),HYPERLINK("#'"&amp;C4667&amp;"'!"&amp;J4667,J4667),"")</f>
        <v/>
      </c>
    </row>
    <row r="4668" ht="15" customHeight="1">
      <c r="B4668" s="16">
        <f>IF(AND(C4668&lt;&gt;"",J4668&lt;&gt;""),HYPERLINK("#'"&amp;C4668&amp;"'!"&amp;J4668,J4668),"")</f>
        <v/>
      </c>
    </row>
    <row r="4669" ht="15" customHeight="1">
      <c r="B4669" s="16">
        <f>IF(AND(C4669&lt;&gt;"",J4669&lt;&gt;""),HYPERLINK("#'"&amp;C4669&amp;"'!"&amp;J4669,J4669),"")</f>
        <v/>
      </c>
    </row>
    <row r="4670" ht="15" customHeight="1">
      <c r="B4670" s="16">
        <f>IF(AND(C4670&lt;&gt;"",J4670&lt;&gt;""),HYPERLINK("#'"&amp;C4670&amp;"'!"&amp;J4670,J4670),"")</f>
        <v/>
      </c>
    </row>
    <row r="4671" ht="15" customHeight="1">
      <c r="B4671" s="16">
        <f>IF(AND(C4671&lt;&gt;"",J4671&lt;&gt;""),HYPERLINK("#'"&amp;C4671&amp;"'!"&amp;J4671,J4671),"")</f>
        <v/>
      </c>
    </row>
    <row r="4672" ht="15" customHeight="1">
      <c r="B4672" s="16">
        <f>IF(AND(C4672&lt;&gt;"",J4672&lt;&gt;""),HYPERLINK("#'"&amp;C4672&amp;"'!"&amp;J4672,J4672),"")</f>
        <v/>
      </c>
    </row>
    <row r="4673" ht="15" customHeight="1">
      <c r="B4673" s="16">
        <f>IF(AND(C4673&lt;&gt;"",J4673&lt;&gt;""),HYPERLINK("#'"&amp;C4673&amp;"'!"&amp;J4673,J4673),"")</f>
        <v/>
      </c>
    </row>
    <row r="4674" ht="15" customHeight="1">
      <c r="B4674" s="16">
        <f>IF(AND(C4674&lt;&gt;"",J4674&lt;&gt;""),HYPERLINK("#'"&amp;C4674&amp;"'!"&amp;J4674,J4674),"")</f>
        <v/>
      </c>
    </row>
    <row r="4675" ht="15" customHeight="1">
      <c r="B4675" s="16">
        <f>IF(AND(C4675&lt;&gt;"",J4675&lt;&gt;""),HYPERLINK("#'"&amp;C4675&amp;"'!"&amp;J4675,J4675),"")</f>
        <v/>
      </c>
    </row>
    <row r="4676" ht="15" customHeight="1">
      <c r="B4676" s="16">
        <f>IF(AND(C4676&lt;&gt;"",J4676&lt;&gt;""),HYPERLINK("#'"&amp;C4676&amp;"'!"&amp;J4676,J4676),"")</f>
        <v/>
      </c>
    </row>
    <row r="4677" ht="15" customHeight="1">
      <c r="B4677" s="16">
        <f>IF(AND(C4677&lt;&gt;"",J4677&lt;&gt;""),HYPERLINK("#'"&amp;C4677&amp;"'!"&amp;J4677,J4677),"")</f>
        <v/>
      </c>
    </row>
    <row r="4678" ht="15" customHeight="1">
      <c r="B4678" s="16">
        <f>IF(AND(C4678&lt;&gt;"",J4678&lt;&gt;""),HYPERLINK("#'"&amp;C4678&amp;"'!"&amp;J4678,J4678),"")</f>
        <v/>
      </c>
    </row>
    <row r="4679" ht="15" customHeight="1">
      <c r="B4679" s="16">
        <f>IF(AND(C4679&lt;&gt;"",J4679&lt;&gt;""),HYPERLINK("#'"&amp;C4679&amp;"'!"&amp;J4679,J4679),"")</f>
        <v/>
      </c>
    </row>
    <row r="4680" ht="15" customHeight="1">
      <c r="B4680" s="16">
        <f>IF(AND(C4680&lt;&gt;"",J4680&lt;&gt;""),HYPERLINK("#'"&amp;C4680&amp;"'!"&amp;J4680,J4680),"")</f>
        <v/>
      </c>
    </row>
    <row r="4681" ht="15" customHeight="1">
      <c r="B4681" s="16">
        <f>IF(AND(C4681&lt;&gt;"",J4681&lt;&gt;""),HYPERLINK("#'"&amp;C4681&amp;"'!"&amp;J4681,J4681),"")</f>
        <v/>
      </c>
    </row>
    <row r="4682" ht="15" customHeight="1">
      <c r="B4682" s="16">
        <f>IF(AND(C4682&lt;&gt;"",J4682&lt;&gt;""),HYPERLINK("#'"&amp;C4682&amp;"'!"&amp;J4682,J4682),"")</f>
        <v/>
      </c>
    </row>
    <row r="4683" ht="15" customHeight="1">
      <c r="B4683" s="16">
        <f>IF(AND(C4683&lt;&gt;"",J4683&lt;&gt;""),HYPERLINK("#'"&amp;C4683&amp;"'!"&amp;J4683,J4683),"")</f>
        <v/>
      </c>
    </row>
    <row r="4684" ht="15" customHeight="1">
      <c r="B4684" s="16">
        <f>IF(AND(C4684&lt;&gt;"",J4684&lt;&gt;""),HYPERLINK("#'"&amp;C4684&amp;"'!"&amp;J4684,J4684),"")</f>
        <v/>
      </c>
    </row>
    <row r="4685" ht="15" customHeight="1">
      <c r="B4685" s="16">
        <f>IF(AND(C4685&lt;&gt;"",J4685&lt;&gt;""),HYPERLINK("#'"&amp;C4685&amp;"'!"&amp;J4685,J4685),"")</f>
        <v/>
      </c>
    </row>
    <row r="4686" ht="15" customHeight="1">
      <c r="B4686" s="16">
        <f>IF(AND(C4686&lt;&gt;"",J4686&lt;&gt;""),HYPERLINK("#'"&amp;C4686&amp;"'!"&amp;J4686,J4686),"")</f>
        <v/>
      </c>
    </row>
    <row r="4687" ht="15" customHeight="1">
      <c r="B4687" s="16">
        <f>IF(AND(C4687&lt;&gt;"",J4687&lt;&gt;""),HYPERLINK("#'"&amp;C4687&amp;"'!"&amp;J4687,J4687),"")</f>
        <v/>
      </c>
    </row>
    <row r="4688" ht="15" customHeight="1">
      <c r="B4688" s="16">
        <f>IF(AND(C4688&lt;&gt;"",J4688&lt;&gt;""),HYPERLINK("#'"&amp;C4688&amp;"'!"&amp;J4688,J4688),"")</f>
        <v/>
      </c>
    </row>
    <row r="4689" ht="15" customHeight="1">
      <c r="B4689" s="16">
        <f>IF(AND(C4689&lt;&gt;"",J4689&lt;&gt;""),HYPERLINK("#'"&amp;C4689&amp;"'!"&amp;J4689,J4689),"")</f>
        <v/>
      </c>
    </row>
    <row r="4690" ht="15" customHeight="1">
      <c r="B4690" s="16">
        <f>IF(AND(C4690&lt;&gt;"",J4690&lt;&gt;""),HYPERLINK("#'"&amp;C4690&amp;"'!"&amp;J4690,J4690),"")</f>
        <v/>
      </c>
    </row>
    <row r="4691" ht="15" customHeight="1">
      <c r="B4691" s="16">
        <f>IF(AND(C4691&lt;&gt;"",J4691&lt;&gt;""),HYPERLINK("#'"&amp;C4691&amp;"'!"&amp;J4691,J4691),"")</f>
        <v/>
      </c>
    </row>
    <row r="4692" ht="15" customHeight="1">
      <c r="B4692" s="16">
        <f>IF(AND(C4692&lt;&gt;"",J4692&lt;&gt;""),HYPERLINK("#'"&amp;C4692&amp;"'!"&amp;J4692,J4692),"")</f>
        <v/>
      </c>
    </row>
    <row r="4693" ht="15" customHeight="1">
      <c r="B4693" s="16">
        <f>IF(AND(C4693&lt;&gt;"",J4693&lt;&gt;""),HYPERLINK("#'"&amp;C4693&amp;"'!"&amp;J4693,J4693),"")</f>
        <v/>
      </c>
    </row>
    <row r="4694" ht="15" customHeight="1">
      <c r="B4694" s="16">
        <f>IF(AND(C4694&lt;&gt;"",J4694&lt;&gt;""),HYPERLINK("#'"&amp;C4694&amp;"'!"&amp;J4694,J4694),"")</f>
        <v/>
      </c>
    </row>
    <row r="4695" ht="15" customHeight="1">
      <c r="B4695" s="16">
        <f>IF(AND(C4695&lt;&gt;"",J4695&lt;&gt;""),HYPERLINK("#'"&amp;C4695&amp;"'!"&amp;J4695,J4695),"")</f>
        <v/>
      </c>
    </row>
    <row r="4696" ht="15" customHeight="1">
      <c r="B4696" s="16">
        <f>IF(AND(C4696&lt;&gt;"",J4696&lt;&gt;""),HYPERLINK("#'"&amp;C4696&amp;"'!"&amp;J4696,J4696),"")</f>
        <v/>
      </c>
    </row>
    <row r="4697" ht="15" customHeight="1">
      <c r="B4697" s="16">
        <f>IF(AND(C4697&lt;&gt;"",J4697&lt;&gt;""),HYPERLINK("#'"&amp;C4697&amp;"'!"&amp;J4697,J4697),"")</f>
        <v/>
      </c>
    </row>
    <row r="4698" ht="15" customHeight="1">
      <c r="B4698" s="16">
        <f>IF(AND(C4698&lt;&gt;"",J4698&lt;&gt;""),HYPERLINK("#'"&amp;C4698&amp;"'!"&amp;J4698,J4698),"")</f>
        <v/>
      </c>
    </row>
    <row r="4699" ht="15" customHeight="1">
      <c r="B4699" s="16">
        <f>IF(AND(C4699&lt;&gt;"",J4699&lt;&gt;""),HYPERLINK("#'"&amp;C4699&amp;"'!"&amp;J4699,J4699),"")</f>
        <v/>
      </c>
    </row>
    <row r="4700" ht="15" customHeight="1">
      <c r="B4700" s="16">
        <f>IF(AND(C4700&lt;&gt;"",J4700&lt;&gt;""),HYPERLINK("#'"&amp;C4700&amp;"'!"&amp;J4700,J4700),"")</f>
        <v/>
      </c>
    </row>
    <row r="4701" ht="15" customHeight="1">
      <c r="B4701" s="16">
        <f>IF(AND(C4701&lt;&gt;"",J4701&lt;&gt;""),HYPERLINK("#'"&amp;C4701&amp;"'!"&amp;J4701,J4701),"")</f>
        <v/>
      </c>
    </row>
    <row r="4702" ht="15" customHeight="1">
      <c r="B4702" s="16">
        <f>IF(AND(C4702&lt;&gt;"",J4702&lt;&gt;""),HYPERLINK("#'"&amp;C4702&amp;"'!"&amp;J4702,J4702),"")</f>
        <v/>
      </c>
    </row>
    <row r="4703" ht="15" customHeight="1">
      <c r="B4703" s="16">
        <f>IF(AND(C4703&lt;&gt;"",J4703&lt;&gt;""),HYPERLINK("#'"&amp;C4703&amp;"'!"&amp;J4703,J4703),"")</f>
        <v/>
      </c>
    </row>
    <row r="4704" ht="15" customHeight="1">
      <c r="B4704" s="16">
        <f>IF(AND(C4704&lt;&gt;"",J4704&lt;&gt;""),HYPERLINK("#'"&amp;C4704&amp;"'!"&amp;J4704,J4704),"")</f>
        <v/>
      </c>
    </row>
    <row r="4705" ht="15" customHeight="1">
      <c r="B4705" s="16">
        <f>IF(AND(C4705&lt;&gt;"",J4705&lt;&gt;""),HYPERLINK("#'"&amp;C4705&amp;"'!"&amp;J4705,J4705),"")</f>
        <v/>
      </c>
    </row>
    <row r="4706" ht="15" customHeight="1">
      <c r="B4706" s="16">
        <f>IF(AND(C4706&lt;&gt;"",J4706&lt;&gt;""),HYPERLINK("#'"&amp;C4706&amp;"'!"&amp;J4706,J4706),"")</f>
        <v/>
      </c>
    </row>
    <row r="4707" ht="15" customHeight="1">
      <c r="B4707" s="16">
        <f>IF(AND(C4707&lt;&gt;"",J4707&lt;&gt;""),HYPERLINK("#'"&amp;C4707&amp;"'!"&amp;J4707,J4707),"")</f>
        <v/>
      </c>
    </row>
    <row r="4708" ht="15" customHeight="1">
      <c r="B4708" s="16">
        <f>IF(AND(C4708&lt;&gt;"",J4708&lt;&gt;""),HYPERLINK("#'"&amp;C4708&amp;"'!"&amp;J4708,J4708),"")</f>
        <v/>
      </c>
    </row>
    <row r="4709" ht="15" customHeight="1">
      <c r="B4709" s="16">
        <f>IF(AND(C4709&lt;&gt;"",J4709&lt;&gt;""),HYPERLINK("#'"&amp;C4709&amp;"'!"&amp;J4709,J4709),"")</f>
        <v/>
      </c>
    </row>
    <row r="4710" ht="15" customHeight="1">
      <c r="B4710" s="16">
        <f>IF(AND(C4710&lt;&gt;"",J4710&lt;&gt;""),HYPERLINK("#'"&amp;C4710&amp;"'!"&amp;J4710,J4710),"")</f>
        <v/>
      </c>
    </row>
    <row r="4711" ht="15" customHeight="1">
      <c r="B4711" s="16">
        <f>IF(AND(C4711&lt;&gt;"",J4711&lt;&gt;""),HYPERLINK("#'"&amp;C4711&amp;"'!"&amp;J4711,J4711),"")</f>
        <v/>
      </c>
    </row>
    <row r="4712" ht="15" customHeight="1">
      <c r="B4712" s="16">
        <f>IF(AND(C4712&lt;&gt;"",J4712&lt;&gt;""),HYPERLINK("#'"&amp;C4712&amp;"'!"&amp;J4712,J4712),"")</f>
        <v/>
      </c>
    </row>
    <row r="4713" ht="15" customHeight="1">
      <c r="B4713" s="16">
        <f>IF(AND(C4713&lt;&gt;"",J4713&lt;&gt;""),HYPERLINK("#'"&amp;C4713&amp;"'!"&amp;J4713,J4713),"")</f>
        <v/>
      </c>
    </row>
    <row r="4714" ht="15" customHeight="1">
      <c r="B4714" s="16">
        <f>IF(AND(C4714&lt;&gt;"",J4714&lt;&gt;""),HYPERLINK("#'"&amp;C4714&amp;"'!"&amp;J4714,J4714),"")</f>
        <v/>
      </c>
    </row>
    <row r="4715" ht="15" customHeight="1">
      <c r="B4715" s="16">
        <f>IF(AND(C4715&lt;&gt;"",J4715&lt;&gt;""),HYPERLINK("#'"&amp;C4715&amp;"'!"&amp;J4715,J4715),"")</f>
        <v/>
      </c>
    </row>
    <row r="4716" ht="15" customHeight="1">
      <c r="B4716" s="16">
        <f>IF(AND(C4716&lt;&gt;"",J4716&lt;&gt;""),HYPERLINK("#'"&amp;C4716&amp;"'!"&amp;J4716,J4716),"")</f>
        <v/>
      </c>
    </row>
    <row r="4717" ht="15" customHeight="1">
      <c r="B4717" s="16">
        <f>IF(AND(C4717&lt;&gt;"",J4717&lt;&gt;""),HYPERLINK("#'"&amp;C4717&amp;"'!"&amp;J4717,J4717),"")</f>
        <v/>
      </c>
    </row>
    <row r="4718" ht="15" customHeight="1">
      <c r="B4718" s="16">
        <f>IF(AND(C4718&lt;&gt;"",J4718&lt;&gt;""),HYPERLINK("#'"&amp;C4718&amp;"'!"&amp;J4718,J4718),"")</f>
        <v/>
      </c>
    </row>
    <row r="4719" ht="15" customHeight="1">
      <c r="B4719" s="16">
        <f>IF(AND(C4719&lt;&gt;"",J4719&lt;&gt;""),HYPERLINK("#'"&amp;C4719&amp;"'!"&amp;J4719,J4719),"")</f>
        <v/>
      </c>
    </row>
    <row r="4720" ht="15" customHeight="1">
      <c r="B4720" s="16">
        <f>IF(AND(C4720&lt;&gt;"",J4720&lt;&gt;""),HYPERLINK("#'"&amp;C4720&amp;"'!"&amp;J4720,J4720),"")</f>
        <v/>
      </c>
    </row>
    <row r="4721" ht="15" customHeight="1">
      <c r="B4721" s="16">
        <f>IF(AND(C4721&lt;&gt;"",J4721&lt;&gt;""),HYPERLINK("#'"&amp;C4721&amp;"'!"&amp;J4721,J4721),"")</f>
        <v/>
      </c>
    </row>
    <row r="4722" ht="15" customHeight="1">
      <c r="B4722" s="16">
        <f>IF(AND(C4722&lt;&gt;"",J4722&lt;&gt;""),HYPERLINK("#'"&amp;C4722&amp;"'!"&amp;J4722,J4722),"")</f>
        <v/>
      </c>
    </row>
    <row r="4723" ht="15" customHeight="1">
      <c r="B4723" s="16">
        <f>IF(AND(C4723&lt;&gt;"",J4723&lt;&gt;""),HYPERLINK("#'"&amp;C4723&amp;"'!"&amp;J4723,J4723),"")</f>
        <v/>
      </c>
    </row>
    <row r="4724" ht="15" customHeight="1">
      <c r="B4724" s="16">
        <f>IF(AND(C4724&lt;&gt;"",J4724&lt;&gt;""),HYPERLINK("#'"&amp;C4724&amp;"'!"&amp;J4724,J4724),"")</f>
        <v/>
      </c>
    </row>
    <row r="4725" ht="15" customHeight="1">
      <c r="B4725" s="16">
        <f>IF(AND(C4725&lt;&gt;"",J4725&lt;&gt;""),HYPERLINK("#'"&amp;C4725&amp;"'!"&amp;J4725,J4725),"")</f>
        <v/>
      </c>
    </row>
    <row r="4726" ht="15" customHeight="1">
      <c r="B4726" s="16">
        <f>IF(AND(C4726&lt;&gt;"",J4726&lt;&gt;""),HYPERLINK("#'"&amp;C4726&amp;"'!"&amp;J4726,J4726),"")</f>
        <v/>
      </c>
    </row>
    <row r="4727" ht="15" customHeight="1">
      <c r="B4727" s="16">
        <f>IF(AND(C4727&lt;&gt;"",J4727&lt;&gt;""),HYPERLINK("#'"&amp;C4727&amp;"'!"&amp;J4727,J4727),"")</f>
        <v/>
      </c>
    </row>
    <row r="4728" ht="15" customHeight="1">
      <c r="B4728" s="16">
        <f>IF(AND(C4728&lt;&gt;"",J4728&lt;&gt;""),HYPERLINK("#'"&amp;C4728&amp;"'!"&amp;J4728,J4728),"")</f>
        <v/>
      </c>
    </row>
    <row r="4729" ht="15" customHeight="1">
      <c r="B4729" s="16">
        <f>IF(AND(C4729&lt;&gt;"",J4729&lt;&gt;""),HYPERLINK("#'"&amp;C4729&amp;"'!"&amp;J4729,J4729),"")</f>
        <v/>
      </c>
    </row>
    <row r="4730" ht="15" customHeight="1">
      <c r="B4730" s="16">
        <f>IF(AND(C4730&lt;&gt;"",J4730&lt;&gt;""),HYPERLINK("#'"&amp;C4730&amp;"'!"&amp;J4730,J4730),"")</f>
        <v/>
      </c>
    </row>
    <row r="4731" ht="15" customHeight="1">
      <c r="B4731" s="16">
        <f>IF(AND(C4731&lt;&gt;"",J4731&lt;&gt;""),HYPERLINK("#'"&amp;C4731&amp;"'!"&amp;J4731,J4731),"")</f>
        <v/>
      </c>
    </row>
    <row r="4732" ht="15" customHeight="1">
      <c r="B4732" s="16">
        <f>IF(AND(C4732&lt;&gt;"",J4732&lt;&gt;""),HYPERLINK("#'"&amp;C4732&amp;"'!"&amp;J4732,J4732),"")</f>
        <v/>
      </c>
    </row>
    <row r="4733" ht="15" customHeight="1">
      <c r="B4733" s="16">
        <f>IF(AND(C4733&lt;&gt;"",J4733&lt;&gt;""),HYPERLINK("#'"&amp;C4733&amp;"'!"&amp;J4733,J4733),"")</f>
        <v/>
      </c>
    </row>
    <row r="4734" ht="15" customHeight="1">
      <c r="B4734" s="16">
        <f>IF(AND(C4734&lt;&gt;"",J4734&lt;&gt;""),HYPERLINK("#'"&amp;C4734&amp;"'!"&amp;J4734,J4734),"")</f>
        <v/>
      </c>
    </row>
    <row r="4735" ht="15" customHeight="1">
      <c r="B4735" s="16">
        <f>IF(AND(C4735&lt;&gt;"",J4735&lt;&gt;""),HYPERLINK("#'"&amp;C4735&amp;"'!"&amp;J4735,J4735),"")</f>
        <v/>
      </c>
    </row>
    <row r="4736" ht="15" customHeight="1">
      <c r="B4736" s="16">
        <f>IF(AND(C4736&lt;&gt;"",J4736&lt;&gt;""),HYPERLINK("#'"&amp;C4736&amp;"'!"&amp;J4736,J4736),"")</f>
        <v/>
      </c>
    </row>
    <row r="4737" ht="15" customHeight="1">
      <c r="B4737" s="16">
        <f>IF(AND(C4737&lt;&gt;"",J4737&lt;&gt;""),HYPERLINK("#'"&amp;C4737&amp;"'!"&amp;J4737,J4737),"")</f>
        <v/>
      </c>
    </row>
    <row r="4738" ht="15" customHeight="1">
      <c r="B4738" s="16">
        <f>IF(AND(C4738&lt;&gt;"",J4738&lt;&gt;""),HYPERLINK("#'"&amp;C4738&amp;"'!"&amp;J4738,J4738),"")</f>
        <v/>
      </c>
    </row>
    <row r="4739" ht="15" customHeight="1">
      <c r="B4739" s="16">
        <f>IF(AND(C4739&lt;&gt;"",J4739&lt;&gt;""),HYPERLINK("#'"&amp;C4739&amp;"'!"&amp;J4739,J4739),"")</f>
        <v/>
      </c>
    </row>
    <row r="4740" ht="15" customHeight="1">
      <c r="B4740" s="16">
        <f>IF(AND(C4740&lt;&gt;"",J4740&lt;&gt;""),HYPERLINK("#'"&amp;C4740&amp;"'!"&amp;J4740,J4740),"")</f>
        <v/>
      </c>
    </row>
    <row r="4741" ht="15" customHeight="1">
      <c r="B4741" s="16">
        <f>IF(AND(C4741&lt;&gt;"",J4741&lt;&gt;""),HYPERLINK("#'"&amp;C4741&amp;"'!"&amp;J4741,J4741),"")</f>
        <v/>
      </c>
    </row>
    <row r="4742" ht="15" customHeight="1">
      <c r="B4742" s="16">
        <f>IF(AND(C4742&lt;&gt;"",J4742&lt;&gt;""),HYPERLINK("#'"&amp;C4742&amp;"'!"&amp;J4742,J4742),"")</f>
        <v/>
      </c>
    </row>
    <row r="4743" ht="15" customHeight="1">
      <c r="B4743" s="16">
        <f>IF(AND(C4743&lt;&gt;"",J4743&lt;&gt;""),HYPERLINK("#'"&amp;C4743&amp;"'!"&amp;J4743,J4743),"")</f>
        <v/>
      </c>
    </row>
    <row r="4744" ht="15" customHeight="1">
      <c r="B4744" s="16">
        <f>IF(AND(C4744&lt;&gt;"",J4744&lt;&gt;""),HYPERLINK("#'"&amp;C4744&amp;"'!"&amp;J4744,J4744),"")</f>
        <v/>
      </c>
    </row>
    <row r="4745" ht="15" customHeight="1">
      <c r="B4745" s="16">
        <f>IF(AND(C4745&lt;&gt;"",J4745&lt;&gt;""),HYPERLINK("#'"&amp;C4745&amp;"'!"&amp;J4745,J4745),"")</f>
        <v/>
      </c>
    </row>
    <row r="4746" ht="15" customHeight="1">
      <c r="B4746" s="16">
        <f>IF(AND(C4746&lt;&gt;"",J4746&lt;&gt;""),HYPERLINK("#'"&amp;C4746&amp;"'!"&amp;J4746,J4746),"")</f>
        <v/>
      </c>
    </row>
    <row r="4747" ht="15" customHeight="1">
      <c r="B4747" s="16">
        <f>IF(AND(C4747&lt;&gt;"",J4747&lt;&gt;""),HYPERLINK("#'"&amp;C4747&amp;"'!"&amp;J4747,J4747),"")</f>
        <v/>
      </c>
    </row>
    <row r="4748" ht="15" customHeight="1">
      <c r="B4748" s="16">
        <f>IF(AND(C4748&lt;&gt;"",J4748&lt;&gt;""),HYPERLINK("#'"&amp;C4748&amp;"'!"&amp;J4748,J4748),"")</f>
        <v/>
      </c>
    </row>
    <row r="4749" ht="15" customHeight="1">
      <c r="B4749" s="16">
        <f>IF(AND(C4749&lt;&gt;"",J4749&lt;&gt;""),HYPERLINK("#'"&amp;C4749&amp;"'!"&amp;J4749,J4749),"")</f>
        <v/>
      </c>
    </row>
    <row r="4750" ht="15" customHeight="1">
      <c r="B4750" s="16">
        <f>IF(AND(C4750&lt;&gt;"",J4750&lt;&gt;""),HYPERLINK("#'"&amp;C4750&amp;"'!"&amp;J4750,J4750),"")</f>
        <v/>
      </c>
    </row>
    <row r="4751" ht="15" customHeight="1">
      <c r="B4751" s="16">
        <f>IF(AND(C4751&lt;&gt;"",J4751&lt;&gt;""),HYPERLINK("#'"&amp;C4751&amp;"'!"&amp;J4751,J4751),"")</f>
        <v/>
      </c>
    </row>
    <row r="4752" ht="15" customHeight="1">
      <c r="B4752" s="16">
        <f>IF(AND(C4752&lt;&gt;"",J4752&lt;&gt;""),HYPERLINK("#'"&amp;C4752&amp;"'!"&amp;J4752,J4752),"")</f>
        <v/>
      </c>
    </row>
    <row r="4753" ht="15" customHeight="1">
      <c r="B4753" s="16">
        <f>IF(AND(C4753&lt;&gt;"",J4753&lt;&gt;""),HYPERLINK("#'"&amp;C4753&amp;"'!"&amp;J4753,J4753),"")</f>
        <v/>
      </c>
    </row>
    <row r="4754" ht="15" customHeight="1">
      <c r="B4754" s="16">
        <f>IF(AND(C4754&lt;&gt;"",J4754&lt;&gt;""),HYPERLINK("#'"&amp;C4754&amp;"'!"&amp;J4754,J4754),"")</f>
        <v/>
      </c>
    </row>
    <row r="4755" ht="15" customHeight="1">
      <c r="B4755" s="16">
        <f>IF(AND(C4755&lt;&gt;"",J4755&lt;&gt;""),HYPERLINK("#'"&amp;C4755&amp;"'!"&amp;J4755,J4755),"")</f>
        <v/>
      </c>
    </row>
    <row r="4756" ht="15" customHeight="1">
      <c r="B4756" s="16">
        <f>IF(AND(C4756&lt;&gt;"",J4756&lt;&gt;""),HYPERLINK("#'"&amp;C4756&amp;"'!"&amp;J4756,J4756),"")</f>
        <v/>
      </c>
    </row>
    <row r="4757" ht="15" customHeight="1">
      <c r="B4757" s="16">
        <f>IF(AND(C4757&lt;&gt;"",J4757&lt;&gt;""),HYPERLINK("#'"&amp;C4757&amp;"'!"&amp;J4757,J4757),"")</f>
        <v/>
      </c>
    </row>
    <row r="4758" ht="15" customHeight="1">
      <c r="B4758" s="16">
        <f>IF(AND(C4758&lt;&gt;"",J4758&lt;&gt;""),HYPERLINK("#'"&amp;C4758&amp;"'!"&amp;J4758,J4758),"")</f>
        <v/>
      </c>
    </row>
    <row r="4759" ht="15" customHeight="1">
      <c r="B4759" s="16">
        <f>IF(AND(C4759&lt;&gt;"",J4759&lt;&gt;""),HYPERLINK("#'"&amp;C4759&amp;"'!"&amp;J4759,J4759),"")</f>
        <v/>
      </c>
    </row>
    <row r="4760" ht="15" customHeight="1">
      <c r="B4760" s="16">
        <f>IF(AND(C4760&lt;&gt;"",J4760&lt;&gt;""),HYPERLINK("#'"&amp;C4760&amp;"'!"&amp;J4760,J4760),"")</f>
        <v/>
      </c>
    </row>
    <row r="4761" ht="15" customHeight="1">
      <c r="B4761" s="16">
        <f>IF(AND(C4761&lt;&gt;"",J4761&lt;&gt;""),HYPERLINK("#'"&amp;C4761&amp;"'!"&amp;J4761,J4761),"")</f>
        <v/>
      </c>
    </row>
    <row r="4762" ht="15" customHeight="1">
      <c r="B4762" s="16">
        <f>IF(AND(C4762&lt;&gt;"",J4762&lt;&gt;""),HYPERLINK("#'"&amp;C4762&amp;"'!"&amp;J4762,J4762),"")</f>
        <v/>
      </c>
    </row>
    <row r="4763" ht="15" customHeight="1">
      <c r="B4763" s="16">
        <f>IF(AND(C4763&lt;&gt;"",J4763&lt;&gt;""),HYPERLINK("#'"&amp;C4763&amp;"'!"&amp;J4763,J4763),"")</f>
        <v/>
      </c>
    </row>
    <row r="4764" ht="15" customHeight="1">
      <c r="B4764" s="16">
        <f>IF(AND(C4764&lt;&gt;"",J4764&lt;&gt;""),HYPERLINK("#'"&amp;C4764&amp;"'!"&amp;J4764,J4764),"")</f>
        <v/>
      </c>
    </row>
    <row r="4765" ht="15" customHeight="1">
      <c r="B4765" s="16">
        <f>IF(AND(C4765&lt;&gt;"",J4765&lt;&gt;""),HYPERLINK("#'"&amp;C4765&amp;"'!"&amp;J4765,J4765),"")</f>
        <v/>
      </c>
    </row>
    <row r="4766" ht="15" customHeight="1">
      <c r="B4766" s="16">
        <f>IF(AND(C4766&lt;&gt;"",J4766&lt;&gt;""),HYPERLINK("#'"&amp;C4766&amp;"'!"&amp;J4766,J4766),"")</f>
        <v/>
      </c>
    </row>
    <row r="4767" ht="15" customHeight="1">
      <c r="B4767" s="16">
        <f>IF(AND(C4767&lt;&gt;"",J4767&lt;&gt;""),HYPERLINK("#'"&amp;C4767&amp;"'!"&amp;J4767,J4767),"")</f>
        <v/>
      </c>
    </row>
    <row r="4768" ht="15" customHeight="1">
      <c r="B4768" s="16">
        <f>IF(AND(C4768&lt;&gt;"",J4768&lt;&gt;""),HYPERLINK("#'"&amp;C4768&amp;"'!"&amp;J4768,J4768),"")</f>
        <v/>
      </c>
    </row>
    <row r="4769" ht="15" customHeight="1">
      <c r="B4769" s="16">
        <f>IF(AND(C4769&lt;&gt;"",J4769&lt;&gt;""),HYPERLINK("#'"&amp;C4769&amp;"'!"&amp;J4769,J4769),"")</f>
        <v/>
      </c>
    </row>
    <row r="4770" ht="15" customHeight="1">
      <c r="B4770" s="16">
        <f>IF(AND(C4770&lt;&gt;"",J4770&lt;&gt;""),HYPERLINK("#'"&amp;C4770&amp;"'!"&amp;J4770,J4770),"")</f>
        <v/>
      </c>
    </row>
    <row r="4771" ht="15" customHeight="1">
      <c r="B4771" s="16">
        <f>IF(AND(C4771&lt;&gt;"",J4771&lt;&gt;""),HYPERLINK("#'"&amp;C4771&amp;"'!"&amp;J4771,J4771),"")</f>
        <v/>
      </c>
    </row>
    <row r="4772" ht="15" customHeight="1">
      <c r="B4772" s="16">
        <f>IF(AND(C4772&lt;&gt;"",J4772&lt;&gt;""),HYPERLINK("#'"&amp;C4772&amp;"'!"&amp;J4772,J4772),"")</f>
        <v/>
      </c>
    </row>
    <row r="4773" ht="15" customHeight="1">
      <c r="B4773" s="16">
        <f>IF(AND(C4773&lt;&gt;"",J4773&lt;&gt;""),HYPERLINK("#'"&amp;C4773&amp;"'!"&amp;J4773,J4773),"")</f>
        <v/>
      </c>
    </row>
    <row r="4774" ht="15" customHeight="1">
      <c r="B4774" s="16">
        <f>IF(AND(C4774&lt;&gt;"",J4774&lt;&gt;""),HYPERLINK("#'"&amp;C4774&amp;"'!"&amp;J4774,J4774),"")</f>
        <v/>
      </c>
    </row>
    <row r="4775" ht="15" customHeight="1">
      <c r="B4775" s="16">
        <f>IF(AND(C4775&lt;&gt;"",J4775&lt;&gt;""),HYPERLINK("#'"&amp;C4775&amp;"'!"&amp;J4775,J4775),"")</f>
        <v/>
      </c>
    </row>
    <row r="4776" ht="15" customHeight="1">
      <c r="B4776" s="16">
        <f>IF(AND(C4776&lt;&gt;"",J4776&lt;&gt;""),HYPERLINK("#'"&amp;C4776&amp;"'!"&amp;J4776,J4776),"")</f>
        <v/>
      </c>
    </row>
    <row r="4777" ht="15" customHeight="1">
      <c r="B4777" s="16">
        <f>IF(AND(C4777&lt;&gt;"",J4777&lt;&gt;""),HYPERLINK("#'"&amp;C4777&amp;"'!"&amp;J4777,J4777),"")</f>
        <v/>
      </c>
    </row>
    <row r="4778" ht="15" customHeight="1">
      <c r="B4778" s="16">
        <f>IF(AND(C4778&lt;&gt;"",J4778&lt;&gt;""),HYPERLINK("#'"&amp;C4778&amp;"'!"&amp;J4778,J4778),"")</f>
        <v/>
      </c>
    </row>
    <row r="4779" ht="15" customHeight="1">
      <c r="B4779" s="16">
        <f>IF(AND(C4779&lt;&gt;"",J4779&lt;&gt;""),HYPERLINK("#'"&amp;C4779&amp;"'!"&amp;J4779,J4779),"")</f>
        <v/>
      </c>
    </row>
    <row r="4780" ht="15" customHeight="1">
      <c r="B4780" s="16">
        <f>IF(AND(C4780&lt;&gt;"",J4780&lt;&gt;""),HYPERLINK("#'"&amp;C4780&amp;"'!"&amp;J4780,J4780),"")</f>
        <v/>
      </c>
    </row>
    <row r="4781" ht="15" customHeight="1">
      <c r="B4781" s="16">
        <f>IF(AND(C4781&lt;&gt;"",J4781&lt;&gt;""),HYPERLINK("#'"&amp;C4781&amp;"'!"&amp;J4781,J4781),"")</f>
        <v/>
      </c>
    </row>
    <row r="4782" ht="15" customHeight="1">
      <c r="B4782" s="16">
        <f>IF(AND(C4782&lt;&gt;"",J4782&lt;&gt;""),HYPERLINK("#'"&amp;C4782&amp;"'!"&amp;J4782,J4782),"")</f>
        <v/>
      </c>
    </row>
    <row r="4783" ht="15" customHeight="1">
      <c r="B4783" s="16">
        <f>IF(AND(C4783&lt;&gt;"",J4783&lt;&gt;""),HYPERLINK("#'"&amp;C4783&amp;"'!"&amp;J4783,J4783),"")</f>
        <v/>
      </c>
    </row>
    <row r="4784" ht="15" customHeight="1">
      <c r="B4784" s="16">
        <f>IF(AND(C4784&lt;&gt;"",J4784&lt;&gt;""),HYPERLINK("#'"&amp;C4784&amp;"'!"&amp;J4784,J4784),"")</f>
        <v/>
      </c>
    </row>
    <row r="4785" ht="15" customHeight="1">
      <c r="B4785" s="16">
        <f>IF(AND(C4785&lt;&gt;"",J4785&lt;&gt;""),HYPERLINK("#'"&amp;C4785&amp;"'!"&amp;J4785,J4785),"")</f>
        <v/>
      </c>
    </row>
    <row r="4786" ht="15" customHeight="1">
      <c r="B4786" s="16">
        <f>IF(AND(C4786&lt;&gt;"",J4786&lt;&gt;""),HYPERLINK("#'"&amp;C4786&amp;"'!"&amp;J4786,J4786),"")</f>
        <v/>
      </c>
    </row>
    <row r="4787" ht="15" customHeight="1">
      <c r="B4787" s="16">
        <f>IF(AND(C4787&lt;&gt;"",J4787&lt;&gt;""),HYPERLINK("#'"&amp;C4787&amp;"'!"&amp;J4787,J4787),"")</f>
        <v/>
      </c>
    </row>
    <row r="4788" ht="15" customHeight="1">
      <c r="B4788" s="16">
        <f>IF(AND(C4788&lt;&gt;"",J4788&lt;&gt;""),HYPERLINK("#'"&amp;C4788&amp;"'!"&amp;J4788,J4788),"")</f>
        <v/>
      </c>
    </row>
    <row r="4789" ht="15" customHeight="1">
      <c r="B4789" s="16">
        <f>IF(AND(C4789&lt;&gt;"",J4789&lt;&gt;""),HYPERLINK("#'"&amp;C4789&amp;"'!"&amp;J4789,J4789),"")</f>
        <v/>
      </c>
    </row>
    <row r="4790" ht="15" customHeight="1">
      <c r="B4790" s="16">
        <f>IF(AND(C4790&lt;&gt;"",J4790&lt;&gt;""),HYPERLINK("#'"&amp;C4790&amp;"'!"&amp;J4790,J4790),"")</f>
        <v/>
      </c>
    </row>
    <row r="4791" ht="15" customHeight="1">
      <c r="B4791" s="16">
        <f>IF(AND(C4791&lt;&gt;"",J4791&lt;&gt;""),HYPERLINK("#'"&amp;C4791&amp;"'!"&amp;J4791,J4791),"")</f>
        <v/>
      </c>
    </row>
    <row r="4792" ht="15" customHeight="1">
      <c r="B4792" s="16">
        <f>IF(AND(C4792&lt;&gt;"",J4792&lt;&gt;""),HYPERLINK("#'"&amp;C4792&amp;"'!"&amp;J4792,J4792),"")</f>
        <v/>
      </c>
    </row>
    <row r="4793" ht="15" customHeight="1">
      <c r="B4793" s="16">
        <f>IF(AND(C4793&lt;&gt;"",J4793&lt;&gt;""),HYPERLINK("#'"&amp;C4793&amp;"'!"&amp;J4793,J4793),"")</f>
        <v/>
      </c>
    </row>
    <row r="4794" ht="15" customHeight="1">
      <c r="B4794" s="16">
        <f>IF(AND(C4794&lt;&gt;"",J4794&lt;&gt;""),HYPERLINK("#'"&amp;C4794&amp;"'!"&amp;J4794,J4794),"")</f>
        <v/>
      </c>
    </row>
    <row r="4795" ht="15" customHeight="1">
      <c r="B4795" s="16">
        <f>IF(AND(C4795&lt;&gt;"",J4795&lt;&gt;""),HYPERLINK("#'"&amp;C4795&amp;"'!"&amp;J4795,J4795),"")</f>
        <v/>
      </c>
    </row>
    <row r="4796" ht="15" customHeight="1">
      <c r="B4796" s="16">
        <f>IF(AND(C4796&lt;&gt;"",J4796&lt;&gt;""),HYPERLINK("#'"&amp;C4796&amp;"'!"&amp;J4796,J4796),"")</f>
        <v/>
      </c>
    </row>
    <row r="4797" ht="15" customHeight="1">
      <c r="B4797" s="16">
        <f>IF(AND(C4797&lt;&gt;"",J4797&lt;&gt;""),HYPERLINK("#'"&amp;C4797&amp;"'!"&amp;J4797,J4797),"")</f>
        <v/>
      </c>
    </row>
    <row r="4798" ht="15" customHeight="1">
      <c r="B4798" s="16">
        <f>IF(AND(C4798&lt;&gt;"",J4798&lt;&gt;""),HYPERLINK("#'"&amp;C4798&amp;"'!"&amp;J4798,J4798),"")</f>
        <v/>
      </c>
    </row>
    <row r="4799" ht="15" customHeight="1">
      <c r="B4799" s="16">
        <f>IF(AND(C4799&lt;&gt;"",J4799&lt;&gt;""),HYPERLINK("#'"&amp;C4799&amp;"'!"&amp;J4799,J4799),"")</f>
        <v/>
      </c>
    </row>
    <row r="4800" ht="15" customHeight="1">
      <c r="B4800" s="16">
        <f>IF(AND(C4800&lt;&gt;"",J4800&lt;&gt;""),HYPERLINK("#'"&amp;C4800&amp;"'!"&amp;J4800,J4800),"")</f>
        <v/>
      </c>
    </row>
    <row r="4801" ht="15" customHeight="1">
      <c r="B4801" s="16">
        <f>IF(AND(C4801&lt;&gt;"",J4801&lt;&gt;""),HYPERLINK("#'"&amp;C4801&amp;"'!"&amp;J4801,J4801),"")</f>
        <v/>
      </c>
    </row>
    <row r="4802" ht="15" customHeight="1">
      <c r="B4802" s="16">
        <f>IF(AND(C4802&lt;&gt;"",J4802&lt;&gt;""),HYPERLINK("#'"&amp;C4802&amp;"'!"&amp;J4802,J4802),"")</f>
        <v/>
      </c>
    </row>
    <row r="4803" ht="15" customHeight="1">
      <c r="B4803" s="16">
        <f>IF(AND(C4803&lt;&gt;"",J4803&lt;&gt;""),HYPERLINK("#'"&amp;C4803&amp;"'!"&amp;J4803,J4803),"")</f>
        <v/>
      </c>
    </row>
    <row r="4804" ht="15" customHeight="1">
      <c r="B4804" s="16">
        <f>IF(AND(C4804&lt;&gt;"",J4804&lt;&gt;""),HYPERLINK("#'"&amp;C4804&amp;"'!"&amp;J4804,J4804),"")</f>
        <v/>
      </c>
    </row>
    <row r="4805" ht="15" customHeight="1">
      <c r="B4805" s="16">
        <f>IF(AND(C4805&lt;&gt;"",J4805&lt;&gt;""),HYPERLINK("#'"&amp;C4805&amp;"'!"&amp;J4805,J4805),"")</f>
        <v/>
      </c>
    </row>
    <row r="4806" ht="15" customHeight="1">
      <c r="B4806" s="16">
        <f>IF(AND(C4806&lt;&gt;"",J4806&lt;&gt;""),HYPERLINK("#'"&amp;C4806&amp;"'!"&amp;J4806,J4806),"")</f>
        <v/>
      </c>
    </row>
    <row r="4807" ht="15" customHeight="1">
      <c r="B4807" s="16">
        <f>IF(AND(C4807&lt;&gt;"",J4807&lt;&gt;""),HYPERLINK("#'"&amp;C4807&amp;"'!"&amp;J4807,J4807),"")</f>
        <v/>
      </c>
    </row>
    <row r="4808" ht="15" customHeight="1">
      <c r="B4808" s="16">
        <f>IF(AND(C4808&lt;&gt;"",J4808&lt;&gt;""),HYPERLINK("#'"&amp;C4808&amp;"'!"&amp;J4808,J4808),"")</f>
        <v/>
      </c>
    </row>
    <row r="4809" ht="15" customHeight="1">
      <c r="B4809" s="16">
        <f>IF(AND(C4809&lt;&gt;"",J4809&lt;&gt;""),HYPERLINK("#'"&amp;C4809&amp;"'!"&amp;J4809,J4809),"")</f>
        <v/>
      </c>
    </row>
    <row r="4810" ht="15" customHeight="1">
      <c r="B4810" s="16">
        <f>IF(AND(C4810&lt;&gt;"",J4810&lt;&gt;""),HYPERLINK("#'"&amp;C4810&amp;"'!"&amp;J4810,J4810),"")</f>
        <v/>
      </c>
    </row>
    <row r="4811" ht="15" customHeight="1">
      <c r="B4811" s="16">
        <f>IF(AND(C4811&lt;&gt;"",J4811&lt;&gt;""),HYPERLINK("#'"&amp;C4811&amp;"'!"&amp;J4811,J4811),"")</f>
        <v/>
      </c>
    </row>
    <row r="4812" ht="15" customHeight="1">
      <c r="B4812" s="16">
        <f>IF(AND(C4812&lt;&gt;"",J4812&lt;&gt;""),HYPERLINK("#'"&amp;C4812&amp;"'!"&amp;J4812,J4812),"")</f>
        <v/>
      </c>
    </row>
    <row r="4813" ht="15" customHeight="1">
      <c r="B4813" s="16">
        <f>IF(AND(C4813&lt;&gt;"",J4813&lt;&gt;""),HYPERLINK("#'"&amp;C4813&amp;"'!"&amp;J4813,J4813),"")</f>
        <v/>
      </c>
    </row>
    <row r="4814" ht="15" customHeight="1">
      <c r="B4814" s="16">
        <f>IF(AND(C4814&lt;&gt;"",J4814&lt;&gt;""),HYPERLINK("#'"&amp;C4814&amp;"'!"&amp;J4814,J4814),"")</f>
        <v/>
      </c>
    </row>
    <row r="4815" ht="15" customHeight="1">
      <c r="B4815" s="16">
        <f>IF(AND(C4815&lt;&gt;"",J4815&lt;&gt;""),HYPERLINK("#'"&amp;C4815&amp;"'!"&amp;J4815,J4815),"")</f>
        <v/>
      </c>
    </row>
    <row r="4816" ht="15" customHeight="1">
      <c r="B4816" s="16">
        <f>IF(AND(C4816&lt;&gt;"",J4816&lt;&gt;""),HYPERLINK("#'"&amp;C4816&amp;"'!"&amp;J4816,J4816),"")</f>
        <v/>
      </c>
    </row>
    <row r="4817" ht="15" customHeight="1">
      <c r="B4817" s="16">
        <f>IF(AND(C4817&lt;&gt;"",J4817&lt;&gt;""),HYPERLINK("#'"&amp;C4817&amp;"'!"&amp;J4817,J4817),"")</f>
        <v/>
      </c>
    </row>
    <row r="4818" ht="15" customHeight="1">
      <c r="B4818" s="16">
        <f>IF(AND(C4818&lt;&gt;"",J4818&lt;&gt;""),HYPERLINK("#'"&amp;C4818&amp;"'!"&amp;J4818,J4818),"")</f>
        <v/>
      </c>
    </row>
    <row r="4819" ht="15" customHeight="1">
      <c r="B4819" s="16">
        <f>IF(AND(C4819&lt;&gt;"",J4819&lt;&gt;""),HYPERLINK("#'"&amp;C4819&amp;"'!"&amp;J4819,J4819),"")</f>
        <v/>
      </c>
    </row>
    <row r="4820" ht="15" customHeight="1">
      <c r="B4820" s="16">
        <f>IF(AND(C4820&lt;&gt;"",J4820&lt;&gt;""),HYPERLINK("#'"&amp;C4820&amp;"'!"&amp;J4820,J4820),"")</f>
        <v/>
      </c>
    </row>
    <row r="4821" ht="15" customHeight="1">
      <c r="B4821" s="16">
        <f>IF(AND(C4821&lt;&gt;"",J4821&lt;&gt;""),HYPERLINK("#'"&amp;C4821&amp;"'!"&amp;J4821,J4821),"")</f>
        <v/>
      </c>
    </row>
    <row r="4822" ht="15" customHeight="1">
      <c r="B4822" s="16">
        <f>IF(AND(C4822&lt;&gt;"",J4822&lt;&gt;""),HYPERLINK("#'"&amp;C4822&amp;"'!"&amp;J4822,J4822),"")</f>
        <v/>
      </c>
    </row>
    <row r="4823" ht="15" customHeight="1">
      <c r="B4823" s="16">
        <f>IF(AND(C4823&lt;&gt;"",J4823&lt;&gt;""),HYPERLINK("#'"&amp;C4823&amp;"'!"&amp;J4823,J4823),"")</f>
        <v/>
      </c>
    </row>
    <row r="4824" ht="15" customHeight="1">
      <c r="B4824" s="16">
        <f>IF(AND(C4824&lt;&gt;"",J4824&lt;&gt;""),HYPERLINK("#'"&amp;C4824&amp;"'!"&amp;J4824,J4824),"")</f>
        <v/>
      </c>
    </row>
    <row r="4825" ht="15" customHeight="1">
      <c r="B4825" s="16">
        <f>IF(AND(C4825&lt;&gt;"",J4825&lt;&gt;""),HYPERLINK("#'"&amp;C4825&amp;"'!"&amp;J4825,J4825),"")</f>
        <v/>
      </c>
    </row>
    <row r="4826" ht="15" customHeight="1">
      <c r="B4826" s="16">
        <f>IF(AND(C4826&lt;&gt;"",J4826&lt;&gt;""),HYPERLINK("#'"&amp;C4826&amp;"'!"&amp;J4826,J4826),"")</f>
        <v/>
      </c>
    </row>
    <row r="4827" ht="15" customHeight="1">
      <c r="B4827" s="16">
        <f>IF(AND(C4827&lt;&gt;"",J4827&lt;&gt;""),HYPERLINK("#'"&amp;C4827&amp;"'!"&amp;J4827,J4827),"")</f>
        <v/>
      </c>
    </row>
    <row r="4828" ht="15" customHeight="1">
      <c r="B4828" s="16">
        <f>IF(AND(C4828&lt;&gt;"",J4828&lt;&gt;""),HYPERLINK("#'"&amp;C4828&amp;"'!"&amp;J4828,J4828),"")</f>
        <v/>
      </c>
    </row>
    <row r="4829" ht="15" customHeight="1">
      <c r="B4829" s="16">
        <f>IF(AND(C4829&lt;&gt;"",J4829&lt;&gt;""),HYPERLINK("#'"&amp;C4829&amp;"'!"&amp;J4829,J4829),"")</f>
        <v/>
      </c>
    </row>
    <row r="4830" ht="15" customHeight="1">
      <c r="B4830" s="16">
        <f>IF(AND(C4830&lt;&gt;"",J4830&lt;&gt;""),HYPERLINK("#'"&amp;C4830&amp;"'!"&amp;J4830,J4830),"")</f>
        <v/>
      </c>
    </row>
    <row r="4831" ht="15" customHeight="1">
      <c r="B4831" s="16">
        <f>IF(AND(C4831&lt;&gt;"",J4831&lt;&gt;""),HYPERLINK("#'"&amp;C4831&amp;"'!"&amp;J4831,J4831),"")</f>
        <v/>
      </c>
    </row>
    <row r="4832" ht="15" customHeight="1">
      <c r="B4832" s="16">
        <f>IF(AND(C4832&lt;&gt;"",J4832&lt;&gt;""),HYPERLINK("#'"&amp;C4832&amp;"'!"&amp;J4832,J4832),"")</f>
        <v/>
      </c>
    </row>
    <row r="4833" ht="15" customHeight="1">
      <c r="B4833" s="16">
        <f>IF(AND(C4833&lt;&gt;"",J4833&lt;&gt;""),HYPERLINK("#'"&amp;C4833&amp;"'!"&amp;J4833,J4833),"")</f>
        <v/>
      </c>
    </row>
    <row r="4834" ht="15" customHeight="1">
      <c r="B4834" s="16">
        <f>IF(AND(C4834&lt;&gt;"",J4834&lt;&gt;""),HYPERLINK("#'"&amp;C4834&amp;"'!"&amp;J4834,J4834),"")</f>
        <v/>
      </c>
    </row>
    <row r="4835" ht="15" customHeight="1">
      <c r="B4835" s="16">
        <f>IF(AND(C4835&lt;&gt;"",J4835&lt;&gt;""),HYPERLINK("#'"&amp;C4835&amp;"'!"&amp;J4835,J4835),"")</f>
        <v/>
      </c>
    </row>
    <row r="4836" ht="15" customHeight="1">
      <c r="B4836" s="16">
        <f>IF(AND(C4836&lt;&gt;"",J4836&lt;&gt;""),HYPERLINK("#'"&amp;C4836&amp;"'!"&amp;J4836,J4836),"")</f>
        <v/>
      </c>
    </row>
    <row r="4837" ht="15" customHeight="1">
      <c r="B4837" s="16">
        <f>IF(AND(C4837&lt;&gt;"",J4837&lt;&gt;""),HYPERLINK("#'"&amp;C4837&amp;"'!"&amp;J4837,J4837),"")</f>
        <v/>
      </c>
    </row>
    <row r="4838" ht="15" customHeight="1">
      <c r="B4838" s="16">
        <f>IF(AND(C4838&lt;&gt;"",J4838&lt;&gt;""),HYPERLINK("#'"&amp;C4838&amp;"'!"&amp;J4838,J4838),"")</f>
        <v/>
      </c>
    </row>
    <row r="4839" ht="15" customHeight="1">
      <c r="B4839" s="16">
        <f>IF(AND(C4839&lt;&gt;"",J4839&lt;&gt;""),HYPERLINK("#'"&amp;C4839&amp;"'!"&amp;J4839,J4839),"")</f>
        <v/>
      </c>
    </row>
    <row r="4840" ht="15" customHeight="1">
      <c r="B4840" s="16">
        <f>IF(AND(C4840&lt;&gt;"",J4840&lt;&gt;""),HYPERLINK("#'"&amp;C4840&amp;"'!"&amp;J4840,J4840),"")</f>
        <v/>
      </c>
    </row>
    <row r="4841" ht="15" customHeight="1">
      <c r="B4841" s="16">
        <f>IF(AND(C4841&lt;&gt;"",J4841&lt;&gt;""),HYPERLINK("#'"&amp;C4841&amp;"'!"&amp;J4841,J4841),"")</f>
        <v/>
      </c>
    </row>
    <row r="4842" ht="15" customHeight="1">
      <c r="B4842" s="16">
        <f>IF(AND(C4842&lt;&gt;"",J4842&lt;&gt;""),HYPERLINK("#'"&amp;C4842&amp;"'!"&amp;J4842,J4842),"")</f>
        <v/>
      </c>
    </row>
    <row r="4843" ht="15" customHeight="1">
      <c r="B4843" s="16">
        <f>IF(AND(C4843&lt;&gt;"",J4843&lt;&gt;""),HYPERLINK("#'"&amp;C4843&amp;"'!"&amp;J4843,J4843),"")</f>
        <v/>
      </c>
    </row>
    <row r="4844" ht="15" customHeight="1">
      <c r="B4844" s="16">
        <f>IF(AND(C4844&lt;&gt;"",J4844&lt;&gt;""),HYPERLINK("#'"&amp;C4844&amp;"'!"&amp;J4844,J4844),"")</f>
        <v/>
      </c>
    </row>
    <row r="4845" ht="15" customHeight="1">
      <c r="B4845" s="16">
        <f>IF(AND(C4845&lt;&gt;"",J4845&lt;&gt;""),HYPERLINK("#'"&amp;C4845&amp;"'!"&amp;J4845,J4845),"")</f>
        <v/>
      </c>
    </row>
    <row r="4846" ht="15" customHeight="1">
      <c r="B4846" s="16">
        <f>IF(AND(C4846&lt;&gt;"",J4846&lt;&gt;""),HYPERLINK("#'"&amp;C4846&amp;"'!"&amp;J4846,J4846),"")</f>
        <v/>
      </c>
    </row>
    <row r="4847" ht="15" customHeight="1">
      <c r="B4847" s="16">
        <f>IF(AND(C4847&lt;&gt;"",J4847&lt;&gt;""),HYPERLINK("#'"&amp;C4847&amp;"'!"&amp;J4847,J4847),"")</f>
        <v/>
      </c>
    </row>
    <row r="4848" ht="15" customHeight="1">
      <c r="B4848" s="16">
        <f>IF(AND(C4848&lt;&gt;"",J4848&lt;&gt;""),HYPERLINK("#'"&amp;C4848&amp;"'!"&amp;J4848,J4848),"")</f>
        <v/>
      </c>
    </row>
    <row r="4849" ht="15" customHeight="1">
      <c r="B4849" s="16">
        <f>IF(AND(C4849&lt;&gt;"",J4849&lt;&gt;""),HYPERLINK("#'"&amp;C4849&amp;"'!"&amp;J4849,J4849),"")</f>
        <v/>
      </c>
    </row>
    <row r="4850" ht="15" customHeight="1">
      <c r="B4850" s="16">
        <f>IF(AND(C4850&lt;&gt;"",J4850&lt;&gt;""),HYPERLINK("#'"&amp;C4850&amp;"'!"&amp;J4850,J4850),"")</f>
        <v/>
      </c>
    </row>
    <row r="4851" ht="15" customHeight="1">
      <c r="B4851" s="16">
        <f>IF(AND(C4851&lt;&gt;"",J4851&lt;&gt;""),HYPERLINK("#'"&amp;C4851&amp;"'!"&amp;J4851,J4851),"")</f>
        <v/>
      </c>
    </row>
    <row r="4852" ht="15" customHeight="1">
      <c r="B4852" s="16">
        <f>IF(AND(C4852&lt;&gt;"",J4852&lt;&gt;""),HYPERLINK("#'"&amp;C4852&amp;"'!"&amp;J4852,J4852),"")</f>
        <v/>
      </c>
    </row>
    <row r="4853" ht="15" customHeight="1">
      <c r="B4853" s="16">
        <f>IF(AND(C4853&lt;&gt;"",J4853&lt;&gt;""),HYPERLINK("#'"&amp;C4853&amp;"'!"&amp;J4853,J4853),"")</f>
        <v/>
      </c>
    </row>
    <row r="4854" ht="15" customHeight="1">
      <c r="B4854" s="16">
        <f>IF(AND(C4854&lt;&gt;"",J4854&lt;&gt;""),HYPERLINK("#'"&amp;C4854&amp;"'!"&amp;J4854,J4854),"")</f>
        <v/>
      </c>
    </row>
    <row r="4855" ht="15" customHeight="1">
      <c r="B4855" s="16">
        <f>IF(AND(C4855&lt;&gt;"",J4855&lt;&gt;""),HYPERLINK("#'"&amp;C4855&amp;"'!"&amp;J4855,J4855),"")</f>
        <v/>
      </c>
    </row>
    <row r="4856" ht="15" customHeight="1">
      <c r="B4856" s="16">
        <f>IF(AND(C4856&lt;&gt;"",J4856&lt;&gt;""),HYPERLINK("#'"&amp;C4856&amp;"'!"&amp;J4856,J4856),"")</f>
        <v/>
      </c>
    </row>
    <row r="4857" ht="15" customHeight="1">
      <c r="B4857" s="16">
        <f>IF(AND(C4857&lt;&gt;"",J4857&lt;&gt;""),HYPERLINK("#'"&amp;C4857&amp;"'!"&amp;J4857,J4857),"")</f>
        <v/>
      </c>
    </row>
    <row r="4858" ht="15" customHeight="1">
      <c r="B4858" s="16">
        <f>IF(AND(C4858&lt;&gt;"",J4858&lt;&gt;""),HYPERLINK("#'"&amp;C4858&amp;"'!"&amp;J4858,J4858),"")</f>
        <v/>
      </c>
    </row>
    <row r="4859" ht="15" customHeight="1">
      <c r="B4859" s="16">
        <f>IF(AND(C4859&lt;&gt;"",J4859&lt;&gt;""),HYPERLINK("#'"&amp;C4859&amp;"'!"&amp;J4859,J4859),"")</f>
        <v/>
      </c>
    </row>
    <row r="4860" ht="15" customHeight="1">
      <c r="B4860" s="16">
        <f>IF(AND(C4860&lt;&gt;"",J4860&lt;&gt;""),HYPERLINK("#'"&amp;C4860&amp;"'!"&amp;J4860,J4860),"")</f>
        <v/>
      </c>
    </row>
    <row r="4861" ht="15" customHeight="1">
      <c r="B4861" s="16">
        <f>IF(AND(C4861&lt;&gt;"",J4861&lt;&gt;""),HYPERLINK("#'"&amp;C4861&amp;"'!"&amp;J4861,J4861),"")</f>
        <v/>
      </c>
    </row>
    <row r="4862" ht="15" customHeight="1">
      <c r="B4862" s="16">
        <f>IF(AND(C4862&lt;&gt;"",J4862&lt;&gt;""),HYPERLINK("#'"&amp;C4862&amp;"'!"&amp;J4862,J4862),"")</f>
        <v/>
      </c>
    </row>
    <row r="4863" ht="15" customHeight="1">
      <c r="B4863" s="16">
        <f>IF(AND(C4863&lt;&gt;"",J4863&lt;&gt;""),HYPERLINK("#'"&amp;C4863&amp;"'!"&amp;J4863,J4863),"")</f>
        <v/>
      </c>
    </row>
    <row r="4864" ht="15" customHeight="1">
      <c r="B4864" s="16">
        <f>IF(AND(C4864&lt;&gt;"",J4864&lt;&gt;""),HYPERLINK("#'"&amp;C4864&amp;"'!"&amp;J4864,J4864),"")</f>
        <v/>
      </c>
    </row>
    <row r="4865" ht="15" customHeight="1">
      <c r="B4865" s="16">
        <f>IF(AND(C4865&lt;&gt;"",J4865&lt;&gt;""),HYPERLINK("#'"&amp;C4865&amp;"'!"&amp;J4865,J4865),"")</f>
        <v/>
      </c>
    </row>
    <row r="4866" ht="15" customHeight="1">
      <c r="B4866" s="16">
        <f>IF(AND(C4866&lt;&gt;"",J4866&lt;&gt;""),HYPERLINK("#'"&amp;C4866&amp;"'!"&amp;J4866,J4866),"")</f>
        <v/>
      </c>
    </row>
    <row r="4867" ht="15" customHeight="1">
      <c r="B4867" s="16">
        <f>IF(AND(C4867&lt;&gt;"",J4867&lt;&gt;""),HYPERLINK("#'"&amp;C4867&amp;"'!"&amp;J4867,J4867),"")</f>
        <v/>
      </c>
    </row>
    <row r="4868" ht="15" customHeight="1">
      <c r="B4868" s="16">
        <f>IF(AND(C4868&lt;&gt;"",J4868&lt;&gt;""),HYPERLINK("#'"&amp;C4868&amp;"'!"&amp;J4868,J4868),"")</f>
        <v/>
      </c>
    </row>
    <row r="4869" ht="15" customHeight="1">
      <c r="B4869" s="16">
        <f>IF(AND(C4869&lt;&gt;"",J4869&lt;&gt;""),HYPERLINK("#'"&amp;C4869&amp;"'!"&amp;J4869,J4869),"")</f>
        <v/>
      </c>
    </row>
    <row r="4870" ht="15" customHeight="1">
      <c r="B4870" s="16">
        <f>IF(AND(C4870&lt;&gt;"",J4870&lt;&gt;""),HYPERLINK("#'"&amp;C4870&amp;"'!"&amp;J4870,J4870),"")</f>
        <v/>
      </c>
    </row>
    <row r="4871" ht="15" customHeight="1">
      <c r="B4871" s="16">
        <f>IF(AND(C4871&lt;&gt;"",J4871&lt;&gt;""),HYPERLINK("#'"&amp;C4871&amp;"'!"&amp;J4871,J4871),"")</f>
        <v/>
      </c>
    </row>
    <row r="4872" ht="15" customHeight="1">
      <c r="B4872" s="16">
        <f>IF(AND(C4872&lt;&gt;"",J4872&lt;&gt;""),HYPERLINK("#'"&amp;C4872&amp;"'!"&amp;J4872,J4872),"")</f>
        <v/>
      </c>
    </row>
    <row r="4873" ht="15" customHeight="1">
      <c r="B4873" s="16">
        <f>IF(AND(C4873&lt;&gt;"",J4873&lt;&gt;""),HYPERLINK("#'"&amp;C4873&amp;"'!"&amp;J4873,J4873),"")</f>
        <v/>
      </c>
    </row>
    <row r="4874" ht="15" customHeight="1">
      <c r="B4874" s="16">
        <f>IF(AND(C4874&lt;&gt;"",J4874&lt;&gt;""),HYPERLINK("#'"&amp;C4874&amp;"'!"&amp;J4874,J4874),"")</f>
        <v/>
      </c>
    </row>
    <row r="4875" ht="15" customHeight="1">
      <c r="B4875" s="16">
        <f>IF(AND(C4875&lt;&gt;"",J4875&lt;&gt;""),HYPERLINK("#'"&amp;C4875&amp;"'!"&amp;J4875,J4875),"")</f>
        <v/>
      </c>
    </row>
    <row r="4876" ht="15" customHeight="1">
      <c r="B4876" s="16">
        <f>IF(AND(C4876&lt;&gt;"",J4876&lt;&gt;""),HYPERLINK("#'"&amp;C4876&amp;"'!"&amp;J4876,J4876),"")</f>
        <v/>
      </c>
    </row>
    <row r="4877" ht="15" customHeight="1">
      <c r="B4877" s="16">
        <f>IF(AND(C4877&lt;&gt;"",J4877&lt;&gt;""),HYPERLINK("#'"&amp;C4877&amp;"'!"&amp;J4877,J4877),"")</f>
        <v/>
      </c>
    </row>
    <row r="4878" ht="15" customHeight="1">
      <c r="B4878" s="16">
        <f>IF(AND(C4878&lt;&gt;"",J4878&lt;&gt;""),HYPERLINK("#'"&amp;C4878&amp;"'!"&amp;J4878,J4878),"")</f>
        <v/>
      </c>
    </row>
    <row r="4879" ht="15" customHeight="1">
      <c r="B4879" s="16">
        <f>IF(AND(C4879&lt;&gt;"",J4879&lt;&gt;""),HYPERLINK("#'"&amp;C4879&amp;"'!"&amp;J4879,J4879),"")</f>
        <v/>
      </c>
    </row>
    <row r="4880" ht="15" customHeight="1">
      <c r="B4880" s="16">
        <f>IF(AND(C4880&lt;&gt;"",J4880&lt;&gt;""),HYPERLINK("#'"&amp;C4880&amp;"'!"&amp;J4880,J4880),"")</f>
        <v/>
      </c>
    </row>
    <row r="4881" ht="15" customHeight="1">
      <c r="B4881" s="16">
        <f>IF(AND(C4881&lt;&gt;"",J4881&lt;&gt;""),HYPERLINK("#'"&amp;C4881&amp;"'!"&amp;J4881,J4881),"")</f>
        <v/>
      </c>
    </row>
    <row r="4882" ht="15" customHeight="1">
      <c r="B4882" s="16">
        <f>IF(AND(C4882&lt;&gt;"",J4882&lt;&gt;""),HYPERLINK("#'"&amp;C4882&amp;"'!"&amp;J4882,J4882),"")</f>
        <v/>
      </c>
    </row>
    <row r="4883" ht="15" customHeight="1">
      <c r="B4883" s="16">
        <f>IF(AND(C4883&lt;&gt;"",J4883&lt;&gt;""),HYPERLINK("#'"&amp;C4883&amp;"'!"&amp;J4883,J4883),"")</f>
        <v/>
      </c>
    </row>
    <row r="4884" ht="15" customHeight="1">
      <c r="B4884" s="16">
        <f>IF(AND(C4884&lt;&gt;"",J4884&lt;&gt;""),HYPERLINK("#'"&amp;C4884&amp;"'!"&amp;J4884,J4884),"")</f>
        <v/>
      </c>
    </row>
    <row r="4885" ht="15" customHeight="1">
      <c r="B4885" s="16">
        <f>IF(AND(C4885&lt;&gt;"",J4885&lt;&gt;""),HYPERLINK("#'"&amp;C4885&amp;"'!"&amp;J4885,J4885),"")</f>
        <v/>
      </c>
    </row>
    <row r="4886" ht="15" customHeight="1">
      <c r="B4886" s="16">
        <f>IF(AND(C4886&lt;&gt;"",J4886&lt;&gt;""),HYPERLINK("#'"&amp;C4886&amp;"'!"&amp;J4886,J4886),"")</f>
        <v/>
      </c>
    </row>
    <row r="4887" ht="15" customHeight="1">
      <c r="B4887" s="16">
        <f>IF(AND(C4887&lt;&gt;"",J4887&lt;&gt;""),HYPERLINK("#'"&amp;C4887&amp;"'!"&amp;J4887,J4887),"")</f>
        <v/>
      </c>
    </row>
    <row r="4888" ht="15" customHeight="1">
      <c r="B4888" s="16">
        <f>IF(AND(C4888&lt;&gt;"",J4888&lt;&gt;""),HYPERLINK("#'"&amp;C4888&amp;"'!"&amp;J4888,J4888),"")</f>
        <v/>
      </c>
    </row>
    <row r="4889" ht="15" customHeight="1">
      <c r="B4889" s="16">
        <f>IF(AND(C4889&lt;&gt;"",J4889&lt;&gt;""),HYPERLINK("#'"&amp;C4889&amp;"'!"&amp;J4889,J4889),"")</f>
        <v/>
      </c>
    </row>
    <row r="4890" ht="15" customHeight="1">
      <c r="B4890" s="16">
        <f>IF(AND(C4890&lt;&gt;"",J4890&lt;&gt;""),HYPERLINK("#'"&amp;C4890&amp;"'!"&amp;J4890,J4890),"")</f>
        <v/>
      </c>
    </row>
    <row r="4891" ht="15" customHeight="1">
      <c r="B4891" s="16">
        <f>IF(AND(C4891&lt;&gt;"",J4891&lt;&gt;""),HYPERLINK("#'"&amp;C4891&amp;"'!"&amp;J4891,J4891),"")</f>
        <v/>
      </c>
    </row>
    <row r="4892" ht="15" customHeight="1">
      <c r="B4892" s="16">
        <f>IF(AND(C4892&lt;&gt;"",J4892&lt;&gt;""),HYPERLINK("#'"&amp;C4892&amp;"'!"&amp;J4892,J4892),"")</f>
        <v/>
      </c>
    </row>
    <row r="4893" ht="15" customHeight="1">
      <c r="B4893" s="16">
        <f>IF(AND(C4893&lt;&gt;"",J4893&lt;&gt;""),HYPERLINK("#'"&amp;C4893&amp;"'!"&amp;J4893,J4893),"")</f>
        <v/>
      </c>
    </row>
    <row r="4894" ht="15" customHeight="1">
      <c r="B4894" s="16">
        <f>IF(AND(C4894&lt;&gt;"",J4894&lt;&gt;""),HYPERLINK("#'"&amp;C4894&amp;"'!"&amp;J4894,J4894),"")</f>
        <v/>
      </c>
    </row>
    <row r="4895" ht="15" customHeight="1">
      <c r="B4895" s="16">
        <f>IF(AND(C4895&lt;&gt;"",J4895&lt;&gt;""),HYPERLINK("#'"&amp;C4895&amp;"'!"&amp;J4895,J4895),"")</f>
        <v/>
      </c>
    </row>
    <row r="4896" ht="15" customHeight="1">
      <c r="B4896" s="16">
        <f>IF(AND(C4896&lt;&gt;"",J4896&lt;&gt;""),HYPERLINK("#'"&amp;C4896&amp;"'!"&amp;J4896,J4896),"")</f>
        <v/>
      </c>
    </row>
    <row r="4897" ht="15" customHeight="1">
      <c r="B4897" s="16">
        <f>IF(AND(C4897&lt;&gt;"",J4897&lt;&gt;""),HYPERLINK("#'"&amp;C4897&amp;"'!"&amp;J4897,J4897),"")</f>
        <v/>
      </c>
    </row>
    <row r="4898" ht="15" customHeight="1">
      <c r="B4898" s="16">
        <f>IF(AND(C4898&lt;&gt;"",J4898&lt;&gt;""),HYPERLINK("#'"&amp;C4898&amp;"'!"&amp;J4898,J4898),"")</f>
        <v/>
      </c>
    </row>
    <row r="4899" ht="15" customHeight="1">
      <c r="B4899" s="16">
        <f>IF(AND(C4899&lt;&gt;"",J4899&lt;&gt;""),HYPERLINK("#'"&amp;C4899&amp;"'!"&amp;J4899,J4899),"")</f>
        <v/>
      </c>
    </row>
    <row r="4900" ht="15" customHeight="1">
      <c r="B4900" s="16">
        <f>IF(AND(C4900&lt;&gt;"",J4900&lt;&gt;""),HYPERLINK("#'"&amp;C4900&amp;"'!"&amp;J4900,J4900),"")</f>
        <v/>
      </c>
    </row>
    <row r="4901" ht="15" customHeight="1">
      <c r="B4901" s="16">
        <f>IF(AND(C4901&lt;&gt;"",J4901&lt;&gt;""),HYPERLINK("#'"&amp;C4901&amp;"'!"&amp;J4901,J4901),"")</f>
        <v/>
      </c>
    </row>
    <row r="4902" ht="15" customHeight="1">
      <c r="B4902" s="16">
        <f>IF(AND(C4902&lt;&gt;"",J4902&lt;&gt;""),HYPERLINK("#'"&amp;C4902&amp;"'!"&amp;J4902,J4902),"")</f>
        <v/>
      </c>
    </row>
    <row r="4903" ht="15" customHeight="1">
      <c r="B4903" s="16">
        <f>IF(AND(C4903&lt;&gt;"",J4903&lt;&gt;""),HYPERLINK("#'"&amp;C4903&amp;"'!"&amp;J4903,J4903),"")</f>
        <v/>
      </c>
    </row>
    <row r="4904" ht="15" customHeight="1">
      <c r="B4904" s="16">
        <f>IF(AND(C4904&lt;&gt;"",J4904&lt;&gt;""),HYPERLINK("#'"&amp;C4904&amp;"'!"&amp;J4904,J4904),"")</f>
        <v/>
      </c>
    </row>
    <row r="4905" ht="15" customHeight="1">
      <c r="B4905" s="16">
        <f>IF(AND(C4905&lt;&gt;"",J4905&lt;&gt;""),HYPERLINK("#'"&amp;C4905&amp;"'!"&amp;J4905,J4905),"")</f>
        <v/>
      </c>
    </row>
    <row r="4906" ht="15" customHeight="1">
      <c r="B4906" s="16">
        <f>IF(AND(C4906&lt;&gt;"",J4906&lt;&gt;""),HYPERLINK("#'"&amp;C4906&amp;"'!"&amp;J4906,J4906),"")</f>
        <v/>
      </c>
    </row>
    <row r="4907" ht="15" customHeight="1">
      <c r="B4907" s="16">
        <f>IF(AND(C4907&lt;&gt;"",J4907&lt;&gt;""),HYPERLINK("#'"&amp;C4907&amp;"'!"&amp;J4907,J4907),"")</f>
        <v/>
      </c>
    </row>
    <row r="4908" ht="15" customHeight="1">
      <c r="B4908" s="16">
        <f>IF(AND(C4908&lt;&gt;"",J4908&lt;&gt;""),HYPERLINK("#'"&amp;C4908&amp;"'!"&amp;J4908,J4908),"")</f>
        <v/>
      </c>
    </row>
    <row r="4909" ht="15" customHeight="1">
      <c r="B4909" s="16">
        <f>IF(AND(C4909&lt;&gt;"",J4909&lt;&gt;""),HYPERLINK("#'"&amp;C4909&amp;"'!"&amp;J4909,J4909),"")</f>
        <v/>
      </c>
    </row>
    <row r="4910" ht="15" customHeight="1">
      <c r="B4910" s="16">
        <f>IF(AND(C4910&lt;&gt;"",J4910&lt;&gt;""),HYPERLINK("#'"&amp;C4910&amp;"'!"&amp;J4910,J4910),"")</f>
        <v/>
      </c>
    </row>
    <row r="4911" ht="15" customHeight="1">
      <c r="B4911" s="16">
        <f>IF(AND(C4911&lt;&gt;"",J4911&lt;&gt;""),HYPERLINK("#'"&amp;C4911&amp;"'!"&amp;J4911,J4911),"")</f>
        <v/>
      </c>
    </row>
    <row r="4912" ht="15" customHeight="1">
      <c r="B4912" s="16">
        <f>IF(AND(C4912&lt;&gt;"",J4912&lt;&gt;""),HYPERLINK("#'"&amp;C4912&amp;"'!"&amp;J4912,J4912),"")</f>
        <v/>
      </c>
    </row>
    <row r="4913" ht="15" customHeight="1">
      <c r="B4913" s="16">
        <f>IF(AND(C4913&lt;&gt;"",J4913&lt;&gt;""),HYPERLINK("#'"&amp;C4913&amp;"'!"&amp;J4913,J4913),"")</f>
        <v/>
      </c>
    </row>
    <row r="4914" ht="15" customHeight="1">
      <c r="B4914" s="16">
        <f>IF(AND(C4914&lt;&gt;"",J4914&lt;&gt;""),HYPERLINK("#'"&amp;C4914&amp;"'!"&amp;J4914,J4914),"")</f>
        <v/>
      </c>
    </row>
    <row r="4915" ht="15" customHeight="1">
      <c r="B4915" s="16">
        <f>IF(AND(C4915&lt;&gt;"",J4915&lt;&gt;""),HYPERLINK("#'"&amp;C4915&amp;"'!"&amp;J4915,J4915),"")</f>
        <v/>
      </c>
    </row>
    <row r="4916" ht="15" customHeight="1">
      <c r="B4916" s="16">
        <f>IF(AND(C4916&lt;&gt;"",J4916&lt;&gt;""),HYPERLINK("#'"&amp;C4916&amp;"'!"&amp;J4916,J4916),"")</f>
        <v/>
      </c>
    </row>
    <row r="4917" ht="15" customHeight="1">
      <c r="B4917" s="16">
        <f>IF(AND(C4917&lt;&gt;"",J4917&lt;&gt;""),HYPERLINK("#'"&amp;C4917&amp;"'!"&amp;J4917,J4917),"")</f>
        <v/>
      </c>
    </row>
    <row r="4918" ht="15" customHeight="1">
      <c r="B4918" s="16">
        <f>IF(AND(C4918&lt;&gt;"",J4918&lt;&gt;""),HYPERLINK("#'"&amp;C4918&amp;"'!"&amp;J4918,J4918),"")</f>
        <v/>
      </c>
    </row>
    <row r="4919" ht="15" customHeight="1">
      <c r="B4919" s="16">
        <f>IF(AND(C4919&lt;&gt;"",J4919&lt;&gt;""),HYPERLINK("#'"&amp;C4919&amp;"'!"&amp;J4919,J4919),"")</f>
        <v/>
      </c>
    </row>
    <row r="4920" ht="15" customHeight="1">
      <c r="B4920" s="16">
        <f>IF(AND(C4920&lt;&gt;"",J4920&lt;&gt;""),HYPERLINK("#'"&amp;C4920&amp;"'!"&amp;J4920,J4920),"")</f>
        <v/>
      </c>
    </row>
    <row r="4921" ht="15" customHeight="1">
      <c r="B4921" s="16">
        <f>IF(AND(C4921&lt;&gt;"",J4921&lt;&gt;""),HYPERLINK("#'"&amp;C4921&amp;"'!"&amp;J4921,J4921),"")</f>
        <v/>
      </c>
    </row>
    <row r="4922" ht="15" customHeight="1">
      <c r="B4922" s="16">
        <f>IF(AND(C4922&lt;&gt;"",J4922&lt;&gt;""),HYPERLINK("#'"&amp;C4922&amp;"'!"&amp;J4922,J4922),"")</f>
        <v/>
      </c>
    </row>
    <row r="4923" ht="15" customHeight="1">
      <c r="B4923" s="16">
        <f>IF(AND(C4923&lt;&gt;"",J4923&lt;&gt;""),HYPERLINK("#'"&amp;C4923&amp;"'!"&amp;J4923,J4923),"")</f>
        <v/>
      </c>
    </row>
    <row r="4924" ht="15" customHeight="1">
      <c r="B4924" s="16">
        <f>IF(AND(C4924&lt;&gt;"",J4924&lt;&gt;""),HYPERLINK("#'"&amp;C4924&amp;"'!"&amp;J4924,J4924),"")</f>
        <v/>
      </c>
    </row>
    <row r="4925" ht="15" customHeight="1">
      <c r="B4925" s="16">
        <f>IF(AND(C4925&lt;&gt;"",J4925&lt;&gt;""),HYPERLINK("#'"&amp;C4925&amp;"'!"&amp;J4925,J4925),"")</f>
        <v/>
      </c>
    </row>
    <row r="4926" ht="15" customHeight="1">
      <c r="B4926" s="16">
        <f>IF(AND(C4926&lt;&gt;"",J4926&lt;&gt;""),HYPERLINK("#'"&amp;C4926&amp;"'!"&amp;J4926,J4926),"")</f>
        <v/>
      </c>
    </row>
    <row r="4927" ht="15" customHeight="1">
      <c r="B4927" s="16">
        <f>IF(AND(C4927&lt;&gt;"",J4927&lt;&gt;""),HYPERLINK("#'"&amp;C4927&amp;"'!"&amp;J4927,J4927),"")</f>
        <v/>
      </c>
    </row>
    <row r="4928" ht="15" customHeight="1">
      <c r="B4928" s="16">
        <f>IF(AND(C4928&lt;&gt;"",J4928&lt;&gt;""),HYPERLINK("#'"&amp;C4928&amp;"'!"&amp;J4928,J4928),"")</f>
        <v/>
      </c>
    </row>
    <row r="4929" ht="15" customHeight="1">
      <c r="B4929" s="16">
        <f>IF(AND(C4929&lt;&gt;"",J4929&lt;&gt;""),HYPERLINK("#'"&amp;C4929&amp;"'!"&amp;J4929,J4929),"")</f>
        <v/>
      </c>
    </row>
    <row r="4930" ht="15" customHeight="1">
      <c r="B4930" s="16">
        <f>IF(AND(C4930&lt;&gt;"",J4930&lt;&gt;""),HYPERLINK("#'"&amp;C4930&amp;"'!"&amp;J4930,J4930),"")</f>
        <v/>
      </c>
    </row>
    <row r="4931" ht="15" customHeight="1">
      <c r="B4931" s="16">
        <f>IF(AND(C4931&lt;&gt;"",J4931&lt;&gt;""),HYPERLINK("#'"&amp;C4931&amp;"'!"&amp;J4931,J4931),"")</f>
        <v/>
      </c>
    </row>
    <row r="4932" ht="15" customHeight="1">
      <c r="B4932" s="16">
        <f>IF(AND(C4932&lt;&gt;"",J4932&lt;&gt;""),HYPERLINK("#'"&amp;C4932&amp;"'!"&amp;J4932,J4932),"")</f>
        <v/>
      </c>
    </row>
    <row r="4933" ht="15" customHeight="1">
      <c r="B4933" s="16">
        <f>IF(AND(C4933&lt;&gt;"",J4933&lt;&gt;""),HYPERLINK("#'"&amp;C4933&amp;"'!"&amp;J4933,J4933),"")</f>
        <v/>
      </c>
    </row>
    <row r="4934" ht="15" customHeight="1">
      <c r="B4934" s="16">
        <f>IF(AND(C4934&lt;&gt;"",J4934&lt;&gt;""),HYPERLINK("#'"&amp;C4934&amp;"'!"&amp;J4934,J4934),"")</f>
        <v/>
      </c>
    </row>
    <row r="4935" ht="15" customHeight="1">
      <c r="B4935" s="16">
        <f>IF(AND(C4935&lt;&gt;"",J4935&lt;&gt;""),HYPERLINK("#'"&amp;C4935&amp;"'!"&amp;J4935,J4935),"")</f>
        <v/>
      </c>
    </row>
    <row r="4936" ht="15" customHeight="1">
      <c r="B4936" s="16">
        <f>IF(AND(C4936&lt;&gt;"",J4936&lt;&gt;""),HYPERLINK("#'"&amp;C4936&amp;"'!"&amp;J4936,J4936),"")</f>
        <v/>
      </c>
    </row>
    <row r="4937" ht="15" customHeight="1">
      <c r="B4937" s="16">
        <f>IF(AND(C4937&lt;&gt;"",J4937&lt;&gt;""),HYPERLINK("#'"&amp;C4937&amp;"'!"&amp;J4937,J4937),"")</f>
        <v/>
      </c>
    </row>
    <row r="4938" ht="15" customHeight="1">
      <c r="B4938" s="16">
        <f>IF(AND(C4938&lt;&gt;"",J4938&lt;&gt;""),HYPERLINK("#'"&amp;C4938&amp;"'!"&amp;J4938,J4938),"")</f>
        <v/>
      </c>
    </row>
    <row r="4939" ht="15" customHeight="1">
      <c r="B4939" s="16">
        <f>IF(AND(C4939&lt;&gt;"",J4939&lt;&gt;""),HYPERLINK("#'"&amp;C4939&amp;"'!"&amp;J4939,J4939),"")</f>
        <v/>
      </c>
    </row>
    <row r="4940" ht="15" customHeight="1">
      <c r="B4940" s="16">
        <f>IF(AND(C4940&lt;&gt;"",J4940&lt;&gt;""),HYPERLINK("#'"&amp;C4940&amp;"'!"&amp;J4940,J4940),"")</f>
        <v/>
      </c>
    </row>
    <row r="4941" ht="15" customHeight="1">
      <c r="B4941" s="16">
        <f>IF(AND(C4941&lt;&gt;"",J4941&lt;&gt;""),HYPERLINK("#'"&amp;C4941&amp;"'!"&amp;J4941,J4941),"")</f>
        <v/>
      </c>
    </row>
    <row r="4942" ht="15" customHeight="1">
      <c r="B4942" s="16">
        <f>IF(AND(C4942&lt;&gt;"",J4942&lt;&gt;""),HYPERLINK("#'"&amp;C4942&amp;"'!"&amp;J4942,J4942),"")</f>
        <v/>
      </c>
    </row>
    <row r="4943" ht="15" customHeight="1">
      <c r="B4943" s="16">
        <f>IF(AND(C4943&lt;&gt;"",J4943&lt;&gt;""),HYPERLINK("#'"&amp;C4943&amp;"'!"&amp;J4943,J4943),"")</f>
        <v/>
      </c>
    </row>
    <row r="4944" ht="15" customHeight="1">
      <c r="B4944" s="16">
        <f>IF(AND(C4944&lt;&gt;"",J4944&lt;&gt;""),HYPERLINK("#'"&amp;C4944&amp;"'!"&amp;J4944,J4944),"")</f>
        <v/>
      </c>
    </row>
    <row r="4945" ht="15" customHeight="1">
      <c r="B4945" s="16">
        <f>IF(AND(C4945&lt;&gt;"",J4945&lt;&gt;""),HYPERLINK("#'"&amp;C4945&amp;"'!"&amp;J4945,J4945),"")</f>
        <v/>
      </c>
    </row>
    <row r="4946" ht="15" customHeight="1">
      <c r="B4946" s="16">
        <f>IF(AND(C4946&lt;&gt;"",J4946&lt;&gt;""),HYPERLINK("#'"&amp;C4946&amp;"'!"&amp;J4946,J4946),"")</f>
        <v/>
      </c>
    </row>
    <row r="4947" ht="15" customHeight="1">
      <c r="B4947" s="16">
        <f>IF(AND(C4947&lt;&gt;"",J4947&lt;&gt;""),HYPERLINK("#'"&amp;C4947&amp;"'!"&amp;J4947,J4947),"")</f>
        <v/>
      </c>
    </row>
    <row r="4948" ht="15" customHeight="1">
      <c r="B4948" s="16">
        <f>IF(AND(C4948&lt;&gt;"",J4948&lt;&gt;""),HYPERLINK("#'"&amp;C4948&amp;"'!"&amp;J4948,J4948),"")</f>
        <v/>
      </c>
    </row>
    <row r="4949" ht="15" customHeight="1">
      <c r="B4949" s="16">
        <f>IF(AND(C4949&lt;&gt;"",J4949&lt;&gt;""),HYPERLINK("#'"&amp;C4949&amp;"'!"&amp;J4949,J4949),"")</f>
        <v/>
      </c>
    </row>
    <row r="4950" ht="15" customHeight="1">
      <c r="B4950" s="16">
        <f>IF(AND(C4950&lt;&gt;"",J4950&lt;&gt;""),HYPERLINK("#'"&amp;C4950&amp;"'!"&amp;J4950,J4950),"")</f>
        <v/>
      </c>
    </row>
    <row r="4951" ht="15" customHeight="1">
      <c r="B4951" s="16">
        <f>IF(AND(C4951&lt;&gt;"",J4951&lt;&gt;""),HYPERLINK("#'"&amp;C4951&amp;"'!"&amp;J4951,J4951),"")</f>
        <v/>
      </c>
    </row>
    <row r="4952" ht="15" customHeight="1">
      <c r="B4952" s="16">
        <f>IF(AND(C4952&lt;&gt;"",J4952&lt;&gt;""),HYPERLINK("#'"&amp;C4952&amp;"'!"&amp;J4952,J4952),"")</f>
        <v/>
      </c>
    </row>
    <row r="4953" ht="15" customHeight="1">
      <c r="B4953" s="16">
        <f>IF(AND(C4953&lt;&gt;"",J4953&lt;&gt;""),HYPERLINK("#'"&amp;C4953&amp;"'!"&amp;J4953,J4953),"")</f>
        <v/>
      </c>
    </row>
    <row r="4954" ht="15" customHeight="1">
      <c r="B4954" s="16">
        <f>IF(AND(C4954&lt;&gt;"",J4954&lt;&gt;""),HYPERLINK("#'"&amp;C4954&amp;"'!"&amp;J4954,J4954),"")</f>
        <v/>
      </c>
    </row>
    <row r="4955" ht="15" customHeight="1">
      <c r="B4955" s="16">
        <f>IF(AND(C4955&lt;&gt;"",J4955&lt;&gt;""),HYPERLINK("#'"&amp;C4955&amp;"'!"&amp;J4955,J4955),"")</f>
        <v/>
      </c>
    </row>
    <row r="4956" ht="15" customHeight="1">
      <c r="B4956" s="16">
        <f>IF(AND(C4956&lt;&gt;"",J4956&lt;&gt;""),HYPERLINK("#'"&amp;C4956&amp;"'!"&amp;J4956,J4956),"")</f>
        <v/>
      </c>
    </row>
    <row r="4957" ht="15" customHeight="1">
      <c r="B4957" s="16">
        <f>IF(AND(C4957&lt;&gt;"",J4957&lt;&gt;""),HYPERLINK("#'"&amp;C4957&amp;"'!"&amp;J4957,J4957),"")</f>
        <v/>
      </c>
    </row>
    <row r="4958" ht="15" customHeight="1">
      <c r="B4958" s="16">
        <f>IF(AND(C4958&lt;&gt;"",J4958&lt;&gt;""),HYPERLINK("#'"&amp;C4958&amp;"'!"&amp;J4958,J4958),"")</f>
        <v/>
      </c>
    </row>
    <row r="4959" ht="15" customHeight="1">
      <c r="B4959" s="16">
        <f>IF(AND(C4959&lt;&gt;"",J4959&lt;&gt;""),HYPERLINK("#'"&amp;C4959&amp;"'!"&amp;J4959,J4959),"")</f>
        <v/>
      </c>
    </row>
    <row r="4960" ht="15" customHeight="1">
      <c r="B4960" s="16">
        <f>IF(AND(C4960&lt;&gt;"",J4960&lt;&gt;""),HYPERLINK("#'"&amp;C4960&amp;"'!"&amp;J4960,J4960),"")</f>
        <v/>
      </c>
    </row>
    <row r="4961" ht="15" customHeight="1">
      <c r="B4961" s="16">
        <f>IF(AND(C4961&lt;&gt;"",J4961&lt;&gt;""),HYPERLINK("#'"&amp;C4961&amp;"'!"&amp;J4961,J4961),"")</f>
        <v/>
      </c>
    </row>
    <row r="4962" ht="15" customHeight="1">
      <c r="B4962" s="16">
        <f>IF(AND(C4962&lt;&gt;"",J4962&lt;&gt;""),HYPERLINK("#'"&amp;C4962&amp;"'!"&amp;J4962,J4962),"")</f>
        <v/>
      </c>
    </row>
    <row r="4963" ht="15" customHeight="1">
      <c r="B4963" s="16">
        <f>IF(AND(C4963&lt;&gt;"",J4963&lt;&gt;""),HYPERLINK("#'"&amp;C4963&amp;"'!"&amp;J4963,J4963),"")</f>
        <v/>
      </c>
    </row>
    <row r="4964" ht="15" customHeight="1">
      <c r="B4964" s="16">
        <f>IF(AND(C4964&lt;&gt;"",J4964&lt;&gt;""),HYPERLINK("#'"&amp;C4964&amp;"'!"&amp;J4964,J4964),"")</f>
        <v/>
      </c>
    </row>
    <row r="4965" ht="15" customHeight="1">
      <c r="B4965" s="16">
        <f>IF(AND(C4965&lt;&gt;"",J4965&lt;&gt;""),HYPERLINK("#'"&amp;C4965&amp;"'!"&amp;J4965,J4965),"")</f>
        <v/>
      </c>
    </row>
    <row r="4966" ht="15" customHeight="1">
      <c r="B4966" s="16">
        <f>IF(AND(C4966&lt;&gt;"",J4966&lt;&gt;""),HYPERLINK("#'"&amp;C4966&amp;"'!"&amp;J4966,J4966),"")</f>
        <v/>
      </c>
    </row>
    <row r="4967" ht="15" customHeight="1">
      <c r="B4967" s="16">
        <f>IF(AND(C4967&lt;&gt;"",J4967&lt;&gt;""),HYPERLINK("#'"&amp;C4967&amp;"'!"&amp;J4967,J4967),"")</f>
        <v/>
      </c>
    </row>
    <row r="4968" ht="15" customHeight="1">
      <c r="B4968" s="16">
        <f>IF(AND(C4968&lt;&gt;"",J4968&lt;&gt;""),HYPERLINK("#'"&amp;C4968&amp;"'!"&amp;J4968,J4968),"")</f>
        <v/>
      </c>
    </row>
    <row r="4969" ht="15" customHeight="1">
      <c r="B4969" s="16">
        <f>IF(AND(C4969&lt;&gt;"",J4969&lt;&gt;""),HYPERLINK("#'"&amp;C4969&amp;"'!"&amp;J4969,J4969),"")</f>
        <v/>
      </c>
    </row>
    <row r="4970" ht="15" customHeight="1">
      <c r="B4970" s="16">
        <f>IF(AND(C4970&lt;&gt;"",J4970&lt;&gt;""),HYPERLINK("#'"&amp;C4970&amp;"'!"&amp;J4970,J4970),"")</f>
        <v/>
      </c>
    </row>
    <row r="4971" ht="15" customHeight="1">
      <c r="B4971" s="16">
        <f>IF(AND(C4971&lt;&gt;"",J4971&lt;&gt;""),HYPERLINK("#'"&amp;C4971&amp;"'!"&amp;J4971,J4971),"")</f>
        <v/>
      </c>
    </row>
    <row r="4972" ht="15" customHeight="1">
      <c r="B4972" s="16">
        <f>IF(AND(C4972&lt;&gt;"",J4972&lt;&gt;""),HYPERLINK("#'"&amp;C4972&amp;"'!"&amp;J4972,J4972),"")</f>
        <v/>
      </c>
    </row>
    <row r="4973" ht="15" customHeight="1">
      <c r="B4973" s="16">
        <f>IF(AND(C4973&lt;&gt;"",J4973&lt;&gt;""),HYPERLINK("#'"&amp;C4973&amp;"'!"&amp;J4973,J4973),"")</f>
        <v/>
      </c>
    </row>
    <row r="4974" ht="15" customHeight="1">
      <c r="B4974" s="16">
        <f>IF(AND(C4974&lt;&gt;"",J4974&lt;&gt;""),HYPERLINK("#'"&amp;C4974&amp;"'!"&amp;J4974,J4974),"")</f>
        <v/>
      </c>
    </row>
    <row r="4975" ht="15" customHeight="1">
      <c r="B4975" s="16">
        <f>IF(AND(C4975&lt;&gt;"",J4975&lt;&gt;""),HYPERLINK("#'"&amp;C4975&amp;"'!"&amp;J4975,J4975),"")</f>
        <v/>
      </c>
    </row>
    <row r="4976" ht="15" customHeight="1">
      <c r="B4976" s="16">
        <f>IF(AND(C4976&lt;&gt;"",J4976&lt;&gt;""),HYPERLINK("#'"&amp;C4976&amp;"'!"&amp;J4976,J4976),"")</f>
        <v/>
      </c>
    </row>
    <row r="4977" ht="15" customHeight="1">
      <c r="B4977" s="16">
        <f>IF(AND(C4977&lt;&gt;"",J4977&lt;&gt;""),HYPERLINK("#'"&amp;C4977&amp;"'!"&amp;J4977,J4977),"")</f>
        <v/>
      </c>
    </row>
    <row r="4978" ht="15" customHeight="1">
      <c r="B4978" s="16">
        <f>IF(AND(C4978&lt;&gt;"",J4978&lt;&gt;""),HYPERLINK("#'"&amp;C4978&amp;"'!"&amp;J4978,J4978),"")</f>
        <v/>
      </c>
    </row>
    <row r="4979" ht="15" customHeight="1">
      <c r="B4979" s="16">
        <f>IF(AND(C4979&lt;&gt;"",J4979&lt;&gt;""),HYPERLINK("#'"&amp;C4979&amp;"'!"&amp;J4979,J4979),"")</f>
        <v/>
      </c>
    </row>
    <row r="4980" ht="15" customHeight="1">
      <c r="B4980" s="16">
        <f>IF(AND(C4980&lt;&gt;"",J4980&lt;&gt;""),HYPERLINK("#'"&amp;C4980&amp;"'!"&amp;J4980,J4980),"")</f>
        <v/>
      </c>
    </row>
    <row r="4981" ht="15" customHeight="1">
      <c r="B4981" s="16">
        <f>IF(AND(C4981&lt;&gt;"",J4981&lt;&gt;""),HYPERLINK("#'"&amp;C4981&amp;"'!"&amp;J4981,J4981),"")</f>
        <v/>
      </c>
    </row>
    <row r="4982" ht="15" customHeight="1">
      <c r="B4982" s="16">
        <f>IF(AND(C4982&lt;&gt;"",J4982&lt;&gt;""),HYPERLINK("#'"&amp;C4982&amp;"'!"&amp;J4982,J4982),"")</f>
        <v/>
      </c>
    </row>
    <row r="4983" ht="15" customHeight="1">
      <c r="B4983" s="16">
        <f>IF(AND(C4983&lt;&gt;"",J4983&lt;&gt;""),HYPERLINK("#'"&amp;C4983&amp;"'!"&amp;J4983,J4983),"")</f>
        <v/>
      </c>
    </row>
    <row r="4984" ht="15" customHeight="1">
      <c r="B4984" s="16">
        <f>IF(AND(C4984&lt;&gt;"",J4984&lt;&gt;""),HYPERLINK("#'"&amp;C4984&amp;"'!"&amp;J4984,J4984),"")</f>
        <v/>
      </c>
    </row>
    <row r="4985" ht="15" customHeight="1">
      <c r="B4985" s="16">
        <f>IF(AND(C4985&lt;&gt;"",J4985&lt;&gt;""),HYPERLINK("#'"&amp;C4985&amp;"'!"&amp;J4985,J4985),"")</f>
        <v/>
      </c>
    </row>
    <row r="4986" ht="15" customHeight="1">
      <c r="B4986" s="16">
        <f>IF(AND(C4986&lt;&gt;"",J4986&lt;&gt;""),HYPERLINK("#'"&amp;C4986&amp;"'!"&amp;J4986,J4986),"")</f>
        <v/>
      </c>
    </row>
    <row r="4987" ht="15" customHeight="1">
      <c r="B4987" s="16">
        <f>IF(AND(C4987&lt;&gt;"",J4987&lt;&gt;""),HYPERLINK("#'"&amp;C4987&amp;"'!"&amp;J4987,J4987),"")</f>
        <v/>
      </c>
    </row>
    <row r="4988" ht="15" customHeight="1">
      <c r="B4988" s="16">
        <f>IF(AND(C4988&lt;&gt;"",J4988&lt;&gt;""),HYPERLINK("#'"&amp;C4988&amp;"'!"&amp;J4988,J4988),"")</f>
        <v/>
      </c>
    </row>
    <row r="4989" ht="15" customHeight="1">
      <c r="B4989" s="16">
        <f>IF(AND(C4989&lt;&gt;"",J4989&lt;&gt;""),HYPERLINK("#'"&amp;C4989&amp;"'!"&amp;J4989,J4989),"")</f>
        <v/>
      </c>
    </row>
    <row r="4990" ht="15" customHeight="1">
      <c r="B4990" s="16">
        <f>IF(AND(C4990&lt;&gt;"",J4990&lt;&gt;""),HYPERLINK("#'"&amp;C4990&amp;"'!"&amp;J4990,J4990),"")</f>
        <v/>
      </c>
    </row>
    <row r="4991" ht="15" customHeight="1">
      <c r="B4991" s="16">
        <f>IF(AND(C4991&lt;&gt;"",J4991&lt;&gt;""),HYPERLINK("#'"&amp;C4991&amp;"'!"&amp;J4991,J4991),"")</f>
        <v/>
      </c>
    </row>
    <row r="4992" ht="15" customHeight="1">
      <c r="B4992" s="16">
        <f>IF(AND(C4992&lt;&gt;"",J4992&lt;&gt;""),HYPERLINK("#'"&amp;C4992&amp;"'!"&amp;J4992,J4992),"")</f>
        <v/>
      </c>
    </row>
    <row r="4993" ht="15" customHeight="1">
      <c r="B4993" s="16">
        <f>IF(AND(C4993&lt;&gt;"",J4993&lt;&gt;""),HYPERLINK("#'"&amp;C4993&amp;"'!"&amp;J4993,J4993),"")</f>
        <v/>
      </c>
    </row>
    <row r="4994" ht="15" customHeight="1">
      <c r="B4994" s="16">
        <f>IF(AND(C4994&lt;&gt;"",J4994&lt;&gt;""),HYPERLINK("#'"&amp;C4994&amp;"'!"&amp;J4994,J4994),"")</f>
        <v/>
      </c>
    </row>
    <row r="4995" ht="15" customHeight="1">
      <c r="B4995" s="16">
        <f>IF(AND(C4995&lt;&gt;"",J4995&lt;&gt;""),HYPERLINK("#'"&amp;C4995&amp;"'!"&amp;J4995,J4995),"")</f>
        <v/>
      </c>
    </row>
    <row r="4996" ht="15" customHeight="1">
      <c r="B4996" s="16">
        <f>IF(AND(C4996&lt;&gt;"",J4996&lt;&gt;""),HYPERLINK("#'"&amp;C4996&amp;"'!"&amp;J4996,J4996),"")</f>
        <v/>
      </c>
    </row>
    <row r="4997" ht="15" customHeight="1">
      <c r="B4997" s="16">
        <f>IF(AND(C4997&lt;&gt;"",J4997&lt;&gt;""),HYPERLINK("#'"&amp;C4997&amp;"'!"&amp;J4997,J4997),"")</f>
        <v/>
      </c>
    </row>
    <row r="4998" ht="15" customHeight="1">
      <c r="B4998" s="16">
        <f>IF(AND(C4998&lt;&gt;"",J4998&lt;&gt;""),HYPERLINK("#'"&amp;C4998&amp;"'!"&amp;J4998,J4998),"")</f>
        <v/>
      </c>
    </row>
    <row r="4999" ht="15" customHeight="1">
      <c r="B4999" s="16">
        <f>IF(AND(C4999&lt;&gt;"",J4999&lt;&gt;""),HYPERLINK("#'"&amp;C4999&amp;"'!"&amp;J4999,J4999),"")</f>
        <v/>
      </c>
    </row>
    <row r="5000" ht="15" customHeight="1">
      <c r="B5000" s="16">
        <f>IF(AND(C5000&lt;&gt;"",J5000&lt;&gt;""),HYPERLINK("#'"&amp;C5000&amp;"'!"&amp;J5000,J5000),"")</f>
        <v/>
      </c>
    </row>
    <row r="5001" ht="15" customHeight="1">
      <c r="B5001" s="16">
        <f>IF(AND(C5001&lt;&gt;"",J5001&lt;&gt;""),HYPERLINK("#'"&amp;C5001&amp;"'!"&amp;J5001,J5001),"")</f>
        <v/>
      </c>
    </row>
    <row r="5002" ht="15" customHeight="1">
      <c r="B5002" s="16">
        <f>IF(AND(C5002&lt;&gt;"",J5002&lt;&gt;""),HYPERLINK("#'"&amp;C5002&amp;"'!"&amp;J5002,J5002),"")</f>
        <v/>
      </c>
    </row>
    <row r="5003" ht="15" customHeight="1">
      <c r="B5003" s="16">
        <f>IF(AND(C5003&lt;&gt;"",J5003&lt;&gt;""),HYPERLINK("#'"&amp;C5003&amp;"'!"&amp;J5003,J5003),"")</f>
        <v/>
      </c>
    </row>
    <row r="5004" ht="15" customHeight="1">
      <c r="B5004" s="16">
        <f>IF(AND(C5004&lt;&gt;"",J5004&lt;&gt;""),HYPERLINK("#'"&amp;C5004&amp;"'!"&amp;J5004,J5004),"")</f>
        <v/>
      </c>
    </row>
    <row r="5005" ht="15" customHeight="1">
      <c r="B5005" s="16">
        <f>IF(AND(C5005&lt;&gt;"",J5005&lt;&gt;""),HYPERLINK("#'"&amp;C5005&amp;"'!"&amp;J5005,J5005),"")</f>
        <v/>
      </c>
    </row>
    <row r="5006" ht="15" customHeight="1">
      <c r="B5006" s="16">
        <f>IF(AND(C5006&lt;&gt;"",J5006&lt;&gt;""),HYPERLINK("#'"&amp;C5006&amp;"'!"&amp;J5006,J5006),"")</f>
        <v/>
      </c>
    </row>
    <row r="5007" ht="15" customHeight="1">
      <c r="B5007" s="16">
        <f>IF(AND(C5007&lt;&gt;"",J5007&lt;&gt;""),HYPERLINK("#'"&amp;C5007&amp;"'!"&amp;J5007,J5007),"")</f>
        <v/>
      </c>
    </row>
    <row r="5008" ht="15" customHeight="1">
      <c r="B5008" s="16">
        <f>IF(AND(C5008&lt;&gt;"",J5008&lt;&gt;""),HYPERLINK("#'"&amp;C5008&amp;"'!"&amp;J5008,J5008),"")</f>
        <v/>
      </c>
    </row>
    <row r="5009" ht="15" customHeight="1">
      <c r="B5009" s="16">
        <f>IF(AND(C5009&lt;&gt;"",J5009&lt;&gt;""),HYPERLINK("#'"&amp;C5009&amp;"'!"&amp;J5009,J5009),"")</f>
        <v/>
      </c>
    </row>
    <row r="5010" ht="15" customHeight="1">
      <c r="B5010" s="16">
        <f>IF(AND(C5010&lt;&gt;"",J5010&lt;&gt;""),HYPERLINK("#'"&amp;C5010&amp;"'!"&amp;J5010,J5010),"")</f>
        <v/>
      </c>
    </row>
    <row r="5011" ht="15" customHeight="1">
      <c r="B5011" s="16">
        <f>IF(AND(C5011&lt;&gt;"",J5011&lt;&gt;""),HYPERLINK("#'"&amp;C5011&amp;"'!"&amp;J5011,J5011),"")</f>
        <v/>
      </c>
    </row>
    <row r="5012" ht="15" customHeight="1">
      <c r="B5012" s="16">
        <f>IF(AND(C5012&lt;&gt;"",J5012&lt;&gt;""),HYPERLINK("#'"&amp;C5012&amp;"'!"&amp;J5012,J5012),"")</f>
        <v/>
      </c>
    </row>
    <row r="5013" ht="15" customHeight="1">
      <c r="B5013" s="16">
        <f>IF(AND(C5013&lt;&gt;"",J5013&lt;&gt;""),HYPERLINK("#'"&amp;C5013&amp;"'!"&amp;J5013,J5013),"")</f>
        <v/>
      </c>
    </row>
    <row r="5014" ht="15" customHeight="1">
      <c r="B5014" s="16">
        <f>IF(AND(C5014&lt;&gt;"",J5014&lt;&gt;""),HYPERLINK("#'"&amp;C5014&amp;"'!"&amp;J5014,J5014),"")</f>
        <v/>
      </c>
    </row>
    <row r="5015" ht="15" customHeight="1">
      <c r="B5015" s="16">
        <f>IF(AND(C5015&lt;&gt;"",J5015&lt;&gt;""),HYPERLINK("#'"&amp;C5015&amp;"'!"&amp;J5015,J5015),"")</f>
        <v/>
      </c>
    </row>
    <row r="5016" ht="15" customHeight="1">
      <c r="B5016" s="16">
        <f>IF(AND(C5016&lt;&gt;"",J5016&lt;&gt;""),HYPERLINK("#'"&amp;C5016&amp;"'!"&amp;J5016,J5016),"")</f>
        <v/>
      </c>
    </row>
    <row r="5017" ht="15" customHeight="1">
      <c r="B5017" s="16">
        <f>IF(AND(C5017&lt;&gt;"",J5017&lt;&gt;""),HYPERLINK("#'"&amp;C5017&amp;"'!"&amp;J5017,J5017),"")</f>
        <v/>
      </c>
    </row>
    <row r="5018" ht="15" customHeight="1">
      <c r="B5018" s="16">
        <f>IF(AND(C5018&lt;&gt;"",J5018&lt;&gt;""),HYPERLINK("#'"&amp;C5018&amp;"'!"&amp;J5018,J5018),"")</f>
        <v/>
      </c>
    </row>
    <row r="5019" ht="15" customHeight="1">
      <c r="B5019" s="16">
        <f>IF(AND(C5019&lt;&gt;"",J5019&lt;&gt;""),HYPERLINK("#'"&amp;C5019&amp;"'!"&amp;J5019,J5019),"")</f>
        <v/>
      </c>
    </row>
    <row r="5020" ht="15" customHeight="1">
      <c r="B5020" s="16">
        <f>IF(AND(C5020&lt;&gt;"",J5020&lt;&gt;""),HYPERLINK("#'"&amp;C5020&amp;"'!"&amp;J5020,J5020),"")</f>
        <v/>
      </c>
    </row>
    <row r="5021" ht="15" customHeight="1">
      <c r="B5021" s="16">
        <f>IF(AND(C5021&lt;&gt;"",J5021&lt;&gt;""),HYPERLINK("#'"&amp;C5021&amp;"'!"&amp;J5021,J5021),"")</f>
        <v/>
      </c>
    </row>
    <row r="5022" ht="15" customHeight="1">
      <c r="B5022" s="16">
        <f>IF(AND(C5022&lt;&gt;"",J5022&lt;&gt;""),HYPERLINK("#'"&amp;C5022&amp;"'!"&amp;J5022,J5022),"")</f>
        <v/>
      </c>
    </row>
    <row r="5023" ht="15" customHeight="1">
      <c r="B5023" s="16">
        <f>IF(AND(C5023&lt;&gt;"",J5023&lt;&gt;""),HYPERLINK("#'"&amp;C5023&amp;"'!"&amp;J5023,J5023),"")</f>
        <v/>
      </c>
    </row>
    <row r="5024" ht="15" customHeight="1">
      <c r="B5024" s="16">
        <f>IF(AND(C5024&lt;&gt;"",J5024&lt;&gt;""),HYPERLINK("#'"&amp;C5024&amp;"'!"&amp;J5024,J5024),"")</f>
        <v/>
      </c>
    </row>
    <row r="5025" ht="15" customHeight="1">
      <c r="B5025" s="16">
        <f>IF(AND(C5025&lt;&gt;"",J5025&lt;&gt;""),HYPERLINK("#'"&amp;C5025&amp;"'!"&amp;J5025,J5025),"")</f>
        <v/>
      </c>
    </row>
    <row r="5026" ht="15" customHeight="1">
      <c r="B5026" s="16">
        <f>IF(AND(C5026&lt;&gt;"",J5026&lt;&gt;""),HYPERLINK("#'"&amp;C5026&amp;"'!"&amp;J5026,J5026),"")</f>
        <v/>
      </c>
    </row>
    <row r="5027" ht="15" customHeight="1">
      <c r="B5027" s="16">
        <f>IF(AND(C5027&lt;&gt;"",J5027&lt;&gt;""),HYPERLINK("#'"&amp;C5027&amp;"'!"&amp;J5027,J5027),"")</f>
        <v/>
      </c>
    </row>
    <row r="5028" ht="15" customHeight="1">
      <c r="B5028" s="16">
        <f>IF(AND(C5028&lt;&gt;"",J5028&lt;&gt;""),HYPERLINK("#'"&amp;C5028&amp;"'!"&amp;J5028,J5028),"")</f>
        <v/>
      </c>
    </row>
    <row r="5029" ht="15" customHeight="1">
      <c r="B5029" s="16">
        <f>IF(AND(C5029&lt;&gt;"",J5029&lt;&gt;""),HYPERLINK("#'"&amp;C5029&amp;"'!"&amp;J5029,J5029),"")</f>
        <v/>
      </c>
    </row>
    <row r="5030" ht="15" customHeight="1">
      <c r="B5030" s="16">
        <f>IF(AND(C5030&lt;&gt;"",J5030&lt;&gt;""),HYPERLINK("#'"&amp;C5030&amp;"'!"&amp;J5030,J5030),"")</f>
        <v/>
      </c>
    </row>
    <row r="5031" ht="15" customHeight="1">
      <c r="B5031" s="16">
        <f>IF(AND(C5031&lt;&gt;"",J5031&lt;&gt;""),HYPERLINK("#'"&amp;C5031&amp;"'!"&amp;J5031,J5031),"")</f>
        <v/>
      </c>
    </row>
    <row r="5032" ht="15" customHeight="1">
      <c r="B5032" s="16">
        <f>IF(AND(C5032&lt;&gt;"",J5032&lt;&gt;""),HYPERLINK("#'"&amp;C5032&amp;"'!"&amp;J5032,J5032),"")</f>
        <v/>
      </c>
    </row>
    <row r="5033" ht="15" customHeight="1">
      <c r="B5033" s="16">
        <f>IF(AND(C5033&lt;&gt;"",J5033&lt;&gt;""),HYPERLINK("#'"&amp;C5033&amp;"'!"&amp;J5033,J5033),"")</f>
        <v/>
      </c>
    </row>
    <row r="5034" ht="15" customHeight="1">
      <c r="B5034" s="16">
        <f>IF(AND(C5034&lt;&gt;"",J5034&lt;&gt;""),HYPERLINK("#'"&amp;C5034&amp;"'!"&amp;J5034,J5034),"")</f>
        <v/>
      </c>
    </row>
    <row r="5035" ht="15" customHeight="1">
      <c r="B5035" s="16">
        <f>IF(AND(C5035&lt;&gt;"",J5035&lt;&gt;""),HYPERLINK("#'"&amp;C5035&amp;"'!"&amp;J5035,J5035),"")</f>
        <v/>
      </c>
    </row>
    <row r="5036" ht="15" customHeight="1">
      <c r="B5036" s="16">
        <f>IF(AND(C5036&lt;&gt;"",J5036&lt;&gt;""),HYPERLINK("#'"&amp;C5036&amp;"'!"&amp;J5036,J5036),"")</f>
        <v/>
      </c>
    </row>
    <row r="5037" ht="15" customHeight="1">
      <c r="B5037" s="16">
        <f>IF(AND(C5037&lt;&gt;"",J5037&lt;&gt;""),HYPERLINK("#'"&amp;C5037&amp;"'!"&amp;J5037,J5037),"")</f>
        <v/>
      </c>
    </row>
    <row r="5038" ht="15" customHeight="1">
      <c r="B5038" s="16">
        <f>IF(AND(C5038&lt;&gt;"",J5038&lt;&gt;""),HYPERLINK("#'"&amp;C5038&amp;"'!"&amp;J5038,J5038),"")</f>
        <v/>
      </c>
    </row>
    <row r="5039" ht="15" customHeight="1">
      <c r="B5039" s="16">
        <f>IF(AND(C5039&lt;&gt;"",J5039&lt;&gt;""),HYPERLINK("#'"&amp;C5039&amp;"'!"&amp;J5039,J5039),"")</f>
        <v/>
      </c>
    </row>
    <row r="5040" ht="15" customHeight="1">
      <c r="B5040" s="16">
        <f>IF(AND(C5040&lt;&gt;"",J5040&lt;&gt;""),HYPERLINK("#'"&amp;C5040&amp;"'!"&amp;J5040,J5040),"")</f>
        <v/>
      </c>
    </row>
    <row r="5041" ht="15" customHeight="1">
      <c r="B5041" s="16">
        <f>IF(AND(C5041&lt;&gt;"",J5041&lt;&gt;""),HYPERLINK("#'"&amp;C5041&amp;"'!"&amp;J5041,J5041),"")</f>
        <v/>
      </c>
    </row>
    <row r="5042" ht="15" customHeight="1">
      <c r="B5042" s="16">
        <f>IF(AND(C5042&lt;&gt;"",J5042&lt;&gt;""),HYPERLINK("#'"&amp;C5042&amp;"'!"&amp;J5042,J5042),"")</f>
        <v/>
      </c>
    </row>
    <row r="5043" ht="15" customHeight="1">
      <c r="B5043" s="16">
        <f>IF(AND(C5043&lt;&gt;"",J5043&lt;&gt;""),HYPERLINK("#'"&amp;C5043&amp;"'!"&amp;J5043,J5043),"")</f>
        <v/>
      </c>
    </row>
    <row r="5044" ht="15" customHeight="1">
      <c r="B5044" s="16">
        <f>IF(AND(C5044&lt;&gt;"",J5044&lt;&gt;""),HYPERLINK("#'"&amp;C5044&amp;"'!"&amp;J5044,J5044),"")</f>
        <v/>
      </c>
    </row>
    <row r="5045" ht="15" customHeight="1">
      <c r="B5045" s="16">
        <f>IF(AND(C5045&lt;&gt;"",J5045&lt;&gt;""),HYPERLINK("#'"&amp;C5045&amp;"'!"&amp;J5045,J5045),"")</f>
        <v/>
      </c>
    </row>
    <row r="5046" ht="15" customHeight="1">
      <c r="B5046" s="16">
        <f>IF(AND(C5046&lt;&gt;"",J5046&lt;&gt;""),HYPERLINK("#'"&amp;C5046&amp;"'!"&amp;J5046,J5046),"")</f>
        <v/>
      </c>
    </row>
    <row r="5047" ht="15" customHeight="1">
      <c r="B5047" s="16">
        <f>IF(AND(C5047&lt;&gt;"",J5047&lt;&gt;""),HYPERLINK("#'"&amp;C5047&amp;"'!"&amp;J5047,J5047),"")</f>
        <v/>
      </c>
    </row>
    <row r="5048" ht="15" customHeight="1">
      <c r="B5048" s="16">
        <f>IF(AND(C5048&lt;&gt;"",J5048&lt;&gt;""),HYPERLINK("#'"&amp;C5048&amp;"'!"&amp;J5048,J5048),"")</f>
        <v/>
      </c>
    </row>
    <row r="5049" ht="15" customHeight="1">
      <c r="B5049" s="16">
        <f>IF(AND(C5049&lt;&gt;"",J5049&lt;&gt;""),HYPERLINK("#'"&amp;C5049&amp;"'!"&amp;J5049,J5049),"")</f>
        <v/>
      </c>
    </row>
    <row r="5050" ht="15" customHeight="1">
      <c r="B5050" s="16">
        <f>IF(AND(C5050&lt;&gt;"",J5050&lt;&gt;""),HYPERLINK("#'"&amp;C5050&amp;"'!"&amp;J5050,J5050),"")</f>
        <v/>
      </c>
    </row>
    <row r="5051" ht="15" customHeight="1">
      <c r="B5051" s="16">
        <f>IF(AND(C5051&lt;&gt;"",J5051&lt;&gt;""),HYPERLINK("#'"&amp;C5051&amp;"'!"&amp;J5051,J5051),"")</f>
        <v/>
      </c>
    </row>
    <row r="5052" ht="15" customHeight="1">
      <c r="B5052" s="16">
        <f>IF(AND(C5052&lt;&gt;"",J5052&lt;&gt;""),HYPERLINK("#'"&amp;C5052&amp;"'!"&amp;J5052,J5052),"")</f>
        <v/>
      </c>
    </row>
    <row r="5053" ht="15" customHeight="1">
      <c r="B5053" s="16">
        <f>IF(AND(C5053&lt;&gt;"",J5053&lt;&gt;""),HYPERLINK("#'"&amp;C5053&amp;"'!"&amp;J5053,J5053),"")</f>
        <v/>
      </c>
    </row>
    <row r="5054" ht="15" customHeight="1">
      <c r="B5054" s="16">
        <f>IF(AND(C5054&lt;&gt;"",J5054&lt;&gt;""),HYPERLINK("#'"&amp;C5054&amp;"'!"&amp;J5054,J5054),"")</f>
        <v/>
      </c>
    </row>
    <row r="5055" ht="15" customHeight="1">
      <c r="B5055" s="16">
        <f>IF(AND(C5055&lt;&gt;"",J5055&lt;&gt;""),HYPERLINK("#'"&amp;C5055&amp;"'!"&amp;J5055,J5055),"")</f>
        <v/>
      </c>
    </row>
    <row r="5056" ht="15" customHeight="1">
      <c r="B5056" s="16">
        <f>IF(AND(C5056&lt;&gt;"",J5056&lt;&gt;""),HYPERLINK("#'"&amp;C5056&amp;"'!"&amp;J5056,J5056),"")</f>
        <v/>
      </c>
    </row>
    <row r="5057" ht="15" customHeight="1">
      <c r="B5057" s="16">
        <f>IF(AND(C5057&lt;&gt;"",J5057&lt;&gt;""),HYPERLINK("#'"&amp;C5057&amp;"'!"&amp;J5057,J5057),"")</f>
        <v/>
      </c>
    </row>
    <row r="5058" ht="15" customHeight="1">
      <c r="B5058" s="16">
        <f>IF(AND(C5058&lt;&gt;"",J5058&lt;&gt;""),HYPERLINK("#'"&amp;C5058&amp;"'!"&amp;J5058,J5058),"")</f>
        <v/>
      </c>
    </row>
    <row r="5059" ht="15" customHeight="1">
      <c r="B5059" s="16">
        <f>IF(AND(C5059&lt;&gt;"",J5059&lt;&gt;""),HYPERLINK("#'"&amp;C5059&amp;"'!"&amp;J5059,J5059),"")</f>
        <v/>
      </c>
    </row>
    <row r="5060" ht="15" customHeight="1">
      <c r="B5060" s="16">
        <f>IF(AND(C5060&lt;&gt;"",J5060&lt;&gt;""),HYPERLINK("#'"&amp;C5060&amp;"'!"&amp;J5060,J5060),"")</f>
        <v/>
      </c>
    </row>
    <row r="5061" ht="15" customHeight="1">
      <c r="B5061" s="16">
        <f>IF(AND(C5061&lt;&gt;"",J5061&lt;&gt;""),HYPERLINK("#'"&amp;C5061&amp;"'!"&amp;J5061,J5061),"")</f>
        <v/>
      </c>
    </row>
    <row r="5062" ht="15" customHeight="1">
      <c r="B5062" s="16">
        <f>IF(AND(C5062&lt;&gt;"",J5062&lt;&gt;""),HYPERLINK("#'"&amp;C5062&amp;"'!"&amp;J5062,J5062),"")</f>
        <v/>
      </c>
    </row>
    <row r="5063" ht="15" customHeight="1">
      <c r="B5063" s="16">
        <f>IF(AND(C5063&lt;&gt;"",J5063&lt;&gt;""),HYPERLINK("#'"&amp;C5063&amp;"'!"&amp;J5063,J5063),"")</f>
        <v/>
      </c>
    </row>
    <row r="5064" ht="15" customHeight="1">
      <c r="B5064" s="16">
        <f>IF(AND(C5064&lt;&gt;"",J5064&lt;&gt;""),HYPERLINK("#'"&amp;C5064&amp;"'!"&amp;J5064,J5064),"")</f>
        <v/>
      </c>
    </row>
    <row r="5065" ht="15" customHeight="1">
      <c r="B5065" s="16">
        <f>IF(AND(C5065&lt;&gt;"",J5065&lt;&gt;""),HYPERLINK("#'"&amp;C5065&amp;"'!"&amp;J5065,J5065),"")</f>
        <v/>
      </c>
    </row>
    <row r="5066" ht="15" customHeight="1">
      <c r="B5066" s="16">
        <f>IF(AND(C5066&lt;&gt;"",J5066&lt;&gt;""),HYPERLINK("#'"&amp;C5066&amp;"'!"&amp;J5066,J5066),"")</f>
        <v/>
      </c>
    </row>
    <row r="5067" ht="15" customHeight="1">
      <c r="B5067" s="16">
        <f>IF(AND(C5067&lt;&gt;"",J5067&lt;&gt;""),HYPERLINK("#'"&amp;C5067&amp;"'!"&amp;J5067,J5067),"")</f>
        <v/>
      </c>
    </row>
    <row r="5068" ht="15" customHeight="1">
      <c r="B5068" s="16">
        <f>IF(AND(C5068&lt;&gt;"",J5068&lt;&gt;""),HYPERLINK("#'"&amp;C5068&amp;"'!"&amp;J5068,J5068),"")</f>
        <v/>
      </c>
    </row>
    <row r="5069" ht="15" customHeight="1">
      <c r="B5069" s="16">
        <f>IF(AND(C5069&lt;&gt;"",J5069&lt;&gt;""),HYPERLINK("#'"&amp;C5069&amp;"'!"&amp;J5069,J5069),"")</f>
        <v/>
      </c>
    </row>
    <row r="5070" ht="15" customHeight="1">
      <c r="B5070" s="16">
        <f>IF(AND(C5070&lt;&gt;"",J5070&lt;&gt;""),HYPERLINK("#'"&amp;C5070&amp;"'!"&amp;J5070,J5070),"")</f>
        <v/>
      </c>
    </row>
    <row r="5071" ht="15" customHeight="1">
      <c r="B5071" s="16">
        <f>IF(AND(C5071&lt;&gt;"",J5071&lt;&gt;""),HYPERLINK("#'"&amp;C5071&amp;"'!"&amp;J5071,J5071),"")</f>
        <v/>
      </c>
    </row>
    <row r="5072" ht="15" customHeight="1">
      <c r="B5072" s="16">
        <f>IF(AND(C5072&lt;&gt;"",J5072&lt;&gt;""),HYPERLINK("#'"&amp;C5072&amp;"'!"&amp;J5072,J5072),"")</f>
        <v/>
      </c>
    </row>
    <row r="5073" ht="15" customHeight="1">
      <c r="B5073" s="16">
        <f>IF(AND(C5073&lt;&gt;"",J5073&lt;&gt;""),HYPERLINK("#'"&amp;C5073&amp;"'!"&amp;J5073,J5073),"")</f>
        <v/>
      </c>
    </row>
    <row r="5074" ht="15" customHeight="1">
      <c r="B5074" s="16">
        <f>IF(AND(C5074&lt;&gt;"",J5074&lt;&gt;""),HYPERLINK("#'"&amp;C5074&amp;"'!"&amp;J5074,J5074),"")</f>
        <v/>
      </c>
    </row>
    <row r="5075" ht="15" customHeight="1">
      <c r="B5075" s="16">
        <f>IF(AND(C5075&lt;&gt;"",J5075&lt;&gt;""),HYPERLINK("#'"&amp;C5075&amp;"'!"&amp;J5075,J5075),"")</f>
        <v/>
      </c>
    </row>
    <row r="5076" ht="15" customHeight="1">
      <c r="B5076" s="16">
        <f>IF(AND(C5076&lt;&gt;"",J5076&lt;&gt;""),HYPERLINK("#'"&amp;C5076&amp;"'!"&amp;J5076,J5076),"")</f>
        <v/>
      </c>
    </row>
    <row r="5077" ht="15" customHeight="1">
      <c r="B5077" s="16">
        <f>IF(AND(C5077&lt;&gt;"",J5077&lt;&gt;""),HYPERLINK("#'"&amp;C5077&amp;"'!"&amp;J5077,J5077),"")</f>
        <v/>
      </c>
    </row>
    <row r="5078" ht="15" customHeight="1">
      <c r="B5078" s="16">
        <f>IF(AND(C5078&lt;&gt;"",J5078&lt;&gt;""),HYPERLINK("#'"&amp;C5078&amp;"'!"&amp;J5078,J5078),"")</f>
        <v/>
      </c>
    </row>
    <row r="5079" ht="15" customHeight="1">
      <c r="B5079" s="16">
        <f>IF(AND(C5079&lt;&gt;"",J5079&lt;&gt;""),HYPERLINK("#'"&amp;C5079&amp;"'!"&amp;J5079,J5079),"")</f>
        <v/>
      </c>
    </row>
    <row r="5080" ht="15" customHeight="1">
      <c r="B5080" s="16">
        <f>IF(AND(C5080&lt;&gt;"",J5080&lt;&gt;""),HYPERLINK("#'"&amp;C5080&amp;"'!"&amp;J5080,J5080),"")</f>
        <v/>
      </c>
    </row>
    <row r="5081" ht="15" customHeight="1">
      <c r="B5081" s="16">
        <f>IF(AND(C5081&lt;&gt;"",J5081&lt;&gt;""),HYPERLINK("#'"&amp;C5081&amp;"'!"&amp;J5081,J5081),"")</f>
        <v/>
      </c>
    </row>
    <row r="5082" ht="15" customHeight="1">
      <c r="B5082" s="16">
        <f>IF(AND(C5082&lt;&gt;"",J5082&lt;&gt;""),HYPERLINK("#'"&amp;C5082&amp;"'!"&amp;J5082,J5082),"")</f>
        <v/>
      </c>
    </row>
    <row r="5083" ht="15" customHeight="1">
      <c r="B5083" s="16">
        <f>IF(AND(C5083&lt;&gt;"",J5083&lt;&gt;""),HYPERLINK("#'"&amp;C5083&amp;"'!"&amp;J5083,J5083),"")</f>
        <v/>
      </c>
    </row>
    <row r="5084" ht="15" customHeight="1">
      <c r="B5084" s="16">
        <f>IF(AND(C5084&lt;&gt;"",J5084&lt;&gt;""),HYPERLINK("#'"&amp;C5084&amp;"'!"&amp;J5084,J5084),"")</f>
        <v/>
      </c>
    </row>
    <row r="5085" ht="15" customHeight="1">
      <c r="B5085" s="16">
        <f>IF(AND(C5085&lt;&gt;"",J5085&lt;&gt;""),HYPERLINK("#'"&amp;C5085&amp;"'!"&amp;J5085,J5085),"")</f>
        <v/>
      </c>
    </row>
    <row r="5086" ht="15" customHeight="1">
      <c r="B5086" s="16">
        <f>IF(AND(C5086&lt;&gt;"",J5086&lt;&gt;""),HYPERLINK("#'"&amp;C5086&amp;"'!"&amp;J5086,J5086),"")</f>
        <v/>
      </c>
    </row>
    <row r="5087" ht="15" customHeight="1">
      <c r="B5087" s="16">
        <f>IF(AND(C5087&lt;&gt;"",J5087&lt;&gt;""),HYPERLINK("#'"&amp;C5087&amp;"'!"&amp;J5087,J5087),"")</f>
        <v/>
      </c>
    </row>
    <row r="5088" ht="15" customHeight="1">
      <c r="B5088" s="16">
        <f>IF(AND(C5088&lt;&gt;"",J5088&lt;&gt;""),HYPERLINK("#'"&amp;C5088&amp;"'!"&amp;J5088,J5088),"")</f>
        <v/>
      </c>
    </row>
    <row r="5089" ht="15" customHeight="1">
      <c r="B5089" s="16">
        <f>IF(AND(C5089&lt;&gt;"",J5089&lt;&gt;""),HYPERLINK("#'"&amp;C5089&amp;"'!"&amp;J5089,J5089),"")</f>
        <v/>
      </c>
    </row>
    <row r="5090" ht="15" customHeight="1">
      <c r="B5090" s="16">
        <f>IF(AND(C5090&lt;&gt;"",J5090&lt;&gt;""),HYPERLINK("#'"&amp;C5090&amp;"'!"&amp;J5090,J5090),"")</f>
        <v/>
      </c>
    </row>
    <row r="5091" ht="15" customHeight="1">
      <c r="B5091" s="16">
        <f>IF(AND(C5091&lt;&gt;"",J5091&lt;&gt;""),HYPERLINK("#'"&amp;C5091&amp;"'!"&amp;J5091,J5091),"")</f>
        <v/>
      </c>
    </row>
    <row r="5092" ht="15" customHeight="1">
      <c r="B5092" s="16">
        <f>IF(AND(C5092&lt;&gt;"",J5092&lt;&gt;""),HYPERLINK("#'"&amp;C5092&amp;"'!"&amp;J5092,J5092),"")</f>
        <v/>
      </c>
    </row>
    <row r="5093" ht="15" customHeight="1">
      <c r="B5093" s="16">
        <f>IF(AND(C5093&lt;&gt;"",J5093&lt;&gt;""),HYPERLINK("#'"&amp;C5093&amp;"'!"&amp;J5093,J5093),"")</f>
        <v/>
      </c>
    </row>
    <row r="5094" ht="15" customHeight="1">
      <c r="B5094" s="16">
        <f>IF(AND(C5094&lt;&gt;"",J5094&lt;&gt;""),HYPERLINK("#'"&amp;C5094&amp;"'!"&amp;J5094,J5094),"")</f>
        <v/>
      </c>
    </row>
    <row r="5095" ht="15" customHeight="1">
      <c r="B5095" s="16">
        <f>IF(AND(C5095&lt;&gt;"",J5095&lt;&gt;""),HYPERLINK("#'"&amp;C5095&amp;"'!"&amp;J5095,J5095),"")</f>
        <v/>
      </c>
    </row>
    <row r="5096" ht="15" customHeight="1">
      <c r="B5096" s="16">
        <f>IF(AND(C5096&lt;&gt;"",J5096&lt;&gt;""),HYPERLINK("#'"&amp;C5096&amp;"'!"&amp;J5096,J5096),"")</f>
        <v/>
      </c>
    </row>
    <row r="5097" ht="15" customHeight="1">
      <c r="B5097" s="16">
        <f>IF(AND(C5097&lt;&gt;"",J5097&lt;&gt;""),HYPERLINK("#'"&amp;C5097&amp;"'!"&amp;J5097,J5097),"")</f>
        <v/>
      </c>
    </row>
    <row r="5098" ht="15" customHeight="1">
      <c r="B5098" s="16">
        <f>IF(AND(C5098&lt;&gt;"",J5098&lt;&gt;""),HYPERLINK("#'"&amp;C5098&amp;"'!"&amp;J5098,J5098),"")</f>
        <v/>
      </c>
    </row>
    <row r="5099" ht="15" customHeight="1">
      <c r="B5099" s="16">
        <f>IF(AND(C5099&lt;&gt;"",J5099&lt;&gt;""),HYPERLINK("#'"&amp;C5099&amp;"'!"&amp;J5099,J5099),"")</f>
        <v/>
      </c>
    </row>
    <row r="5100" ht="15" customHeight="1">
      <c r="B5100" s="16">
        <f>IF(AND(C5100&lt;&gt;"",J5100&lt;&gt;""),HYPERLINK("#'"&amp;C5100&amp;"'!"&amp;J5100,J5100),"")</f>
        <v/>
      </c>
    </row>
    <row r="5101" ht="15" customHeight="1">
      <c r="B5101" s="16">
        <f>IF(AND(C5101&lt;&gt;"",J5101&lt;&gt;""),HYPERLINK("#'"&amp;C5101&amp;"'!"&amp;J5101,J5101),"")</f>
        <v/>
      </c>
    </row>
    <row r="5102" ht="15" customHeight="1">
      <c r="B5102" s="16">
        <f>IF(AND(C5102&lt;&gt;"",J5102&lt;&gt;""),HYPERLINK("#'"&amp;C5102&amp;"'!"&amp;J5102,J5102),"")</f>
        <v/>
      </c>
    </row>
    <row r="5103" ht="15" customHeight="1">
      <c r="B5103" s="16">
        <f>IF(AND(C5103&lt;&gt;"",J5103&lt;&gt;""),HYPERLINK("#'"&amp;C5103&amp;"'!"&amp;J5103,J5103),"")</f>
        <v/>
      </c>
    </row>
    <row r="5104" ht="15" customHeight="1">
      <c r="B5104" s="16">
        <f>IF(AND(C5104&lt;&gt;"",J5104&lt;&gt;""),HYPERLINK("#'"&amp;C5104&amp;"'!"&amp;J5104,J5104),"")</f>
        <v/>
      </c>
    </row>
    <row r="5105" ht="15" customHeight="1">
      <c r="B5105" s="16">
        <f>IF(AND(C5105&lt;&gt;"",J5105&lt;&gt;""),HYPERLINK("#'"&amp;C5105&amp;"'!"&amp;J5105,J5105),"")</f>
        <v/>
      </c>
    </row>
    <row r="5106" ht="15" customHeight="1">
      <c r="B5106" s="16">
        <f>IF(AND(C5106&lt;&gt;"",J5106&lt;&gt;""),HYPERLINK("#'"&amp;C5106&amp;"'!"&amp;J5106,J5106),"")</f>
        <v/>
      </c>
    </row>
    <row r="5107" ht="15" customHeight="1">
      <c r="B5107" s="16">
        <f>IF(AND(C5107&lt;&gt;"",J5107&lt;&gt;""),HYPERLINK("#'"&amp;C5107&amp;"'!"&amp;J5107,J5107),"")</f>
        <v/>
      </c>
    </row>
    <row r="5108" ht="15" customHeight="1">
      <c r="B5108" s="16">
        <f>IF(AND(C5108&lt;&gt;"",J5108&lt;&gt;""),HYPERLINK("#'"&amp;C5108&amp;"'!"&amp;J5108,J5108),"")</f>
        <v/>
      </c>
    </row>
    <row r="5109" ht="15" customHeight="1">
      <c r="B5109" s="16">
        <f>IF(AND(C5109&lt;&gt;"",J5109&lt;&gt;""),HYPERLINK("#'"&amp;C5109&amp;"'!"&amp;J5109,J5109),"")</f>
        <v/>
      </c>
    </row>
    <row r="5110" ht="15" customHeight="1">
      <c r="B5110" s="16">
        <f>IF(AND(C5110&lt;&gt;"",J5110&lt;&gt;""),HYPERLINK("#'"&amp;C5110&amp;"'!"&amp;J5110,J5110),"")</f>
        <v/>
      </c>
    </row>
    <row r="5111" ht="15" customHeight="1">
      <c r="B5111" s="16">
        <f>IF(AND(C5111&lt;&gt;"",J5111&lt;&gt;""),HYPERLINK("#'"&amp;C5111&amp;"'!"&amp;J5111,J5111),"")</f>
        <v/>
      </c>
    </row>
    <row r="5112" ht="15" customHeight="1">
      <c r="B5112" s="16">
        <f>IF(AND(C5112&lt;&gt;"",J5112&lt;&gt;""),HYPERLINK("#'"&amp;C5112&amp;"'!"&amp;J5112,J5112),"")</f>
        <v/>
      </c>
    </row>
    <row r="5113" ht="15" customHeight="1">
      <c r="B5113" s="16">
        <f>IF(AND(C5113&lt;&gt;"",J5113&lt;&gt;""),HYPERLINK("#'"&amp;C5113&amp;"'!"&amp;J5113,J5113),"")</f>
        <v/>
      </c>
    </row>
    <row r="5114" ht="15" customHeight="1">
      <c r="B5114" s="16">
        <f>IF(AND(C5114&lt;&gt;"",J5114&lt;&gt;""),HYPERLINK("#'"&amp;C5114&amp;"'!"&amp;J5114,J5114),"")</f>
        <v/>
      </c>
    </row>
    <row r="5115" ht="15" customHeight="1">
      <c r="B5115" s="16">
        <f>IF(AND(C5115&lt;&gt;"",J5115&lt;&gt;""),HYPERLINK("#'"&amp;C5115&amp;"'!"&amp;J5115,J5115),"")</f>
        <v/>
      </c>
    </row>
    <row r="5116" ht="15" customHeight="1">
      <c r="B5116" s="16">
        <f>IF(AND(C5116&lt;&gt;"",J5116&lt;&gt;""),HYPERLINK("#'"&amp;C5116&amp;"'!"&amp;J5116,J5116),"")</f>
        <v/>
      </c>
    </row>
    <row r="5117" ht="15" customHeight="1">
      <c r="B5117" s="16">
        <f>IF(AND(C5117&lt;&gt;"",J5117&lt;&gt;""),HYPERLINK("#'"&amp;C5117&amp;"'!"&amp;J5117,J5117),"")</f>
        <v/>
      </c>
    </row>
    <row r="5118" ht="15" customHeight="1">
      <c r="B5118" s="16">
        <f>IF(AND(C5118&lt;&gt;"",J5118&lt;&gt;""),HYPERLINK("#'"&amp;C5118&amp;"'!"&amp;J5118,J5118),"")</f>
        <v/>
      </c>
    </row>
    <row r="5119" ht="15" customHeight="1">
      <c r="B5119" s="16">
        <f>IF(AND(C5119&lt;&gt;"",J5119&lt;&gt;""),HYPERLINK("#'"&amp;C5119&amp;"'!"&amp;J5119,J5119),"")</f>
        <v/>
      </c>
    </row>
    <row r="5120" ht="15" customHeight="1">
      <c r="B5120" s="16">
        <f>IF(AND(C5120&lt;&gt;"",J5120&lt;&gt;""),HYPERLINK("#'"&amp;C5120&amp;"'!"&amp;J5120,J5120),"")</f>
        <v/>
      </c>
    </row>
    <row r="5121" ht="15" customHeight="1">
      <c r="B5121" s="16">
        <f>IF(AND(C5121&lt;&gt;"",J5121&lt;&gt;""),HYPERLINK("#'"&amp;C5121&amp;"'!"&amp;J5121,J5121),"")</f>
        <v/>
      </c>
    </row>
    <row r="5122" ht="15" customHeight="1">
      <c r="B5122" s="16">
        <f>IF(AND(C5122&lt;&gt;"",J5122&lt;&gt;""),HYPERLINK("#'"&amp;C5122&amp;"'!"&amp;J5122,J5122),"")</f>
        <v/>
      </c>
    </row>
    <row r="5123" ht="15" customHeight="1">
      <c r="B5123" s="16">
        <f>IF(AND(C5123&lt;&gt;"",J5123&lt;&gt;""),HYPERLINK("#'"&amp;C5123&amp;"'!"&amp;J5123,J5123),"")</f>
        <v/>
      </c>
    </row>
    <row r="5124" ht="15" customHeight="1">
      <c r="B5124" s="16">
        <f>IF(AND(C5124&lt;&gt;"",J5124&lt;&gt;""),HYPERLINK("#'"&amp;C5124&amp;"'!"&amp;J5124,J5124),"")</f>
        <v/>
      </c>
    </row>
    <row r="5125" ht="15" customHeight="1">
      <c r="B5125" s="16">
        <f>IF(AND(C5125&lt;&gt;"",J5125&lt;&gt;""),HYPERLINK("#'"&amp;C5125&amp;"'!"&amp;J5125,J5125),"")</f>
        <v/>
      </c>
    </row>
    <row r="5126" ht="15" customHeight="1">
      <c r="B5126" s="16">
        <f>IF(AND(C5126&lt;&gt;"",J5126&lt;&gt;""),HYPERLINK("#'"&amp;C5126&amp;"'!"&amp;J5126,J5126),"")</f>
        <v/>
      </c>
    </row>
    <row r="5127" ht="15" customHeight="1">
      <c r="B5127" s="16">
        <f>IF(AND(C5127&lt;&gt;"",J5127&lt;&gt;""),HYPERLINK("#'"&amp;C5127&amp;"'!"&amp;J5127,J5127),"")</f>
        <v/>
      </c>
    </row>
    <row r="5128" ht="15" customHeight="1">
      <c r="B5128" s="16">
        <f>IF(AND(C5128&lt;&gt;"",J5128&lt;&gt;""),HYPERLINK("#'"&amp;C5128&amp;"'!"&amp;J5128,J5128),"")</f>
        <v/>
      </c>
    </row>
    <row r="5129" ht="15" customHeight="1">
      <c r="B5129" s="16">
        <f>IF(AND(C5129&lt;&gt;"",J5129&lt;&gt;""),HYPERLINK("#'"&amp;C5129&amp;"'!"&amp;J5129,J5129),"")</f>
        <v/>
      </c>
    </row>
    <row r="5130" ht="15" customHeight="1">
      <c r="B5130" s="16">
        <f>IF(AND(C5130&lt;&gt;"",J5130&lt;&gt;""),HYPERLINK("#'"&amp;C5130&amp;"'!"&amp;J5130,J5130),"")</f>
        <v/>
      </c>
    </row>
    <row r="5131" ht="15" customHeight="1">
      <c r="B5131" s="16">
        <f>IF(AND(C5131&lt;&gt;"",J5131&lt;&gt;""),HYPERLINK("#'"&amp;C5131&amp;"'!"&amp;J5131,J5131),"")</f>
        <v/>
      </c>
    </row>
    <row r="5132" ht="15" customHeight="1">
      <c r="B5132" s="16">
        <f>IF(AND(C5132&lt;&gt;"",J5132&lt;&gt;""),HYPERLINK("#'"&amp;C5132&amp;"'!"&amp;J5132,J5132),"")</f>
        <v/>
      </c>
    </row>
    <row r="5133" ht="15" customHeight="1">
      <c r="B5133" s="16">
        <f>IF(AND(C5133&lt;&gt;"",J5133&lt;&gt;""),HYPERLINK("#'"&amp;C5133&amp;"'!"&amp;J5133,J5133),"")</f>
        <v/>
      </c>
    </row>
    <row r="5134" ht="15" customHeight="1">
      <c r="B5134" s="16">
        <f>IF(AND(C5134&lt;&gt;"",J5134&lt;&gt;""),HYPERLINK("#'"&amp;C5134&amp;"'!"&amp;J5134,J5134),"")</f>
        <v/>
      </c>
    </row>
    <row r="5135" ht="15" customHeight="1">
      <c r="B5135" s="16">
        <f>IF(AND(C5135&lt;&gt;"",J5135&lt;&gt;""),HYPERLINK("#'"&amp;C5135&amp;"'!"&amp;J5135,J5135),"")</f>
        <v/>
      </c>
    </row>
    <row r="5136" ht="15" customHeight="1">
      <c r="B5136" s="16">
        <f>IF(AND(C5136&lt;&gt;"",J5136&lt;&gt;""),HYPERLINK("#'"&amp;C5136&amp;"'!"&amp;J5136,J5136),"")</f>
        <v/>
      </c>
    </row>
    <row r="5137" ht="15" customHeight="1">
      <c r="B5137" s="16">
        <f>IF(AND(C5137&lt;&gt;"",J5137&lt;&gt;""),HYPERLINK("#'"&amp;C5137&amp;"'!"&amp;J5137,J5137),"")</f>
        <v/>
      </c>
    </row>
    <row r="5138" ht="15" customHeight="1">
      <c r="B5138" s="16">
        <f>IF(AND(C5138&lt;&gt;"",J5138&lt;&gt;""),HYPERLINK("#'"&amp;C5138&amp;"'!"&amp;J5138,J5138),"")</f>
        <v/>
      </c>
    </row>
    <row r="5139" ht="15" customHeight="1">
      <c r="B5139" s="16">
        <f>IF(AND(C5139&lt;&gt;"",J5139&lt;&gt;""),HYPERLINK("#'"&amp;C5139&amp;"'!"&amp;J5139,J5139),"")</f>
        <v/>
      </c>
    </row>
    <row r="5140" ht="15" customHeight="1">
      <c r="B5140" s="16">
        <f>IF(AND(C5140&lt;&gt;"",J5140&lt;&gt;""),HYPERLINK("#'"&amp;C5140&amp;"'!"&amp;J5140,J5140),"")</f>
        <v/>
      </c>
    </row>
    <row r="5141" ht="15" customHeight="1">
      <c r="B5141" s="16">
        <f>IF(AND(C5141&lt;&gt;"",J5141&lt;&gt;""),HYPERLINK("#'"&amp;C5141&amp;"'!"&amp;J5141,J5141),"")</f>
        <v/>
      </c>
    </row>
    <row r="5142" ht="15" customHeight="1">
      <c r="B5142" s="16">
        <f>IF(AND(C5142&lt;&gt;"",J5142&lt;&gt;""),HYPERLINK("#'"&amp;C5142&amp;"'!"&amp;J5142,J5142),"")</f>
        <v/>
      </c>
    </row>
    <row r="5143" ht="15" customHeight="1">
      <c r="B5143" s="16">
        <f>IF(AND(C5143&lt;&gt;"",J5143&lt;&gt;""),HYPERLINK("#'"&amp;C5143&amp;"'!"&amp;J5143,J5143),"")</f>
        <v/>
      </c>
    </row>
    <row r="5144" ht="15" customHeight="1">
      <c r="B5144" s="16">
        <f>IF(AND(C5144&lt;&gt;"",J5144&lt;&gt;""),HYPERLINK("#'"&amp;C5144&amp;"'!"&amp;J5144,J5144),"")</f>
        <v/>
      </c>
    </row>
    <row r="5145" ht="15" customHeight="1">
      <c r="B5145" s="16">
        <f>IF(AND(C5145&lt;&gt;"",J5145&lt;&gt;""),HYPERLINK("#'"&amp;C5145&amp;"'!"&amp;J5145,J5145),"")</f>
        <v/>
      </c>
    </row>
    <row r="5146" ht="15" customHeight="1">
      <c r="B5146" s="16">
        <f>IF(AND(C5146&lt;&gt;"",J5146&lt;&gt;""),HYPERLINK("#'"&amp;C5146&amp;"'!"&amp;J5146,J5146),"")</f>
        <v/>
      </c>
    </row>
    <row r="5147" ht="15" customHeight="1">
      <c r="B5147" s="16">
        <f>IF(AND(C5147&lt;&gt;"",J5147&lt;&gt;""),HYPERLINK("#'"&amp;C5147&amp;"'!"&amp;J5147,J5147),"")</f>
        <v/>
      </c>
    </row>
    <row r="5148" ht="15" customHeight="1">
      <c r="B5148" s="16">
        <f>IF(AND(C5148&lt;&gt;"",J5148&lt;&gt;""),HYPERLINK("#'"&amp;C5148&amp;"'!"&amp;J5148,J5148),"")</f>
        <v/>
      </c>
    </row>
    <row r="5149" ht="15" customHeight="1">
      <c r="B5149" s="16">
        <f>IF(AND(C5149&lt;&gt;"",J5149&lt;&gt;""),HYPERLINK("#'"&amp;C5149&amp;"'!"&amp;J5149,J5149),"")</f>
        <v/>
      </c>
    </row>
    <row r="5150" ht="15" customHeight="1">
      <c r="B5150" s="16">
        <f>IF(AND(C5150&lt;&gt;"",J5150&lt;&gt;""),HYPERLINK("#'"&amp;C5150&amp;"'!"&amp;J5150,J5150),"")</f>
        <v/>
      </c>
    </row>
    <row r="5151" ht="15" customHeight="1">
      <c r="B5151" s="16">
        <f>IF(AND(C5151&lt;&gt;"",J5151&lt;&gt;""),HYPERLINK("#'"&amp;C5151&amp;"'!"&amp;J5151,J5151),"")</f>
        <v/>
      </c>
    </row>
    <row r="5152" ht="15" customHeight="1">
      <c r="B5152" s="16">
        <f>IF(AND(C5152&lt;&gt;"",J5152&lt;&gt;""),HYPERLINK("#'"&amp;C5152&amp;"'!"&amp;J5152,J5152),"")</f>
        <v/>
      </c>
    </row>
    <row r="5153" ht="15" customHeight="1">
      <c r="B5153" s="16">
        <f>IF(AND(C5153&lt;&gt;"",J5153&lt;&gt;""),HYPERLINK("#'"&amp;C5153&amp;"'!"&amp;J5153,J5153),"")</f>
        <v/>
      </c>
    </row>
    <row r="5154" ht="15" customHeight="1">
      <c r="B5154" s="16">
        <f>IF(AND(C5154&lt;&gt;"",J5154&lt;&gt;""),HYPERLINK("#'"&amp;C5154&amp;"'!"&amp;J5154,J5154),"")</f>
        <v/>
      </c>
    </row>
    <row r="5155" ht="15" customHeight="1">
      <c r="B5155" s="16">
        <f>IF(AND(C5155&lt;&gt;"",J5155&lt;&gt;""),HYPERLINK("#'"&amp;C5155&amp;"'!"&amp;J5155,J5155),"")</f>
        <v/>
      </c>
    </row>
    <row r="5156" ht="15" customHeight="1">
      <c r="B5156" s="16">
        <f>IF(AND(C5156&lt;&gt;"",J5156&lt;&gt;""),HYPERLINK("#'"&amp;C5156&amp;"'!"&amp;J5156,J5156),"")</f>
        <v/>
      </c>
    </row>
    <row r="5157" ht="15" customHeight="1">
      <c r="B5157" s="16">
        <f>IF(AND(C5157&lt;&gt;"",J5157&lt;&gt;""),HYPERLINK("#'"&amp;C5157&amp;"'!"&amp;J5157,J5157),"")</f>
        <v/>
      </c>
    </row>
    <row r="5158" ht="15" customHeight="1">
      <c r="B5158" s="16">
        <f>IF(AND(C5158&lt;&gt;"",J5158&lt;&gt;""),HYPERLINK("#'"&amp;C5158&amp;"'!"&amp;J5158,J5158),"")</f>
        <v/>
      </c>
    </row>
    <row r="5159" ht="15" customHeight="1">
      <c r="B5159" s="16">
        <f>IF(AND(C5159&lt;&gt;"",J5159&lt;&gt;""),HYPERLINK("#'"&amp;C5159&amp;"'!"&amp;J5159,J5159),"")</f>
        <v/>
      </c>
    </row>
    <row r="5160" ht="15" customHeight="1">
      <c r="B5160" s="16">
        <f>IF(AND(C5160&lt;&gt;"",J5160&lt;&gt;""),HYPERLINK("#'"&amp;C5160&amp;"'!"&amp;J5160,J5160),"")</f>
        <v/>
      </c>
    </row>
    <row r="5161" ht="15" customHeight="1">
      <c r="B5161" s="16">
        <f>IF(AND(C5161&lt;&gt;"",J5161&lt;&gt;""),HYPERLINK("#'"&amp;C5161&amp;"'!"&amp;J5161,J5161),"")</f>
        <v/>
      </c>
    </row>
    <row r="5162" ht="15" customHeight="1">
      <c r="B5162" s="16">
        <f>IF(AND(C5162&lt;&gt;"",J5162&lt;&gt;""),HYPERLINK("#'"&amp;C5162&amp;"'!"&amp;J5162,J5162),"")</f>
        <v/>
      </c>
    </row>
    <row r="5163" ht="15" customHeight="1">
      <c r="B5163" s="16">
        <f>IF(AND(C5163&lt;&gt;"",J5163&lt;&gt;""),HYPERLINK("#'"&amp;C5163&amp;"'!"&amp;J5163,J5163),"")</f>
        <v/>
      </c>
    </row>
    <row r="5164" ht="15" customHeight="1">
      <c r="B5164" s="16">
        <f>IF(AND(C5164&lt;&gt;"",J5164&lt;&gt;""),HYPERLINK("#'"&amp;C5164&amp;"'!"&amp;J5164,J5164),"")</f>
        <v/>
      </c>
    </row>
    <row r="5165" ht="15" customHeight="1">
      <c r="B5165" s="16">
        <f>IF(AND(C5165&lt;&gt;"",J5165&lt;&gt;""),HYPERLINK("#'"&amp;C5165&amp;"'!"&amp;J5165,J5165),"")</f>
        <v/>
      </c>
    </row>
    <row r="5166" ht="15" customHeight="1">
      <c r="B5166" s="16">
        <f>IF(AND(C5166&lt;&gt;"",J5166&lt;&gt;""),HYPERLINK("#'"&amp;C5166&amp;"'!"&amp;J5166,J5166),"")</f>
        <v/>
      </c>
    </row>
    <row r="5167" ht="15" customHeight="1">
      <c r="B5167" s="16">
        <f>IF(AND(C5167&lt;&gt;"",J5167&lt;&gt;""),HYPERLINK("#'"&amp;C5167&amp;"'!"&amp;J5167,J5167),"")</f>
        <v/>
      </c>
    </row>
    <row r="5168" ht="15" customHeight="1">
      <c r="B5168" s="16">
        <f>IF(AND(C5168&lt;&gt;"",J5168&lt;&gt;""),HYPERLINK("#'"&amp;C5168&amp;"'!"&amp;J5168,J5168),"")</f>
        <v/>
      </c>
    </row>
    <row r="5169" ht="15" customHeight="1">
      <c r="B5169" s="16">
        <f>IF(AND(C5169&lt;&gt;"",J5169&lt;&gt;""),HYPERLINK("#'"&amp;C5169&amp;"'!"&amp;J5169,J5169),"")</f>
        <v/>
      </c>
    </row>
    <row r="5170" ht="15" customHeight="1">
      <c r="B5170" s="16">
        <f>IF(AND(C5170&lt;&gt;"",J5170&lt;&gt;""),HYPERLINK("#'"&amp;C5170&amp;"'!"&amp;J5170,J5170),"")</f>
        <v/>
      </c>
    </row>
    <row r="5171" ht="15" customHeight="1">
      <c r="B5171" s="16">
        <f>IF(AND(C5171&lt;&gt;"",J5171&lt;&gt;""),HYPERLINK("#'"&amp;C5171&amp;"'!"&amp;J5171,J5171),"")</f>
        <v/>
      </c>
    </row>
    <row r="5172" ht="15" customHeight="1">
      <c r="B5172" s="16">
        <f>IF(AND(C5172&lt;&gt;"",J5172&lt;&gt;""),HYPERLINK("#'"&amp;C5172&amp;"'!"&amp;J5172,J5172),"")</f>
        <v/>
      </c>
    </row>
    <row r="5173" ht="15" customHeight="1">
      <c r="B5173" s="16">
        <f>IF(AND(C5173&lt;&gt;"",J5173&lt;&gt;""),HYPERLINK("#'"&amp;C5173&amp;"'!"&amp;J5173,J5173),"")</f>
        <v/>
      </c>
    </row>
    <row r="5174" ht="15" customHeight="1">
      <c r="B5174" s="16">
        <f>IF(AND(C5174&lt;&gt;"",J5174&lt;&gt;""),HYPERLINK("#'"&amp;C5174&amp;"'!"&amp;J5174,J5174),"")</f>
        <v/>
      </c>
    </row>
    <row r="5175" ht="15" customHeight="1">
      <c r="B5175" s="16">
        <f>IF(AND(C5175&lt;&gt;"",J5175&lt;&gt;""),HYPERLINK("#'"&amp;C5175&amp;"'!"&amp;J5175,J5175),"")</f>
        <v/>
      </c>
    </row>
    <row r="5176" ht="15" customHeight="1">
      <c r="B5176" s="16">
        <f>IF(AND(C5176&lt;&gt;"",J5176&lt;&gt;""),HYPERLINK("#'"&amp;C5176&amp;"'!"&amp;J5176,J5176),"")</f>
        <v/>
      </c>
    </row>
    <row r="5177" ht="15" customHeight="1">
      <c r="B5177" s="16">
        <f>IF(AND(C5177&lt;&gt;"",J5177&lt;&gt;""),HYPERLINK("#'"&amp;C5177&amp;"'!"&amp;J5177,J5177),"")</f>
        <v/>
      </c>
    </row>
    <row r="5178" ht="15" customHeight="1">
      <c r="B5178" s="16">
        <f>IF(AND(C5178&lt;&gt;"",J5178&lt;&gt;""),HYPERLINK("#'"&amp;C5178&amp;"'!"&amp;J5178,J5178),"")</f>
        <v/>
      </c>
    </row>
    <row r="5179" ht="15" customHeight="1">
      <c r="B5179" s="16">
        <f>IF(AND(C5179&lt;&gt;"",J5179&lt;&gt;""),HYPERLINK("#'"&amp;C5179&amp;"'!"&amp;J5179,J5179),"")</f>
        <v/>
      </c>
    </row>
    <row r="5180" ht="15" customHeight="1">
      <c r="B5180" s="16">
        <f>IF(AND(C5180&lt;&gt;"",J5180&lt;&gt;""),HYPERLINK("#'"&amp;C5180&amp;"'!"&amp;J5180,J5180),"")</f>
        <v/>
      </c>
    </row>
    <row r="5181" ht="15" customHeight="1">
      <c r="B5181" s="16">
        <f>IF(AND(C5181&lt;&gt;"",J5181&lt;&gt;""),HYPERLINK("#'"&amp;C5181&amp;"'!"&amp;J5181,J5181),"")</f>
        <v/>
      </c>
    </row>
    <row r="5182" ht="15" customHeight="1">
      <c r="B5182" s="16">
        <f>IF(AND(C5182&lt;&gt;"",J5182&lt;&gt;""),HYPERLINK("#'"&amp;C5182&amp;"'!"&amp;J5182,J5182),"")</f>
        <v/>
      </c>
    </row>
    <row r="5183" ht="15" customHeight="1">
      <c r="B5183" s="16">
        <f>IF(AND(C5183&lt;&gt;"",J5183&lt;&gt;""),HYPERLINK("#'"&amp;C5183&amp;"'!"&amp;J5183,J5183),"")</f>
        <v/>
      </c>
    </row>
    <row r="5184" ht="15" customHeight="1">
      <c r="B5184" s="16">
        <f>IF(AND(C5184&lt;&gt;"",J5184&lt;&gt;""),HYPERLINK("#'"&amp;C5184&amp;"'!"&amp;J5184,J5184),"")</f>
        <v/>
      </c>
    </row>
    <row r="5185" ht="15" customHeight="1">
      <c r="B5185" s="16">
        <f>IF(AND(C5185&lt;&gt;"",J5185&lt;&gt;""),HYPERLINK("#'"&amp;C5185&amp;"'!"&amp;J5185,J5185),"")</f>
        <v/>
      </c>
    </row>
    <row r="5186" ht="15" customHeight="1">
      <c r="B5186" s="16">
        <f>IF(AND(C5186&lt;&gt;"",J5186&lt;&gt;""),HYPERLINK("#'"&amp;C5186&amp;"'!"&amp;J5186,J5186),"")</f>
        <v/>
      </c>
    </row>
    <row r="5187" ht="15" customHeight="1">
      <c r="B5187" s="16">
        <f>IF(AND(C5187&lt;&gt;"",J5187&lt;&gt;""),HYPERLINK("#'"&amp;C5187&amp;"'!"&amp;J5187,J5187),"")</f>
        <v/>
      </c>
    </row>
    <row r="5188" ht="15" customHeight="1">
      <c r="B5188" s="16">
        <f>IF(AND(C5188&lt;&gt;"",J5188&lt;&gt;""),HYPERLINK("#'"&amp;C5188&amp;"'!"&amp;J5188,J5188),"")</f>
        <v/>
      </c>
    </row>
    <row r="5189" ht="15" customHeight="1">
      <c r="B5189" s="16">
        <f>IF(AND(C5189&lt;&gt;"",J5189&lt;&gt;""),HYPERLINK("#'"&amp;C5189&amp;"'!"&amp;J5189,J5189),"")</f>
        <v/>
      </c>
    </row>
    <row r="5190" ht="15" customHeight="1">
      <c r="B5190" s="16">
        <f>IF(AND(C5190&lt;&gt;"",J5190&lt;&gt;""),HYPERLINK("#'"&amp;C5190&amp;"'!"&amp;J5190,J5190),"")</f>
        <v/>
      </c>
    </row>
    <row r="5191" ht="15" customHeight="1">
      <c r="B5191" s="16">
        <f>IF(AND(C5191&lt;&gt;"",J5191&lt;&gt;""),HYPERLINK("#'"&amp;C5191&amp;"'!"&amp;J5191,J5191),"")</f>
        <v/>
      </c>
    </row>
    <row r="5192" ht="15" customHeight="1">
      <c r="B5192" s="16">
        <f>IF(AND(C5192&lt;&gt;"",J5192&lt;&gt;""),HYPERLINK("#'"&amp;C5192&amp;"'!"&amp;J5192,J5192),"")</f>
        <v/>
      </c>
    </row>
    <row r="5193" ht="15" customHeight="1">
      <c r="B5193" s="16">
        <f>IF(AND(C5193&lt;&gt;"",J5193&lt;&gt;""),HYPERLINK("#'"&amp;C5193&amp;"'!"&amp;J5193,J5193),"")</f>
        <v/>
      </c>
    </row>
    <row r="5194" ht="15" customHeight="1">
      <c r="B5194" s="16">
        <f>IF(AND(C5194&lt;&gt;"",J5194&lt;&gt;""),HYPERLINK("#'"&amp;C5194&amp;"'!"&amp;J5194,J5194),"")</f>
        <v/>
      </c>
    </row>
    <row r="5195" ht="15" customHeight="1">
      <c r="B5195" s="16">
        <f>IF(AND(C5195&lt;&gt;"",J5195&lt;&gt;""),HYPERLINK("#'"&amp;C5195&amp;"'!"&amp;J5195,J5195),"")</f>
        <v/>
      </c>
    </row>
    <row r="5196" ht="15" customHeight="1">
      <c r="B5196" s="16">
        <f>IF(AND(C5196&lt;&gt;"",J5196&lt;&gt;""),HYPERLINK("#'"&amp;C5196&amp;"'!"&amp;J5196,J5196),"")</f>
        <v/>
      </c>
    </row>
    <row r="5197" ht="15" customHeight="1">
      <c r="B5197" s="16">
        <f>IF(AND(C5197&lt;&gt;"",J5197&lt;&gt;""),HYPERLINK("#'"&amp;C5197&amp;"'!"&amp;J5197,J5197),"")</f>
        <v/>
      </c>
    </row>
    <row r="5198" ht="15" customHeight="1">
      <c r="B5198" s="16">
        <f>IF(AND(C5198&lt;&gt;"",J5198&lt;&gt;""),HYPERLINK("#'"&amp;C5198&amp;"'!"&amp;J5198,J5198),"")</f>
        <v/>
      </c>
    </row>
    <row r="5199" ht="15" customHeight="1">
      <c r="B5199" s="16">
        <f>IF(AND(C5199&lt;&gt;"",J5199&lt;&gt;""),HYPERLINK("#'"&amp;C5199&amp;"'!"&amp;J5199,J5199),"")</f>
        <v/>
      </c>
    </row>
    <row r="5200" ht="15" customHeight="1">
      <c r="B5200" s="16">
        <f>IF(AND(C5200&lt;&gt;"",J5200&lt;&gt;""),HYPERLINK("#'"&amp;C5200&amp;"'!"&amp;J5200,J5200),"")</f>
        <v/>
      </c>
    </row>
    <row r="5201" ht="15" customHeight="1">
      <c r="B5201" s="16">
        <f>IF(AND(C5201&lt;&gt;"",J5201&lt;&gt;""),HYPERLINK("#'"&amp;C5201&amp;"'!"&amp;J5201,J5201),"")</f>
        <v/>
      </c>
    </row>
    <row r="5202" ht="15" customHeight="1">
      <c r="B5202" s="16">
        <f>IF(AND(C5202&lt;&gt;"",J5202&lt;&gt;""),HYPERLINK("#'"&amp;C5202&amp;"'!"&amp;J5202,J5202),"")</f>
        <v/>
      </c>
    </row>
    <row r="5203" ht="15" customHeight="1">
      <c r="B5203" s="16">
        <f>IF(AND(C5203&lt;&gt;"",J5203&lt;&gt;""),HYPERLINK("#'"&amp;C5203&amp;"'!"&amp;J5203,J5203),"")</f>
        <v/>
      </c>
    </row>
    <row r="5204" ht="15" customHeight="1">
      <c r="B5204" s="16">
        <f>IF(AND(C5204&lt;&gt;"",J5204&lt;&gt;""),HYPERLINK("#'"&amp;C5204&amp;"'!"&amp;J5204,J5204),"")</f>
        <v/>
      </c>
    </row>
    <row r="5205" ht="15" customHeight="1">
      <c r="B5205" s="16">
        <f>IF(AND(C5205&lt;&gt;"",J5205&lt;&gt;""),HYPERLINK("#'"&amp;C5205&amp;"'!"&amp;J5205,J5205),"")</f>
        <v/>
      </c>
    </row>
    <row r="5206" ht="15" customHeight="1">
      <c r="B5206" s="16">
        <f>IF(AND(C5206&lt;&gt;"",J5206&lt;&gt;""),HYPERLINK("#'"&amp;C5206&amp;"'!"&amp;J5206,J5206),"")</f>
        <v/>
      </c>
    </row>
    <row r="5207" ht="15" customHeight="1">
      <c r="B5207" s="16">
        <f>IF(AND(C5207&lt;&gt;"",J5207&lt;&gt;""),HYPERLINK("#'"&amp;C5207&amp;"'!"&amp;J5207,J5207),"")</f>
        <v/>
      </c>
    </row>
    <row r="5208" ht="15" customHeight="1">
      <c r="B5208" s="16">
        <f>IF(AND(C5208&lt;&gt;"",J5208&lt;&gt;""),HYPERLINK("#'"&amp;C5208&amp;"'!"&amp;J5208,J5208),"")</f>
        <v/>
      </c>
    </row>
    <row r="5209" ht="15" customHeight="1">
      <c r="B5209" s="16">
        <f>IF(AND(C5209&lt;&gt;"",J5209&lt;&gt;""),HYPERLINK("#'"&amp;C5209&amp;"'!"&amp;J5209,J5209),"")</f>
        <v/>
      </c>
    </row>
    <row r="5210" ht="15" customHeight="1">
      <c r="B5210" s="16">
        <f>IF(AND(C5210&lt;&gt;"",J5210&lt;&gt;""),HYPERLINK("#'"&amp;C5210&amp;"'!"&amp;J5210,J5210),"")</f>
        <v/>
      </c>
    </row>
    <row r="5211" ht="15" customHeight="1">
      <c r="B5211" s="16">
        <f>IF(AND(C5211&lt;&gt;"",J5211&lt;&gt;""),HYPERLINK("#'"&amp;C5211&amp;"'!"&amp;J5211,J5211),"")</f>
        <v/>
      </c>
    </row>
    <row r="5212" ht="15" customHeight="1">
      <c r="B5212" s="16">
        <f>IF(AND(C5212&lt;&gt;"",J5212&lt;&gt;""),HYPERLINK("#'"&amp;C5212&amp;"'!"&amp;J5212,J5212),"")</f>
        <v/>
      </c>
    </row>
    <row r="5213" ht="15" customHeight="1">
      <c r="B5213" s="16">
        <f>IF(AND(C5213&lt;&gt;"",J5213&lt;&gt;""),HYPERLINK("#'"&amp;C5213&amp;"'!"&amp;J5213,J5213),"")</f>
        <v/>
      </c>
    </row>
    <row r="5214" ht="15" customHeight="1">
      <c r="B5214" s="16">
        <f>IF(AND(C5214&lt;&gt;"",J5214&lt;&gt;""),HYPERLINK("#'"&amp;C5214&amp;"'!"&amp;J5214,J5214),"")</f>
        <v/>
      </c>
    </row>
    <row r="5215" ht="15" customHeight="1">
      <c r="B5215" s="16">
        <f>IF(AND(C5215&lt;&gt;"",J5215&lt;&gt;""),HYPERLINK("#'"&amp;C5215&amp;"'!"&amp;J5215,J5215),"")</f>
        <v/>
      </c>
    </row>
    <row r="5216" ht="15" customHeight="1">
      <c r="B5216" s="16">
        <f>IF(AND(C5216&lt;&gt;"",J5216&lt;&gt;""),HYPERLINK("#'"&amp;C5216&amp;"'!"&amp;J5216,J5216),"")</f>
        <v/>
      </c>
    </row>
    <row r="5217" ht="15" customHeight="1">
      <c r="B5217" s="16">
        <f>IF(AND(C5217&lt;&gt;"",J5217&lt;&gt;""),HYPERLINK("#'"&amp;C5217&amp;"'!"&amp;J5217,J5217),"")</f>
        <v/>
      </c>
    </row>
    <row r="5218" ht="15" customHeight="1">
      <c r="B5218" s="16">
        <f>IF(AND(C5218&lt;&gt;"",J5218&lt;&gt;""),HYPERLINK("#'"&amp;C5218&amp;"'!"&amp;J5218,J5218),"")</f>
        <v/>
      </c>
    </row>
    <row r="5219" ht="15" customHeight="1">
      <c r="B5219" s="16">
        <f>IF(AND(C5219&lt;&gt;"",J5219&lt;&gt;""),HYPERLINK("#'"&amp;C5219&amp;"'!"&amp;J5219,J5219),"")</f>
        <v/>
      </c>
    </row>
    <row r="5220" ht="15" customHeight="1">
      <c r="B5220" s="16">
        <f>IF(AND(C5220&lt;&gt;"",J5220&lt;&gt;""),HYPERLINK("#'"&amp;C5220&amp;"'!"&amp;J5220,J5220),"")</f>
        <v/>
      </c>
    </row>
    <row r="5221" ht="15" customHeight="1">
      <c r="B5221" s="16">
        <f>IF(AND(C5221&lt;&gt;"",J5221&lt;&gt;""),HYPERLINK("#'"&amp;C5221&amp;"'!"&amp;J5221,J5221),"")</f>
        <v/>
      </c>
    </row>
    <row r="5222" ht="15" customHeight="1">
      <c r="B5222" s="16">
        <f>IF(AND(C5222&lt;&gt;"",J5222&lt;&gt;""),HYPERLINK("#'"&amp;C5222&amp;"'!"&amp;J5222,J5222),"")</f>
        <v/>
      </c>
    </row>
    <row r="5223" ht="15" customHeight="1">
      <c r="B5223" s="16">
        <f>IF(AND(C5223&lt;&gt;"",J5223&lt;&gt;""),HYPERLINK("#'"&amp;C5223&amp;"'!"&amp;J5223,J5223),"")</f>
        <v/>
      </c>
    </row>
    <row r="5224" ht="15" customHeight="1">
      <c r="B5224" s="16">
        <f>IF(AND(C5224&lt;&gt;"",J5224&lt;&gt;""),HYPERLINK("#'"&amp;C5224&amp;"'!"&amp;J5224,J5224),"")</f>
        <v/>
      </c>
    </row>
    <row r="5225" ht="15" customHeight="1">
      <c r="B5225" s="16">
        <f>IF(AND(C5225&lt;&gt;"",J5225&lt;&gt;""),HYPERLINK("#'"&amp;C5225&amp;"'!"&amp;J5225,J5225),"")</f>
        <v/>
      </c>
    </row>
    <row r="5226" ht="15" customHeight="1">
      <c r="B5226" s="16">
        <f>IF(AND(C5226&lt;&gt;"",J5226&lt;&gt;""),HYPERLINK("#'"&amp;C5226&amp;"'!"&amp;J5226,J5226),"")</f>
        <v/>
      </c>
    </row>
    <row r="5227" ht="15" customHeight="1">
      <c r="B5227" s="16">
        <f>IF(AND(C5227&lt;&gt;"",J5227&lt;&gt;""),HYPERLINK("#'"&amp;C5227&amp;"'!"&amp;J5227,J5227),"")</f>
        <v/>
      </c>
    </row>
    <row r="5228" ht="15" customHeight="1">
      <c r="B5228" s="16">
        <f>IF(AND(C5228&lt;&gt;"",J5228&lt;&gt;""),HYPERLINK("#'"&amp;C5228&amp;"'!"&amp;J5228,J5228),"")</f>
        <v/>
      </c>
    </row>
    <row r="5229" ht="15" customHeight="1">
      <c r="B5229" s="16">
        <f>IF(AND(C5229&lt;&gt;"",J5229&lt;&gt;""),HYPERLINK("#'"&amp;C5229&amp;"'!"&amp;J5229,J5229),"")</f>
        <v/>
      </c>
    </row>
    <row r="5230" ht="15" customHeight="1">
      <c r="B5230" s="16">
        <f>IF(AND(C5230&lt;&gt;"",J5230&lt;&gt;""),HYPERLINK("#'"&amp;C5230&amp;"'!"&amp;J5230,J5230),"")</f>
        <v/>
      </c>
    </row>
    <row r="5231" ht="15" customHeight="1">
      <c r="B5231" s="16">
        <f>IF(AND(C5231&lt;&gt;"",J5231&lt;&gt;""),HYPERLINK("#'"&amp;C5231&amp;"'!"&amp;J5231,J5231),"")</f>
        <v/>
      </c>
    </row>
    <row r="5232" ht="15" customHeight="1">
      <c r="B5232" s="16">
        <f>IF(AND(C5232&lt;&gt;"",J5232&lt;&gt;""),HYPERLINK("#'"&amp;C5232&amp;"'!"&amp;J5232,J5232),"")</f>
        <v/>
      </c>
    </row>
    <row r="5233" ht="15" customHeight="1">
      <c r="B5233" s="16">
        <f>IF(AND(C5233&lt;&gt;"",J5233&lt;&gt;""),HYPERLINK("#'"&amp;C5233&amp;"'!"&amp;J5233,J5233),"")</f>
        <v/>
      </c>
    </row>
    <row r="5234" ht="15" customHeight="1">
      <c r="B5234" s="16">
        <f>IF(AND(C5234&lt;&gt;"",J5234&lt;&gt;""),HYPERLINK("#'"&amp;C5234&amp;"'!"&amp;J5234,J5234),"")</f>
        <v/>
      </c>
    </row>
    <row r="5235" ht="15" customHeight="1">
      <c r="B5235" s="16">
        <f>IF(AND(C5235&lt;&gt;"",J5235&lt;&gt;""),HYPERLINK("#'"&amp;C5235&amp;"'!"&amp;J5235,J5235),"")</f>
        <v/>
      </c>
    </row>
    <row r="5236" ht="15" customHeight="1">
      <c r="B5236" s="16">
        <f>IF(AND(C5236&lt;&gt;"",J5236&lt;&gt;""),HYPERLINK("#'"&amp;C5236&amp;"'!"&amp;J5236,J5236),"")</f>
        <v/>
      </c>
    </row>
    <row r="5237" ht="15" customHeight="1">
      <c r="B5237" s="16">
        <f>IF(AND(C5237&lt;&gt;"",J5237&lt;&gt;""),HYPERLINK("#'"&amp;C5237&amp;"'!"&amp;J5237,J5237),"")</f>
        <v/>
      </c>
    </row>
    <row r="5238" ht="15" customHeight="1">
      <c r="B5238" s="16">
        <f>IF(AND(C5238&lt;&gt;"",J5238&lt;&gt;""),HYPERLINK("#'"&amp;C5238&amp;"'!"&amp;J5238,J5238),"")</f>
        <v/>
      </c>
    </row>
    <row r="5239" ht="15" customHeight="1">
      <c r="B5239" s="16">
        <f>IF(AND(C5239&lt;&gt;"",J5239&lt;&gt;""),HYPERLINK("#'"&amp;C5239&amp;"'!"&amp;J5239,J5239),"")</f>
        <v/>
      </c>
    </row>
    <row r="5240" ht="15" customHeight="1">
      <c r="B5240" s="16">
        <f>IF(AND(C5240&lt;&gt;"",J5240&lt;&gt;""),HYPERLINK("#'"&amp;C5240&amp;"'!"&amp;J5240,J5240),"")</f>
        <v/>
      </c>
    </row>
    <row r="5241" ht="15" customHeight="1">
      <c r="B5241" s="16">
        <f>IF(AND(C5241&lt;&gt;"",J5241&lt;&gt;""),HYPERLINK("#'"&amp;C5241&amp;"'!"&amp;J5241,J5241),"")</f>
        <v/>
      </c>
    </row>
    <row r="5242" ht="15" customHeight="1">
      <c r="B5242" s="16">
        <f>IF(AND(C5242&lt;&gt;"",J5242&lt;&gt;""),HYPERLINK("#'"&amp;C5242&amp;"'!"&amp;J5242,J5242),"")</f>
        <v/>
      </c>
    </row>
    <row r="5243" ht="15" customHeight="1">
      <c r="B5243" s="16">
        <f>IF(AND(C5243&lt;&gt;"",J5243&lt;&gt;""),HYPERLINK("#'"&amp;C5243&amp;"'!"&amp;J5243,J5243),"")</f>
        <v/>
      </c>
    </row>
    <row r="5244" ht="15" customHeight="1">
      <c r="B5244" s="16">
        <f>IF(AND(C5244&lt;&gt;"",J5244&lt;&gt;""),HYPERLINK("#'"&amp;C5244&amp;"'!"&amp;J5244,J5244),"")</f>
        <v/>
      </c>
    </row>
    <row r="5245" ht="15" customHeight="1">
      <c r="B5245" s="16">
        <f>IF(AND(C5245&lt;&gt;"",J5245&lt;&gt;""),HYPERLINK("#'"&amp;C5245&amp;"'!"&amp;J5245,J5245),"")</f>
        <v/>
      </c>
    </row>
    <row r="5246" ht="15" customHeight="1">
      <c r="B5246" s="16">
        <f>IF(AND(C5246&lt;&gt;"",J5246&lt;&gt;""),HYPERLINK("#'"&amp;C5246&amp;"'!"&amp;J5246,J5246),"")</f>
        <v/>
      </c>
    </row>
    <row r="5247" ht="15" customHeight="1">
      <c r="B5247" s="16">
        <f>IF(AND(C5247&lt;&gt;"",J5247&lt;&gt;""),HYPERLINK("#'"&amp;C5247&amp;"'!"&amp;J5247,J5247),"")</f>
        <v/>
      </c>
    </row>
    <row r="5248" ht="15" customHeight="1">
      <c r="B5248" s="16">
        <f>IF(AND(C5248&lt;&gt;"",J5248&lt;&gt;""),HYPERLINK("#'"&amp;C5248&amp;"'!"&amp;J5248,J5248),"")</f>
        <v/>
      </c>
    </row>
    <row r="5249" ht="15" customHeight="1">
      <c r="B5249" s="16">
        <f>IF(AND(C5249&lt;&gt;"",J5249&lt;&gt;""),HYPERLINK("#'"&amp;C5249&amp;"'!"&amp;J5249,J5249),"")</f>
        <v/>
      </c>
    </row>
    <row r="5250" ht="15" customHeight="1">
      <c r="B5250" s="16">
        <f>IF(AND(C5250&lt;&gt;"",J5250&lt;&gt;""),HYPERLINK("#'"&amp;C5250&amp;"'!"&amp;J5250,J5250),"")</f>
        <v/>
      </c>
    </row>
    <row r="5251" ht="15" customHeight="1">
      <c r="B5251" s="16">
        <f>IF(AND(C5251&lt;&gt;"",J5251&lt;&gt;""),HYPERLINK("#'"&amp;C5251&amp;"'!"&amp;J5251,J5251),"")</f>
        <v/>
      </c>
    </row>
    <row r="5252" ht="15" customHeight="1">
      <c r="B5252" s="16">
        <f>IF(AND(C5252&lt;&gt;"",J5252&lt;&gt;""),HYPERLINK("#'"&amp;C5252&amp;"'!"&amp;J5252,J5252),"")</f>
        <v/>
      </c>
    </row>
    <row r="5253" ht="15" customHeight="1">
      <c r="B5253" s="16">
        <f>IF(AND(C5253&lt;&gt;"",J5253&lt;&gt;""),HYPERLINK("#'"&amp;C5253&amp;"'!"&amp;J5253,J5253),"")</f>
        <v/>
      </c>
    </row>
    <row r="5254" ht="15" customHeight="1">
      <c r="B5254" s="16">
        <f>IF(AND(C5254&lt;&gt;"",J5254&lt;&gt;""),HYPERLINK("#'"&amp;C5254&amp;"'!"&amp;J5254,J5254),"")</f>
        <v/>
      </c>
    </row>
    <row r="5255" ht="15" customHeight="1">
      <c r="B5255" s="16">
        <f>IF(AND(C5255&lt;&gt;"",J5255&lt;&gt;""),HYPERLINK("#'"&amp;C5255&amp;"'!"&amp;J5255,J5255),"")</f>
        <v/>
      </c>
    </row>
    <row r="5256" ht="15" customHeight="1">
      <c r="B5256" s="16">
        <f>IF(AND(C5256&lt;&gt;"",J5256&lt;&gt;""),HYPERLINK("#'"&amp;C5256&amp;"'!"&amp;J5256,J5256),"")</f>
        <v/>
      </c>
    </row>
    <row r="5257" ht="15" customHeight="1">
      <c r="B5257" s="16">
        <f>IF(AND(C5257&lt;&gt;"",J5257&lt;&gt;""),HYPERLINK("#'"&amp;C5257&amp;"'!"&amp;J5257,J5257),"")</f>
        <v/>
      </c>
    </row>
    <row r="5258" ht="15" customHeight="1">
      <c r="B5258" s="16">
        <f>IF(AND(C5258&lt;&gt;"",J5258&lt;&gt;""),HYPERLINK("#'"&amp;C5258&amp;"'!"&amp;J5258,J5258),"")</f>
        <v/>
      </c>
    </row>
    <row r="5259" ht="15" customHeight="1">
      <c r="B5259" s="16">
        <f>IF(AND(C5259&lt;&gt;"",J5259&lt;&gt;""),HYPERLINK("#'"&amp;C5259&amp;"'!"&amp;J5259,J5259),"")</f>
        <v/>
      </c>
    </row>
    <row r="5260" ht="15" customHeight="1">
      <c r="B5260" s="16">
        <f>IF(AND(C5260&lt;&gt;"",J5260&lt;&gt;""),HYPERLINK("#'"&amp;C5260&amp;"'!"&amp;J5260,J5260),"")</f>
        <v/>
      </c>
    </row>
    <row r="5261" ht="15" customHeight="1">
      <c r="B5261" s="16">
        <f>IF(AND(C5261&lt;&gt;"",J5261&lt;&gt;""),HYPERLINK("#'"&amp;C5261&amp;"'!"&amp;J5261,J5261),"")</f>
        <v/>
      </c>
    </row>
    <row r="5262" ht="15" customHeight="1">
      <c r="B5262" s="16">
        <f>IF(AND(C5262&lt;&gt;"",J5262&lt;&gt;""),HYPERLINK("#'"&amp;C5262&amp;"'!"&amp;J5262,J5262),"")</f>
        <v/>
      </c>
    </row>
    <row r="5263" ht="15" customHeight="1">
      <c r="B5263" s="16">
        <f>IF(AND(C5263&lt;&gt;"",J5263&lt;&gt;""),HYPERLINK("#'"&amp;C5263&amp;"'!"&amp;J5263,J5263),"")</f>
        <v/>
      </c>
    </row>
    <row r="5264" ht="15" customHeight="1">
      <c r="B5264" s="16">
        <f>IF(AND(C5264&lt;&gt;"",J5264&lt;&gt;""),HYPERLINK("#'"&amp;C5264&amp;"'!"&amp;J5264,J5264),"")</f>
        <v/>
      </c>
    </row>
    <row r="5265" ht="15" customHeight="1">
      <c r="B5265" s="16">
        <f>IF(AND(C5265&lt;&gt;"",J5265&lt;&gt;""),HYPERLINK("#'"&amp;C5265&amp;"'!"&amp;J5265,J5265),"")</f>
        <v/>
      </c>
    </row>
    <row r="5266" ht="15" customHeight="1">
      <c r="B5266" s="16">
        <f>IF(AND(C5266&lt;&gt;"",J5266&lt;&gt;""),HYPERLINK("#'"&amp;C5266&amp;"'!"&amp;J5266,J5266),"")</f>
        <v/>
      </c>
    </row>
    <row r="5267" ht="15" customHeight="1">
      <c r="B5267" s="16">
        <f>IF(AND(C5267&lt;&gt;"",J5267&lt;&gt;""),HYPERLINK("#'"&amp;C5267&amp;"'!"&amp;J5267,J5267),"")</f>
        <v/>
      </c>
    </row>
    <row r="5268" ht="15" customHeight="1">
      <c r="B5268" s="16">
        <f>IF(AND(C5268&lt;&gt;"",J5268&lt;&gt;""),HYPERLINK("#'"&amp;C5268&amp;"'!"&amp;J5268,J5268),"")</f>
        <v/>
      </c>
    </row>
    <row r="5269" ht="15" customHeight="1">
      <c r="B5269" s="16">
        <f>IF(AND(C5269&lt;&gt;"",J5269&lt;&gt;""),HYPERLINK("#'"&amp;C5269&amp;"'!"&amp;J5269,J5269),"")</f>
        <v/>
      </c>
    </row>
    <row r="5270" ht="15" customHeight="1">
      <c r="B5270" s="16">
        <f>IF(AND(C5270&lt;&gt;"",J5270&lt;&gt;""),HYPERLINK("#'"&amp;C5270&amp;"'!"&amp;J5270,J5270),"")</f>
        <v/>
      </c>
    </row>
    <row r="5271" ht="15" customHeight="1">
      <c r="B5271" s="16">
        <f>IF(AND(C5271&lt;&gt;"",J5271&lt;&gt;""),HYPERLINK("#'"&amp;C5271&amp;"'!"&amp;J5271,J5271),"")</f>
        <v/>
      </c>
    </row>
    <row r="5272" ht="15" customHeight="1">
      <c r="B5272" s="16">
        <f>IF(AND(C5272&lt;&gt;"",J5272&lt;&gt;""),HYPERLINK("#'"&amp;C5272&amp;"'!"&amp;J5272,J5272),"")</f>
        <v/>
      </c>
    </row>
    <row r="5273" ht="15" customHeight="1">
      <c r="B5273" s="16">
        <f>IF(AND(C5273&lt;&gt;"",J5273&lt;&gt;""),HYPERLINK("#'"&amp;C5273&amp;"'!"&amp;J5273,J5273),"")</f>
        <v/>
      </c>
    </row>
    <row r="5274" ht="15" customHeight="1">
      <c r="B5274" s="16">
        <f>IF(AND(C5274&lt;&gt;"",J5274&lt;&gt;""),HYPERLINK("#'"&amp;C5274&amp;"'!"&amp;J5274,J5274),"")</f>
        <v/>
      </c>
    </row>
    <row r="5275" ht="15" customHeight="1">
      <c r="B5275" s="16">
        <f>IF(AND(C5275&lt;&gt;"",J5275&lt;&gt;""),HYPERLINK("#'"&amp;C5275&amp;"'!"&amp;J5275,J5275),"")</f>
        <v/>
      </c>
    </row>
    <row r="5276" ht="15" customHeight="1">
      <c r="B5276" s="16">
        <f>IF(AND(C5276&lt;&gt;"",J5276&lt;&gt;""),HYPERLINK("#'"&amp;C5276&amp;"'!"&amp;J5276,J5276),"")</f>
        <v/>
      </c>
    </row>
    <row r="5277" ht="15" customHeight="1">
      <c r="B5277" s="16">
        <f>IF(AND(C5277&lt;&gt;"",J5277&lt;&gt;""),HYPERLINK("#'"&amp;C5277&amp;"'!"&amp;J5277,J5277),"")</f>
        <v/>
      </c>
    </row>
    <row r="5278" ht="15" customHeight="1">
      <c r="B5278" s="16">
        <f>IF(AND(C5278&lt;&gt;"",J5278&lt;&gt;""),HYPERLINK("#'"&amp;C5278&amp;"'!"&amp;J5278,J5278),"")</f>
        <v/>
      </c>
    </row>
    <row r="5279" ht="15" customHeight="1">
      <c r="B5279" s="16">
        <f>IF(AND(C5279&lt;&gt;"",J5279&lt;&gt;""),HYPERLINK("#'"&amp;C5279&amp;"'!"&amp;J5279,J5279),"")</f>
        <v/>
      </c>
    </row>
    <row r="5280" ht="15" customHeight="1">
      <c r="B5280" s="16">
        <f>IF(AND(C5280&lt;&gt;"",J5280&lt;&gt;""),HYPERLINK("#'"&amp;C5280&amp;"'!"&amp;J5280,J5280),"")</f>
        <v/>
      </c>
    </row>
    <row r="5281" ht="15" customHeight="1">
      <c r="B5281" s="16">
        <f>IF(AND(C5281&lt;&gt;"",J5281&lt;&gt;""),HYPERLINK("#'"&amp;C5281&amp;"'!"&amp;J5281,J5281),"")</f>
        <v/>
      </c>
    </row>
    <row r="5282" ht="15" customHeight="1">
      <c r="B5282" s="16">
        <f>IF(AND(C5282&lt;&gt;"",J5282&lt;&gt;""),HYPERLINK("#'"&amp;C5282&amp;"'!"&amp;J5282,J5282),"")</f>
        <v/>
      </c>
    </row>
    <row r="5283" ht="15" customHeight="1">
      <c r="B5283" s="16">
        <f>IF(AND(C5283&lt;&gt;"",J5283&lt;&gt;""),HYPERLINK("#'"&amp;C5283&amp;"'!"&amp;J5283,J5283),"")</f>
        <v/>
      </c>
    </row>
    <row r="5284" ht="15" customHeight="1">
      <c r="B5284" s="16">
        <f>IF(AND(C5284&lt;&gt;"",J5284&lt;&gt;""),HYPERLINK("#'"&amp;C5284&amp;"'!"&amp;J5284,J5284),"")</f>
        <v/>
      </c>
    </row>
    <row r="5285" ht="15" customHeight="1">
      <c r="B5285" s="16">
        <f>IF(AND(C5285&lt;&gt;"",J5285&lt;&gt;""),HYPERLINK("#'"&amp;C5285&amp;"'!"&amp;J5285,J5285),"")</f>
        <v/>
      </c>
    </row>
    <row r="5286" ht="15" customHeight="1">
      <c r="B5286" s="16">
        <f>IF(AND(C5286&lt;&gt;"",J5286&lt;&gt;""),HYPERLINK("#'"&amp;C5286&amp;"'!"&amp;J5286,J5286),"")</f>
        <v/>
      </c>
    </row>
    <row r="5287" ht="15" customHeight="1">
      <c r="B5287" s="16">
        <f>IF(AND(C5287&lt;&gt;"",J5287&lt;&gt;""),HYPERLINK("#'"&amp;C5287&amp;"'!"&amp;J5287,J5287),"")</f>
        <v/>
      </c>
    </row>
    <row r="5288" ht="15" customHeight="1">
      <c r="B5288" s="16">
        <f>IF(AND(C5288&lt;&gt;"",J5288&lt;&gt;""),HYPERLINK("#'"&amp;C5288&amp;"'!"&amp;J5288,J5288),"")</f>
        <v/>
      </c>
    </row>
    <row r="5289" ht="15" customHeight="1">
      <c r="B5289" s="16">
        <f>IF(AND(C5289&lt;&gt;"",J5289&lt;&gt;""),HYPERLINK("#'"&amp;C5289&amp;"'!"&amp;J5289,J5289),"")</f>
        <v/>
      </c>
    </row>
    <row r="5290" ht="15" customHeight="1">
      <c r="B5290" s="16">
        <f>IF(AND(C5290&lt;&gt;"",J5290&lt;&gt;""),HYPERLINK("#'"&amp;C5290&amp;"'!"&amp;J5290,J5290),"")</f>
        <v/>
      </c>
    </row>
    <row r="5291" ht="15" customHeight="1">
      <c r="B5291" s="16">
        <f>IF(AND(C5291&lt;&gt;"",J5291&lt;&gt;""),HYPERLINK("#'"&amp;C5291&amp;"'!"&amp;J5291,J5291),"")</f>
        <v/>
      </c>
    </row>
    <row r="5292" ht="15" customHeight="1">
      <c r="B5292" s="16">
        <f>IF(AND(C5292&lt;&gt;"",J5292&lt;&gt;""),HYPERLINK("#'"&amp;C5292&amp;"'!"&amp;J5292,J5292),"")</f>
        <v/>
      </c>
    </row>
    <row r="5293" ht="15" customHeight="1">
      <c r="B5293" s="16">
        <f>IF(AND(C5293&lt;&gt;"",J5293&lt;&gt;""),HYPERLINK("#'"&amp;C5293&amp;"'!"&amp;J5293,J5293),"")</f>
        <v/>
      </c>
    </row>
    <row r="5294" ht="15" customHeight="1">
      <c r="B5294" s="16">
        <f>IF(AND(C5294&lt;&gt;"",J5294&lt;&gt;""),HYPERLINK("#'"&amp;C5294&amp;"'!"&amp;J5294,J5294),"")</f>
        <v/>
      </c>
    </row>
    <row r="5295" ht="15" customHeight="1">
      <c r="B5295" s="16">
        <f>IF(AND(C5295&lt;&gt;"",J5295&lt;&gt;""),HYPERLINK("#'"&amp;C5295&amp;"'!"&amp;J5295,J5295),"")</f>
        <v/>
      </c>
    </row>
    <row r="5296" ht="15" customHeight="1">
      <c r="B5296" s="16">
        <f>IF(AND(C5296&lt;&gt;"",J5296&lt;&gt;""),HYPERLINK("#'"&amp;C5296&amp;"'!"&amp;J5296,J5296),"")</f>
        <v/>
      </c>
    </row>
    <row r="5297" ht="15" customHeight="1">
      <c r="B5297" s="16">
        <f>IF(AND(C5297&lt;&gt;"",J5297&lt;&gt;""),HYPERLINK("#'"&amp;C5297&amp;"'!"&amp;J5297,J5297),"")</f>
        <v/>
      </c>
    </row>
    <row r="5298" ht="15" customHeight="1">
      <c r="B5298" s="16">
        <f>IF(AND(C5298&lt;&gt;"",J5298&lt;&gt;""),HYPERLINK("#'"&amp;C5298&amp;"'!"&amp;J5298,J5298),"")</f>
        <v/>
      </c>
    </row>
    <row r="5299" ht="15" customHeight="1">
      <c r="B5299" s="16">
        <f>IF(AND(C5299&lt;&gt;"",J5299&lt;&gt;""),HYPERLINK("#'"&amp;C5299&amp;"'!"&amp;J5299,J5299),"")</f>
        <v/>
      </c>
    </row>
    <row r="5300" ht="15" customHeight="1">
      <c r="B5300" s="16">
        <f>IF(AND(C5300&lt;&gt;"",J5300&lt;&gt;""),HYPERLINK("#'"&amp;C5300&amp;"'!"&amp;J5300,J5300),"")</f>
        <v/>
      </c>
    </row>
    <row r="5301" ht="15" customHeight="1">
      <c r="B5301" s="16">
        <f>IF(AND(C5301&lt;&gt;"",J5301&lt;&gt;""),HYPERLINK("#'"&amp;C5301&amp;"'!"&amp;J5301,J5301),"")</f>
        <v/>
      </c>
    </row>
    <row r="5302" ht="15" customHeight="1">
      <c r="B5302" s="16">
        <f>IF(AND(C5302&lt;&gt;"",J5302&lt;&gt;""),HYPERLINK("#'"&amp;C5302&amp;"'!"&amp;J5302,J5302),"")</f>
        <v/>
      </c>
    </row>
    <row r="5303" ht="15" customHeight="1">
      <c r="B5303" s="16">
        <f>IF(AND(C5303&lt;&gt;"",J5303&lt;&gt;""),HYPERLINK("#'"&amp;C5303&amp;"'!"&amp;J5303,J5303),"")</f>
        <v/>
      </c>
    </row>
    <row r="5304" ht="15" customHeight="1">
      <c r="B5304" s="16">
        <f>IF(AND(C5304&lt;&gt;"",J5304&lt;&gt;""),HYPERLINK("#'"&amp;C5304&amp;"'!"&amp;J5304,J5304),"")</f>
        <v/>
      </c>
    </row>
    <row r="5305" ht="15" customHeight="1">
      <c r="B5305" s="16">
        <f>IF(AND(C5305&lt;&gt;"",J5305&lt;&gt;""),HYPERLINK("#'"&amp;C5305&amp;"'!"&amp;J5305,J5305),"")</f>
        <v/>
      </c>
    </row>
    <row r="5306" ht="15" customHeight="1">
      <c r="B5306" s="16">
        <f>IF(AND(C5306&lt;&gt;"",J5306&lt;&gt;""),HYPERLINK("#'"&amp;C5306&amp;"'!"&amp;J5306,J5306),"")</f>
        <v/>
      </c>
    </row>
    <row r="5307" ht="15" customHeight="1">
      <c r="B5307" s="16">
        <f>IF(AND(C5307&lt;&gt;"",J5307&lt;&gt;""),HYPERLINK("#'"&amp;C5307&amp;"'!"&amp;J5307,J5307),"")</f>
        <v/>
      </c>
    </row>
    <row r="5308" ht="15" customHeight="1">
      <c r="B5308" s="16">
        <f>IF(AND(C5308&lt;&gt;"",J5308&lt;&gt;""),HYPERLINK("#'"&amp;C5308&amp;"'!"&amp;J5308,J5308),"")</f>
        <v/>
      </c>
    </row>
    <row r="5309" ht="15" customHeight="1">
      <c r="B5309" s="16">
        <f>IF(AND(C5309&lt;&gt;"",J5309&lt;&gt;""),HYPERLINK("#'"&amp;C5309&amp;"'!"&amp;J5309,J5309),"")</f>
        <v/>
      </c>
    </row>
    <row r="5310" ht="15" customHeight="1">
      <c r="B5310" s="16">
        <f>IF(AND(C5310&lt;&gt;"",J5310&lt;&gt;""),HYPERLINK("#'"&amp;C5310&amp;"'!"&amp;J5310,J5310),"")</f>
        <v/>
      </c>
    </row>
    <row r="5311" ht="15" customHeight="1">
      <c r="B5311" s="16">
        <f>IF(AND(C5311&lt;&gt;"",J5311&lt;&gt;""),HYPERLINK("#'"&amp;C5311&amp;"'!"&amp;J5311,J5311),"")</f>
        <v/>
      </c>
    </row>
    <row r="5312" ht="15" customHeight="1">
      <c r="B5312" s="16">
        <f>IF(AND(C5312&lt;&gt;"",J5312&lt;&gt;""),HYPERLINK("#'"&amp;C5312&amp;"'!"&amp;J5312,J5312),"")</f>
        <v/>
      </c>
    </row>
    <row r="5313" ht="15" customHeight="1">
      <c r="B5313" s="16">
        <f>IF(AND(C5313&lt;&gt;"",J5313&lt;&gt;""),HYPERLINK("#'"&amp;C5313&amp;"'!"&amp;J5313,J5313),"")</f>
        <v/>
      </c>
    </row>
    <row r="5314" ht="15" customHeight="1">
      <c r="B5314" s="16">
        <f>IF(AND(C5314&lt;&gt;"",J5314&lt;&gt;""),HYPERLINK("#'"&amp;C5314&amp;"'!"&amp;J5314,J5314),"")</f>
        <v/>
      </c>
    </row>
    <row r="5315" ht="15" customHeight="1">
      <c r="B5315" s="16">
        <f>IF(AND(C5315&lt;&gt;"",J5315&lt;&gt;""),HYPERLINK("#'"&amp;C5315&amp;"'!"&amp;J5315,J5315),"")</f>
        <v/>
      </c>
    </row>
    <row r="5316" ht="15" customHeight="1">
      <c r="B5316" s="16">
        <f>IF(AND(C5316&lt;&gt;"",J5316&lt;&gt;""),HYPERLINK("#'"&amp;C5316&amp;"'!"&amp;J5316,J5316),"")</f>
        <v/>
      </c>
    </row>
    <row r="5317" ht="15" customHeight="1">
      <c r="B5317" s="16">
        <f>IF(AND(C5317&lt;&gt;"",J5317&lt;&gt;""),HYPERLINK("#'"&amp;C5317&amp;"'!"&amp;J5317,J5317),"")</f>
        <v/>
      </c>
    </row>
    <row r="5318" ht="15" customHeight="1">
      <c r="B5318" s="16">
        <f>IF(AND(C5318&lt;&gt;"",J5318&lt;&gt;""),HYPERLINK("#'"&amp;C5318&amp;"'!"&amp;J5318,J5318),"")</f>
        <v/>
      </c>
    </row>
    <row r="5319" ht="15" customHeight="1">
      <c r="B5319" s="16">
        <f>IF(AND(C5319&lt;&gt;"",J5319&lt;&gt;""),HYPERLINK("#'"&amp;C5319&amp;"'!"&amp;J5319,J5319),"")</f>
        <v/>
      </c>
    </row>
    <row r="5320" ht="15" customHeight="1">
      <c r="B5320" s="16">
        <f>IF(AND(C5320&lt;&gt;"",J5320&lt;&gt;""),HYPERLINK("#'"&amp;C5320&amp;"'!"&amp;J5320,J5320),"")</f>
        <v/>
      </c>
    </row>
    <row r="5321" ht="15" customHeight="1">
      <c r="B5321" s="16">
        <f>IF(AND(C5321&lt;&gt;"",J5321&lt;&gt;""),HYPERLINK("#'"&amp;C5321&amp;"'!"&amp;J5321,J5321),"")</f>
        <v/>
      </c>
    </row>
    <row r="5322" ht="15" customHeight="1">
      <c r="B5322" s="16">
        <f>IF(AND(C5322&lt;&gt;"",J5322&lt;&gt;""),HYPERLINK("#'"&amp;C5322&amp;"'!"&amp;J5322,J5322),"")</f>
        <v/>
      </c>
    </row>
    <row r="5323" ht="15" customHeight="1">
      <c r="B5323" s="16">
        <f>IF(AND(C5323&lt;&gt;"",J5323&lt;&gt;""),HYPERLINK("#'"&amp;C5323&amp;"'!"&amp;J5323,J5323),"")</f>
        <v/>
      </c>
    </row>
    <row r="5324" ht="15" customHeight="1">
      <c r="B5324" s="16">
        <f>IF(AND(C5324&lt;&gt;"",J5324&lt;&gt;""),HYPERLINK("#'"&amp;C5324&amp;"'!"&amp;J5324,J5324),"")</f>
        <v/>
      </c>
    </row>
    <row r="5325" ht="15" customHeight="1">
      <c r="B5325" s="16">
        <f>IF(AND(C5325&lt;&gt;"",J5325&lt;&gt;""),HYPERLINK("#'"&amp;C5325&amp;"'!"&amp;J5325,J5325),"")</f>
        <v/>
      </c>
    </row>
    <row r="5326" ht="15" customHeight="1">
      <c r="B5326" s="16">
        <f>IF(AND(C5326&lt;&gt;"",J5326&lt;&gt;""),HYPERLINK("#'"&amp;C5326&amp;"'!"&amp;J5326,J5326),"")</f>
        <v/>
      </c>
    </row>
    <row r="5327" ht="15" customHeight="1">
      <c r="B5327" s="16">
        <f>IF(AND(C5327&lt;&gt;"",J5327&lt;&gt;""),HYPERLINK("#'"&amp;C5327&amp;"'!"&amp;J5327,J5327),"")</f>
        <v/>
      </c>
    </row>
    <row r="5328" ht="15" customHeight="1">
      <c r="B5328" s="16">
        <f>IF(AND(C5328&lt;&gt;"",J5328&lt;&gt;""),HYPERLINK("#'"&amp;C5328&amp;"'!"&amp;J5328,J5328),"")</f>
        <v/>
      </c>
    </row>
    <row r="5329" ht="15" customHeight="1">
      <c r="B5329" s="16">
        <f>IF(AND(C5329&lt;&gt;"",J5329&lt;&gt;""),HYPERLINK("#'"&amp;C5329&amp;"'!"&amp;J5329,J5329),"")</f>
        <v/>
      </c>
    </row>
    <row r="5330" ht="15" customHeight="1">
      <c r="B5330" s="16">
        <f>IF(AND(C5330&lt;&gt;"",J5330&lt;&gt;""),HYPERLINK("#'"&amp;C5330&amp;"'!"&amp;J5330,J5330),"")</f>
        <v/>
      </c>
    </row>
    <row r="5331" ht="15" customHeight="1">
      <c r="B5331" s="16">
        <f>IF(AND(C5331&lt;&gt;"",J5331&lt;&gt;""),HYPERLINK("#'"&amp;C5331&amp;"'!"&amp;J5331,J5331),"")</f>
        <v/>
      </c>
    </row>
    <row r="5332" ht="15" customHeight="1">
      <c r="B5332" s="16">
        <f>IF(AND(C5332&lt;&gt;"",J5332&lt;&gt;""),HYPERLINK("#'"&amp;C5332&amp;"'!"&amp;J5332,J5332),"")</f>
        <v/>
      </c>
    </row>
    <row r="5333" ht="15" customHeight="1">
      <c r="B5333" s="16">
        <f>IF(AND(C5333&lt;&gt;"",J5333&lt;&gt;""),HYPERLINK("#'"&amp;C5333&amp;"'!"&amp;J5333,J5333),"")</f>
        <v/>
      </c>
    </row>
    <row r="5334" ht="15" customHeight="1">
      <c r="B5334" s="16">
        <f>IF(AND(C5334&lt;&gt;"",J5334&lt;&gt;""),HYPERLINK("#'"&amp;C5334&amp;"'!"&amp;J5334,J5334),"")</f>
        <v/>
      </c>
    </row>
    <row r="5335" ht="15" customHeight="1">
      <c r="B5335" s="16">
        <f>IF(AND(C5335&lt;&gt;"",J5335&lt;&gt;""),HYPERLINK("#'"&amp;C5335&amp;"'!"&amp;J5335,J5335),"")</f>
        <v/>
      </c>
    </row>
    <row r="5336" ht="15" customHeight="1">
      <c r="B5336" s="16">
        <f>IF(AND(C5336&lt;&gt;"",J5336&lt;&gt;""),HYPERLINK("#'"&amp;C5336&amp;"'!"&amp;J5336,J5336),"")</f>
        <v/>
      </c>
    </row>
    <row r="5337" ht="15" customHeight="1">
      <c r="B5337" s="16">
        <f>IF(AND(C5337&lt;&gt;"",J5337&lt;&gt;""),HYPERLINK("#'"&amp;C5337&amp;"'!"&amp;J5337,J5337),"")</f>
        <v/>
      </c>
    </row>
    <row r="5338" ht="15" customHeight="1">
      <c r="B5338" s="16">
        <f>IF(AND(C5338&lt;&gt;"",J5338&lt;&gt;""),HYPERLINK("#'"&amp;C5338&amp;"'!"&amp;J5338,J5338),"")</f>
        <v/>
      </c>
    </row>
    <row r="5339" ht="15" customHeight="1">
      <c r="B5339" s="16">
        <f>IF(AND(C5339&lt;&gt;"",J5339&lt;&gt;""),HYPERLINK("#'"&amp;C5339&amp;"'!"&amp;J5339,J5339),"")</f>
        <v/>
      </c>
    </row>
    <row r="5340" ht="15" customHeight="1">
      <c r="B5340" s="16">
        <f>IF(AND(C5340&lt;&gt;"",J5340&lt;&gt;""),HYPERLINK("#'"&amp;C5340&amp;"'!"&amp;J5340,J5340),"")</f>
        <v/>
      </c>
    </row>
    <row r="5341" ht="15" customHeight="1">
      <c r="B5341" s="16">
        <f>IF(AND(C5341&lt;&gt;"",J5341&lt;&gt;""),HYPERLINK("#'"&amp;C5341&amp;"'!"&amp;J5341,J5341),"")</f>
        <v/>
      </c>
    </row>
    <row r="5342" ht="15" customHeight="1">
      <c r="B5342" s="16">
        <f>IF(AND(C5342&lt;&gt;"",J5342&lt;&gt;""),HYPERLINK("#'"&amp;C5342&amp;"'!"&amp;J5342,J5342),"")</f>
        <v/>
      </c>
    </row>
    <row r="5343" ht="15" customHeight="1">
      <c r="B5343" s="16">
        <f>IF(AND(C5343&lt;&gt;"",J5343&lt;&gt;""),HYPERLINK("#'"&amp;C5343&amp;"'!"&amp;J5343,J5343),"")</f>
        <v/>
      </c>
    </row>
    <row r="5344" ht="15" customHeight="1">
      <c r="B5344" s="16">
        <f>IF(AND(C5344&lt;&gt;"",J5344&lt;&gt;""),HYPERLINK("#'"&amp;C5344&amp;"'!"&amp;J5344,J5344),"")</f>
        <v/>
      </c>
    </row>
    <row r="5345" ht="15" customHeight="1">
      <c r="B5345" s="16">
        <f>IF(AND(C5345&lt;&gt;"",J5345&lt;&gt;""),HYPERLINK("#'"&amp;C5345&amp;"'!"&amp;J5345,J5345),"")</f>
        <v/>
      </c>
    </row>
    <row r="5346" ht="15" customHeight="1">
      <c r="B5346" s="16">
        <f>IF(AND(C5346&lt;&gt;"",J5346&lt;&gt;""),HYPERLINK("#'"&amp;C5346&amp;"'!"&amp;J5346,J5346),"")</f>
        <v/>
      </c>
    </row>
    <row r="5347" ht="15" customHeight="1">
      <c r="B5347" s="16">
        <f>IF(AND(C5347&lt;&gt;"",J5347&lt;&gt;""),HYPERLINK("#'"&amp;C5347&amp;"'!"&amp;J5347,J5347),"")</f>
        <v/>
      </c>
    </row>
    <row r="5348" ht="15" customHeight="1">
      <c r="B5348" s="16">
        <f>IF(AND(C5348&lt;&gt;"",J5348&lt;&gt;""),HYPERLINK("#'"&amp;C5348&amp;"'!"&amp;J5348,J5348),"")</f>
        <v/>
      </c>
    </row>
    <row r="5349" ht="15" customHeight="1">
      <c r="B5349" s="16">
        <f>IF(AND(C5349&lt;&gt;"",J5349&lt;&gt;""),HYPERLINK("#'"&amp;C5349&amp;"'!"&amp;J5349,J5349),"")</f>
        <v/>
      </c>
    </row>
    <row r="5350" ht="15" customHeight="1">
      <c r="B5350" s="16">
        <f>IF(AND(C5350&lt;&gt;"",J5350&lt;&gt;""),HYPERLINK("#'"&amp;C5350&amp;"'!"&amp;J5350,J5350),"")</f>
        <v/>
      </c>
    </row>
    <row r="5351" ht="15" customHeight="1">
      <c r="B5351" s="16">
        <f>IF(AND(C5351&lt;&gt;"",J5351&lt;&gt;""),HYPERLINK("#'"&amp;C5351&amp;"'!"&amp;J5351,J5351),"")</f>
        <v/>
      </c>
    </row>
    <row r="5352" ht="15" customHeight="1">
      <c r="B5352" s="16">
        <f>IF(AND(C5352&lt;&gt;"",J5352&lt;&gt;""),HYPERLINK("#'"&amp;C5352&amp;"'!"&amp;J5352,J5352),"")</f>
        <v/>
      </c>
    </row>
    <row r="5353" ht="15" customHeight="1">
      <c r="B5353" s="16">
        <f>IF(AND(C5353&lt;&gt;"",J5353&lt;&gt;""),HYPERLINK("#'"&amp;C5353&amp;"'!"&amp;J5353,J5353),"")</f>
        <v/>
      </c>
    </row>
    <row r="5354" ht="15" customHeight="1">
      <c r="B5354" s="16">
        <f>IF(AND(C5354&lt;&gt;"",J5354&lt;&gt;""),HYPERLINK("#'"&amp;C5354&amp;"'!"&amp;J5354,J5354),"")</f>
        <v/>
      </c>
    </row>
    <row r="5355" ht="15" customHeight="1">
      <c r="B5355" s="16">
        <f>IF(AND(C5355&lt;&gt;"",J5355&lt;&gt;""),HYPERLINK("#'"&amp;C5355&amp;"'!"&amp;J5355,J5355),"")</f>
        <v/>
      </c>
    </row>
    <row r="5356" ht="15" customHeight="1">
      <c r="B5356" s="16">
        <f>IF(AND(C5356&lt;&gt;"",J5356&lt;&gt;""),HYPERLINK("#'"&amp;C5356&amp;"'!"&amp;J5356,J5356),"")</f>
        <v/>
      </c>
    </row>
    <row r="5357" ht="15" customHeight="1">
      <c r="B5357" s="16">
        <f>IF(AND(C5357&lt;&gt;"",J5357&lt;&gt;""),HYPERLINK("#'"&amp;C5357&amp;"'!"&amp;J5357,J5357),"")</f>
        <v/>
      </c>
    </row>
    <row r="5358" ht="15" customHeight="1">
      <c r="B5358" s="16">
        <f>IF(AND(C5358&lt;&gt;"",J5358&lt;&gt;""),HYPERLINK("#'"&amp;C5358&amp;"'!"&amp;J5358,J5358),"")</f>
        <v/>
      </c>
    </row>
    <row r="5359" ht="15" customHeight="1">
      <c r="B5359" s="16">
        <f>IF(AND(C5359&lt;&gt;"",J5359&lt;&gt;""),HYPERLINK("#'"&amp;C5359&amp;"'!"&amp;J5359,J5359),"")</f>
        <v/>
      </c>
    </row>
    <row r="5360" ht="15" customHeight="1">
      <c r="B5360" s="16">
        <f>IF(AND(C5360&lt;&gt;"",J5360&lt;&gt;""),HYPERLINK("#'"&amp;C5360&amp;"'!"&amp;J5360,J5360),"")</f>
        <v/>
      </c>
    </row>
    <row r="5361" ht="15" customHeight="1">
      <c r="B5361" s="16">
        <f>IF(AND(C5361&lt;&gt;"",J5361&lt;&gt;""),HYPERLINK("#'"&amp;C5361&amp;"'!"&amp;J5361,J5361),"")</f>
        <v/>
      </c>
    </row>
    <row r="5362" ht="15" customHeight="1">
      <c r="B5362" s="16">
        <f>IF(AND(C5362&lt;&gt;"",J5362&lt;&gt;""),HYPERLINK("#'"&amp;C5362&amp;"'!"&amp;J5362,J5362),"")</f>
        <v/>
      </c>
    </row>
    <row r="5363" ht="15" customHeight="1">
      <c r="B5363" s="16">
        <f>IF(AND(C5363&lt;&gt;"",J5363&lt;&gt;""),HYPERLINK("#'"&amp;C5363&amp;"'!"&amp;J5363,J5363),"")</f>
        <v/>
      </c>
    </row>
    <row r="5364" ht="15" customHeight="1">
      <c r="B5364" s="16">
        <f>IF(AND(C5364&lt;&gt;"",J5364&lt;&gt;""),HYPERLINK("#'"&amp;C5364&amp;"'!"&amp;J5364,J5364),"")</f>
        <v/>
      </c>
    </row>
    <row r="5365" ht="15" customHeight="1">
      <c r="B5365" s="16">
        <f>IF(AND(C5365&lt;&gt;"",J5365&lt;&gt;""),HYPERLINK("#'"&amp;C5365&amp;"'!"&amp;J5365,J5365),"")</f>
        <v/>
      </c>
    </row>
    <row r="5366" ht="15" customHeight="1">
      <c r="B5366" s="16">
        <f>IF(AND(C5366&lt;&gt;"",J5366&lt;&gt;""),HYPERLINK("#'"&amp;C5366&amp;"'!"&amp;J5366,J5366),"")</f>
        <v/>
      </c>
    </row>
    <row r="5367" ht="15" customHeight="1">
      <c r="B5367" s="16">
        <f>IF(AND(C5367&lt;&gt;"",J5367&lt;&gt;""),HYPERLINK("#'"&amp;C5367&amp;"'!"&amp;J5367,J5367),"")</f>
        <v/>
      </c>
    </row>
    <row r="5368" ht="15" customHeight="1">
      <c r="B5368" s="16">
        <f>IF(AND(C5368&lt;&gt;"",J5368&lt;&gt;""),HYPERLINK("#'"&amp;C5368&amp;"'!"&amp;J5368,J5368),"")</f>
        <v/>
      </c>
    </row>
    <row r="5369" ht="15" customHeight="1">
      <c r="B5369" s="16">
        <f>IF(AND(C5369&lt;&gt;"",J5369&lt;&gt;""),HYPERLINK("#'"&amp;C5369&amp;"'!"&amp;J5369,J5369),"")</f>
        <v/>
      </c>
    </row>
    <row r="5370" ht="15" customHeight="1">
      <c r="B5370" s="16">
        <f>IF(AND(C5370&lt;&gt;"",J5370&lt;&gt;""),HYPERLINK("#'"&amp;C5370&amp;"'!"&amp;J5370,J5370),"")</f>
        <v/>
      </c>
    </row>
    <row r="5371" ht="15" customHeight="1">
      <c r="B5371" s="16">
        <f>IF(AND(C5371&lt;&gt;"",J5371&lt;&gt;""),HYPERLINK("#'"&amp;C5371&amp;"'!"&amp;J5371,J5371),"")</f>
        <v/>
      </c>
    </row>
    <row r="5372" ht="15" customHeight="1">
      <c r="B5372" s="16">
        <f>IF(AND(C5372&lt;&gt;"",J5372&lt;&gt;""),HYPERLINK("#'"&amp;C5372&amp;"'!"&amp;J5372,J5372),"")</f>
        <v/>
      </c>
    </row>
    <row r="5373" ht="15" customHeight="1">
      <c r="B5373" s="16">
        <f>IF(AND(C5373&lt;&gt;"",J5373&lt;&gt;""),HYPERLINK("#'"&amp;C5373&amp;"'!"&amp;J5373,J5373),"")</f>
        <v/>
      </c>
    </row>
    <row r="5374" ht="15" customHeight="1">
      <c r="B5374" s="16">
        <f>IF(AND(C5374&lt;&gt;"",J5374&lt;&gt;""),HYPERLINK("#'"&amp;C5374&amp;"'!"&amp;J5374,J5374),"")</f>
        <v/>
      </c>
    </row>
    <row r="5375" ht="15" customHeight="1">
      <c r="B5375" s="16">
        <f>IF(AND(C5375&lt;&gt;"",J5375&lt;&gt;""),HYPERLINK("#'"&amp;C5375&amp;"'!"&amp;J5375,J5375),"")</f>
        <v/>
      </c>
    </row>
    <row r="5376" ht="15" customHeight="1">
      <c r="B5376" s="16">
        <f>IF(AND(C5376&lt;&gt;"",J5376&lt;&gt;""),HYPERLINK("#'"&amp;C5376&amp;"'!"&amp;J5376,J5376),"")</f>
        <v/>
      </c>
    </row>
    <row r="5377" ht="15" customHeight="1">
      <c r="B5377" s="16">
        <f>IF(AND(C5377&lt;&gt;"",J5377&lt;&gt;""),HYPERLINK("#'"&amp;C5377&amp;"'!"&amp;J5377,J5377),"")</f>
        <v/>
      </c>
    </row>
    <row r="5378" ht="15" customHeight="1">
      <c r="B5378" s="16">
        <f>IF(AND(C5378&lt;&gt;"",J5378&lt;&gt;""),HYPERLINK("#'"&amp;C5378&amp;"'!"&amp;J5378,J5378),"")</f>
        <v/>
      </c>
    </row>
    <row r="5379" ht="15" customHeight="1">
      <c r="B5379" s="16">
        <f>IF(AND(C5379&lt;&gt;"",J5379&lt;&gt;""),HYPERLINK("#'"&amp;C5379&amp;"'!"&amp;J5379,J5379),"")</f>
        <v/>
      </c>
    </row>
    <row r="5380" ht="15" customHeight="1">
      <c r="B5380" s="16">
        <f>IF(AND(C5380&lt;&gt;"",J5380&lt;&gt;""),HYPERLINK("#'"&amp;C5380&amp;"'!"&amp;J5380,J5380),"")</f>
        <v/>
      </c>
    </row>
    <row r="5381" ht="15" customHeight="1">
      <c r="B5381" s="16">
        <f>IF(AND(C5381&lt;&gt;"",J5381&lt;&gt;""),HYPERLINK("#'"&amp;C5381&amp;"'!"&amp;J5381,J5381),"")</f>
        <v/>
      </c>
    </row>
    <row r="5382" ht="15" customHeight="1">
      <c r="B5382" s="16">
        <f>IF(AND(C5382&lt;&gt;"",J5382&lt;&gt;""),HYPERLINK("#'"&amp;C5382&amp;"'!"&amp;J5382,J5382),"")</f>
        <v/>
      </c>
    </row>
    <row r="5383" ht="15" customHeight="1">
      <c r="B5383" s="16">
        <f>IF(AND(C5383&lt;&gt;"",J5383&lt;&gt;""),HYPERLINK("#'"&amp;C5383&amp;"'!"&amp;J5383,J5383),"")</f>
        <v/>
      </c>
    </row>
    <row r="5384" ht="15" customHeight="1">
      <c r="B5384" s="16">
        <f>IF(AND(C5384&lt;&gt;"",J5384&lt;&gt;""),HYPERLINK("#'"&amp;C5384&amp;"'!"&amp;J5384,J5384),"")</f>
        <v/>
      </c>
    </row>
    <row r="5385" ht="15" customHeight="1">
      <c r="B5385" s="16">
        <f>IF(AND(C5385&lt;&gt;"",J5385&lt;&gt;""),HYPERLINK("#'"&amp;C5385&amp;"'!"&amp;J5385,J5385),"")</f>
        <v/>
      </c>
    </row>
    <row r="5386" ht="15" customHeight="1">
      <c r="B5386" s="16">
        <f>IF(AND(C5386&lt;&gt;"",J5386&lt;&gt;""),HYPERLINK("#'"&amp;C5386&amp;"'!"&amp;J5386,J5386),"")</f>
        <v/>
      </c>
    </row>
    <row r="5387" ht="15" customHeight="1">
      <c r="B5387" s="16">
        <f>IF(AND(C5387&lt;&gt;"",J5387&lt;&gt;""),HYPERLINK("#'"&amp;C5387&amp;"'!"&amp;J5387,J5387),"")</f>
        <v/>
      </c>
    </row>
    <row r="5388" ht="15" customHeight="1">
      <c r="B5388" s="16">
        <f>IF(AND(C5388&lt;&gt;"",J5388&lt;&gt;""),HYPERLINK("#'"&amp;C5388&amp;"'!"&amp;J5388,J5388),"")</f>
        <v/>
      </c>
    </row>
    <row r="5389" ht="15" customHeight="1">
      <c r="B5389" s="16">
        <f>IF(AND(C5389&lt;&gt;"",J5389&lt;&gt;""),HYPERLINK("#'"&amp;C5389&amp;"'!"&amp;J5389,J5389),"")</f>
        <v/>
      </c>
    </row>
    <row r="5390" ht="15" customHeight="1">
      <c r="B5390" s="16">
        <f>IF(AND(C5390&lt;&gt;"",J5390&lt;&gt;""),HYPERLINK("#'"&amp;C5390&amp;"'!"&amp;J5390,J5390),"")</f>
        <v/>
      </c>
    </row>
    <row r="5391" ht="15" customHeight="1">
      <c r="B5391" s="16">
        <f>IF(AND(C5391&lt;&gt;"",J5391&lt;&gt;""),HYPERLINK("#'"&amp;C5391&amp;"'!"&amp;J5391,J5391),"")</f>
        <v/>
      </c>
    </row>
    <row r="5392" ht="15" customHeight="1">
      <c r="B5392" s="16">
        <f>IF(AND(C5392&lt;&gt;"",J5392&lt;&gt;""),HYPERLINK("#'"&amp;C5392&amp;"'!"&amp;J5392,J5392),"")</f>
        <v/>
      </c>
    </row>
    <row r="5393" ht="15" customHeight="1">
      <c r="B5393" s="16">
        <f>IF(AND(C5393&lt;&gt;"",J5393&lt;&gt;""),HYPERLINK("#'"&amp;C5393&amp;"'!"&amp;J5393,J5393),"")</f>
        <v/>
      </c>
    </row>
    <row r="5394" ht="15" customHeight="1">
      <c r="B5394" s="16">
        <f>IF(AND(C5394&lt;&gt;"",J5394&lt;&gt;""),HYPERLINK("#'"&amp;C5394&amp;"'!"&amp;J5394,J5394),"")</f>
        <v/>
      </c>
    </row>
    <row r="5395" ht="15" customHeight="1">
      <c r="B5395" s="16">
        <f>IF(AND(C5395&lt;&gt;"",J5395&lt;&gt;""),HYPERLINK("#'"&amp;C5395&amp;"'!"&amp;J5395,J5395),"")</f>
        <v/>
      </c>
    </row>
    <row r="5396" ht="15" customHeight="1">
      <c r="B5396" s="16">
        <f>IF(AND(C5396&lt;&gt;"",J5396&lt;&gt;""),HYPERLINK("#'"&amp;C5396&amp;"'!"&amp;J5396,J5396),"")</f>
        <v/>
      </c>
    </row>
    <row r="5397" ht="15" customHeight="1">
      <c r="B5397" s="16">
        <f>IF(AND(C5397&lt;&gt;"",J5397&lt;&gt;""),HYPERLINK("#'"&amp;C5397&amp;"'!"&amp;J5397,J5397),"")</f>
        <v/>
      </c>
    </row>
    <row r="5398" ht="15" customHeight="1">
      <c r="B5398" s="16">
        <f>IF(AND(C5398&lt;&gt;"",J5398&lt;&gt;""),HYPERLINK("#'"&amp;C5398&amp;"'!"&amp;J5398,J5398),"")</f>
        <v/>
      </c>
    </row>
    <row r="5399" ht="15" customHeight="1">
      <c r="B5399" s="16">
        <f>IF(AND(C5399&lt;&gt;"",J5399&lt;&gt;""),HYPERLINK("#'"&amp;C5399&amp;"'!"&amp;J5399,J5399),"")</f>
        <v/>
      </c>
    </row>
    <row r="5400" ht="15" customHeight="1">
      <c r="B5400" s="16">
        <f>IF(AND(C5400&lt;&gt;"",J5400&lt;&gt;""),HYPERLINK("#'"&amp;C5400&amp;"'!"&amp;J5400,J5400),"")</f>
        <v/>
      </c>
    </row>
    <row r="5401" ht="15" customHeight="1">
      <c r="B5401" s="16">
        <f>IF(AND(C5401&lt;&gt;"",J5401&lt;&gt;""),HYPERLINK("#'"&amp;C5401&amp;"'!"&amp;J5401,J5401),"")</f>
        <v/>
      </c>
    </row>
    <row r="5402" ht="15" customHeight="1">
      <c r="B5402" s="16">
        <f>IF(AND(C5402&lt;&gt;"",J5402&lt;&gt;""),HYPERLINK("#'"&amp;C5402&amp;"'!"&amp;J5402,J5402),"")</f>
        <v/>
      </c>
    </row>
    <row r="5403" ht="15" customHeight="1">
      <c r="B5403" s="16">
        <f>IF(AND(C5403&lt;&gt;"",J5403&lt;&gt;""),HYPERLINK("#'"&amp;C5403&amp;"'!"&amp;J5403,J5403),"")</f>
        <v/>
      </c>
    </row>
    <row r="5404" ht="15" customHeight="1">
      <c r="B5404" s="16">
        <f>IF(AND(C5404&lt;&gt;"",J5404&lt;&gt;""),HYPERLINK("#'"&amp;C5404&amp;"'!"&amp;J5404,J5404),"")</f>
        <v/>
      </c>
    </row>
    <row r="5405" ht="15" customHeight="1">
      <c r="B5405" s="16">
        <f>IF(AND(C5405&lt;&gt;"",J5405&lt;&gt;""),HYPERLINK("#'"&amp;C5405&amp;"'!"&amp;J5405,J5405),"")</f>
        <v/>
      </c>
    </row>
    <row r="5406" ht="15" customHeight="1">
      <c r="B5406" s="16">
        <f>IF(AND(C5406&lt;&gt;"",J5406&lt;&gt;""),HYPERLINK("#'"&amp;C5406&amp;"'!"&amp;J5406,J5406),"")</f>
        <v/>
      </c>
    </row>
    <row r="5407" ht="15" customHeight="1">
      <c r="B5407" s="16">
        <f>IF(AND(C5407&lt;&gt;"",J5407&lt;&gt;""),HYPERLINK("#'"&amp;C5407&amp;"'!"&amp;J5407,J5407),"")</f>
        <v/>
      </c>
    </row>
    <row r="5408" ht="15" customHeight="1">
      <c r="B5408" s="16">
        <f>IF(AND(C5408&lt;&gt;"",J5408&lt;&gt;""),HYPERLINK("#'"&amp;C5408&amp;"'!"&amp;J5408,J5408),"")</f>
        <v/>
      </c>
    </row>
    <row r="5409" ht="15" customHeight="1">
      <c r="B5409" s="16">
        <f>IF(AND(C5409&lt;&gt;"",J5409&lt;&gt;""),HYPERLINK("#'"&amp;C5409&amp;"'!"&amp;J5409,J5409),"")</f>
        <v/>
      </c>
    </row>
    <row r="5410" ht="15" customHeight="1">
      <c r="B5410" s="16">
        <f>IF(AND(C5410&lt;&gt;"",J5410&lt;&gt;""),HYPERLINK("#'"&amp;C5410&amp;"'!"&amp;J5410,J5410),"")</f>
        <v/>
      </c>
    </row>
    <row r="5411" ht="15" customHeight="1">
      <c r="B5411" s="16">
        <f>IF(AND(C5411&lt;&gt;"",J5411&lt;&gt;""),HYPERLINK("#'"&amp;C5411&amp;"'!"&amp;J5411,J5411),"")</f>
        <v/>
      </c>
    </row>
    <row r="5412" ht="15" customHeight="1">
      <c r="B5412" s="16">
        <f>IF(AND(C5412&lt;&gt;"",J5412&lt;&gt;""),HYPERLINK("#'"&amp;C5412&amp;"'!"&amp;J5412,J5412),"")</f>
        <v/>
      </c>
    </row>
    <row r="5413" ht="15" customHeight="1">
      <c r="B5413" s="16">
        <f>IF(AND(C5413&lt;&gt;"",J5413&lt;&gt;""),HYPERLINK("#'"&amp;C5413&amp;"'!"&amp;J5413,J5413),"")</f>
        <v/>
      </c>
    </row>
    <row r="5414" ht="15" customHeight="1">
      <c r="B5414" s="16">
        <f>IF(AND(C5414&lt;&gt;"",J5414&lt;&gt;""),HYPERLINK("#'"&amp;C5414&amp;"'!"&amp;J5414,J5414),"")</f>
        <v/>
      </c>
    </row>
    <row r="5415" ht="15" customHeight="1">
      <c r="B5415" s="16">
        <f>IF(AND(C5415&lt;&gt;"",J5415&lt;&gt;""),HYPERLINK("#'"&amp;C5415&amp;"'!"&amp;J5415,J5415),"")</f>
        <v/>
      </c>
    </row>
    <row r="5416" ht="15" customHeight="1">
      <c r="B5416" s="16">
        <f>IF(AND(C5416&lt;&gt;"",J5416&lt;&gt;""),HYPERLINK("#'"&amp;C5416&amp;"'!"&amp;J5416,J5416),"")</f>
        <v/>
      </c>
    </row>
    <row r="5417" ht="15" customHeight="1">
      <c r="B5417" s="16">
        <f>IF(AND(C5417&lt;&gt;"",J5417&lt;&gt;""),HYPERLINK("#'"&amp;C5417&amp;"'!"&amp;J5417,J5417),"")</f>
        <v/>
      </c>
    </row>
    <row r="5418" ht="15" customHeight="1">
      <c r="B5418" s="16">
        <f>IF(AND(C5418&lt;&gt;"",J5418&lt;&gt;""),HYPERLINK("#'"&amp;C5418&amp;"'!"&amp;J5418,J5418),"")</f>
        <v/>
      </c>
    </row>
    <row r="5419" ht="15" customHeight="1">
      <c r="B5419" s="16">
        <f>IF(AND(C5419&lt;&gt;"",J5419&lt;&gt;""),HYPERLINK("#'"&amp;C5419&amp;"'!"&amp;J5419,J5419),"")</f>
        <v/>
      </c>
    </row>
    <row r="5420" ht="15" customHeight="1">
      <c r="B5420" s="16">
        <f>IF(AND(C5420&lt;&gt;"",J5420&lt;&gt;""),HYPERLINK("#'"&amp;C5420&amp;"'!"&amp;J5420,J5420),"")</f>
        <v/>
      </c>
    </row>
    <row r="5421" ht="15" customHeight="1">
      <c r="B5421" s="16">
        <f>IF(AND(C5421&lt;&gt;"",J5421&lt;&gt;""),HYPERLINK("#'"&amp;C5421&amp;"'!"&amp;J5421,J5421),"")</f>
        <v/>
      </c>
    </row>
    <row r="5422" ht="15" customHeight="1">
      <c r="B5422" s="16">
        <f>IF(AND(C5422&lt;&gt;"",J5422&lt;&gt;""),HYPERLINK("#'"&amp;C5422&amp;"'!"&amp;J5422,J5422),"")</f>
        <v/>
      </c>
    </row>
    <row r="5423" ht="15" customHeight="1">
      <c r="B5423" s="16">
        <f>IF(AND(C5423&lt;&gt;"",J5423&lt;&gt;""),HYPERLINK("#'"&amp;C5423&amp;"'!"&amp;J5423,J5423),"")</f>
        <v/>
      </c>
    </row>
    <row r="5424" ht="15" customHeight="1">
      <c r="B5424" s="16">
        <f>IF(AND(C5424&lt;&gt;"",J5424&lt;&gt;""),HYPERLINK("#'"&amp;C5424&amp;"'!"&amp;J5424,J5424),"")</f>
        <v/>
      </c>
    </row>
    <row r="5425" ht="15" customHeight="1">
      <c r="B5425" s="16">
        <f>IF(AND(C5425&lt;&gt;"",J5425&lt;&gt;""),HYPERLINK("#'"&amp;C5425&amp;"'!"&amp;J5425,J5425),"")</f>
        <v/>
      </c>
    </row>
    <row r="5426" ht="15" customHeight="1">
      <c r="B5426" s="16">
        <f>IF(AND(C5426&lt;&gt;"",J5426&lt;&gt;""),HYPERLINK("#'"&amp;C5426&amp;"'!"&amp;J5426,J5426),"")</f>
        <v/>
      </c>
    </row>
    <row r="5427" ht="15" customHeight="1">
      <c r="B5427" s="16">
        <f>IF(AND(C5427&lt;&gt;"",J5427&lt;&gt;""),HYPERLINK("#'"&amp;C5427&amp;"'!"&amp;J5427,J5427),"")</f>
        <v/>
      </c>
    </row>
    <row r="5428" ht="15" customHeight="1">
      <c r="B5428" s="16">
        <f>IF(AND(C5428&lt;&gt;"",J5428&lt;&gt;""),HYPERLINK("#'"&amp;C5428&amp;"'!"&amp;J5428,J5428),"")</f>
        <v/>
      </c>
    </row>
    <row r="5429" ht="15" customHeight="1">
      <c r="B5429" s="16">
        <f>IF(AND(C5429&lt;&gt;"",J5429&lt;&gt;""),HYPERLINK("#'"&amp;C5429&amp;"'!"&amp;J5429,J5429),"")</f>
        <v/>
      </c>
    </row>
    <row r="5430" ht="15" customHeight="1">
      <c r="B5430" s="16">
        <f>IF(AND(C5430&lt;&gt;"",J5430&lt;&gt;""),HYPERLINK("#'"&amp;C5430&amp;"'!"&amp;J5430,J5430),"")</f>
        <v/>
      </c>
    </row>
    <row r="5431" ht="15" customHeight="1">
      <c r="B5431" s="16">
        <f>IF(AND(C5431&lt;&gt;"",J5431&lt;&gt;""),HYPERLINK("#'"&amp;C5431&amp;"'!"&amp;J5431,J5431),"")</f>
        <v/>
      </c>
    </row>
    <row r="5432" ht="15" customHeight="1">
      <c r="B5432" s="16">
        <f>IF(AND(C5432&lt;&gt;"",J5432&lt;&gt;""),HYPERLINK("#'"&amp;C5432&amp;"'!"&amp;J5432,J5432),"")</f>
        <v/>
      </c>
    </row>
    <row r="5433" ht="15" customHeight="1">
      <c r="B5433" s="16">
        <f>IF(AND(C5433&lt;&gt;"",J5433&lt;&gt;""),HYPERLINK("#'"&amp;C5433&amp;"'!"&amp;J5433,J5433),"")</f>
        <v/>
      </c>
    </row>
    <row r="5434" ht="15" customHeight="1">
      <c r="B5434" s="16">
        <f>IF(AND(C5434&lt;&gt;"",J5434&lt;&gt;""),HYPERLINK("#'"&amp;C5434&amp;"'!"&amp;J5434,J5434),"")</f>
        <v/>
      </c>
    </row>
    <row r="5435" ht="15" customHeight="1">
      <c r="B5435" s="16">
        <f>IF(AND(C5435&lt;&gt;"",J5435&lt;&gt;""),HYPERLINK("#'"&amp;C5435&amp;"'!"&amp;J5435,J5435),"")</f>
        <v/>
      </c>
    </row>
    <row r="5436" ht="15" customHeight="1">
      <c r="B5436" s="16">
        <f>IF(AND(C5436&lt;&gt;"",J5436&lt;&gt;""),HYPERLINK("#'"&amp;C5436&amp;"'!"&amp;J5436,J5436),"")</f>
        <v/>
      </c>
    </row>
    <row r="5437" ht="15" customHeight="1">
      <c r="B5437" s="16">
        <f>IF(AND(C5437&lt;&gt;"",J5437&lt;&gt;""),HYPERLINK("#'"&amp;C5437&amp;"'!"&amp;J5437,J5437),"")</f>
        <v/>
      </c>
    </row>
    <row r="5438" ht="15" customHeight="1">
      <c r="B5438" s="16">
        <f>IF(AND(C5438&lt;&gt;"",J5438&lt;&gt;""),HYPERLINK("#'"&amp;C5438&amp;"'!"&amp;J5438,J5438),"")</f>
        <v/>
      </c>
    </row>
    <row r="5439" ht="15" customHeight="1">
      <c r="B5439" s="16">
        <f>IF(AND(C5439&lt;&gt;"",J5439&lt;&gt;""),HYPERLINK("#'"&amp;C5439&amp;"'!"&amp;J5439,J5439),"")</f>
        <v/>
      </c>
    </row>
    <row r="5440" ht="15" customHeight="1">
      <c r="B5440" s="16">
        <f>IF(AND(C5440&lt;&gt;"",J5440&lt;&gt;""),HYPERLINK("#'"&amp;C5440&amp;"'!"&amp;J5440,J5440),"")</f>
        <v/>
      </c>
    </row>
    <row r="5441" ht="15" customHeight="1">
      <c r="B5441" s="16">
        <f>IF(AND(C5441&lt;&gt;"",J5441&lt;&gt;""),HYPERLINK("#'"&amp;C5441&amp;"'!"&amp;J5441,J5441),"")</f>
        <v/>
      </c>
    </row>
    <row r="5442" ht="15" customHeight="1">
      <c r="B5442" s="16">
        <f>IF(AND(C5442&lt;&gt;"",J5442&lt;&gt;""),HYPERLINK("#'"&amp;C5442&amp;"'!"&amp;J5442,J5442),"")</f>
        <v/>
      </c>
    </row>
    <row r="5443" ht="15" customHeight="1">
      <c r="B5443" s="16">
        <f>IF(AND(C5443&lt;&gt;"",J5443&lt;&gt;""),HYPERLINK("#'"&amp;C5443&amp;"'!"&amp;J5443,J5443),"")</f>
        <v/>
      </c>
    </row>
    <row r="5444" ht="15" customHeight="1">
      <c r="B5444" s="16">
        <f>IF(AND(C5444&lt;&gt;"",J5444&lt;&gt;""),HYPERLINK("#'"&amp;C5444&amp;"'!"&amp;J5444,J5444),"")</f>
        <v/>
      </c>
    </row>
    <row r="5445" ht="15" customHeight="1">
      <c r="B5445" s="16">
        <f>IF(AND(C5445&lt;&gt;"",J5445&lt;&gt;""),HYPERLINK("#'"&amp;C5445&amp;"'!"&amp;J5445,J5445),"")</f>
        <v/>
      </c>
    </row>
    <row r="5446" ht="15" customHeight="1">
      <c r="B5446" s="16">
        <f>IF(AND(C5446&lt;&gt;"",J5446&lt;&gt;""),HYPERLINK("#'"&amp;C5446&amp;"'!"&amp;J5446,J5446),"")</f>
        <v/>
      </c>
    </row>
    <row r="5447" ht="15" customHeight="1">
      <c r="B5447" s="16">
        <f>IF(AND(C5447&lt;&gt;"",J5447&lt;&gt;""),HYPERLINK("#'"&amp;C5447&amp;"'!"&amp;J5447,J5447),"")</f>
        <v/>
      </c>
    </row>
    <row r="5448" ht="15" customHeight="1">
      <c r="B5448" s="16">
        <f>IF(AND(C5448&lt;&gt;"",J5448&lt;&gt;""),HYPERLINK("#'"&amp;C5448&amp;"'!"&amp;J5448,J5448),"")</f>
        <v/>
      </c>
    </row>
    <row r="5449" ht="15" customHeight="1">
      <c r="B5449" s="16">
        <f>IF(AND(C5449&lt;&gt;"",J5449&lt;&gt;""),HYPERLINK("#'"&amp;C5449&amp;"'!"&amp;J5449,J5449),"")</f>
        <v/>
      </c>
    </row>
    <row r="5450" ht="15" customHeight="1">
      <c r="B5450" s="16">
        <f>IF(AND(C5450&lt;&gt;"",J5450&lt;&gt;""),HYPERLINK("#'"&amp;C5450&amp;"'!"&amp;J5450,J5450),"")</f>
        <v/>
      </c>
    </row>
    <row r="5451" ht="15" customHeight="1">
      <c r="B5451" s="16">
        <f>IF(AND(C5451&lt;&gt;"",J5451&lt;&gt;""),HYPERLINK("#'"&amp;C5451&amp;"'!"&amp;J5451,J5451),"")</f>
        <v/>
      </c>
    </row>
    <row r="5452" ht="15" customHeight="1">
      <c r="B5452" s="16">
        <f>IF(AND(C5452&lt;&gt;"",J5452&lt;&gt;""),HYPERLINK("#'"&amp;C5452&amp;"'!"&amp;J5452,J5452),"")</f>
        <v/>
      </c>
    </row>
    <row r="5453" ht="15" customHeight="1">
      <c r="B5453" s="16">
        <f>IF(AND(C5453&lt;&gt;"",J5453&lt;&gt;""),HYPERLINK("#'"&amp;C5453&amp;"'!"&amp;J5453,J5453),"")</f>
        <v/>
      </c>
    </row>
    <row r="5454" ht="15" customHeight="1">
      <c r="B5454" s="16">
        <f>IF(AND(C5454&lt;&gt;"",J5454&lt;&gt;""),HYPERLINK("#'"&amp;C5454&amp;"'!"&amp;J5454,J5454),"")</f>
        <v/>
      </c>
    </row>
    <row r="5455" ht="15" customHeight="1">
      <c r="B5455" s="16">
        <f>IF(AND(C5455&lt;&gt;"",J5455&lt;&gt;""),HYPERLINK("#'"&amp;C5455&amp;"'!"&amp;J5455,J5455),"")</f>
        <v/>
      </c>
    </row>
    <row r="5456" ht="15" customHeight="1">
      <c r="B5456" s="16">
        <f>IF(AND(C5456&lt;&gt;"",J5456&lt;&gt;""),HYPERLINK("#'"&amp;C5456&amp;"'!"&amp;J5456,J5456),"")</f>
        <v/>
      </c>
    </row>
    <row r="5457" ht="15" customHeight="1">
      <c r="B5457" s="16">
        <f>IF(AND(C5457&lt;&gt;"",J5457&lt;&gt;""),HYPERLINK("#'"&amp;C5457&amp;"'!"&amp;J5457,J5457),"")</f>
        <v/>
      </c>
    </row>
    <row r="5458" ht="15" customHeight="1">
      <c r="B5458" s="16">
        <f>IF(AND(C5458&lt;&gt;"",J5458&lt;&gt;""),HYPERLINK("#'"&amp;C5458&amp;"'!"&amp;J5458,J5458),"")</f>
        <v/>
      </c>
    </row>
    <row r="5459" ht="15" customHeight="1">
      <c r="B5459" s="16">
        <f>IF(AND(C5459&lt;&gt;"",J5459&lt;&gt;""),HYPERLINK("#'"&amp;C5459&amp;"'!"&amp;J5459,J5459),"")</f>
        <v/>
      </c>
    </row>
    <row r="5460" ht="15" customHeight="1">
      <c r="B5460" s="16">
        <f>IF(AND(C5460&lt;&gt;"",J5460&lt;&gt;""),HYPERLINK("#'"&amp;C5460&amp;"'!"&amp;J5460,J5460),"")</f>
        <v/>
      </c>
    </row>
    <row r="5461" ht="15" customHeight="1">
      <c r="B5461" s="16">
        <f>IF(AND(C5461&lt;&gt;"",J5461&lt;&gt;""),HYPERLINK("#'"&amp;C5461&amp;"'!"&amp;J5461,J5461),"")</f>
        <v/>
      </c>
    </row>
    <row r="5462" ht="15" customHeight="1">
      <c r="B5462" s="16">
        <f>IF(AND(C5462&lt;&gt;"",J5462&lt;&gt;""),HYPERLINK("#'"&amp;C5462&amp;"'!"&amp;J5462,J5462),"")</f>
        <v/>
      </c>
    </row>
    <row r="5463" ht="15" customHeight="1">
      <c r="B5463" s="16">
        <f>IF(AND(C5463&lt;&gt;"",J5463&lt;&gt;""),HYPERLINK("#'"&amp;C5463&amp;"'!"&amp;J5463,J5463),"")</f>
        <v/>
      </c>
    </row>
    <row r="5464" ht="15" customHeight="1">
      <c r="B5464" s="16">
        <f>IF(AND(C5464&lt;&gt;"",J5464&lt;&gt;""),HYPERLINK("#'"&amp;C5464&amp;"'!"&amp;J5464,J5464),"")</f>
        <v/>
      </c>
    </row>
    <row r="5465" ht="15" customHeight="1">
      <c r="B5465" s="16">
        <f>IF(AND(C5465&lt;&gt;"",J5465&lt;&gt;""),HYPERLINK("#'"&amp;C5465&amp;"'!"&amp;J5465,J5465),"")</f>
        <v/>
      </c>
    </row>
    <row r="5466" ht="15" customHeight="1">
      <c r="B5466" s="16">
        <f>IF(AND(C5466&lt;&gt;"",J5466&lt;&gt;""),HYPERLINK("#'"&amp;C5466&amp;"'!"&amp;J5466,J5466),"")</f>
        <v/>
      </c>
    </row>
    <row r="5467" ht="15" customHeight="1">
      <c r="B5467" s="16">
        <f>IF(AND(C5467&lt;&gt;"",J5467&lt;&gt;""),HYPERLINK("#'"&amp;C5467&amp;"'!"&amp;J5467,J5467),"")</f>
        <v/>
      </c>
    </row>
    <row r="5468" ht="15" customHeight="1">
      <c r="B5468" s="16">
        <f>IF(AND(C5468&lt;&gt;"",J5468&lt;&gt;""),HYPERLINK("#'"&amp;C5468&amp;"'!"&amp;J5468,J5468),"")</f>
        <v/>
      </c>
    </row>
    <row r="5469" ht="15" customHeight="1">
      <c r="B5469" s="16">
        <f>IF(AND(C5469&lt;&gt;"",J5469&lt;&gt;""),HYPERLINK("#'"&amp;C5469&amp;"'!"&amp;J5469,J5469),"")</f>
        <v/>
      </c>
    </row>
    <row r="5470" ht="15" customHeight="1">
      <c r="B5470" s="16">
        <f>IF(AND(C5470&lt;&gt;"",J5470&lt;&gt;""),HYPERLINK("#'"&amp;C5470&amp;"'!"&amp;J5470,J5470),"")</f>
        <v/>
      </c>
    </row>
    <row r="5471" ht="15" customHeight="1">
      <c r="B5471" s="16">
        <f>IF(AND(C5471&lt;&gt;"",J5471&lt;&gt;""),HYPERLINK("#'"&amp;C5471&amp;"'!"&amp;J5471,J5471),"")</f>
        <v/>
      </c>
    </row>
    <row r="5472" ht="15" customHeight="1">
      <c r="B5472" s="16">
        <f>IF(AND(C5472&lt;&gt;"",J5472&lt;&gt;""),HYPERLINK("#'"&amp;C5472&amp;"'!"&amp;J5472,J5472),"")</f>
        <v/>
      </c>
    </row>
    <row r="5473" ht="15" customHeight="1">
      <c r="B5473" s="16">
        <f>IF(AND(C5473&lt;&gt;"",J5473&lt;&gt;""),HYPERLINK("#'"&amp;C5473&amp;"'!"&amp;J5473,J5473),"")</f>
        <v/>
      </c>
    </row>
    <row r="5474" ht="15" customHeight="1">
      <c r="B5474" s="16">
        <f>IF(AND(C5474&lt;&gt;"",J5474&lt;&gt;""),HYPERLINK("#'"&amp;C5474&amp;"'!"&amp;J5474,J5474),"")</f>
        <v/>
      </c>
    </row>
    <row r="5475" ht="15" customHeight="1">
      <c r="B5475" s="16">
        <f>IF(AND(C5475&lt;&gt;"",J5475&lt;&gt;""),HYPERLINK("#'"&amp;C5475&amp;"'!"&amp;J5475,J5475),"")</f>
        <v/>
      </c>
    </row>
    <row r="5476" ht="15" customHeight="1">
      <c r="B5476" s="16">
        <f>IF(AND(C5476&lt;&gt;"",J5476&lt;&gt;""),HYPERLINK("#'"&amp;C5476&amp;"'!"&amp;J5476,J5476),"")</f>
        <v/>
      </c>
    </row>
    <row r="5477" ht="15" customHeight="1">
      <c r="B5477" s="16">
        <f>IF(AND(C5477&lt;&gt;"",J5477&lt;&gt;""),HYPERLINK("#'"&amp;C5477&amp;"'!"&amp;J5477,J5477),"")</f>
        <v/>
      </c>
    </row>
    <row r="5478" ht="15" customHeight="1">
      <c r="B5478" s="16">
        <f>IF(AND(C5478&lt;&gt;"",J5478&lt;&gt;""),HYPERLINK("#'"&amp;C5478&amp;"'!"&amp;J5478,J5478),"")</f>
        <v/>
      </c>
    </row>
    <row r="5479" ht="15" customHeight="1">
      <c r="B5479" s="16">
        <f>IF(AND(C5479&lt;&gt;"",J5479&lt;&gt;""),HYPERLINK("#'"&amp;C5479&amp;"'!"&amp;J5479,J5479),"")</f>
        <v/>
      </c>
    </row>
    <row r="5480" ht="15" customHeight="1">
      <c r="B5480" s="16">
        <f>IF(AND(C5480&lt;&gt;"",J5480&lt;&gt;""),HYPERLINK("#'"&amp;C5480&amp;"'!"&amp;J5480,J5480),"")</f>
        <v/>
      </c>
    </row>
    <row r="5481" ht="15" customHeight="1">
      <c r="B5481" s="16">
        <f>IF(AND(C5481&lt;&gt;"",J5481&lt;&gt;""),HYPERLINK("#'"&amp;C5481&amp;"'!"&amp;J5481,J5481),"")</f>
        <v/>
      </c>
    </row>
    <row r="5482" ht="15" customHeight="1">
      <c r="B5482" s="16">
        <f>IF(AND(C5482&lt;&gt;"",J5482&lt;&gt;""),HYPERLINK("#'"&amp;C5482&amp;"'!"&amp;J5482,J5482),"")</f>
        <v/>
      </c>
    </row>
    <row r="5483" ht="15" customHeight="1">
      <c r="B5483" s="16">
        <f>IF(AND(C5483&lt;&gt;"",J5483&lt;&gt;""),HYPERLINK("#'"&amp;C5483&amp;"'!"&amp;J5483,J5483),"")</f>
        <v/>
      </c>
    </row>
    <row r="5484" ht="15" customHeight="1">
      <c r="B5484" s="16">
        <f>IF(AND(C5484&lt;&gt;"",J5484&lt;&gt;""),HYPERLINK("#'"&amp;C5484&amp;"'!"&amp;J5484,J5484),"")</f>
        <v/>
      </c>
    </row>
    <row r="5485" ht="15" customHeight="1">
      <c r="B5485" s="16">
        <f>IF(AND(C5485&lt;&gt;"",J5485&lt;&gt;""),HYPERLINK("#'"&amp;C5485&amp;"'!"&amp;J5485,J5485),"")</f>
        <v/>
      </c>
    </row>
    <row r="5486" ht="15" customHeight="1">
      <c r="B5486" s="16">
        <f>IF(AND(C5486&lt;&gt;"",J5486&lt;&gt;""),HYPERLINK("#'"&amp;C5486&amp;"'!"&amp;J5486,J5486),"")</f>
        <v/>
      </c>
    </row>
    <row r="5487" ht="15" customHeight="1">
      <c r="B5487" s="16">
        <f>IF(AND(C5487&lt;&gt;"",J5487&lt;&gt;""),HYPERLINK("#'"&amp;C5487&amp;"'!"&amp;J5487,J5487),"")</f>
        <v/>
      </c>
    </row>
    <row r="5488" ht="15" customHeight="1">
      <c r="B5488" s="16">
        <f>IF(AND(C5488&lt;&gt;"",J5488&lt;&gt;""),HYPERLINK("#'"&amp;C5488&amp;"'!"&amp;J5488,J5488),"")</f>
        <v/>
      </c>
    </row>
    <row r="5489" ht="15" customHeight="1">
      <c r="B5489" s="16">
        <f>IF(AND(C5489&lt;&gt;"",J5489&lt;&gt;""),HYPERLINK("#'"&amp;C5489&amp;"'!"&amp;J5489,J5489),"")</f>
        <v/>
      </c>
    </row>
    <row r="5490" ht="15" customHeight="1">
      <c r="B5490" s="16">
        <f>IF(AND(C5490&lt;&gt;"",J5490&lt;&gt;""),HYPERLINK("#'"&amp;C5490&amp;"'!"&amp;J5490,J5490),"")</f>
        <v/>
      </c>
    </row>
    <row r="5491" ht="15" customHeight="1">
      <c r="B5491" s="16">
        <f>IF(AND(C5491&lt;&gt;"",J5491&lt;&gt;""),HYPERLINK("#'"&amp;C5491&amp;"'!"&amp;J5491,J5491),"")</f>
        <v/>
      </c>
    </row>
    <row r="5492" ht="15" customHeight="1">
      <c r="B5492" s="16">
        <f>IF(AND(C5492&lt;&gt;"",J5492&lt;&gt;""),HYPERLINK("#'"&amp;C5492&amp;"'!"&amp;J5492,J5492),"")</f>
        <v/>
      </c>
    </row>
    <row r="5493" ht="15" customHeight="1">
      <c r="B5493" s="16">
        <f>IF(AND(C5493&lt;&gt;"",J5493&lt;&gt;""),HYPERLINK("#'"&amp;C5493&amp;"'!"&amp;J5493,J5493),"")</f>
        <v/>
      </c>
    </row>
    <row r="5494" ht="15" customHeight="1">
      <c r="B5494" s="16">
        <f>IF(AND(C5494&lt;&gt;"",J5494&lt;&gt;""),HYPERLINK("#'"&amp;C5494&amp;"'!"&amp;J5494,J5494),"")</f>
        <v/>
      </c>
    </row>
    <row r="5495" ht="15" customHeight="1">
      <c r="B5495" s="16">
        <f>IF(AND(C5495&lt;&gt;"",J5495&lt;&gt;""),HYPERLINK("#'"&amp;C5495&amp;"'!"&amp;J5495,J5495),"")</f>
        <v/>
      </c>
    </row>
    <row r="5496" ht="15" customHeight="1">
      <c r="B5496" s="16">
        <f>IF(AND(C5496&lt;&gt;"",J5496&lt;&gt;""),HYPERLINK("#'"&amp;C5496&amp;"'!"&amp;J5496,J5496),"")</f>
        <v/>
      </c>
    </row>
    <row r="5497" ht="15" customHeight="1">
      <c r="B5497" s="16">
        <f>IF(AND(C5497&lt;&gt;"",J5497&lt;&gt;""),HYPERLINK("#'"&amp;C5497&amp;"'!"&amp;J5497,J5497),"")</f>
        <v/>
      </c>
    </row>
    <row r="5498" ht="15" customHeight="1">
      <c r="B5498" s="16">
        <f>IF(AND(C5498&lt;&gt;"",J5498&lt;&gt;""),HYPERLINK("#'"&amp;C5498&amp;"'!"&amp;J5498,J5498),"")</f>
        <v/>
      </c>
    </row>
    <row r="5499" ht="15" customHeight="1">
      <c r="B5499" s="16">
        <f>IF(AND(C5499&lt;&gt;"",J5499&lt;&gt;""),HYPERLINK("#'"&amp;C5499&amp;"'!"&amp;J5499,J5499),"")</f>
        <v/>
      </c>
    </row>
    <row r="5500" ht="15" customHeight="1">
      <c r="B5500" s="16">
        <f>IF(AND(C5500&lt;&gt;"",J5500&lt;&gt;""),HYPERLINK("#'"&amp;C5500&amp;"'!"&amp;J5500,J5500),"")</f>
        <v/>
      </c>
    </row>
    <row r="5501" ht="15" customHeight="1">
      <c r="B5501" s="16">
        <f>IF(AND(C5501&lt;&gt;"",J5501&lt;&gt;""),HYPERLINK("#'"&amp;C5501&amp;"'!"&amp;J5501,J5501),"")</f>
        <v/>
      </c>
    </row>
    <row r="5502" ht="15" customHeight="1">
      <c r="B5502" s="16">
        <f>IF(AND(C5502&lt;&gt;"",J5502&lt;&gt;""),HYPERLINK("#'"&amp;C5502&amp;"'!"&amp;J5502,J5502),"")</f>
        <v/>
      </c>
    </row>
    <row r="5503" ht="15" customHeight="1">
      <c r="B5503" s="16">
        <f>IF(AND(C5503&lt;&gt;"",J5503&lt;&gt;""),HYPERLINK("#'"&amp;C5503&amp;"'!"&amp;J5503,J5503),"")</f>
        <v/>
      </c>
    </row>
    <row r="5504" ht="15" customHeight="1">
      <c r="B5504" s="16">
        <f>IF(AND(C5504&lt;&gt;"",J5504&lt;&gt;""),HYPERLINK("#'"&amp;C5504&amp;"'!"&amp;J5504,J5504),"")</f>
        <v/>
      </c>
    </row>
    <row r="5505" ht="15" customHeight="1">
      <c r="B5505" s="16">
        <f>IF(AND(C5505&lt;&gt;"",J5505&lt;&gt;""),HYPERLINK("#'"&amp;C5505&amp;"'!"&amp;J5505,J5505),"")</f>
        <v/>
      </c>
    </row>
    <row r="5506" ht="15" customHeight="1">
      <c r="B5506" s="16">
        <f>IF(AND(C5506&lt;&gt;"",J5506&lt;&gt;""),HYPERLINK("#'"&amp;C5506&amp;"'!"&amp;J5506,J5506),"")</f>
        <v/>
      </c>
    </row>
    <row r="5507" ht="15" customHeight="1">
      <c r="B5507" s="16">
        <f>IF(AND(C5507&lt;&gt;"",J5507&lt;&gt;""),HYPERLINK("#'"&amp;C5507&amp;"'!"&amp;J5507,J5507),"")</f>
        <v/>
      </c>
    </row>
    <row r="5508" ht="15" customHeight="1">
      <c r="B5508" s="16">
        <f>IF(AND(C5508&lt;&gt;"",J5508&lt;&gt;""),HYPERLINK("#'"&amp;C5508&amp;"'!"&amp;J5508,J5508),"")</f>
        <v/>
      </c>
    </row>
    <row r="5509" ht="15" customHeight="1">
      <c r="B5509" s="16">
        <f>IF(AND(C5509&lt;&gt;"",J5509&lt;&gt;""),HYPERLINK("#'"&amp;C5509&amp;"'!"&amp;J5509,J5509),"")</f>
        <v/>
      </c>
    </row>
    <row r="5510" ht="15" customHeight="1">
      <c r="B5510" s="16">
        <f>IF(AND(C5510&lt;&gt;"",J5510&lt;&gt;""),HYPERLINK("#'"&amp;C5510&amp;"'!"&amp;J5510,J5510),"")</f>
        <v/>
      </c>
    </row>
    <row r="5511" ht="15" customHeight="1">
      <c r="B5511" s="16">
        <f>IF(AND(C5511&lt;&gt;"",J5511&lt;&gt;""),HYPERLINK("#'"&amp;C5511&amp;"'!"&amp;J5511,J5511),"")</f>
        <v/>
      </c>
    </row>
    <row r="5512" ht="15" customHeight="1">
      <c r="B5512" s="16">
        <f>IF(AND(C5512&lt;&gt;"",J5512&lt;&gt;""),HYPERLINK("#'"&amp;C5512&amp;"'!"&amp;J5512,J5512),"")</f>
        <v/>
      </c>
    </row>
    <row r="5513" ht="15" customHeight="1">
      <c r="B5513" s="16">
        <f>IF(AND(C5513&lt;&gt;"",J5513&lt;&gt;""),HYPERLINK("#'"&amp;C5513&amp;"'!"&amp;J5513,J5513),"")</f>
        <v/>
      </c>
    </row>
    <row r="5514" ht="15" customHeight="1">
      <c r="B5514" s="16">
        <f>IF(AND(C5514&lt;&gt;"",J5514&lt;&gt;""),HYPERLINK("#'"&amp;C5514&amp;"'!"&amp;J5514,J5514),"")</f>
        <v/>
      </c>
    </row>
    <row r="5515" ht="15" customHeight="1">
      <c r="B5515" s="16">
        <f>IF(AND(C5515&lt;&gt;"",J5515&lt;&gt;""),HYPERLINK("#'"&amp;C5515&amp;"'!"&amp;J5515,J5515),"")</f>
        <v/>
      </c>
    </row>
    <row r="5516" ht="15" customHeight="1">
      <c r="B5516" s="16">
        <f>IF(AND(C5516&lt;&gt;"",J5516&lt;&gt;""),HYPERLINK("#'"&amp;C5516&amp;"'!"&amp;J5516,J5516),"")</f>
        <v/>
      </c>
    </row>
    <row r="5517" ht="15" customHeight="1">
      <c r="B5517" s="16">
        <f>IF(AND(C5517&lt;&gt;"",J5517&lt;&gt;""),HYPERLINK("#'"&amp;C5517&amp;"'!"&amp;J5517,J5517),"")</f>
        <v/>
      </c>
    </row>
    <row r="5518" ht="15" customHeight="1">
      <c r="B5518" s="16">
        <f>IF(AND(C5518&lt;&gt;"",J5518&lt;&gt;""),HYPERLINK("#'"&amp;C5518&amp;"'!"&amp;J5518,J5518),"")</f>
        <v/>
      </c>
    </row>
    <row r="5519" ht="15" customHeight="1">
      <c r="B5519" s="16">
        <f>IF(AND(C5519&lt;&gt;"",J5519&lt;&gt;""),HYPERLINK("#'"&amp;C5519&amp;"'!"&amp;J5519,J5519),"")</f>
        <v/>
      </c>
    </row>
    <row r="5520" ht="15" customHeight="1">
      <c r="B5520" s="16">
        <f>IF(AND(C5520&lt;&gt;"",J5520&lt;&gt;""),HYPERLINK("#'"&amp;C5520&amp;"'!"&amp;J5520,J5520),"")</f>
        <v/>
      </c>
    </row>
    <row r="5521" ht="15" customHeight="1">
      <c r="B5521" s="16">
        <f>IF(AND(C5521&lt;&gt;"",J5521&lt;&gt;""),HYPERLINK("#'"&amp;C5521&amp;"'!"&amp;J5521,J5521),"")</f>
        <v/>
      </c>
    </row>
    <row r="5522" ht="15" customHeight="1">
      <c r="B5522" s="16">
        <f>IF(AND(C5522&lt;&gt;"",J5522&lt;&gt;""),HYPERLINK("#'"&amp;C5522&amp;"'!"&amp;J5522,J5522),"")</f>
        <v/>
      </c>
    </row>
    <row r="5523" ht="15" customHeight="1">
      <c r="B5523" s="16">
        <f>IF(AND(C5523&lt;&gt;"",J5523&lt;&gt;""),HYPERLINK("#'"&amp;C5523&amp;"'!"&amp;J5523,J5523),"")</f>
        <v/>
      </c>
    </row>
    <row r="5524" ht="15" customHeight="1">
      <c r="B5524" s="16">
        <f>IF(AND(C5524&lt;&gt;"",J5524&lt;&gt;""),HYPERLINK("#'"&amp;C5524&amp;"'!"&amp;J5524,J5524),"")</f>
        <v/>
      </c>
    </row>
    <row r="5525" ht="15" customHeight="1">
      <c r="B5525" s="16">
        <f>IF(AND(C5525&lt;&gt;"",J5525&lt;&gt;""),HYPERLINK("#'"&amp;C5525&amp;"'!"&amp;J5525,J5525),"")</f>
        <v/>
      </c>
    </row>
    <row r="5526" ht="15" customHeight="1">
      <c r="B5526" s="16">
        <f>IF(AND(C5526&lt;&gt;"",J5526&lt;&gt;""),HYPERLINK("#'"&amp;C5526&amp;"'!"&amp;J5526,J5526),"")</f>
        <v/>
      </c>
    </row>
    <row r="5527" ht="15" customHeight="1">
      <c r="B5527" s="16">
        <f>IF(AND(C5527&lt;&gt;"",J5527&lt;&gt;""),HYPERLINK("#'"&amp;C5527&amp;"'!"&amp;J5527,J5527),"")</f>
        <v/>
      </c>
    </row>
    <row r="5528" ht="15" customHeight="1">
      <c r="B5528" s="16">
        <f>IF(AND(C5528&lt;&gt;"",J5528&lt;&gt;""),HYPERLINK("#'"&amp;C5528&amp;"'!"&amp;J5528,J5528),"")</f>
        <v/>
      </c>
    </row>
    <row r="5529" ht="15" customHeight="1">
      <c r="B5529" s="16">
        <f>IF(AND(C5529&lt;&gt;"",J5529&lt;&gt;""),HYPERLINK("#'"&amp;C5529&amp;"'!"&amp;J5529,J5529),"")</f>
        <v/>
      </c>
    </row>
    <row r="5530" ht="15" customHeight="1">
      <c r="B5530" s="16">
        <f>IF(AND(C5530&lt;&gt;"",J5530&lt;&gt;""),HYPERLINK("#'"&amp;C5530&amp;"'!"&amp;J5530,J5530),"")</f>
        <v/>
      </c>
    </row>
    <row r="5531" ht="15" customHeight="1">
      <c r="B5531" s="16">
        <f>IF(AND(C5531&lt;&gt;"",J5531&lt;&gt;""),HYPERLINK("#'"&amp;C5531&amp;"'!"&amp;J5531,J5531),"")</f>
        <v/>
      </c>
    </row>
    <row r="5532" ht="15" customHeight="1">
      <c r="B5532" s="16">
        <f>IF(AND(C5532&lt;&gt;"",J5532&lt;&gt;""),HYPERLINK("#'"&amp;C5532&amp;"'!"&amp;J5532,J5532),"")</f>
        <v/>
      </c>
    </row>
    <row r="5533" ht="15" customHeight="1">
      <c r="B5533" s="16">
        <f>IF(AND(C5533&lt;&gt;"",J5533&lt;&gt;""),HYPERLINK("#'"&amp;C5533&amp;"'!"&amp;J5533,J5533),"")</f>
        <v/>
      </c>
    </row>
    <row r="5534" ht="15" customHeight="1">
      <c r="B5534" s="16">
        <f>IF(AND(C5534&lt;&gt;"",J5534&lt;&gt;""),HYPERLINK("#'"&amp;C5534&amp;"'!"&amp;J5534,J5534),"")</f>
        <v/>
      </c>
    </row>
    <row r="5535" ht="15" customHeight="1">
      <c r="B5535" s="16">
        <f>IF(AND(C5535&lt;&gt;"",J5535&lt;&gt;""),HYPERLINK("#'"&amp;C5535&amp;"'!"&amp;J5535,J5535),"")</f>
        <v/>
      </c>
    </row>
    <row r="5536" ht="15" customHeight="1">
      <c r="B5536" s="16">
        <f>IF(AND(C5536&lt;&gt;"",J5536&lt;&gt;""),HYPERLINK("#'"&amp;C5536&amp;"'!"&amp;J5536,J5536),"")</f>
        <v/>
      </c>
    </row>
    <row r="5537" ht="15" customHeight="1">
      <c r="B5537" s="16">
        <f>IF(AND(C5537&lt;&gt;"",J5537&lt;&gt;""),HYPERLINK("#'"&amp;C5537&amp;"'!"&amp;J5537,J5537),"")</f>
        <v/>
      </c>
    </row>
    <row r="5538" ht="15" customHeight="1">
      <c r="B5538" s="16">
        <f>IF(AND(C5538&lt;&gt;"",J5538&lt;&gt;""),HYPERLINK("#'"&amp;C5538&amp;"'!"&amp;J5538,J5538),"")</f>
        <v/>
      </c>
    </row>
    <row r="5539" ht="15" customHeight="1">
      <c r="B5539" s="16">
        <f>IF(AND(C5539&lt;&gt;"",J5539&lt;&gt;""),HYPERLINK("#'"&amp;C5539&amp;"'!"&amp;J5539,J5539),"")</f>
        <v/>
      </c>
    </row>
    <row r="5540" ht="15" customHeight="1">
      <c r="B5540" s="16">
        <f>IF(AND(C5540&lt;&gt;"",J5540&lt;&gt;""),HYPERLINK("#'"&amp;C5540&amp;"'!"&amp;J5540,J5540),"")</f>
        <v/>
      </c>
    </row>
    <row r="5541" ht="15" customHeight="1">
      <c r="B5541" s="16">
        <f>IF(AND(C5541&lt;&gt;"",J5541&lt;&gt;""),HYPERLINK("#'"&amp;C5541&amp;"'!"&amp;J5541,J5541),"")</f>
        <v/>
      </c>
    </row>
    <row r="5542" ht="15" customHeight="1">
      <c r="B5542" s="16">
        <f>IF(AND(C5542&lt;&gt;"",J5542&lt;&gt;""),HYPERLINK("#'"&amp;C5542&amp;"'!"&amp;J5542,J5542),"")</f>
        <v/>
      </c>
    </row>
    <row r="5543" ht="15" customHeight="1">
      <c r="B5543" s="16">
        <f>IF(AND(C5543&lt;&gt;"",J5543&lt;&gt;""),HYPERLINK("#'"&amp;C5543&amp;"'!"&amp;J5543,J5543),"")</f>
        <v/>
      </c>
    </row>
    <row r="5544" ht="15" customHeight="1">
      <c r="B5544" s="16">
        <f>IF(AND(C5544&lt;&gt;"",J5544&lt;&gt;""),HYPERLINK("#'"&amp;C5544&amp;"'!"&amp;J5544,J5544),"")</f>
        <v/>
      </c>
    </row>
    <row r="5545" ht="15" customHeight="1">
      <c r="B5545" s="16">
        <f>IF(AND(C5545&lt;&gt;"",J5545&lt;&gt;""),HYPERLINK("#'"&amp;C5545&amp;"'!"&amp;J5545,J5545),"")</f>
        <v/>
      </c>
    </row>
    <row r="5546" ht="15" customHeight="1">
      <c r="B5546" s="16">
        <f>IF(AND(C5546&lt;&gt;"",J5546&lt;&gt;""),HYPERLINK("#'"&amp;C5546&amp;"'!"&amp;J5546,J5546),"")</f>
        <v/>
      </c>
    </row>
    <row r="5547" ht="15" customHeight="1">
      <c r="B5547" s="16">
        <f>IF(AND(C5547&lt;&gt;"",J5547&lt;&gt;""),HYPERLINK("#'"&amp;C5547&amp;"'!"&amp;J5547,J5547),"")</f>
        <v/>
      </c>
    </row>
    <row r="5548" ht="15" customHeight="1">
      <c r="B5548" s="16">
        <f>IF(AND(C5548&lt;&gt;"",J5548&lt;&gt;""),HYPERLINK("#'"&amp;C5548&amp;"'!"&amp;J5548,J5548),"")</f>
        <v/>
      </c>
    </row>
    <row r="5549" ht="15" customHeight="1">
      <c r="B5549" s="16">
        <f>IF(AND(C5549&lt;&gt;"",J5549&lt;&gt;""),HYPERLINK("#'"&amp;C5549&amp;"'!"&amp;J5549,J5549),"")</f>
        <v/>
      </c>
    </row>
    <row r="5550" ht="15" customHeight="1">
      <c r="B5550" s="16">
        <f>IF(AND(C5550&lt;&gt;"",J5550&lt;&gt;""),HYPERLINK("#'"&amp;C5550&amp;"'!"&amp;J5550,J5550),"")</f>
        <v/>
      </c>
    </row>
    <row r="5551" ht="15" customHeight="1">
      <c r="B5551" s="16">
        <f>IF(AND(C5551&lt;&gt;"",J5551&lt;&gt;""),HYPERLINK("#'"&amp;C5551&amp;"'!"&amp;J5551,J5551),"")</f>
        <v/>
      </c>
    </row>
    <row r="5552" ht="15" customHeight="1">
      <c r="B5552" s="16">
        <f>IF(AND(C5552&lt;&gt;"",J5552&lt;&gt;""),HYPERLINK("#'"&amp;C5552&amp;"'!"&amp;J5552,J5552),"")</f>
        <v/>
      </c>
    </row>
    <row r="5553" ht="15" customHeight="1">
      <c r="B5553" s="16">
        <f>IF(AND(C5553&lt;&gt;"",J5553&lt;&gt;""),HYPERLINK("#'"&amp;C5553&amp;"'!"&amp;J5553,J5553),"")</f>
        <v/>
      </c>
    </row>
    <row r="5554" ht="15" customHeight="1">
      <c r="B5554" s="16">
        <f>IF(AND(C5554&lt;&gt;"",J5554&lt;&gt;""),HYPERLINK("#'"&amp;C5554&amp;"'!"&amp;J5554,J5554),"")</f>
        <v/>
      </c>
    </row>
    <row r="5555" ht="15" customHeight="1">
      <c r="B5555" s="16">
        <f>IF(AND(C5555&lt;&gt;"",J5555&lt;&gt;""),HYPERLINK("#'"&amp;C5555&amp;"'!"&amp;J5555,J5555),"")</f>
        <v/>
      </c>
    </row>
    <row r="5556" ht="15" customHeight="1">
      <c r="B5556" s="16">
        <f>IF(AND(C5556&lt;&gt;"",J5556&lt;&gt;""),HYPERLINK("#'"&amp;C5556&amp;"'!"&amp;J5556,J5556),"")</f>
        <v/>
      </c>
    </row>
    <row r="5557" ht="15" customHeight="1">
      <c r="B5557" s="16">
        <f>IF(AND(C5557&lt;&gt;"",J5557&lt;&gt;""),HYPERLINK("#'"&amp;C5557&amp;"'!"&amp;J5557,J5557),"")</f>
        <v/>
      </c>
    </row>
    <row r="5558" ht="15" customHeight="1">
      <c r="B5558" s="16">
        <f>IF(AND(C5558&lt;&gt;"",J5558&lt;&gt;""),HYPERLINK("#'"&amp;C5558&amp;"'!"&amp;J5558,J5558),"")</f>
        <v/>
      </c>
    </row>
    <row r="5559" ht="15" customHeight="1">
      <c r="B5559" s="16">
        <f>IF(AND(C5559&lt;&gt;"",J5559&lt;&gt;""),HYPERLINK("#'"&amp;C5559&amp;"'!"&amp;J5559,J5559),"")</f>
        <v/>
      </c>
    </row>
    <row r="5560" ht="15" customHeight="1">
      <c r="B5560" s="16">
        <f>IF(AND(C5560&lt;&gt;"",J5560&lt;&gt;""),HYPERLINK("#'"&amp;C5560&amp;"'!"&amp;J5560,J5560),"")</f>
        <v/>
      </c>
    </row>
    <row r="5561" ht="15" customHeight="1">
      <c r="B5561" s="16">
        <f>IF(AND(C5561&lt;&gt;"",J5561&lt;&gt;""),HYPERLINK("#'"&amp;C5561&amp;"'!"&amp;J5561,J5561),"")</f>
        <v/>
      </c>
    </row>
    <row r="5562" ht="15" customHeight="1">
      <c r="B5562" s="16">
        <f>IF(AND(C5562&lt;&gt;"",J5562&lt;&gt;""),HYPERLINK("#'"&amp;C5562&amp;"'!"&amp;J5562,J5562),"")</f>
        <v/>
      </c>
    </row>
    <row r="5563" ht="15" customHeight="1">
      <c r="B5563" s="16">
        <f>IF(AND(C5563&lt;&gt;"",J5563&lt;&gt;""),HYPERLINK("#'"&amp;C5563&amp;"'!"&amp;J5563,J5563),"")</f>
        <v/>
      </c>
    </row>
    <row r="5564" ht="15" customHeight="1">
      <c r="B5564" s="16">
        <f>IF(AND(C5564&lt;&gt;"",J5564&lt;&gt;""),HYPERLINK("#'"&amp;C5564&amp;"'!"&amp;J5564,J5564),"")</f>
        <v/>
      </c>
    </row>
    <row r="5565" ht="15" customHeight="1">
      <c r="B5565" s="16">
        <f>IF(AND(C5565&lt;&gt;"",J5565&lt;&gt;""),HYPERLINK("#'"&amp;C5565&amp;"'!"&amp;J5565,J5565),"")</f>
        <v/>
      </c>
    </row>
    <row r="5566" ht="15" customHeight="1">
      <c r="B5566" s="16">
        <f>IF(AND(C5566&lt;&gt;"",J5566&lt;&gt;""),HYPERLINK("#'"&amp;C5566&amp;"'!"&amp;J5566,J5566),"")</f>
        <v/>
      </c>
    </row>
    <row r="5567" ht="15" customHeight="1">
      <c r="B5567" s="16">
        <f>IF(AND(C5567&lt;&gt;"",J5567&lt;&gt;""),HYPERLINK("#'"&amp;C5567&amp;"'!"&amp;J5567,J5567),"")</f>
        <v/>
      </c>
    </row>
    <row r="5568" ht="15" customHeight="1">
      <c r="B5568" s="16">
        <f>IF(AND(C5568&lt;&gt;"",J5568&lt;&gt;""),HYPERLINK("#'"&amp;C5568&amp;"'!"&amp;J5568,J5568),"")</f>
        <v/>
      </c>
    </row>
    <row r="5569" ht="15" customHeight="1">
      <c r="B5569" s="16">
        <f>IF(AND(C5569&lt;&gt;"",J5569&lt;&gt;""),HYPERLINK("#'"&amp;C5569&amp;"'!"&amp;J5569,J5569),"")</f>
        <v/>
      </c>
    </row>
    <row r="5570" ht="15" customHeight="1">
      <c r="B5570" s="16">
        <f>IF(AND(C5570&lt;&gt;"",J5570&lt;&gt;""),HYPERLINK("#'"&amp;C5570&amp;"'!"&amp;J5570,J5570),"")</f>
        <v/>
      </c>
    </row>
    <row r="5571" ht="15" customHeight="1">
      <c r="B5571" s="16">
        <f>IF(AND(C5571&lt;&gt;"",J5571&lt;&gt;""),HYPERLINK("#'"&amp;C5571&amp;"'!"&amp;J5571,J5571),"")</f>
        <v/>
      </c>
    </row>
    <row r="5572" ht="15" customHeight="1">
      <c r="B5572" s="16">
        <f>IF(AND(C5572&lt;&gt;"",J5572&lt;&gt;""),HYPERLINK("#'"&amp;C5572&amp;"'!"&amp;J5572,J5572),"")</f>
        <v/>
      </c>
    </row>
    <row r="5573" ht="15" customHeight="1">
      <c r="B5573" s="16">
        <f>IF(AND(C5573&lt;&gt;"",J5573&lt;&gt;""),HYPERLINK("#'"&amp;C5573&amp;"'!"&amp;J5573,J5573),"")</f>
        <v/>
      </c>
    </row>
    <row r="5574" ht="15" customHeight="1">
      <c r="B5574" s="16">
        <f>IF(AND(C5574&lt;&gt;"",J5574&lt;&gt;""),HYPERLINK("#'"&amp;C5574&amp;"'!"&amp;J5574,J5574),"")</f>
        <v/>
      </c>
    </row>
    <row r="5575" ht="15" customHeight="1">
      <c r="B5575" s="16">
        <f>IF(AND(C5575&lt;&gt;"",J5575&lt;&gt;""),HYPERLINK("#'"&amp;C5575&amp;"'!"&amp;J5575,J5575),"")</f>
        <v/>
      </c>
    </row>
    <row r="5576" ht="15" customHeight="1">
      <c r="B5576" s="16">
        <f>IF(AND(C5576&lt;&gt;"",J5576&lt;&gt;""),HYPERLINK("#'"&amp;C5576&amp;"'!"&amp;J5576,J5576),"")</f>
        <v/>
      </c>
    </row>
    <row r="5577" ht="15" customHeight="1">
      <c r="B5577" s="16">
        <f>IF(AND(C5577&lt;&gt;"",J5577&lt;&gt;""),HYPERLINK("#'"&amp;C5577&amp;"'!"&amp;J5577,J5577),"")</f>
        <v/>
      </c>
    </row>
    <row r="5578" ht="15" customHeight="1">
      <c r="B5578" s="16">
        <f>IF(AND(C5578&lt;&gt;"",J5578&lt;&gt;""),HYPERLINK("#'"&amp;C5578&amp;"'!"&amp;J5578,J5578),"")</f>
        <v/>
      </c>
    </row>
    <row r="5579" ht="15" customHeight="1">
      <c r="B5579" s="16">
        <f>IF(AND(C5579&lt;&gt;"",J5579&lt;&gt;""),HYPERLINK("#'"&amp;C5579&amp;"'!"&amp;J5579,J5579),"")</f>
        <v/>
      </c>
    </row>
    <row r="5580" ht="15" customHeight="1">
      <c r="B5580" s="16">
        <f>IF(AND(C5580&lt;&gt;"",J5580&lt;&gt;""),HYPERLINK("#'"&amp;C5580&amp;"'!"&amp;J5580,J5580),"")</f>
        <v/>
      </c>
    </row>
    <row r="5581" ht="15" customHeight="1">
      <c r="B5581" s="16">
        <f>IF(AND(C5581&lt;&gt;"",J5581&lt;&gt;""),HYPERLINK("#'"&amp;C5581&amp;"'!"&amp;J5581,J5581),"")</f>
        <v/>
      </c>
    </row>
    <row r="5582" ht="15" customHeight="1">
      <c r="B5582" s="16">
        <f>IF(AND(C5582&lt;&gt;"",J5582&lt;&gt;""),HYPERLINK("#'"&amp;C5582&amp;"'!"&amp;J5582,J5582),"")</f>
        <v/>
      </c>
    </row>
    <row r="5583" ht="15" customHeight="1">
      <c r="B5583" s="16">
        <f>IF(AND(C5583&lt;&gt;"",J5583&lt;&gt;""),HYPERLINK("#'"&amp;C5583&amp;"'!"&amp;J5583,J5583),"")</f>
        <v/>
      </c>
    </row>
    <row r="5584" ht="15" customHeight="1">
      <c r="B5584" s="16">
        <f>IF(AND(C5584&lt;&gt;"",J5584&lt;&gt;""),HYPERLINK("#'"&amp;C5584&amp;"'!"&amp;J5584,J5584),"")</f>
        <v/>
      </c>
    </row>
    <row r="5585" ht="15" customHeight="1">
      <c r="B5585" s="16">
        <f>IF(AND(C5585&lt;&gt;"",J5585&lt;&gt;""),HYPERLINK("#'"&amp;C5585&amp;"'!"&amp;J5585,J5585),"")</f>
        <v/>
      </c>
    </row>
    <row r="5586" ht="15" customHeight="1">
      <c r="B5586" s="16">
        <f>IF(AND(C5586&lt;&gt;"",J5586&lt;&gt;""),HYPERLINK("#'"&amp;C5586&amp;"'!"&amp;J5586,J5586),"")</f>
        <v/>
      </c>
    </row>
    <row r="5587" ht="15" customHeight="1">
      <c r="B5587" s="16">
        <f>IF(AND(C5587&lt;&gt;"",J5587&lt;&gt;""),HYPERLINK("#'"&amp;C5587&amp;"'!"&amp;J5587,J5587),"")</f>
        <v/>
      </c>
    </row>
    <row r="5588" ht="15" customHeight="1">
      <c r="B5588" s="16">
        <f>IF(AND(C5588&lt;&gt;"",J5588&lt;&gt;""),HYPERLINK("#'"&amp;C5588&amp;"'!"&amp;J5588,J5588),"")</f>
        <v/>
      </c>
    </row>
    <row r="5589" ht="15" customHeight="1">
      <c r="B5589" s="16">
        <f>IF(AND(C5589&lt;&gt;"",J5589&lt;&gt;""),HYPERLINK("#'"&amp;C5589&amp;"'!"&amp;J5589,J5589),"")</f>
        <v/>
      </c>
    </row>
    <row r="5590" ht="15" customHeight="1">
      <c r="B5590" s="16">
        <f>IF(AND(C5590&lt;&gt;"",J5590&lt;&gt;""),HYPERLINK("#'"&amp;C5590&amp;"'!"&amp;J5590,J5590),"")</f>
        <v/>
      </c>
    </row>
    <row r="5591" ht="15" customHeight="1">
      <c r="B5591" s="16">
        <f>IF(AND(C5591&lt;&gt;"",J5591&lt;&gt;""),HYPERLINK("#'"&amp;C5591&amp;"'!"&amp;J5591,J5591),"")</f>
        <v/>
      </c>
    </row>
    <row r="5592" ht="15" customHeight="1">
      <c r="B5592" s="16">
        <f>IF(AND(C5592&lt;&gt;"",J5592&lt;&gt;""),HYPERLINK("#'"&amp;C5592&amp;"'!"&amp;J5592,J5592),"")</f>
        <v/>
      </c>
    </row>
    <row r="5593" ht="15" customHeight="1">
      <c r="B5593" s="16">
        <f>IF(AND(C5593&lt;&gt;"",J5593&lt;&gt;""),HYPERLINK("#'"&amp;C5593&amp;"'!"&amp;J5593,J5593),"")</f>
        <v/>
      </c>
    </row>
    <row r="5594" ht="15" customHeight="1">
      <c r="B5594" s="16">
        <f>IF(AND(C5594&lt;&gt;"",J5594&lt;&gt;""),HYPERLINK("#'"&amp;C5594&amp;"'!"&amp;J5594,J5594),"")</f>
        <v/>
      </c>
    </row>
    <row r="5595" ht="15" customHeight="1">
      <c r="B5595" s="16">
        <f>IF(AND(C5595&lt;&gt;"",J5595&lt;&gt;""),HYPERLINK("#'"&amp;C5595&amp;"'!"&amp;J5595,J5595),"")</f>
        <v/>
      </c>
    </row>
    <row r="5596" ht="15" customHeight="1">
      <c r="B5596" s="16">
        <f>IF(AND(C5596&lt;&gt;"",J5596&lt;&gt;""),HYPERLINK("#'"&amp;C5596&amp;"'!"&amp;J5596,J5596),"")</f>
        <v/>
      </c>
    </row>
    <row r="5597" ht="15" customHeight="1">
      <c r="B5597" s="16">
        <f>IF(AND(C5597&lt;&gt;"",J5597&lt;&gt;""),HYPERLINK("#'"&amp;C5597&amp;"'!"&amp;J5597,J5597),"")</f>
        <v/>
      </c>
    </row>
    <row r="5598" ht="15" customHeight="1">
      <c r="B5598" s="16">
        <f>IF(AND(C5598&lt;&gt;"",J5598&lt;&gt;""),HYPERLINK("#'"&amp;C5598&amp;"'!"&amp;J5598,J5598),"")</f>
        <v/>
      </c>
    </row>
    <row r="5599" ht="15" customHeight="1">
      <c r="B5599" s="16">
        <f>IF(AND(C5599&lt;&gt;"",J5599&lt;&gt;""),HYPERLINK("#'"&amp;C5599&amp;"'!"&amp;J5599,J5599),"")</f>
        <v/>
      </c>
    </row>
    <row r="5600" ht="15" customHeight="1">
      <c r="B5600" s="16">
        <f>IF(AND(C5600&lt;&gt;"",J5600&lt;&gt;""),HYPERLINK("#'"&amp;C5600&amp;"'!"&amp;J5600,J5600),"")</f>
        <v/>
      </c>
    </row>
    <row r="5601" ht="15" customHeight="1">
      <c r="B5601" s="16">
        <f>IF(AND(C5601&lt;&gt;"",J5601&lt;&gt;""),HYPERLINK("#'"&amp;C5601&amp;"'!"&amp;J5601,J5601),"")</f>
        <v/>
      </c>
    </row>
    <row r="5602" ht="15" customHeight="1">
      <c r="B5602" s="16">
        <f>IF(AND(C5602&lt;&gt;"",J5602&lt;&gt;""),HYPERLINK("#'"&amp;C5602&amp;"'!"&amp;J5602,J5602),"")</f>
        <v/>
      </c>
    </row>
    <row r="5603" ht="15" customHeight="1">
      <c r="B5603" s="16">
        <f>IF(AND(C5603&lt;&gt;"",J5603&lt;&gt;""),HYPERLINK("#'"&amp;C5603&amp;"'!"&amp;J5603,J5603),"")</f>
        <v/>
      </c>
    </row>
    <row r="5604" ht="15" customHeight="1">
      <c r="B5604" s="16">
        <f>IF(AND(C5604&lt;&gt;"",J5604&lt;&gt;""),HYPERLINK("#'"&amp;C5604&amp;"'!"&amp;J5604,J5604),"")</f>
        <v/>
      </c>
    </row>
    <row r="5605" ht="15" customHeight="1">
      <c r="B5605" s="16">
        <f>IF(AND(C5605&lt;&gt;"",J5605&lt;&gt;""),HYPERLINK("#'"&amp;C5605&amp;"'!"&amp;J5605,J5605),"")</f>
        <v/>
      </c>
    </row>
    <row r="5606" ht="15" customHeight="1">
      <c r="B5606" s="16">
        <f>IF(AND(C5606&lt;&gt;"",J5606&lt;&gt;""),HYPERLINK("#'"&amp;C5606&amp;"'!"&amp;J5606,J5606),"")</f>
        <v/>
      </c>
    </row>
    <row r="5607" ht="15" customHeight="1">
      <c r="B5607" s="16">
        <f>IF(AND(C5607&lt;&gt;"",J5607&lt;&gt;""),HYPERLINK("#'"&amp;C5607&amp;"'!"&amp;J5607,J5607),"")</f>
        <v/>
      </c>
    </row>
    <row r="5608" ht="15" customHeight="1">
      <c r="B5608" s="16">
        <f>IF(AND(C5608&lt;&gt;"",J5608&lt;&gt;""),HYPERLINK("#'"&amp;C5608&amp;"'!"&amp;J5608,J5608),"")</f>
        <v/>
      </c>
    </row>
    <row r="5609" ht="15" customHeight="1">
      <c r="B5609" s="16">
        <f>IF(AND(C5609&lt;&gt;"",J5609&lt;&gt;""),HYPERLINK("#'"&amp;C5609&amp;"'!"&amp;J5609,J5609),"")</f>
        <v/>
      </c>
    </row>
    <row r="5610" ht="15" customHeight="1">
      <c r="B5610" s="16">
        <f>IF(AND(C5610&lt;&gt;"",J5610&lt;&gt;""),HYPERLINK("#'"&amp;C5610&amp;"'!"&amp;J5610,J5610),"")</f>
        <v/>
      </c>
    </row>
    <row r="5611" ht="15" customHeight="1">
      <c r="B5611" s="16">
        <f>IF(AND(C5611&lt;&gt;"",J5611&lt;&gt;""),HYPERLINK("#'"&amp;C5611&amp;"'!"&amp;J5611,J5611),"")</f>
        <v/>
      </c>
    </row>
    <row r="5612" ht="15" customHeight="1">
      <c r="B5612" s="16">
        <f>IF(AND(C5612&lt;&gt;"",J5612&lt;&gt;""),HYPERLINK("#'"&amp;C5612&amp;"'!"&amp;J5612,J5612),"")</f>
        <v/>
      </c>
    </row>
    <row r="5613" ht="15" customHeight="1">
      <c r="B5613" s="16">
        <f>IF(AND(C5613&lt;&gt;"",J5613&lt;&gt;""),HYPERLINK("#'"&amp;C5613&amp;"'!"&amp;J5613,J5613),"")</f>
        <v/>
      </c>
    </row>
    <row r="5614" ht="15" customHeight="1">
      <c r="B5614" s="16">
        <f>IF(AND(C5614&lt;&gt;"",J5614&lt;&gt;""),HYPERLINK("#'"&amp;C5614&amp;"'!"&amp;J5614,J5614),"")</f>
        <v/>
      </c>
    </row>
    <row r="5615" ht="15" customHeight="1">
      <c r="B5615" s="16">
        <f>IF(AND(C5615&lt;&gt;"",J5615&lt;&gt;""),HYPERLINK("#'"&amp;C5615&amp;"'!"&amp;J5615,J5615),"")</f>
        <v/>
      </c>
    </row>
    <row r="5616" ht="15" customHeight="1">
      <c r="B5616" s="16">
        <f>IF(AND(C5616&lt;&gt;"",J5616&lt;&gt;""),HYPERLINK("#'"&amp;C5616&amp;"'!"&amp;J5616,J5616),"")</f>
        <v/>
      </c>
    </row>
    <row r="5617" ht="15" customHeight="1">
      <c r="B5617" s="16">
        <f>IF(AND(C5617&lt;&gt;"",J5617&lt;&gt;""),HYPERLINK("#'"&amp;C5617&amp;"'!"&amp;J5617,J5617),"")</f>
        <v/>
      </c>
    </row>
    <row r="5618" ht="15" customHeight="1">
      <c r="B5618" s="16">
        <f>IF(AND(C5618&lt;&gt;"",J5618&lt;&gt;""),HYPERLINK("#'"&amp;C5618&amp;"'!"&amp;J5618,J5618),"")</f>
        <v/>
      </c>
    </row>
    <row r="5619" ht="15" customHeight="1">
      <c r="B5619" s="16">
        <f>IF(AND(C5619&lt;&gt;"",J5619&lt;&gt;""),HYPERLINK("#'"&amp;C5619&amp;"'!"&amp;J5619,J5619),"")</f>
        <v/>
      </c>
    </row>
    <row r="5620" ht="15" customHeight="1">
      <c r="B5620" s="16">
        <f>IF(AND(C5620&lt;&gt;"",J5620&lt;&gt;""),HYPERLINK("#'"&amp;C5620&amp;"'!"&amp;J5620,J5620),"")</f>
        <v/>
      </c>
    </row>
    <row r="5621" ht="15" customHeight="1">
      <c r="B5621" s="16">
        <f>IF(AND(C5621&lt;&gt;"",J5621&lt;&gt;""),HYPERLINK("#'"&amp;C5621&amp;"'!"&amp;J5621,J5621),"")</f>
        <v/>
      </c>
    </row>
    <row r="5622" ht="15" customHeight="1">
      <c r="B5622" s="16">
        <f>IF(AND(C5622&lt;&gt;"",J5622&lt;&gt;""),HYPERLINK("#'"&amp;C5622&amp;"'!"&amp;J5622,J5622),"")</f>
        <v/>
      </c>
    </row>
    <row r="5623" ht="15" customHeight="1">
      <c r="B5623" s="16">
        <f>IF(AND(C5623&lt;&gt;"",J5623&lt;&gt;""),HYPERLINK("#'"&amp;C5623&amp;"'!"&amp;J5623,J5623),"")</f>
        <v/>
      </c>
    </row>
    <row r="5624" ht="15" customHeight="1">
      <c r="B5624" s="16">
        <f>IF(AND(C5624&lt;&gt;"",J5624&lt;&gt;""),HYPERLINK("#'"&amp;C5624&amp;"'!"&amp;J5624,J5624),"")</f>
        <v/>
      </c>
    </row>
    <row r="5625" ht="15" customHeight="1">
      <c r="B5625" s="16">
        <f>IF(AND(C5625&lt;&gt;"",J5625&lt;&gt;""),HYPERLINK("#'"&amp;C5625&amp;"'!"&amp;J5625,J5625),"")</f>
        <v/>
      </c>
    </row>
    <row r="5626" ht="15" customHeight="1">
      <c r="B5626" s="16">
        <f>IF(AND(C5626&lt;&gt;"",J5626&lt;&gt;""),HYPERLINK("#'"&amp;C5626&amp;"'!"&amp;J5626,J5626),"")</f>
        <v/>
      </c>
    </row>
    <row r="5627" ht="15" customHeight="1">
      <c r="B5627" s="16">
        <f>IF(AND(C5627&lt;&gt;"",J5627&lt;&gt;""),HYPERLINK("#'"&amp;C5627&amp;"'!"&amp;J5627,J5627),"")</f>
        <v/>
      </c>
    </row>
    <row r="5628" ht="15" customHeight="1">
      <c r="B5628" s="16">
        <f>IF(AND(C5628&lt;&gt;"",J5628&lt;&gt;""),HYPERLINK("#'"&amp;C5628&amp;"'!"&amp;J5628,J5628),"")</f>
        <v/>
      </c>
    </row>
    <row r="5629" ht="15" customHeight="1">
      <c r="B5629" s="16">
        <f>IF(AND(C5629&lt;&gt;"",J5629&lt;&gt;""),HYPERLINK("#'"&amp;C5629&amp;"'!"&amp;J5629,J5629),"")</f>
        <v/>
      </c>
    </row>
    <row r="5630" ht="15" customHeight="1">
      <c r="B5630" s="16">
        <f>IF(AND(C5630&lt;&gt;"",J5630&lt;&gt;""),HYPERLINK("#'"&amp;C5630&amp;"'!"&amp;J5630,J5630),"")</f>
        <v/>
      </c>
    </row>
    <row r="5631" ht="15" customHeight="1">
      <c r="B5631" s="16">
        <f>IF(AND(C5631&lt;&gt;"",J5631&lt;&gt;""),HYPERLINK("#'"&amp;C5631&amp;"'!"&amp;J5631,J5631),"")</f>
        <v/>
      </c>
    </row>
    <row r="5632" ht="15" customHeight="1">
      <c r="B5632" s="16">
        <f>IF(AND(C5632&lt;&gt;"",J5632&lt;&gt;""),HYPERLINK("#'"&amp;C5632&amp;"'!"&amp;J5632,J5632),"")</f>
        <v/>
      </c>
    </row>
    <row r="5633" ht="15" customHeight="1">
      <c r="B5633" s="16">
        <f>IF(AND(C5633&lt;&gt;"",J5633&lt;&gt;""),HYPERLINK("#'"&amp;C5633&amp;"'!"&amp;J5633,J5633),"")</f>
        <v/>
      </c>
    </row>
    <row r="5634" ht="15" customHeight="1">
      <c r="B5634" s="16">
        <f>IF(AND(C5634&lt;&gt;"",J5634&lt;&gt;""),HYPERLINK("#'"&amp;C5634&amp;"'!"&amp;J5634,J5634),"")</f>
        <v/>
      </c>
    </row>
    <row r="5635" ht="15" customHeight="1">
      <c r="B5635" s="16">
        <f>IF(AND(C5635&lt;&gt;"",J5635&lt;&gt;""),HYPERLINK("#'"&amp;C5635&amp;"'!"&amp;J5635,J5635),"")</f>
        <v/>
      </c>
    </row>
    <row r="5636" ht="15" customHeight="1">
      <c r="B5636" s="16">
        <f>IF(AND(C5636&lt;&gt;"",J5636&lt;&gt;""),HYPERLINK("#'"&amp;C5636&amp;"'!"&amp;J5636,J5636),"")</f>
        <v/>
      </c>
    </row>
    <row r="5637" ht="15" customHeight="1">
      <c r="B5637" s="16">
        <f>IF(AND(C5637&lt;&gt;"",J5637&lt;&gt;""),HYPERLINK("#'"&amp;C5637&amp;"'!"&amp;J5637,J5637),"")</f>
        <v/>
      </c>
    </row>
    <row r="5638" ht="15" customHeight="1">
      <c r="B5638" s="16">
        <f>IF(AND(C5638&lt;&gt;"",J5638&lt;&gt;""),HYPERLINK("#'"&amp;C5638&amp;"'!"&amp;J5638,J5638),"")</f>
        <v/>
      </c>
    </row>
    <row r="5639" ht="15" customHeight="1">
      <c r="B5639" s="16">
        <f>IF(AND(C5639&lt;&gt;"",J5639&lt;&gt;""),HYPERLINK("#'"&amp;C5639&amp;"'!"&amp;J5639,J5639),"")</f>
        <v/>
      </c>
    </row>
    <row r="5640" ht="15" customHeight="1">
      <c r="B5640" s="16">
        <f>IF(AND(C5640&lt;&gt;"",J5640&lt;&gt;""),HYPERLINK("#'"&amp;C5640&amp;"'!"&amp;J5640,J5640),"")</f>
        <v/>
      </c>
    </row>
    <row r="5641" ht="15" customHeight="1">
      <c r="B5641" s="16">
        <f>IF(AND(C5641&lt;&gt;"",J5641&lt;&gt;""),HYPERLINK("#'"&amp;C5641&amp;"'!"&amp;J5641,J5641),"")</f>
        <v/>
      </c>
    </row>
    <row r="5642" ht="15" customHeight="1">
      <c r="B5642" s="16">
        <f>IF(AND(C5642&lt;&gt;"",J5642&lt;&gt;""),HYPERLINK("#'"&amp;C5642&amp;"'!"&amp;J5642,J5642),"")</f>
        <v/>
      </c>
    </row>
    <row r="5643" ht="15" customHeight="1">
      <c r="B5643" s="16">
        <f>IF(AND(C5643&lt;&gt;"",J5643&lt;&gt;""),HYPERLINK("#'"&amp;C5643&amp;"'!"&amp;J5643,J5643),"")</f>
        <v/>
      </c>
    </row>
    <row r="5644" ht="15" customHeight="1">
      <c r="B5644" s="16">
        <f>IF(AND(C5644&lt;&gt;"",J5644&lt;&gt;""),HYPERLINK("#'"&amp;C5644&amp;"'!"&amp;J5644,J5644),"")</f>
        <v/>
      </c>
    </row>
    <row r="5645" ht="15" customHeight="1">
      <c r="B5645" s="16">
        <f>IF(AND(C5645&lt;&gt;"",J5645&lt;&gt;""),HYPERLINK("#'"&amp;C5645&amp;"'!"&amp;J5645,J5645),"")</f>
        <v/>
      </c>
    </row>
    <row r="5646" ht="15" customHeight="1">
      <c r="B5646" s="16">
        <f>IF(AND(C5646&lt;&gt;"",J5646&lt;&gt;""),HYPERLINK("#'"&amp;C5646&amp;"'!"&amp;J5646,J5646),"")</f>
        <v/>
      </c>
    </row>
    <row r="5647" ht="15" customHeight="1">
      <c r="B5647" s="16">
        <f>IF(AND(C5647&lt;&gt;"",J5647&lt;&gt;""),HYPERLINK("#'"&amp;C5647&amp;"'!"&amp;J5647,J5647),"")</f>
        <v/>
      </c>
    </row>
    <row r="5648" ht="15" customHeight="1">
      <c r="B5648" s="16">
        <f>IF(AND(C5648&lt;&gt;"",J5648&lt;&gt;""),HYPERLINK("#'"&amp;C5648&amp;"'!"&amp;J5648,J5648),"")</f>
        <v/>
      </c>
    </row>
    <row r="5649" ht="15" customHeight="1">
      <c r="B5649" s="16">
        <f>IF(AND(C5649&lt;&gt;"",J5649&lt;&gt;""),HYPERLINK("#'"&amp;C5649&amp;"'!"&amp;J5649,J5649),"")</f>
        <v/>
      </c>
    </row>
    <row r="5650" ht="15" customHeight="1">
      <c r="B5650" s="16">
        <f>IF(AND(C5650&lt;&gt;"",J5650&lt;&gt;""),HYPERLINK("#'"&amp;C5650&amp;"'!"&amp;J5650,J5650),"")</f>
        <v/>
      </c>
    </row>
    <row r="5651" ht="15" customHeight="1">
      <c r="B5651" s="16">
        <f>IF(AND(C5651&lt;&gt;"",J5651&lt;&gt;""),HYPERLINK("#'"&amp;C5651&amp;"'!"&amp;J5651,J5651),"")</f>
        <v/>
      </c>
    </row>
    <row r="5652" ht="15" customHeight="1">
      <c r="B5652" s="16">
        <f>IF(AND(C5652&lt;&gt;"",J5652&lt;&gt;""),HYPERLINK("#'"&amp;C5652&amp;"'!"&amp;J5652,J5652),"")</f>
        <v/>
      </c>
    </row>
    <row r="5653" ht="15" customHeight="1">
      <c r="B5653" s="16">
        <f>IF(AND(C5653&lt;&gt;"",J5653&lt;&gt;""),HYPERLINK("#'"&amp;C5653&amp;"'!"&amp;J5653,J5653),"")</f>
        <v/>
      </c>
    </row>
    <row r="5654" ht="15" customHeight="1">
      <c r="B5654" s="16">
        <f>IF(AND(C5654&lt;&gt;"",J5654&lt;&gt;""),HYPERLINK("#'"&amp;C5654&amp;"'!"&amp;J5654,J5654),"")</f>
        <v/>
      </c>
    </row>
    <row r="5655" ht="15" customHeight="1">
      <c r="B5655" s="16">
        <f>IF(AND(C5655&lt;&gt;"",J5655&lt;&gt;""),HYPERLINK("#'"&amp;C5655&amp;"'!"&amp;J5655,J5655),"")</f>
        <v/>
      </c>
    </row>
    <row r="5656" ht="15" customHeight="1">
      <c r="B5656" s="16">
        <f>IF(AND(C5656&lt;&gt;"",J5656&lt;&gt;""),HYPERLINK("#'"&amp;C5656&amp;"'!"&amp;J5656,J5656),"")</f>
        <v/>
      </c>
    </row>
    <row r="5657" ht="15" customHeight="1">
      <c r="B5657" s="16">
        <f>IF(AND(C5657&lt;&gt;"",J5657&lt;&gt;""),HYPERLINK("#'"&amp;C5657&amp;"'!"&amp;J5657,J5657),"")</f>
        <v/>
      </c>
    </row>
    <row r="5658" ht="15" customHeight="1">
      <c r="B5658" s="16">
        <f>IF(AND(C5658&lt;&gt;"",J5658&lt;&gt;""),HYPERLINK("#'"&amp;C5658&amp;"'!"&amp;J5658,J5658),"")</f>
        <v/>
      </c>
    </row>
    <row r="5659" ht="15" customHeight="1">
      <c r="B5659" s="16">
        <f>IF(AND(C5659&lt;&gt;"",J5659&lt;&gt;""),HYPERLINK("#'"&amp;C5659&amp;"'!"&amp;J5659,J5659),"")</f>
        <v/>
      </c>
    </row>
    <row r="5660" ht="15" customHeight="1">
      <c r="B5660" s="16">
        <f>IF(AND(C5660&lt;&gt;"",J5660&lt;&gt;""),HYPERLINK("#'"&amp;C5660&amp;"'!"&amp;J5660,J5660),"")</f>
        <v/>
      </c>
    </row>
    <row r="5661" ht="15" customHeight="1">
      <c r="B5661" s="16">
        <f>IF(AND(C5661&lt;&gt;"",J5661&lt;&gt;""),HYPERLINK("#'"&amp;C5661&amp;"'!"&amp;J5661,J5661),"")</f>
        <v/>
      </c>
    </row>
    <row r="5662" ht="15" customHeight="1">
      <c r="B5662" s="16">
        <f>IF(AND(C5662&lt;&gt;"",J5662&lt;&gt;""),HYPERLINK("#'"&amp;C5662&amp;"'!"&amp;J5662,J5662),"")</f>
        <v/>
      </c>
    </row>
    <row r="5663" ht="15" customHeight="1">
      <c r="B5663" s="16">
        <f>IF(AND(C5663&lt;&gt;"",J5663&lt;&gt;""),HYPERLINK("#'"&amp;C5663&amp;"'!"&amp;J5663,J5663),"")</f>
        <v/>
      </c>
    </row>
    <row r="5664" ht="15" customHeight="1">
      <c r="B5664" s="16">
        <f>IF(AND(C5664&lt;&gt;"",J5664&lt;&gt;""),HYPERLINK("#'"&amp;C5664&amp;"'!"&amp;J5664,J5664),"")</f>
        <v/>
      </c>
    </row>
    <row r="5665" ht="15" customHeight="1">
      <c r="B5665" s="16">
        <f>IF(AND(C5665&lt;&gt;"",J5665&lt;&gt;""),HYPERLINK("#'"&amp;C5665&amp;"'!"&amp;J5665,J5665),"")</f>
        <v/>
      </c>
    </row>
    <row r="5666" ht="15" customHeight="1">
      <c r="B5666" s="16">
        <f>IF(AND(C5666&lt;&gt;"",J5666&lt;&gt;""),HYPERLINK("#'"&amp;C5666&amp;"'!"&amp;J5666,J5666),"")</f>
        <v/>
      </c>
    </row>
    <row r="5667" ht="15" customHeight="1">
      <c r="B5667" s="16">
        <f>IF(AND(C5667&lt;&gt;"",J5667&lt;&gt;""),HYPERLINK("#'"&amp;C5667&amp;"'!"&amp;J5667,J5667),"")</f>
        <v/>
      </c>
    </row>
    <row r="5668" ht="15" customHeight="1">
      <c r="B5668" s="16">
        <f>IF(AND(C5668&lt;&gt;"",J5668&lt;&gt;""),HYPERLINK("#'"&amp;C5668&amp;"'!"&amp;J5668,J5668),"")</f>
        <v/>
      </c>
    </row>
    <row r="5669" ht="15" customHeight="1">
      <c r="B5669" s="16">
        <f>IF(AND(C5669&lt;&gt;"",J5669&lt;&gt;""),HYPERLINK("#'"&amp;C5669&amp;"'!"&amp;J5669,J5669),"")</f>
        <v/>
      </c>
    </row>
    <row r="5670" ht="15" customHeight="1">
      <c r="B5670" s="16">
        <f>IF(AND(C5670&lt;&gt;"",J5670&lt;&gt;""),HYPERLINK("#'"&amp;C5670&amp;"'!"&amp;J5670,J5670),"")</f>
        <v/>
      </c>
    </row>
    <row r="5671" ht="15" customHeight="1">
      <c r="B5671" s="16">
        <f>IF(AND(C5671&lt;&gt;"",J5671&lt;&gt;""),HYPERLINK("#'"&amp;C5671&amp;"'!"&amp;J5671,J5671),"")</f>
        <v/>
      </c>
    </row>
    <row r="5672" ht="15" customHeight="1">
      <c r="B5672" s="16">
        <f>IF(AND(C5672&lt;&gt;"",J5672&lt;&gt;""),HYPERLINK("#'"&amp;C5672&amp;"'!"&amp;J5672,J5672),"")</f>
        <v/>
      </c>
    </row>
    <row r="5673" ht="15" customHeight="1">
      <c r="B5673" s="16">
        <f>IF(AND(C5673&lt;&gt;"",J5673&lt;&gt;""),HYPERLINK("#'"&amp;C5673&amp;"'!"&amp;J5673,J5673),"")</f>
        <v/>
      </c>
    </row>
    <row r="5674" ht="15" customHeight="1">
      <c r="B5674" s="16">
        <f>IF(AND(C5674&lt;&gt;"",J5674&lt;&gt;""),HYPERLINK("#'"&amp;C5674&amp;"'!"&amp;J5674,J5674),"")</f>
        <v/>
      </c>
    </row>
    <row r="5675" ht="15" customHeight="1">
      <c r="B5675" s="16">
        <f>IF(AND(C5675&lt;&gt;"",J5675&lt;&gt;""),HYPERLINK("#'"&amp;C5675&amp;"'!"&amp;J5675,J5675),"")</f>
        <v/>
      </c>
    </row>
    <row r="5676" ht="15" customHeight="1">
      <c r="B5676" s="16">
        <f>IF(AND(C5676&lt;&gt;"",J5676&lt;&gt;""),HYPERLINK("#'"&amp;C5676&amp;"'!"&amp;J5676,J5676),"")</f>
        <v/>
      </c>
    </row>
    <row r="5677" ht="15" customHeight="1">
      <c r="B5677" s="16">
        <f>IF(AND(C5677&lt;&gt;"",J5677&lt;&gt;""),HYPERLINK("#'"&amp;C5677&amp;"'!"&amp;J5677,J5677),"")</f>
        <v/>
      </c>
    </row>
    <row r="5678" ht="15" customHeight="1">
      <c r="B5678" s="16">
        <f>IF(AND(C5678&lt;&gt;"",J5678&lt;&gt;""),HYPERLINK("#'"&amp;C5678&amp;"'!"&amp;J5678,J5678),"")</f>
        <v/>
      </c>
    </row>
    <row r="5679" ht="15" customHeight="1">
      <c r="B5679" s="16">
        <f>IF(AND(C5679&lt;&gt;"",J5679&lt;&gt;""),HYPERLINK("#'"&amp;C5679&amp;"'!"&amp;J5679,J5679),"")</f>
        <v/>
      </c>
    </row>
    <row r="5680" ht="15" customHeight="1">
      <c r="B5680" s="16">
        <f>IF(AND(C5680&lt;&gt;"",J5680&lt;&gt;""),HYPERLINK("#'"&amp;C5680&amp;"'!"&amp;J5680,J5680),"")</f>
        <v/>
      </c>
    </row>
    <row r="5681" ht="15" customHeight="1">
      <c r="B5681" s="16">
        <f>IF(AND(C5681&lt;&gt;"",J5681&lt;&gt;""),HYPERLINK("#'"&amp;C5681&amp;"'!"&amp;J5681,J5681),"")</f>
        <v/>
      </c>
    </row>
    <row r="5682" ht="15" customHeight="1">
      <c r="B5682" s="16">
        <f>IF(AND(C5682&lt;&gt;"",J5682&lt;&gt;""),HYPERLINK("#'"&amp;C5682&amp;"'!"&amp;J5682,J5682),"")</f>
        <v/>
      </c>
    </row>
    <row r="5683" ht="15" customHeight="1">
      <c r="B5683" s="16">
        <f>IF(AND(C5683&lt;&gt;"",J5683&lt;&gt;""),HYPERLINK("#'"&amp;C5683&amp;"'!"&amp;J5683,J5683),"")</f>
        <v/>
      </c>
    </row>
    <row r="5684" ht="15" customHeight="1">
      <c r="B5684" s="16">
        <f>IF(AND(C5684&lt;&gt;"",J5684&lt;&gt;""),HYPERLINK("#'"&amp;C5684&amp;"'!"&amp;J5684,J5684),"")</f>
        <v/>
      </c>
    </row>
    <row r="5685" ht="15" customHeight="1">
      <c r="B5685" s="16">
        <f>IF(AND(C5685&lt;&gt;"",J5685&lt;&gt;""),HYPERLINK("#'"&amp;C5685&amp;"'!"&amp;J5685,J5685),"")</f>
        <v/>
      </c>
    </row>
    <row r="5686" ht="15" customHeight="1">
      <c r="B5686" s="16">
        <f>IF(AND(C5686&lt;&gt;"",J5686&lt;&gt;""),HYPERLINK("#'"&amp;C5686&amp;"'!"&amp;J5686,J5686),"")</f>
        <v/>
      </c>
    </row>
    <row r="5687" ht="15" customHeight="1">
      <c r="B5687" s="16">
        <f>IF(AND(C5687&lt;&gt;"",J5687&lt;&gt;""),HYPERLINK("#'"&amp;C5687&amp;"'!"&amp;J5687,J5687),"")</f>
        <v/>
      </c>
    </row>
    <row r="5688" ht="15" customHeight="1">
      <c r="B5688" s="16">
        <f>IF(AND(C5688&lt;&gt;"",J5688&lt;&gt;""),HYPERLINK("#'"&amp;C5688&amp;"'!"&amp;J5688,J5688),"")</f>
        <v/>
      </c>
    </row>
    <row r="5689" ht="15" customHeight="1">
      <c r="B5689" s="16">
        <f>IF(AND(C5689&lt;&gt;"",J5689&lt;&gt;""),HYPERLINK("#'"&amp;C5689&amp;"'!"&amp;J5689,J5689),"")</f>
        <v/>
      </c>
    </row>
    <row r="5690" ht="15" customHeight="1">
      <c r="B5690" s="16">
        <f>IF(AND(C5690&lt;&gt;"",J5690&lt;&gt;""),HYPERLINK("#'"&amp;C5690&amp;"'!"&amp;J5690,J5690),"")</f>
        <v/>
      </c>
    </row>
    <row r="5691" ht="15" customHeight="1">
      <c r="B5691" s="16">
        <f>IF(AND(C5691&lt;&gt;"",J5691&lt;&gt;""),HYPERLINK("#'"&amp;C5691&amp;"'!"&amp;J5691,J5691),"")</f>
        <v/>
      </c>
    </row>
    <row r="5692" ht="15" customHeight="1">
      <c r="B5692" s="16">
        <f>IF(AND(C5692&lt;&gt;"",J5692&lt;&gt;""),HYPERLINK("#'"&amp;C5692&amp;"'!"&amp;J5692,J5692),"")</f>
        <v/>
      </c>
    </row>
    <row r="5693" ht="15" customHeight="1">
      <c r="B5693" s="16">
        <f>IF(AND(C5693&lt;&gt;"",J5693&lt;&gt;""),HYPERLINK("#'"&amp;C5693&amp;"'!"&amp;J5693,J5693),"")</f>
        <v/>
      </c>
    </row>
    <row r="5694" ht="15" customHeight="1">
      <c r="B5694" s="16">
        <f>IF(AND(C5694&lt;&gt;"",J5694&lt;&gt;""),HYPERLINK("#'"&amp;C5694&amp;"'!"&amp;J5694,J5694),"")</f>
        <v/>
      </c>
    </row>
    <row r="5695" ht="15" customHeight="1">
      <c r="B5695" s="16">
        <f>IF(AND(C5695&lt;&gt;"",J5695&lt;&gt;""),HYPERLINK("#'"&amp;C5695&amp;"'!"&amp;J5695,J5695),"")</f>
        <v/>
      </c>
    </row>
    <row r="5696" ht="15" customHeight="1">
      <c r="B5696" s="16">
        <f>IF(AND(C5696&lt;&gt;"",J5696&lt;&gt;""),HYPERLINK("#'"&amp;C5696&amp;"'!"&amp;J5696,J5696),"")</f>
        <v/>
      </c>
    </row>
    <row r="5697" ht="15" customHeight="1">
      <c r="B5697" s="16">
        <f>IF(AND(C5697&lt;&gt;"",J5697&lt;&gt;""),HYPERLINK("#'"&amp;C5697&amp;"'!"&amp;J5697,J5697),"")</f>
        <v/>
      </c>
    </row>
    <row r="5698" ht="15" customHeight="1">
      <c r="B5698" s="16">
        <f>IF(AND(C5698&lt;&gt;"",J5698&lt;&gt;""),HYPERLINK("#'"&amp;C5698&amp;"'!"&amp;J5698,J5698),"")</f>
        <v/>
      </c>
    </row>
    <row r="5699" ht="15" customHeight="1">
      <c r="B5699" s="16">
        <f>IF(AND(C5699&lt;&gt;"",J5699&lt;&gt;""),HYPERLINK("#'"&amp;C5699&amp;"'!"&amp;J5699,J5699),"")</f>
        <v/>
      </c>
    </row>
    <row r="5700" ht="15" customHeight="1">
      <c r="B5700" s="16">
        <f>IF(AND(C5700&lt;&gt;"",J5700&lt;&gt;""),HYPERLINK("#'"&amp;C5700&amp;"'!"&amp;J5700,J5700),"")</f>
        <v/>
      </c>
    </row>
    <row r="5701" ht="15" customHeight="1">
      <c r="B5701" s="16">
        <f>IF(AND(C5701&lt;&gt;"",J5701&lt;&gt;""),HYPERLINK("#'"&amp;C5701&amp;"'!"&amp;J5701,J5701),"")</f>
        <v/>
      </c>
    </row>
    <row r="5702" ht="15" customHeight="1">
      <c r="B5702" s="16">
        <f>IF(AND(C5702&lt;&gt;"",J5702&lt;&gt;""),HYPERLINK("#'"&amp;C5702&amp;"'!"&amp;J5702,J5702),"")</f>
        <v/>
      </c>
    </row>
    <row r="5703" ht="15" customHeight="1">
      <c r="B5703" s="16">
        <f>IF(AND(C5703&lt;&gt;"",J5703&lt;&gt;""),HYPERLINK("#'"&amp;C5703&amp;"'!"&amp;J5703,J5703),"")</f>
        <v/>
      </c>
    </row>
    <row r="5704" ht="15" customHeight="1">
      <c r="B5704" s="16">
        <f>IF(AND(C5704&lt;&gt;"",J5704&lt;&gt;""),HYPERLINK("#'"&amp;C5704&amp;"'!"&amp;J5704,J5704),"")</f>
        <v/>
      </c>
    </row>
    <row r="5705" ht="15" customHeight="1">
      <c r="B5705" s="16">
        <f>IF(AND(C5705&lt;&gt;"",J5705&lt;&gt;""),HYPERLINK("#'"&amp;C5705&amp;"'!"&amp;J5705,J5705),"")</f>
        <v/>
      </c>
    </row>
    <row r="5706" ht="15" customHeight="1">
      <c r="B5706" s="16">
        <f>IF(AND(C5706&lt;&gt;"",J5706&lt;&gt;""),HYPERLINK("#'"&amp;C5706&amp;"'!"&amp;J5706,J5706),"")</f>
        <v/>
      </c>
    </row>
    <row r="5707" ht="15" customHeight="1">
      <c r="B5707" s="16">
        <f>IF(AND(C5707&lt;&gt;"",J5707&lt;&gt;""),HYPERLINK("#'"&amp;C5707&amp;"'!"&amp;J5707,J5707),"")</f>
        <v/>
      </c>
    </row>
    <row r="5708" ht="15" customHeight="1">
      <c r="B5708" s="16">
        <f>IF(AND(C5708&lt;&gt;"",J5708&lt;&gt;""),HYPERLINK("#'"&amp;C5708&amp;"'!"&amp;J5708,J5708),"")</f>
        <v/>
      </c>
    </row>
    <row r="5709" ht="15" customHeight="1">
      <c r="B5709" s="16">
        <f>IF(AND(C5709&lt;&gt;"",J5709&lt;&gt;""),HYPERLINK("#'"&amp;C5709&amp;"'!"&amp;J5709,J5709),"")</f>
        <v/>
      </c>
    </row>
    <row r="5710" ht="15" customHeight="1">
      <c r="B5710" s="16">
        <f>IF(AND(C5710&lt;&gt;"",J5710&lt;&gt;""),HYPERLINK("#'"&amp;C5710&amp;"'!"&amp;J5710,J5710),"")</f>
        <v/>
      </c>
    </row>
    <row r="5711" ht="15" customHeight="1">
      <c r="B5711" s="16">
        <f>IF(AND(C5711&lt;&gt;"",J5711&lt;&gt;""),HYPERLINK("#'"&amp;C5711&amp;"'!"&amp;J5711,J5711),"")</f>
        <v/>
      </c>
    </row>
    <row r="5712" ht="15" customHeight="1">
      <c r="B5712" s="16">
        <f>IF(AND(C5712&lt;&gt;"",J5712&lt;&gt;""),HYPERLINK("#'"&amp;C5712&amp;"'!"&amp;J5712,J5712),"")</f>
        <v/>
      </c>
    </row>
    <row r="5713" ht="15" customHeight="1">
      <c r="B5713" s="16">
        <f>IF(AND(C5713&lt;&gt;"",J5713&lt;&gt;""),HYPERLINK("#'"&amp;C5713&amp;"'!"&amp;J5713,J5713),"")</f>
        <v/>
      </c>
    </row>
    <row r="5714" ht="15" customHeight="1">
      <c r="B5714" s="16">
        <f>IF(AND(C5714&lt;&gt;"",J5714&lt;&gt;""),HYPERLINK("#'"&amp;C5714&amp;"'!"&amp;J5714,J5714),"")</f>
        <v/>
      </c>
    </row>
    <row r="5715" ht="15" customHeight="1">
      <c r="B5715" s="16">
        <f>IF(AND(C5715&lt;&gt;"",J5715&lt;&gt;""),HYPERLINK("#'"&amp;C5715&amp;"'!"&amp;J5715,J5715),"")</f>
        <v/>
      </c>
    </row>
    <row r="5716" ht="15" customHeight="1">
      <c r="B5716" s="16">
        <f>IF(AND(C5716&lt;&gt;"",J5716&lt;&gt;""),HYPERLINK("#'"&amp;C5716&amp;"'!"&amp;J5716,J5716),"")</f>
        <v/>
      </c>
    </row>
    <row r="5717" ht="15" customHeight="1">
      <c r="B5717" s="16">
        <f>IF(AND(C5717&lt;&gt;"",J5717&lt;&gt;""),HYPERLINK("#'"&amp;C5717&amp;"'!"&amp;J5717,J5717),"")</f>
        <v/>
      </c>
    </row>
    <row r="5718" ht="15" customHeight="1">
      <c r="B5718" s="16">
        <f>IF(AND(C5718&lt;&gt;"",J5718&lt;&gt;""),HYPERLINK("#'"&amp;C5718&amp;"'!"&amp;J5718,J5718),"")</f>
        <v/>
      </c>
    </row>
    <row r="5719" ht="15" customHeight="1">
      <c r="B5719" s="16">
        <f>IF(AND(C5719&lt;&gt;"",J5719&lt;&gt;""),HYPERLINK("#'"&amp;C5719&amp;"'!"&amp;J5719,J5719),"")</f>
        <v/>
      </c>
    </row>
    <row r="5720" ht="15" customHeight="1">
      <c r="B5720" s="16">
        <f>IF(AND(C5720&lt;&gt;"",J5720&lt;&gt;""),HYPERLINK("#'"&amp;C5720&amp;"'!"&amp;J5720,J5720),"")</f>
        <v/>
      </c>
    </row>
    <row r="5721" ht="15" customHeight="1">
      <c r="B5721" s="16">
        <f>IF(AND(C5721&lt;&gt;"",J5721&lt;&gt;""),HYPERLINK("#'"&amp;C5721&amp;"'!"&amp;J5721,J5721),"")</f>
        <v/>
      </c>
    </row>
    <row r="5722" ht="15" customHeight="1">
      <c r="B5722" s="16">
        <f>IF(AND(C5722&lt;&gt;"",J5722&lt;&gt;""),HYPERLINK("#'"&amp;C5722&amp;"'!"&amp;J5722,J5722),"")</f>
        <v/>
      </c>
    </row>
    <row r="5723" ht="15" customHeight="1">
      <c r="B5723" s="16">
        <f>IF(AND(C5723&lt;&gt;"",J5723&lt;&gt;""),HYPERLINK("#'"&amp;C5723&amp;"'!"&amp;J5723,J5723),"")</f>
        <v/>
      </c>
    </row>
    <row r="5724" ht="15" customHeight="1">
      <c r="B5724" s="16">
        <f>IF(AND(C5724&lt;&gt;"",J5724&lt;&gt;""),HYPERLINK("#'"&amp;C5724&amp;"'!"&amp;J5724,J5724),"")</f>
        <v/>
      </c>
    </row>
    <row r="5725" ht="15" customHeight="1">
      <c r="B5725" s="16">
        <f>IF(AND(C5725&lt;&gt;"",J5725&lt;&gt;""),HYPERLINK("#'"&amp;C5725&amp;"'!"&amp;J5725,J5725),"")</f>
        <v/>
      </c>
    </row>
    <row r="5726" ht="15" customHeight="1">
      <c r="B5726" s="16">
        <f>IF(AND(C5726&lt;&gt;"",J5726&lt;&gt;""),HYPERLINK("#'"&amp;C5726&amp;"'!"&amp;J5726,J5726),"")</f>
        <v/>
      </c>
    </row>
    <row r="5727" ht="15" customHeight="1">
      <c r="B5727" s="16">
        <f>IF(AND(C5727&lt;&gt;"",J5727&lt;&gt;""),HYPERLINK("#'"&amp;C5727&amp;"'!"&amp;J5727,J5727),"")</f>
        <v/>
      </c>
    </row>
    <row r="5728" ht="15" customHeight="1">
      <c r="B5728" s="16">
        <f>IF(AND(C5728&lt;&gt;"",J5728&lt;&gt;""),HYPERLINK("#'"&amp;C5728&amp;"'!"&amp;J5728,J5728),"")</f>
        <v/>
      </c>
    </row>
    <row r="5729" ht="15" customHeight="1">
      <c r="B5729" s="16">
        <f>IF(AND(C5729&lt;&gt;"",J5729&lt;&gt;""),HYPERLINK("#'"&amp;C5729&amp;"'!"&amp;J5729,J5729),"")</f>
        <v/>
      </c>
    </row>
    <row r="5730" ht="15" customHeight="1">
      <c r="B5730" s="16">
        <f>IF(AND(C5730&lt;&gt;"",J5730&lt;&gt;""),HYPERLINK("#'"&amp;C5730&amp;"'!"&amp;J5730,J5730),"")</f>
        <v/>
      </c>
    </row>
    <row r="5731" ht="15" customHeight="1">
      <c r="B5731" s="16">
        <f>IF(AND(C5731&lt;&gt;"",J5731&lt;&gt;""),HYPERLINK("#'"&amp;C5731&amp;"'!"&amp;J5731,J5731),"")</f>
        <v/>
      </c>
    </row>
    <row r="5732" ht="15" customHeight="1">
      <c r="B5732" s="16">
        <f>IF(AND(C5732&lt;&gt;"",J5732&lt;&gt;""),HYPERLINK("#'"&amp;C5732&amp;"'!"&amp;J5732,J5732),"")</f>
        <v/>
      </c>
    </row>
    <row r="5733" ht="15" customHeight="1">
      <c r="B5733" s="16">
        <f>IF(AND(C5733&lt;&gt;"",J5733&lt;&gt;""),HYPERLINK("#'"&amp;C5733&amp;"'!"&amp;J5733,J5733),"")</f>
        <v/>
      </c>
    </row>
    <row r="5734" ht="15" customHeight="1">
      <c r="B5734" s="16">
        <f>IF(AND(C5734&lt;&gt;"",J5734&lt;&gt;""),HYPERLINK("#'"&amp;C5734&amp;"'!"&amp;J5734,J5734),"")</f>
        <v/>
      </c>
    </row>
    <row r="5735" ht="15" customHeight="1">
      <c r="B5735" s="16">
        <f>IF(AND(C5735&lt;&gt;"",J5735&lt;&gt;""),HYPERLINK("#'"&amp;C5735&amp;"'!"&amp;J5735,J5735),"")</f>
        <v/>
      </c>
    </row>
    <row r="5736" ht="15" customHeight="1">
      <c r="B5736" s="16">
        <f>IF(AND(C5736&lt;&gt;"",J5736&lt;&gt;""),HYPERLINK("#'"&amp;C5736&amp;"'!"&amp;J5736,J5736),"")</f>
        <v/>
      </c>
    </row>
    <row r="5737" ht="15" customHeight="1">
      <c r="B5737" s="16">
        <f>IF(AND(C5737&lt;&gt;"",J5737&lt;&gt;""),HYPERLINK("#'"&amp;C5737&amp;"'!"&amp;J5737,J5737),"")</f>
        <v/>
      </c>
    </row>
    <row r="5738" ht="15" customHeight="1">
      <c r="B5738" s="16">
        <f>IF(AND(C5738&lt;&gt;"",J5738&lt;&gt;""),HYPERLINK("#'"&amp;C5738&amp;"'!"&amp;J5738,J5738),"")</f>
        <v/>
      </c>
    </row>
    <row r="5739" ht="15" customHeight="1">
      <c r="B5739" s="16">
        <f>IF(AND(C5739&lt;&gt;"",J5739&lt;&gt;""),HYPERLINK("#'"&amp;C5739&amp;"'!"&amp;J5739,J5739),"")</f>
        <v/>
      </c>
    </row>
    <row r="5740" ht="15" customHeight="1">
      <c r="B5740" s="16">
        <f>IF(AND(C5740&lt;&gt;"",J5740&lt;&gt;""),HYPERLINK("#'"&amp;C5740&amp;"'!"&amp;J5740,J5740),"")</f>
        <v/>
      </c>
    </row>
    <row r="5741" ht="15" customHeight="1">
      <c r="B5741" s="16">
        <f>IF(AND(C5741&lt;&gt;"",J5741&lt;&gt;""),HYPERLINK("#'"&amp;C5741&amp;"'!"&amp;J5741,J5741),"")</f>
        <v/>
      </c>
    </row>
    <row r="5742" ht="15" customHeight="1">
      <c r="B5742" s="16">
        <f>IF(AND(C5742&lt;&gt;"",J5742&lt;&gt;""),HYPERLINK("#'"&amp;C5742&amp;"'!"&amp;J5742,J5742),"")</f>
        <v/>
      </c>
    </row>
    <row r="5743" ht="15" customHeight="1">
      <c r="B5743" s="16">
        <f>IF(AND(C5743&lt;&gt;"",J5743&lt;&gt;""),HYPERLINK("#'"&amp;C5743&amp;"'!"&amp;J5743,J5743),"")</f>
        <v/>
      </c>
    </row>
    <row r="5744" ht="15" customHeight="1">
      <c r="B5744" s="16">
        <f>IF(AND(C5744&lt;&gt;"",J5744&lt;&gt;""),HYPERLINK("#'"&amp;C5744&amp;"'!"&amp;J5744,J5744),"")</f>
        <v/>
      </c>
    </row>
    <row r="5745" ht="15" customHeight="1">
      <c r="B5745" s="16">
        <f>IF(AND(C5745&lt;&gt;"",J5745&lt;&gt;""),HYPERLINK("#'"&amp;C5745&amp;"'!"&amp;J5745,J5745),"")</f>
        <v/>
      </c>
    </row>
    <row r="5746" ht="15" customHeight="1">
      <c r="B5746" s="16">
        <f>IF(AND(C5746&lt;&gt;"",J5746&lt;&gt;""),HYPERLINK("#'"&amp;C5746&amp;"'!"&amp;J5746,J5746),"")</f>
        <v/>
      </c>
    </row>
    <row r="5747" ht="15" customHeight="1">
      <c r="B5747" s="16">
        <f>IF(AND(C5747&lt;&gt;"",J5747&lt;&gt;""),HYPERLINK("#'"&amp;C5747&amp;"'!"&amp;J5747,J5747),"")</f>
        <v/>
      </c>
    </row>
    <row r="5748" ht="15" customHeight="1">
      <c r="B5748" s="16">
        <f>IF(AND(C5748&lt;&gt;"",J5748&lt;&gt;""),HYPERLINK("#'"&amp;C5748&amp;"'!"&amp;J5748,J5748),"")</f>
        <v/>
      </c>
    </row>
    <row r="5749" ht="15" customHeight="1">
      <c r="B5749" s="16">
        <f>IF(AND(C5749&lt;&gt;"",J5749&lt;&gt;""),HYPERLINK("#'"&amp;C5749&amp;"'!"&amp;J5749,J5749),"")</f>
        <v/>
      </c>
    </row>
    <row r="5750" ht="15" customHeight="1">
      <c r="B5750" s="16">
        <f>IF(AND(C5750&lt;&gt;"",J5750&lt;&gt;""),HYPERLINK("#'"&amp;C5750&amp;"'!"&amp;J5750,J5750),"")</f>
        <v/>
      </c>
    </row>
    <row r="5751" ht="15" customHeight="1">
      <c r="B5751" s="16">
        <f>IF(AND(C5751&lt;&gt;"",J5751&lt;&gt;""),HYPERLINK("#'"&amp;C5751&amp;"'!"&amp;J5751,J5751),"")</f>
        <v/>
      </c>
    </row>
    <row r="5752" ht="15" customHeight="1">
      <c r="B5752" s="16">
        <f>IF(AND(C5752&lt;&gt;"",J5752&lt;&gt;""),HYPERLINK("#'"&amp;C5752&amp;"'!"&amp;J5752,J5752),"")</f>
        <v/>
      </c>
    </row>
    <row r="5753" ht="15" customHeight="1">
      <c r="B5753" s="16">
        <f>IF(AND(C5753&lt;&gt;"",J5753&lt;&gt;""),HYPERLINK("#'"&amp;C5753&amp;"'!"&amp;J5753,J5753),"")</f>
        <v/>
      </c>
    </row>
    <row r="5754" ht="15" customHeight="1">
      <c r="B5754" s="16">
        <f>IF(AND(C5754&lt;&gt;"",J5754&lt;&gt;""),HYPERLINK("#'"&amp;C5754&amp;"'!"&amp;J5754,J5754),"")</f>
        <v/>
      </c>
    </row>
    <row r="5755" ht="15" customHeight="1">
      <c r="B5755" s="16">
        <f>IF(AND(C5755&lt;&gt;"",J5755&lt;&gt;""),HYPERLINK("#'"&amp;C5755&amp;"'!"&amp;J5755,J5755),"")</f>
        <v/>
      </c>
    </row>
    <row r="5756" ht="15" customHeight="1">
      <c r="B5756" s="16">
        <f>IF(AND(C5756&lt;&gt;"",J5756&lt;&gt;""),HYPERLINK("#'"&amp;C5756&amp;"'!"&amp;J5756,J5756),"")</f>
        <v/>
      </c>
    </row>
    <row r="5757" ht="15" customHeight="1">
      <c r="B5757" s="16">
        <f>IF(AND(C5757&lt;&gt;"",J5757&lt;&gt;""),HYPERLINK("#'"&amp;C5757&amp;"'!"&amp;J5757,J5757),"")</f>
        <v/>
      </c>
    </row>
    <row r="5758" ht="15" customHeight="1">
      <c r="B5758" s="16">
        <f>IF(AND(C5758&lt;&gt;"",J5758&lt;&gt;""),HYPERLINK("#'"&amp;C5758&amp;"'!"&amp;J5758,J5758),"")</f>
        <v/>
      </c>
    </row>
    <row r="5759" ht="15" customHeight="1">
      <c r="B5759" s="16">
        <f>IF(AND(C5759&lt;&gt;"",J5759&lt;&gt;""),HYPERLINK("#'"&amp;C5759&amp;"'!"&amp;J5759,J5759),"")</f>
        <v/>
      </c>
    </row>
    <row r="5760" ht="15" customHeight="1">
      <c r="B5760" s="16">
        <f>IF(AND(C5760&lt;&gt;"",J5760&lt;&gt;""),HYPERLINK("#'"&amp;C5760&amp;"'!"&amp;J5760,J5760),"")</f>
        <v/>
      </c>
    </row>
    <row r="5761" ht="15" customHeight="1">
      <c r="B5761" s="16">
        <f>IF(AND(C5761&lt;&gt;"",J5761&lt;&gt;""),HYPERLINK("#'"&amp;C5761&amp;"'!"&amp;J5761,J5761),"")</f>
        <v/>
      </c>
    </row>
    <row r="5762" ht="15" customHeight="1">
      <c r="B5762" s="16">
        <f>IF(AND(C5762&lt;&gt;"",J5762&lt;&gt;""),HYPERLINK("#'"&amp;C5762&amp;"'!"&amp;J5762,J5762),"")</f>
        <v/>
      </c>
    </row>
    <row r="5763" ht="15" customHeight="1">
      <c r="B5763" s="16">
        <f>IF(AND(C5763&lt;&gt;"",J5763&lt;&gt;""),HYPERLINK("#'"&amp;C5763&amp;"'!"&amp;J5763,J5763),"")</f>
        <v/>
      </c>
    </row>
    <row r="5764" ht="15" customHeight="1">
      <c r="B5764" s="16">
        <f>IF(AND(C5764&lt;&gt;"",J5764&lt;&gt;""),HYPERLINK("#'"&amp;C5764&amp;"'!"&amp;J5764,J5764),"")</f>
        <v/>
      </c>
    </row>
    <row r="5765" ht="15" customHeight="1">
      <c r="B5765" s="16">
        <f>IF(AND(C5765&lt;&gt;"",J5765&lt;&gt;""),HYPERLINK("#'"&amp;C5765&amp;"'!"&amp;J5765,J5765),"")</f>
        <v/>
      </c>
    </row>
    <row r="5766" ht="15" customHeight="1">
      <c r="B5766" s="16">
        <f>IF(AND(C5766&lt;&gt;"",J5766&lt;&gt;""),HYPERLINK("#'"&amp;C5766&amp;"'!"&amp;J5766,J5766),"")</f>
        <v/>
      </c>
    </row>
    <row r="5767" ht="15" customHeight="1">
      <c r="B5767" s="16">
        <f>IF(AND(C5767&lt;&gt;"",J5767&lt;&gt;""),HYPERLINK("#'"&amp;C5767&amp;"'!"&amp;J5767,J5767),"")</f>
        <v/>
      </c>
    </row>
    <row r="5768" ht="15" customHeight="1">
      <c r="B5768" s="16">
        <f>IF(AND(C5768&lt;&gt;"",J5768&lt;&gt;""),HYPERLINK("#'"&amp;C5768&amp;"'!"&amp;J5768,J5768),"")</f>
        <v/>
      </c>
    </row>
    <row r="5769" ht="15" customHeight="1">
      <c r="B5769" s="16">
        <f>IF(AND(C5769&lt;&gt;"",J5769&lt;&gt;""),HYPERLINK("#'"&amp;C5769&amp;"'!"&amp;J5769,J5769),"")</f>
        <v/>
      </c>
    </row>
    <row r="5770" ht="15" customHeight="1">
      <c r="B5770" s="16">
        <f>IF(AND(C5770&lt;&gt;"",J5770&lt;&gt;""),HYPERLINK("#'"&amp;C5770&amp;"'!"&amp;J5770,J5770),"")</f>
        <v/>
      </c>
    </row>
    <row r="5771" ht="15" customHeight="1">
      <c r="B5771" s="16">
        <f>IF(AND(C5771&lt;&gt;"",J5771&lt;&gt;""),HYPERLINK("#'"&amp;C5771&amp;"'!"&amp;J5771,J5771),"")</f>
        <v/>
      </c>
    </row>
    <row r="5772" ht="15" customHeight="1">
      <c r="B5772" s="16">
        <f>IF(AND(C5772&lt;&gt;"",J5772&lt;&gt;""),HYPERLINK("#'"&amp;C5772&amp;"'!"&amp;J5772,J5772),"")</f>
        <v/>
      </c>
    </row>
    <row r="5773" ht="15" customHeight="1">
      <c r="B5773" s="16">
        <f>IF(AND(C5773&lt;&gt;"",J5773&lt;&gt;""),HYPERLINK("#'"&amp;C5773&amp;"'!"&amp;J5773,J5773),"")</f>
        <v/>
      </c>
    </row>
    <row r="5774" ht="15" customHeight="1">
      <c r="B5774" s="16">
        <f>IF(AND(C5774&lt;&gt;"",J5774&lt;&gt;""),HYPERLINK("#'"&amp;C5774&amp;"'!"&amp;J5774,J5774),"")</f>
        <v/>
      </c>
    </row>
    <row r="5775" ht="15" customHeight="1">
      <c r="B5775" s="16">
        <f>IF(AND(C5775&lt;&gt;"",J5775&lt;&gt;""),HYPERLINK("#'"&amp;C5775&amp;"'!"&amp;J5775,J5775),"")</f>
        <v/>
      </c>
    </row>
    <row r="5776" ht="15" customHeight="1">
      <c r="B5776" s="16">
        <f>IF(AND(C5776&lt;&gt;"",J5776&lt;&gt;""),HYPERLINK("#'"&amp;C5776&amp;"'!"&amp;J5776,J5776),"")</f>
        <v/>
      </c>
    </row>
    <row r="5777" ht="15" customHeight="1">
      <c r="B5777" s="16">
        <f>IF(AND(C5777&lt;&gt;"",J5777&lt;&gt;""),HYPERLINK("#'"&amp;C5777&amp;"'!"&amp;J5777,J5777),"")</f>
        <v/>
      </c>
    </row>
    <row r="5778" ht="15" customHeight="1">
      <c r="B5778" s="16">
        <f>IF(AND(C5778&lt;&gt;"",J5778&lt;&gt;""),HYPERLINK("#'"&amp;C5778&amp;"'!"&amp;J5778,J5778),"")</f>
        <v/>
      </c>
    </row>
    <row r="5779" ht="15" customHeight="1">
      <c r="B5779" s="16">
        <f>IF(AND(C5779&lt;&gt;"",J5779&lt;&gt;""),HYPERLINK("#'"&amp;C5779&amp;"'!"&amp;J5779,J5779),"")</f>
        <v/>
      </c>
    </row>
    <row r="5780" ht="15" customHeight="1">
      <c r="B5780" s="16">
        <f>IF(AND(C5780&lt;&gt;"",J5780&lt;&gt;""),HYPERLINK("#'"&amp;C5780&amp;"'!"&amp;J5780,J5780),"")</f>
        <v/>
      </c>
    </row>
    <row r="5781" ht="15" customHeight="1">
      <c r="B5781" s="16">
        <f>IF(AND(C5781&lt;&gt;"",J5781&lt;&gt;""),HYPERLINK("#'"&amp;C5781&amp;"'!"&amp;J5781,J5781),"")</f>
        <v/>
      </c>
    </row>
    <row r="5782" ht="15" customHeight="1">
      <c r="B5782" s="16">
        <f>IF(AND(C5782&lt;&gt;"",J5782&lt;&gt;""),HYPERLINK("#'"&amp;C5782&amp;"'!"&amp;J5782,J5782),"")</f>
        <v/>
      </c>
    </row>
    <row r="5783" ht="15" customHeight="1">
      <c r="B5783" s="16">
        <f>IF(AND(C5783&lt;&gt;"",J5783&lt;&gt;""),HYPERLINK("#'"&amp;C5783&amp;"'!"&amp;J5783,J5783),"")</f>
        <v/>
      </c>
    </row>
    <row r="5784" ht="15" customHeight="1">
      <c r="B5784" s="16">
        <f>IF(AND(C5784&lt;&gt;"",J5784&lt;&gt;""),HYPERLINK("#'"&amp;C5784&amp;"'!"&amp;J5784,J5784),"")</f>
        <v/>
      </c>
    </row>
    <row r="5785" ht="15" customHeight="1">
      <c r="B5785" s="16">
        <f>IF(AND(C5785&lt;&gt;"",J5785&lt;&gt;""),HYPERLINK("#'"&amp;C5785&amp;"'!"&amp;J5785,J5785),"")</f>
        <v/>
      </c>
    </row>
    <row r="5786" ht="15" customHeight="1">
      <c r="B5786" s="16">
        <f>IF(AND(C5786&lt;&gt;"",J5786&lt;&gt;""),HYPERLINK("#'"&amp;C5786&amp;"'!"&amp;J5786,J5786),"")</f>
        <v/>
      </c>
    </row>
    <row r="5787" ht="15" customHeight="1">
      <c r="B5787" s="16">
        <f>IF(AND(C5787&lt;&gt;"",J5787&lt;&gt;""),HYPERLINK("#'"&amp;C5787&amp;"'!"&amp;J5787,J5787),"")</f>
        <v/>
      </c>
    </row>
    <row r="5788" ht="15" customHeight="1">
      <c r="B5788" s="16">
        <f>IF(AND(C5788&lt;&gt;"",J5788&lt;&gt;""),HYPERLINK("#'"&amp;C5788&amp;"'!"&amp;J5788,J5788),"")</f>
        <v/>
      </c>
    </row>
    <row r="5789" ht="15" customHeight="1">
      <c r="B5789" s="16">
        <f>IF(AND(C5789&lt;&gt;"",J5789&lt;&gt;""),HYPERLINK("#'"&amp;C5789&amp;"'!"&amp;J5789,J5789),"")</f>
        <v/>
      </c>
    </row>
    <row r="5790" ht="15" customHeight="1">
      <c r="B5790" s="16">
        <f>IF(AND(C5790&lt;&gt;"",J5790&lt;&gt;""),HYPERLINK("#'"&amp;C5790&amp;"'!"&amp;J5790,J5790),"")</f>
        <v/>
      </c>
    </row>
    <row r="5791" ht="15" customHeight="1">
      <c r="B5791" s="16">
        <f>IF(AND(C5791&lt;&gt;"",J5791&lt;&gt;""),HYPERLINK("#'"&amp;C5791&amp;"'!"&amp;J5791,J5791),"")</f>
        <v/>
      </c>
    </row>
    <row r="5792" ht="15" customHeight="1">
      <c r="B5792" s="16">
        <f>IF(AND(C5792&lt;&gt;"",J5792&lt;&gt;""),HYPERLINK("#'"&amp;C5792&amp;"'!"&amp;J5792,J5792),"")</f>
        <v/>
      </c>
    </row>
    <row r="5793" ht="15" customHeight="1">
      <c r="B5793" s="16">
        <f>IF(AND(C5793&lt;&gt;"",J5793&lt;&gt;""),HYPERLINK("#'"&amp;C5793&amp;"'!"&amp;J5793,J5793),"")</f>
        <v/>
      </c>
    </row>
    <row r="5794" ht="15" customHeight="1">
      <c r="B5794" s="16">
        <f>IF(AND(C5794&lt;&gt;"",J5794&lt;&gt;""),HYPERLINK("#'"&amp;C5794&amp;"'!"&amp;J5794,J5794),"")</f>
        <v/>
      </c>
    </row>
    <row r="5795" ht="15" customHeight="1">
      <c r="B5795" s="16">
        <f>IF(AND(C5795&lt;&gt;"",J5795&lt;&gt;""),HYPERLINK("#'"&amp;C5795&amp;"'!"&amp;J5795,J5795),"")</f>
        <v/>
      </c>
    </row>
    <row r="5796" ht="15" customHeight="1">
      <c r="B5796" s="16">
        <f>IF(AND(C5796&lt;&gt;"",J5796&lt;&gt;""),HYPERLINK("#'"&amp;C5796&amp;"'!"&amp;J5796,J5796),"")</f>
        <v/>
      </c>
    </row>
    <row r="5797" ht="15" customHeight="1">
      <c r="B5797" s="16">
        <f>IF(AND(C5797&lt;&gt;"",J5797&lt;&gt;""),HYPERLINK("#'"&amp;C5797&amp;"'!"&amp;J5797,J5797),"")</f>
        <v/>
      </c>
    </row>
    <row r="5798" ht="15" customHeight="1">
      <c r="B5798" s="16">
        <f>IF(AND(C5798&lt;&gt;"",J5798&lt;&gt;""),HYPERLINK("#'"&amp;C5798&amp;"'!"&amp;J5798,J5798),"")</f>
        <v/>
      </c>
    </row>
    <row r="5799" ht="15" customHeight="1">
      <c r="B5799" s="16">
        <f>IF(AND(C5799&lt;&gt;"",J5799&lt;&gt;""),HYPERLINK("#'"&amp;C5799&amp;"'!"&amp;J5799,J5799),"")</f>
        <v/>
      </c>
    </row>
    <row r="5800" ht="15" customHeight="1">
      <c r="B5800" s="16">
        <f>IF(AND(C5800&lt;&gt;"",J5800&lt;&gt;""),HYPERLINK("#'"&amp;C5800&amp;"'!"&amp;J5800,J5800),"")</f>
        <v/>
      </c>
    </row>
    <row r="5801" ht="15" customHeight="1">
      <c r="B5801" s="16">
        <f>IF(AND(C5801&lt;&gt;"",J5801&lt;&gt;""),HYPERLINK("#'"&amp;C5801&amp;"'!"&amp;J5801,J5801),"")</f>
        <v/>
      </c>
    </row>
    <row r="5802" ht="15" customHeight="1">
      <c r="B5802" s="16">
        <f>IF(AND(C5802&lt;&gt;"",J5802&lt;&gt;""),HYPERLINK("#'"&amp;C5802&amp;"'!"&amp;J5802,J5802),"")</f>
        <v/>
      </c>
    </row>
    <row r="5803" ht="15" customHeight="1">
      <c r="B5803" s="16">
        <f>IF(AND(C5803&lt;&gt;"",J5803&lt;&gt;""),HYPERLINK("#'"&amp;C5803&amp;"'!"&amp;J5803,J5803),"")</f>
        <v/>
      </c>
    </row>
    <row r="5804" ht="15" customHeight="1">
      <c r="B5804" s="16">
        <f>IF(AND(C5804&lt;&gt;"",J5804&lt;&gt;""),HYPERLINK("#'"&amp;C5804&amp;"'!"&amp;J5804,J5804),"")</f>
        <v/>
      </c>
    </row>
    <row r="5805" ht="15" customHeight="1">
      <c r="B5805" s="16">
        <f>IF(AND(C5805&lt;&gt;"",J5805&lt;&gt;""),HYPERLINK("#'"&amp;C5805&amp;"'!"&amp;J5805,J5805),"")</f>
        <v/>
      </c>
    </row>
    <row r="5806" ht="15" customHeight="1">
      <c r="B5806" s="16">
        <f>IF(AND(C5806&lt;&gt;"",J5806&lt;&gt;""),HYPERLINK("#'"&amp;C5806&amp;"'!"&amp;J5806,J5806),"")</f>
        <v/>
      </c>
    </row>
    <row r="5807" ht="15" customHeight="1">
      <c r="B5807" s="16">
        <f>IF(AND(C5807&lt;&gt;"",J5807&lt;&gt;""),HYPERLINK("#'"&amp;C5807&amp;"'!"&amp;J5807,J5807),"")</f>
        <v/>
      </c>
    </row>
    <row r="5808" ht="15" customHeight="1">
      <c r="B5808" s="16">
        <f>IF(AND(C5808&lt;&gt;"",J5808&lt;&gt;""),HYPERLINK("#'"&amp;C5808&amp;"'!"&amp;J5808,J5808),"")</f>
        <v/>
      </c>
    </row>
    <row r="5809" ht="15" customHeight="1">
      <c r="B5809" s="16">
        <f>IF(AND(C5809&lt;&gt;"",J5809&lt;&gt;""),HYPERLINK("#'"&amp;C5809&amp;"'!"&amp;J5809,J5809),"")</f>
        <v/>
      </c>
    </row>
    <row r="5810" ht="15" customHeight="1">
      <c r="B5810" s="16">
        <f>IF(AND(C5810&lt;&gt;"",J5810&lt;&gt;""),HYPERLINK("#'"&amp;C5810&amp;"'!"&amp;J5810,J5810),"")</f>
        <v/>
      </c>
    </row>
    <row r="5811" ht="15" customHeight="1">
      <c r="B5811" s="16">
        <f>IF(AND(C5811&lt;&gt;"",J5811&lt;&gt;""),HYPERLINK("#'"&amp;C5811&amp;"'!"&amp;J5811,J5811),"")</f>
        <v/>
      </c>
    </row>
    <row r="5812" ht="15" customHeight="1">
      <c r="B5812" s="16">
        <f>IF(AND(C5812&lt;&gt;"",J5812&lt;&gt;""),HYPERLINK("#'"&amp;C5812&amp;"'!"&amp;J5812,J5812),"")</f>
        <v/>
      </c>
    </row>
    <row r="5813" ht="15" customHeight="1">
      <c r="B5813" s="16">
        <f>IF(AND(C5813&lt;&gt;"",J5813&lt;&gt;""),HYPERLINK("#'"&amp;C5813&amp;"'!"&amp;J5813,J5813),"")</f>
        <v/>
      </c>
    </row>
    <row r="5814" ht="15" customHeight="1">
      <c r="B5814" s="16">
        <f>IF(AND(C5814&lt;&gt;"",J5814&lt;&gt;""),HYPERLINK("#'"&amp;C5814&amp;"'!"&amp;J5814,J5814),"")</f>
        <v/>
      </c>
    </row>
    <row r="5815" ht="15" customHeight="1">
      <c r="B5815" s="16">
        <f>IF(AND(C5815&lt;&gt;"",J5815&lt;&gt;""),HYPERLINK("#'"&amp;C5815&amp;"'!"&amp;J5815,J5815),"")</f>
        <v/>
      </c>
    </row>
    <row r="5816" ht="15" customHeight="1">
      <c r="B5816" s="16">
        <f>IF(AND(C5816&lt;&gt;"",J5816&lt;&gt;""),HYPERLINK("#'"&amp;C5816&amp;"'!"&amp;J5816,J5816),"")</f>
        <v/>
      </c>
    </row>
    <row r="5817" ht="15" customHeight="1">
      <c r="B5817" s="16">
        <f>IF(AND(C5817&lt;&gt;"",J5817&lt;&gt;""),HYPERLINK("#'"&amp;C5817&amp;"'!"&amp;J5817,J5817),"")</f>
        <v/>
      </c>
    </row>
    <row r="5818" ht="15" customHeight="1">
      <c r="B5818" s="16">
        <f>IF(AND(C5818&lt;&gt;"",J5818&lt;&gt;""),HYPERLINK("#'"&amp;C5818&amp;"'!"&amp;J5818,J5818),"")</f>
        <v/>
      </c>
    </row>
    <row r="5819" ht="15" customHeight="1">
      <c r="B5819" s="16">
        <f>IF(AND(C5819&lt;&gt;"",J5819&lt;&gt;""),HYPERLINK("#'"&amp;C5819&amp;"'!"&amp;J5819,J5819),"")</f>
        <v/>
      </c>
    </row>
    <row r="5820" ht="15" customHeight="1">
      <c r="B5820" s="16">
        <f>IF(AND(C5820&lt;&gt;"",J5820&lt;&gt;""),HYPERLINK("#'"&amp;C5820&amp;"'!"&amp;J5820,J5820),"")</f>
        <v/>
      </c>
    </row>
    <row r="5821" ht="15" customHeight="1">
      <c r="B5821" s="16">
        <f>IF(AND(C5821&lt;&gt;"",J5821&lt;&gt;""),HYPERLINK("#'"&amp;C5821&amp;"'!"&amp;J5821,J5821),"")</f>
        <v/>
      </c>
    </row>
    <row r="5822" ht="15" customHeight="1">
      <c r="B5822" s="16">
        <f>IF(AND(C5822&lt;&gt;"",J5822&lt;&gt;""),HYPERLINK("#'"&amp;C5822&amp;"'!"&amp;J5822,J5822),"")</f>
        <v/>
      </c>
    </row>
    <row r="5823" ht="15" customHeight="1">
      <c r="B5823" s="16">
        <f>IF(AND(C5823&lt;&gt;"",J5823&lt;&gt;""),HYPERLINK("#'"&amp;C5823&amp;"'!"&amp;J5823,J5823),"")</f>
        <v/>
      </c>
    </row>
    <row r="5824" ht="15" customHeight="1">
      <c r="B5824" s="16">
        <f>IF(AND(C5824&lt;&gt;"",J5824&lt;&gt;""),HYPERLINK("#'"&amp;C5824&amp;"'!"&amp;J5824,J5824),"")</f>
        <v/>
      </c>
    </row>
    <row r="5825" ht="15" customHeight="1">
      <c r="B5825" s="16">
        <f>IF(AND(C5825&lt;&gt;"",J5825&lt;&gt;""),HYPERLINK("#'"&amp;C5825&amp;"'!"&amp;J5825,J5825),"")</f>
        <v/>
      </c>
    </row>
    <row r="5826" ht="15" customHeight="1">
      <c r="B5826" s="16">
        <f>IF(AND(C5826&lt;&gt;"",J5826&lt;&gt;""),HYPERLINK("#'"&amp;C5826&amp;"'!"&amp;J5826,J5826),"")</f>
        <v/>
      </c>
    </row>
    <row r="5827" ht="15" customHeight="1">
      <c r="B5827" s="16">
        <f>IF(AND(C5827&lt;&gt;"",J5827&lt;&gt;""),HYPERLINK("#'"&amp;C5827&amp;"'!"&amp;J5827,J5827),"")</f>
        <v/>
      </c>
    </row>
    <row r="5828" ht="15" customHeight="1">
      <c r="B5828" s="16">
        <f>IF(AND(C5828&lt;&gt;"",J5828&lt;&gt;""),HYPERLINK("#'"&amp;C5828&amp;"'!"&amp;J5828,J5828),"")</f>
        <v/>
      </c>
    </row>
    <row r="5829" ht="15" customHeight="1">
      <c r="B5829" s="16">
        <f>IF(AND(C5829&lt;&gt;"",J5829&lt;&gt;""),HYPERLINK("#'"&amp;C5829&amp;"'!"&amp;J5829,J5829),"")</f>
        <v/>
      </c>
    </row>
    <row r="5830" ht="15" customHeight="1">
      <c r="B5830" s="16">
        <f>IF(AND(C5830&lt;&gt;"",J5830&lt;&gt;""),HYPERLINK("#'"&amp;C5830&amp;"'!"&amp;J5830,J5830),"")</f>
        <v/>
      </c>
    </row>
    <row r="5831" ht="15" customHeight="1">
      <c r="B5831" s="16">
        <f>IF(AND(C5831&lt;&gt;"",J5831&lt;&gt;""),HYPERLINK("#'"&amp;C5831&amp;"'!"&amp;J5831,J5831),"")</f>
        <v/>
      </c>
    </row>
    <row r="5832" ht="15" customHeight="1">
      <c r="B5832" s="16">
        <f>IF(AND(C5832&lt;&gt;"",J5832&lt;&gt;""),HYPERLINK("#'"&amp;C5832&amp;"'!"&amp;J5832,J5832),"")</f>
        <v/>
      </c>
    </row>
    <row r="5833" ht="15" customHeight="1">
      <c r="B5833" s="16">
        <f>IF(AND(C5833&lt;&gt;"",J5833&lt;&gt;""),HYPERLINK("#'"&amp;C5833&amp;"'!"&amp;J5833,J5833),"")</f>
        <v/>
      </c>
    </row>
    <row r="5834" ht="15" customHeight="1">
      <c r="B5834" s="16">
        <f>IF(AND(C5834&lt;&gt;"",J5834&lt;&gt;""),HYPERLINK("#'"&amp;C5834&amp;"'!"&amp;J5834,J5834),"")</f>
        <v/>
      </c>
    </row>
    <row r="5835" ht="15" customHeight="1">
      <c r="B5835" s="16">
        <f>IF(AND(C5835&lt;&gt;"",J5835&lt;&gt;""),HYPERLINK("#'"&amp;C5835&amp;"'!"&amp;J5835,J5835),"")</f>
        <v/>
      </c>
    </row>
    <row r="5836" ht="15" customHeight="1">
      <c r="B5836" s="16">
        <f>IF(AND(C5836&lt;&gt;"",J5836&lt;&gt;""),HYPERLINK("#'"&amp;C5836&amp;"'!"&amp;J5836,J5836),"")</f>
        <v/>
      </c>
    </row>
    <row r="5837" ht="15" customHeight="1">
      <c r="B5837" s="16">
        <f>IF(AND(C5837&lt;&gt;"",J5837&lt;&gt;""),HYPERLINK("#'"&amp;C5837&amp;"'!"&amp;J5837,J5837),"")</f>
        <v/>
      </c>
    </row>
    <row r="5838" ht="15" customHeight="1">
      <c r="B5838" s="16">
        <f>IF(AND(C5838&lt;&gt;"",J5838&lt;&gt;""),HYPERLINK("#'"&amp;C5838&amp;"'!"&amp;J5838,J5838),"")</f>
        <v/>
      </c>
    </row>
    <row r="5839" ht="15" customHeight="1">
      <c r="B5839" s="16">
        <f>IF(AND(C5839&lt;&gt;"",J5839&lt;&gt;""),HYPERLINK("#'"&amp;C5839&amp;"'!"&amp;J5839,J5839),"")</f>
        <v/>
      </c>
    </row>
    <row r="5840" ht="15" customHeight="1">
      <c r="B5840" s="16">
        <f>IF(AND(C5840&lt;&gt;"",J5840&lt;&gt;""),HYPERLINK("#'"&amp;C5840&amp;"'!"&amp;J5840,J5840),"")</f>
        <v/>
      </c>
    </row>
    <row r="5841" ht="15" customHeight="1">
      <c r="B5841" s="16">
        <f>IF(AND(C5841&lt;&gt;"",J5841&lt;&gt;""),HYPERLINK("#'"&amp;C5841&amp;"'!"&amp;J5841,J5841),"")</f>
        <v/>
      </c>
    </row>
    <row r="5842" ht="15" customHeight="1">
      <c r="B5842" s="16">
        <f>IF(AND(C5842&lt;&gt;"",J5842&lt;&gt;""),HYPERLINK("#'"&amp;C5842&amp;"'!"&amp;J5842,J5842),"")</f>
        <v/>
      </c>
    </row>
    <row r="5843" ht="15" customHeight="1">
      <c r="B5843" s="16">
        <f>IF(AND(C5843&lt;&gt;"",J5843&lt;&gt;""),HYPERLINK("#'"&amp;C5843&amp;"'!"&amp;J5843,J5843),"")</f>
        <v/>
      </c>
    </row>
    <row r="5844" ht="15" customHeight="1">
      <c r="B5844" s="16">
        <f>IF(AND(C5844&lt;&gt;"",J5844&lt;&gt;""),HYPERLINK("#'"&amp;C5844&amp;"'!"&amp;J5844,J5844),"")</f>
        <v/>
      </c>
    </row>
    <row r="5845" ht="15" customHeight="1">
      <c r="B5845" s="16">
        <f>IF(AND(C5845&lt;&gt;"",J5845&lt;&gt;""),HYPERLINK("#'"&amp;C5845&amp;"'!"&amp;J5845,J5845),"")</f>
        <v/>
      </c>
    </row>
    <row r="5846" ht="15" customHeight="1">
      <c r="B5846" s="16">
        <f>IF(AND(C5846&lt;&gt;"",J5846&lt;&gt;""),HYPERLINK("#'"&amp;C5846&amp;"'!"&amp;J5846,J5846),"")</f>
        <v/>
      </c>
    </row>
    <row r="5847" ht="15" customHeight="1">
      <c r="B5847" s="16">
        <f>IF(AND(C5847&lt;&gt;"",J5847&lt;&gt;""),HYPERLINK("#'"&amp;C5847&amp;"'!"&amp;J5847,J5847),"")</f>
        <v/>
      </c>
    </row>
    <row r="5848" ht="15" customHeight="1">
      <c r="B5848" s="16">
        <f>IF(AND(C5848&lt;&gt;"",J5848&lt;&gt;""),HYPERLINK("#'"&amp;C5848&amp;"'!"&amp;J5848,J5848),"")</f>
        <v/>
      </c>
    </row>
    <row r="5849" ht="15" customHeight="1">
      <c r="B5849" s="16">
        <f>IF(AND(C5849&lt;&gt;"",J5849&lt;&gt;""),HYPERLINK("#'"&amp;C5849&amp;"'!"&amp;J5849,J5849),"")</f>
        <v/>
      </c>
    </row>
    <row r="5850" ht="15" customHeight="1">
      <c r="B5850" s="16">
        <f>IF(AND(C5850&lt;&gt;"",J5850&lt;&gt;""),HYPERLINK("#'"&amp;C5850&amp;"'!"&amp;J5850,J5850),"")</f>
        <v/>
      </c>
    </row>
    <row r="5851" ht="15" customHeight="1">
      <c r="B5851" s="16">
        <f>IF(AND(C5851&lt;&gt;"",J5851&lt;&gt;""),HYPERLINK("#'"&amp;C5851&amp;"'!"&amp;J5851,J5851),"")</f>
        <v/>
      </c>
    </row>
    <row r="5852" ht="15" customHeight="1">
      <c r="B5852" s="16">
        <f>IF(AND(C5852&lt;&gt;"",J5852&lt;&gt;""),HYPERLINK("#'"&amp;C5852&amp;"'!"&amp;J5852,J5852),"")</f>
        <v/>
      </c>
    </row>
    <row r="5853" ht="15" customHeight="1">
      <c r="B5853" s="16">
        <f>IF(AND(C5853&lt;&gt;"",J5853&lt;&gt;""),HYPERLINK("#'"&amp;C5853&amp;"'!"&amp;J5853,J5853),"")</f>
        <v/>
      </c>
    </row>
    <row r="5854" ht="15" customHeight="1">
      <c r="B5854" s="16">
        <f>IF(AND(C5854&lt;&gt;"",J5854&lt;&gt;""),HYPERLINK("#'"&amp;C5854&amp;"'!"&amp;J5854,J5854),"")</f>
        <v/>
      </c>
    </row>
    <row r="5855" ht="15" customHeight="1">
      <c r="B5855" s="16">
        <f>IF(AND(C5855&lt;&gt;"",J5855&lt;&gt;""),HYPERLINK("#'"&amp;C5855&amp;"'!"&amp;J5855,J5855),"")</f>
        <v/>
      </c>
    </row>
    <row r="5856" ht="15" customHeight="1">
      <c r="B5856" s="16">
        <f>IF(AND(C5856&lt;&gt;"",J5856&lt;&gt;""),HYPERLINK("#'"&amp;C5856&amp;"'!"&amp;J5856,J5856),"")</f>
        <v/>
      </c>
    </row>
    <row r="5857" ht="15" customHeight="1">
      <c r="B5857" s="16">
        <f>IF(AND(C5857&lt;&gt;"",J5857&lt;&gt;""),HYPERLINK("#'"&amp;C5857&amp;"'!"&amp;J5857,J5857),"")</f>
        <v/>
      </c>
    </row>
    <row r="5858" ht="15" customHeight="1">
      <c r="B5858" s="16">
        <f>IF(AND(C5858&lt;&gt;"",J5858&lt;&gt;""),HYPERLINK("#'"&amp;C5858&amp;"'!"&amp;J5858,J5858),"")</f>
        <v/>
      </c>
    </row>
    <row r="5859" ht="15" customHeight="1">
      <c r="B5859" s="16">
        <f>IF(AND(C5859&lt;&gt;"",J5859&lt;&gt;""),HYPERLINK("#'"&amp;C5859&amp;"'!"&amp;J5859,J5859),"")</f>
        <v/>
      </c>
    </row>
    <row r="5860" ht="15" customHeight="1">
      <c r="B5860" s="16">
        <f>IF(AND(C5860&lt;&gt;"",J5860&lt;&gt;""),HYPERLINK("#'"&amp;C5860&amp;"'!"&amp;J5860,J5860),"")</f>
        <v/>
      </c>
    </row>
    <row r="5861" ht="15" customHeight="1">
      <c r="B5861" s="16">
        <f>IF(AND(C5861&lt;&gt;"",J5861&lt;&gt;""),HYPERLINK("#'"&amp;C5861&amp;"'!"&amp;J5861,J5861),"")</f>
        <v/>
      </c>
    </row>
    <row r="5862" ht="15" customHeight="1">
      <c r="B5862" s="16">
        <f>IF(AND(C5862&lt;&gt;"",J5862&lt;&gt;""),HYPERLINK("#'"&amp;C5862&amp;"'!"&amp;J5862,J5862),"")</f>
        <v/>
      </c>
    </row>
    <row r="5863" ht="15" customHeight="1">
      <c r="B5863" s="16">
        <f>IF(AND(C5863&lt;&gt;"",J5863&lt;&gt;""),HYPERLINK("#'"&amp;C5863&amp;"'!"&amp;J5863,J5863),"")</f>
        <v/>
      </c>
    </row>
    <row r="5864" ht="15" customHeight="1">
      <c r="B5864" s="16">
        <f>IF(AND(C5864&lt;&gt;"",J5864&lt;&gt;""),HYPERLINK("#'"&amp;C5864&amp;"'!"&amp;J5864,J5864),"")</f>
        <v/>
      </c>
    </row>
    <row r="5865" ht="15" customHeight="1">
      <c r="B5865" s="16">
        <f>IF(AND(C5865&lt;&gt;"",J5865&lt;&gt;""),HYPERLINK("#'"&amp;C5865&amp;"'!"&amp;J5865,J5865),"")</f>
        <v/>
      </c>
    </row>
    <row r="5866" ht="15" customHeight="1">
      <c r="B5866" s="16">
        <f>IF(AND(C5866&lt;&gt;"",J5866&lt;&gt;""),HYPERLINK("#'"&amp;C5866&amp;"'!"&amp;J5866,J5866),"")</f>
        <v/>
      </c>
    </row>
    <row r="5867" ht="15" customHeight="1">
      <c r="B5867" s="16">
        <f>IF(AND(C5867&lt;&gt;"",J5867&lt;&gt;""),HYPERLINK("#'"&amp;C5867&amp;"'!"&amp;J5867,J5867),"")</f>
        <v/>
      </c>
    </row>
    <row r="5868" ht="15" customHeight="1">
      <c r="B5868" s="16">
        <f>IF(AND(C5868&lt;&gt;"",J5868&lt;&gt;""),HYPERLINK("#'"&amp;C5868&amp;"'!"&amp;J5868,J5868),"")</f>
        <v/>
      </c>
    </row>
    <row r="5869" ht="15" customHeight="1">
      <c r="B5869" s="16">
        <f>IF(AND(C5869&lt;&gt;"",J5869&lt;&gt;""),HYPERLINK("#'"&amp;C5869&amp;"'!"&amp;J5869,J5869),"")</f>
        <v/>
      </c>
    </row>
    <row r="5870" ht="15" customHeight="1">
      <c r="B5870" s="16">
        <f>IF(AND(C5870&lt;&gt;"",J5870&lt;&gt;""),HYPERLINK("#'"&amp;C5870&amp;"'!"&amp;J5870,J5870),"")</f>
        <v/>
      </c>
    </row>
    <row r="5871" ht="15" customHeight="1">
      <c r="B5871" s="16">
        <f>IF(AND(C5871&lt;&gt;"",J5871&lt;&gt;""),HYPERLINK("#'"&amp;C5871&amp;"'!"&amp;J5871,J5871),"")</f>
        <v/>
      </c>
    </row>
    <row r="5872" ht="15" customHeight="1">
      <c r="B5872" s="16">
        <f>IF(AND(C5872&lt;&gt;"",J5872&lt;&gt;""),HYPERLINK("#'"&amp;C5872&amp;"'!"&amp;J5872,J5872),"")</f>
        <v/>
      </c>
    </row>
    <row r="5873" ht="15" customHeight="1">
      <c r="B5873" s="16">
        <f>IF(AND(C5873&lt;&gt;"",J5873&lt;&gt;""),HYPERLINK("#'"&amp;C5873&amp;"'!"&amp;J5873,J5873),"")</f>
        <v/>
      </c>
    </row>
    <row r="5874" ht="15" customHeight="1">
      <c r="B5874" s="16">
        <f>IF(AND(C5874&lt;&gt;"",J5874&lt;&gt;""),HYPERLINK("#'"&amp;C5874&amp;"'!"&amp;J5874,J5874),"")</f>
        <v/>
      </c>
    </row>
    <row r="5875" ht="15" customHeight="1">
      <c r="B5875" s="16">
        <f>IF(AND(C5875&lt;&gt;"",J5875&lt;&gt;""),HYPERLINK("#'"&amp;C5875&amp;"'!"&amp;J5875,J5875),"")</f>
        <v/>
      </c>
    </row>
    <row r="5876" ht="15" customHeight="1">
      <c r="B5876" s="16">
        <f>IF(AND(C5876&lt;&gt;"",J5876&lt;&gt;""),HYPERLINK("#'"&amp;C5876&amp;"'!"&amp;J5876,J5876),"")</f>
        <v/>
      </c>
    </row>
    <row r="5877" ht="15" customHeight="1">
      <c r="B5877" s="16">
        <f>IF(AND(C5877&lt;&gt;"",J5877&lt;&gt;""),HYPERLINK("#'"&amp;C5877&amp;"'!"&amp;J5877,J5877),"")</f>
        <v/>
      </c>
    </row>
    <row r="5878" ht="15" customHeight="1">
      <c r="B5878" s="16">
        <f>IF(AND(C5878&lt;&gt;"",J5878&lt;&gt;""),HYPERLINK("#'"&amp;C5878&amp;"'!"&amp;J5878,J5878),"")</f>
        <v/>
      </c>
    </row>
    <row r="5879" ht="15" customHeight="1">
      <c r="B5879" s="16">
        <f>IF(AND(C5879&lt;&gt;"",J5879&lt;&gt;""),HYPERLINK("#'"&amp;C5879&amp;"'!"&amp;J5879,J5879),"")</f>
        <v/>
      </c>
    </row>
    <row r="5880" ht="15" customHeight="1">
      <c r="B5880" s="16">
        <f>IF(AND(C5880&lt;&gt;"",J5880&lt;&gt;""),HYPERLINK("#'"&amp;C5880&amp;"'!"&amp;J5880,J5880),"")</f>
        <v/>
      </c>
    </row>
    <row r="5881" ht="15" customHeight="1">
      <c r="B5881" s="16">
        <f>IF(AND(C5881&lt;&gt;"",J5881&lt;&gt;""),HYPERLINK("#'"&amp;C5881&amp;"'!"&amp;J5881,J5881),"")</f>
        <v/>
      </c>
    </row>
    <row r="5882" ht="15" customHeight="1">
      <c r="B5882" s="16">
        <f>IF(AND(C5882&lt;&gt;"",J5882&lt;&gt;""),HYPERLINK("#'"&amp;C5882&amp;"'!"&amp;J5882,J5882),"")</f>
        <v/>
      </c>
    </row>
    <row r="5883" ht="15" customHeight="1">
      <c r="B5883" s="16">
        <f>IF(AND(C5883&lt;&gt;"",J5883&lt;&gt;""),HYPERLINK("#'"&amp;C5883&amp;"'!"&amp;J5883,J5883),"")</f>
        <v/>
      </c>
    </row>
    <row r="5884" ht="15" customHeight="1">
      <c r="B5884" s="16">
        <f>IF(AND(C5884&lt;&gt;"",J5884&lt;&gt;""),HYPERLINK("#'"&amp;C5884&amp;"'!"&amp;J5884,J5884),"")</f>
        <v/>
      </c>
    </row>
    <row r="5885" ht="15" customHeight="1">
      <c r="B5885" s="16">
        <f>IF(AND(C5885&lt;&gt;"",J5885&lt;&gt;""),HYPERLINK("#'"&amp;C5885&amp;"'!"&amp;J5885,J5885),"")</f>
        <v/>
      </c>
    </row>
    <row r="5886" ht="15" customHeight="1">
      <c r="B5886" s="16">
        <f>IF(AND(C5886&lt;&gt;"",J5886&lt;&gt;""),HYPERLINK("#'"&amp;C5886&amp;"'!"&amp;J5886,J5886),"")</f>
        <v/>
      </c>
    </row>
    <row r="5887" ht="15" customHeight="1">
      <c r="B5887" s="16">
        <f>IF(AND(C5887&lt;&gt;"",J5887&lt;&gt;""),HYPERLINK("#'"&amp;C5887&amp;"'!"&amp;J5887,J5887),"")</f>
        <v/>
      </c>
    </row>
    <row r="5888" ht="15" customHeight="1">
      <c r="B5888" s="16">
        <f>IF(AND(C5888&lt;&gt;"",J5888&lt;&gt;""),HYPERLINK("#'"&amp;C5888&amp;"'!"&amp;J5888,J5888),"")</f>
        <v/>
      </c>
    </row>
    <row r="5889" ht="15" customHeight="1">
      <c r="B5889" s="16">
        <f>IF(AND(C5889&lt;&gt;"",J5889&lt;&gt;""),HYPERLINK("#'"&amp;C5889&amp;"'!"&amp;J5889,J5889),"")</f>
        <v/>
      </c>
    </row>
    <row r="5890" ht="15" customHeight="1">
      <c r="B5890" s="16">
        <f>IF(AND(C5890&lt;&gt;"",J5890&lt;&gt;""),HYPERLINK("#'"&amp;C5890&amp;"'!"&amp;J5890,J5890),"")</f>
        <v/>
      </c>
    </row>
    <row r="5891" ht="15" customHeight="1">
      <c r="B5891" s="16">
        <f>IF(AND(C5891&lt;&gt;"",J5891&lt;&gt;""),HYPERLINK("#'"&amp;C5891&amp;"'!"&amp;J5891,J5891),"")</f>
        <v/>
      </c>
    </row>
    <row r="5892" ht="15" customHeight="1">
      <c r="B5892" s="16">
        <f>IF(AND(C5892&lt;&gt;"",J5892&lt;&gt;""),HYPERLINK("#'"&amp;C5892&amp;"'!"&amp;J5892,J5892),"")</f>
        <v/>
      </c>
    </row>
    <row r="5893" ht="15" customHeight="1">
      <c r="B5893" s="16">
        <f>IF(AND(C5893&lt;&gt;"",J5893&lt;&gt;""),HYPERLINK("#'"&amp;C5893&amp;"'!"&amp;J5893,J5893),"")</f>
        <v/>
      </c>
    </row>
    <row r="5894" ht="15" customHeight="1">
      <c r="B5894" s="16">
        <f>IF(AND(C5894&lt;&gt;"",J5894&lt;&gt;""),HYPERLINK("#'"&amp;C5894&amp;"'!"&amp;J5894,J5894),"")</f>
        <v/>
      </c>
    </row>
    <row r="5895" ht="15" customHeight="1">
      <c r="B5895" s="16">
        <f>IF(AND(C5895&lt;&gt;"",J5895&lt;&gt;""),HYPERLINK("#'"&amp;C5895&amp;"'!"&amp;J5895,J5895),"")</f>
        <v/>
      </c>
    </row>
    <row r="5896" ht="15" customHeight="1">
      <c r="B5896" s="16">
        <f>IF(AND(C5896&lt;&gt;"",J5896&lt;&gt;""),HYPERLINK("#'"&amp;C5896&amp;"'!"&amp;J5896,J5896),"")</f>
        <v/>
      </c>
    </row>
    <row r="5897" ht="15" customHeight="1">
      <c r="B5897" s="16">
        <f>IF(AND(C5897&lt;&gt;"",J5897&lt;&gt;""),HYPERLINK("#'"&amp;C5897&amp;"'!"&amp;J5897,J5897),"")</f>
        <v/>
      </c>
    </row>
    <row r="5898" ht="15" customHeight="1">
      <c r="B5898" s="16">
        <f>IF(AND(C5898&lt;&gt;"",J5898&lt;&gt;""),HYPERLINK("#'"&amp;C5898&amp;"'!"&amp;J5898,J5898),"")</f>
        <v/>
      </c>
    </row>
    <row r="5899" ht="15" customHeight="1">
      <c r="B5899" s="16">
        <f>IF(AND(C5899&lt;&gt;"",J5899&lt;&gt;""),HYPERLINK("#'"&amp;C5899&amp;"'!"&amp;J5899,J5899),"")</f>
        <v/>
      </c>
    </row>
    <row r="5900" ht="15" customHeight="1">
      <c r="B5900" s="16">
        <f>IF(AND(C5900&lt;&gt;"",J5900&lt;&gt;""),HYPERLINK("#'"&amp;C5900&amp;"'!"&amp;J5900,J5900),"")</f>
        <v/>
      </c>
    </row>
    <row r="5901" ht="15" customHeight="1">
      <c r="B5901" s="16">
        <f>IF(AND(C5901&lt;&gt;"",J5901&lt;&gt;""),HYPERLINK("#'"&amp;C5901&amp;"'!"&amp;J5901,J5901),"")</f>
        <v/>
      </c>
    </row>
    <row r="5902" ht="15" customHeight="1">
      <c r="B5902" s="16">
        <f>IF(AND(C5902&lt;&gt;"",J5902&lt;&gt;""),HYPERLINK("#'"&amp;C5902&amp;"'!"&amp;J5902,J5902),"")</f>
        <v/>
      </c>
    </row>
    <row r="5903" ht="15" customHeight="1">
      <c r="B5903" s="16">
        <f>IF(AND(C5903&lt;&gt;"",J5903&lt;&gt;""),HYPERLINK("#'"&amp;C5903&amp;"'!"&amp;J5903,J5903),"")</f>
        <v/>
      </c>
    </row>
    <row r="5904" ht="15" customHeight="1">
      <c r="B5904" s="16">
        <f>IF(AND(C5904&lt;&gt;"",J5904&lt;&gt;""),HYPERLINK("#'"&amp;C5904&amp;"'!"&amp;J5904,J5904),"")</f>
        <v/>
      </c>
    </row>
    <row r="5905" ht="15" customHeight="1">
      <c r="B5905" s="16">
        <f>IF(AND(C5905&lt;&gt;"",J5905&lt;&gt;""),HYPERLINK("#'"&amp;C5905&amp;"'!"&amp;J5905,J5905),"")</f>
        <v/>
      </c>
    </row>
    <row r="5906" ht="15" customHeight="1">
      <c r="B5906" s="16">
        <f>IF(AND(C5906&lt;&gt;"",J5906&lt;&gt;""),HYPERLINK("#'"&amp;C5906&amp;"'!"&amp;J5906,J5906),"")</f>
        <v/>
      </c>
    </row>
    <row r="5907" ht="15" customHeight="1">
      <c r="B5907" s="16">
        <f>IF(AND(C5907&lt;&gt;"",J5907&lt;&gt;""),HYPERLINK("#'"&amp;C5907&amp;"'!"&amp;J5907,J5907),"")</f>
        <v/>
      </c>
    </row>
    <row r="5908" ht="15" customHeight="1">
      <c r="B5908" s="16">
        <f>IF(AND(C5908&lt;&gt;"",J5908&lt;&gt;""),HYPERLINK("#'"&amp;C5908&amp;"'!"&amp;J5908,J5908),"")</f>
        <v/>
      </c>
    </row>
    <row r="5909" ht="15" customHeight="1">
      <c r="B5909" s="16">
        <f>IF(AND(C5909&lt;&gt;"",J5909&lt;&gt;""),HYPERLINK("#'"&amp;C5909&amp;"'!"&amp;J5909,J5909),"")</f>
        <v/>
      </c>
    </row>
    <row r="5910" ht="15" customHeight="1">
      <c r="B5910" s="16">
        <f>IF(AND(C5910&lt;&gt;"",J5910&lt;&gt;""),HYPERLINK("#'"&amp;C5910&amp;"'!"&amp;J5910,J5910),"")</f>
        <v/>
      </c>
    </row>
    <row r="5911" ht="15" customHeight="1">
      <c r="B5911" s="16">
        <f>IF(AND(C5911&lt;&gt;"",J5911&lt;&gt;""),HYPERLINK("#'"&amp;C5911&amp;"'!"&amp;J5911,J5911),"")</f>
        <v/>
      </c>
    </row>
    <row r="5912" ht="15" customHeight="1">
      <c r="B5912" s="16">
        <f>IF(AND(C5912&lt;&gt;"",J5912&lt;&gt;""),HYPERLINK("#'"&amp;C5912&amp;"'!"&amp;J5912,J5912),"")</f>
        <v/>
      </c>
    </row>
    <row r="5913" ht="15" customHeight="1">
      <c r="B5913" s="16">
        <f>IF(AND(C5913&lt;&gt;"",J5913&lt;&gt;""),HYPERLINK("#'"&amp;C5913&amp;"'!"&amp;J5913,J5913),"")</f>
        <v/>
      </c>
    </row>
    <row r="5914" ht="15" customHeight="1">
      <c r="B5914" s="16">
        <f>IF(AND(C5914&lt;&gt;"",J5914&lt;&gt;""),HYPERLINK("#'"&amp;C5914&amp;"'!"&amp;J5914,J5914),"")</f>
        <v/>
      </c>
    </row>
    <row r="5915" ht="15" customHeight="1">
      <c r="B5915" s="16">
        <f>IF(AND(C5915&lt;&gt;"",J5915&lt;&gt;""),HYPERLINK("#'"&amp;C5915&amp;"'!"&amp;J5915,J5915),"")</f>
        <v/>
      </c>
    </row>
    <row r="5916" ht="15" customHeight="1">
      <c r="B5916" s="16">
        <f>IF(AND(C5916&lt;&gt;"",J5916&lt;&gt;""),HYPERLINK("#'"&amp;C5916&amp;"'!"&amp;J5916,J5916),"")</f>
        <v/>
      </c>
    </row>
    <row r="5917" ht="15" customHeight="1">
      <c r="B5917" s="16">
        <f>IF(AND(C5917&lt;&gt;"",J5917&lt;&gt;""),HYPERLINK("#'"&amp;C5917&amp;"'!"&amp;J5917,J5917),"")</f>
        <v/>
      </c>
    </row>
    <row r="5918" ht="15" customHeight="1">
      <c r="B5918" s="16">
        <f>IF(AND(C5918&lt;&gt;"",J5918&lt;&gt;""),HYPERLINK("#'"&amp;C5918&amp;"'!"&amp;J5918,J5918),"")</f>
        <v/>
      </c>
    </row>
    <row r="5919" ht="15" customHeight="1">
      <c r="B5919" s="16">
        <f>IF(AND(C5919&lt;&gt;"",J5919&lt;&gt;""),HYPERLINK("#'"&amp;C5919&amp;"'!"&amp;J5919,J5919),"")</f>
        <v/>
      </c>
    </row>
    <row r="5920" ht="15" customHeight="1">
      <c r="B5920" s="16">
        <f>IF(AND(C5920&lt;&gt;"",J5920&lt;&gt;""),HYPERLINK("#'"&amp;C5920&amp;"'!"&amp;J5920,J5920),"")</f>
        <v/>
      </c>
    </row>
    <row r="5921" ht="15" customHeight="1">
      <c r="B5921" s="16">
        <f>IF(AND(C5921&lt;&gt;"",J5921&lt;&gt;""),HYPERLINK("#'"&amp;C5921&amp;"'!"&amp;J5921,J5921),"")</f>
        <v/>
      </c>
    </row>
    <row r="5922" ht="15" customHeight="1">
      <c r="B5922" s="16">
        <f>IF(AND(C5922&lt;&gt;"",J5922&lt;&gt;""),HYPERLINK("#'"&amp;C5922&amp;"'!"&amp;J5922,J5922),"")</f>
        <v/>
      </c>
    </row>
    <row r="5923" ht="15" customHeight="1">
      <c r="B5923" s="16">
        <f>IF(AND(C5923&lt;&gt;"",J5923&lt;&gt;""),HYPERLINK("#'"&amp;C5923&amp;"'!"&amp;J5923,J5923),"")</f>
        <v/>
      </c>
    </row>
    <row r="5924" ht="15" customHeight="1">
      <c r="B5924" s="16">
        <f>IF(AND(C5924&lt;&gt;"",J5924&lt;&gt;""),HYPERLINK("#'"&amp;C5924&amp;"'!"&amp;J5924,J5924),"")</f>
        <v/>
      </c>
    </row>
    <row r="5925" ht="15" customHeight="1">
      <c r="B5925" s="16">
        <f>IF(AND(C5925&lt;&gt;"",J5925&lt;&gt;""),HYPERLINK("#'"&amp;C5925&amp;"'!"&amp;J5925,J5925),"")</f>
        <v/>
      </c>
    </row>
    <row r="5926" ht="15" customHeight="1">
      <c r="B5926" s="16">
        <f>IF(AND(C5926&lt;&gt;"",J5926&lt;&gt;""),HYPERLINK("#'"&amp;C5926&amp;"'!"&amp;J5926,J5926),"")</f>
        <v/>
      </c>
    </row>
    <row r="5927" ht="15" customHeight="1">
      <c r="B5927" s="16">
        <f>IF(AND(C5927&lt;&gt;"",J5927&lt;&gt;""),HYPERLINK("#'"&amp;C5927&amp;"'!"&amp;J5927,J5927),"")</f>
        <v/>
      </c>
    </row>
    <row r="5928" ht="15" customHeight="1">
      <c r="B5928" s="16">
        <f>IF(AND(C5928&lt;&gt;"",J5928&lt;&gt;""),HYPERLINK("#'"&amp;C5928&amp;"'!"&amp;J5928,J5928),"")</f>
        <v/>
      </c>
    </row>
    <row r="5929" ht="15" customHeight="1">
      <c r="B5929" s="16">
        <f>IF(AND(C5929&lt;&gt;"",J5929&lt;&gt;""),HYPERLINK("#'"&amp;C5929&amp;"'!"&amp;J5929,J5929),"")</f>
        <v/>
      </c>
    </row>
    <row r="5930" ht="15" customHeight="1">
      <c r="B5930" s="16">
        <f>IF(AND(C5930&lt;&gt;"",J5930&lt;&gt;""),HYPERLINK("#'"&amp;C5930&amp;"'!"&amp;J5930,J5930),"")</f>
        <v/>
      </c>
    </row>
    <row r="5931" ht="15" customHeight="1">
      <c r="B5931" s="16">
        <f>IF(AND(C5931&lt;&gt;"",J5931&lt;&gt;""),HYPERLINK("#'"&amp;C5931&amp;"'!"&amp;J5931,J5931),"")</f>
        <v/>
      </c>
    </row>
    <row r="5932" ht="15" customHeight="1">
      <c r="B5932" s="16">
        <f>IF(AND(C5932&lt;&gt;"",J5932&lt;&gt;""),HYPERLINK("#'"&amp;C5932&amp;"'!"&amp;J5932,J5932),"")</f>
        <v/>
      </c>
    </row>
    <row r="5933" ht="15" customHeight="1">
      <c r="B5933" s="16">
        <f>IF(AND(C5933&lt;&gt;"",J5933&lt;&gt;""),HYPERLINK("#'"&amp;C5933&amp;"'!"&amp;J5933,J5933),"")</f>
        <v/>
      </c>
    </row>
    <row r="5934" ht="15" customHeight="1">
      <c r="B5934" s="16">
        <f>IF(AND(C5934&lt;&gt;"",J5934&lt;&gt;""),HYPERLINK("#'"&amp;C5934&amp;"'!"&amp;J5934,J5934),"")</f>
        <v/>
      </c>
    </row>
    <row r="5935" ht="15" customHeight="1">
      <c r="B5935" s="16">
        <f>IF(AND(C5935&lt;&gt;"",J5935&lt;&gt;""),HYPERLINK("#'"&amp;C5935&amp;"'!"&amp;J5935,J5935),"")</f>
        <v/>
      </c>
    </row>
    <row r="5936" ht="15" customHeight="1">
      <c r="B5936" s="16">
        <f>IF(AND(C5936&lt;&gt;"",J5936&lt;&gt;""),HYPERLINK("#'"&amp;C5936&amp;"'!"&amp;J5936,J5936),"")</f>
        <v/>
      </c>
    </row>
    <row r="5937" ht="15" customHeight="1">
      <c r="B5937" s="16">
        <f>IF(AND(C5937&lt;&gt;"",J5937&lt;&gt;""),HYPERLINK("#'"&amp;C5937&amp;"'!"&amp;J5937,J5937),"")</f>
        <v/>
      </c>
    </row>
    <row r="5938" ht="15" customHeight="1">
      <c r="B5938" s="16">
        <f>IF(AND(C5938&lt;&gt;"",J5938&lt;&gt;""),HYPERLINK("#'"&amp;C5938&amp;"'!"&amp;J5938,J5938),"")</f>
        <v/>
      </c>
    </row>
    <row r="5939" ht="15" customHeight="1">
      <c r="B5939" s="16">
        <f>IF(AND(C5939&lt;&gt;"",J5939&lt;&gt;""),HYPERLINK("#'"&amp;C5939&amp;"'!"&amp;J5939,J5939),"")</f>
        <v/>
      </c>
    </row>
    <row r="5940" ht="15" customHeight="1">
      <c r="B5940" s="16">
        <f>IF(AND(C5940&lt;&gt;"",J5940&lt;&gt;""),HYPERLINK("#'"&amp;C5940&amp;"'!"&amp;J5940,J5940),"")</f>
        <v/>
      </c>
    </row>
    <row r="5941" ht="15" customHeight="1">
      <c r="B5941" s="16">
        <f>IF(AND(C5941&lt;&gt;"",J5941&lt;&gt;""),HYPERLINK("#'"&amp;C5941&amp;"'!"&amp;J5941,J5941),"")</f>
        <v/>
      </c>
    </row>
    <row r="5942" ht="15" customHeight="1">
      <c r="B5942" s="16">
        <f>IF(AND(C5942&lt;&gt;"",J5942&lt;&gt;""),HYPERLINK("#'"&amp;C5942&amp;"'!"&amp;J5942,J5942),"")</f>
        <v/>
      </c>
    </row>
    <row r="5943" ht="15" customHeight="1">
      <c r="B5943" s="16">
        <f>IF(AND(C5943&lt;&gt;"",J5943&lt;&gt;""),HYPERLINK("#'"&amp;C5943&amp;"'!"&amp;J5943,J5943),"")</f>
        <v/>
      </c>
    </row>
    <row r="5944" ht="15" customHeight="1">
      <c r="B5944" s="16">
        <f>IF(AND(C5944&lt;&gt;"",J5944&lt;&gt;""),HYPERLINK("#'"&amp;C5944&amp;"'!"&amp;J5944,J5944),"")</f>
        <v/>
      </c>
    </row>
    <row r="5945" ht="15" customHeight="1">
      <c r="B5945" s="16">
        <f>IF(AND(C5945&lt;&gt;"",J5945&lt;&gt;""),HYPERLINK("#'"&amp;C5945&amp;"'!"&amp;J5945,J5945),"")</f>
        <v/>
      </c>
    </row>
    <row r="5946" ht="15" customHeight="1">
      <c r="B5946" s="16">
        <f>IF(AND(C5946&lt;&gt;"",J5946&lt;&gt;""),HYPERLINK("#'"&amp;C5946&amp;"'!"&amp;J5946,J5946),"")</f>
        <v/>
      </c>
    </row>
    <row r="5947" ht="15" customHeight="1">
      <c r="B5947" s="16">
        <f>IF(AND(C5947&lt;&gt;"",J5947&lt;&gt;""),HYPERLINK("#'"&amp;C5947&amp;"'!"&amp;J5947,J5947),"")</f>
        <v/>
      </c>
    </row>
    <row r="5948" ht="15" customHeight="1">
      <c r="B5948" s="16">
        <f>IF(AND(C5948&lt;&gt;"",J5948&lt;&gt;""),HYPERLINK("#'"&amp;C5948&amp;"'!"&amp;J5948,J5948),"")</f>
        <v/>
      </c>
    </row>
    <row r="5949" ht="15" customHeight="1">
      <c r="B5949" s="16">
        <f>IF(AND(C5949&lt;&gt;"",J5949&lt;&gt;""),HYPERLINK("#'"&amp;C5949&amp;"'!"&amp;J5949,J5949),"")</f>
        <v/>
      </c>
    </row>
    <row r="5950" ht="15" customHeight="1">
      <c r="B5950" s="16">
        <f>IF(AND(C5950&lt;&gt;"",J5950&lt;&gt;""),HYPERLINK("#'"&amp;C5950&amp;"'!"&amp;J5950,J5950),"")</f>
        <v/>
      </c>
    </row>
    <row r="5951" ht="15" customHeight="1">
      <c r="B5951" s="16">
        <f>IF(AND(C5951&lt;&gt;"",J5951&lt;&gt;""),HYPERLINK("#'"&amp;C5951&amp;"'!"&amp;J5951,J5951),"")</f>
        <v/>
      </c>
    </row>
    <row r="5952" ht="15" customHeight="1">
      <c r="B5952" s="16">
        <f>IF(AND(C5952&lt;&gt;"",J5952&lt;&gt;""),HYPERLINK("#'"&amp;C5952&amp;"'!"&amp;J5952,J5952),"")</f>
        <v/>
      </c>
    </row>
    <row r="5953" ht="15" customHeight="1">
      <c r="B5953" s="16">
        <f>IF(AND(C5953&lt;&gt;"",J5953&lt;&gt;""),HYPERLINK("#'"&amp;C5953&amp;"'!"&amp;J5953,J5953),"")</f>
        <v/>
      </c>
    </row>
    <row r="5954" ht="15" customHeight="1">
      <c r="B5954" s="16">
        <f>IF(AND(C5954&lt;&gt;"",J5954&lt;&gt;""),HYPERLINK("#'"&amp;C5954&amp;"'!"&amp;J5954,J5954),"")</f>
        <v/>
      </c>
    </row>
    <row r="5955" ht="15" customHeight="1">
      <c r="B5955" s="16">
        <f>IF(AND(C5955&lt;&gt;"",J5955&lt;&gt;""),HYPERLINK("#'"&amp;C5955&amp;"'!"&amp;J5955,J5955),"")</f>
        <v/>
      </c>
    </row>
    <row r="5956" ht="15" customHeight="1">
      <c r="B5956" s="16">
        <f>IF(AND(C5956&lt;&gt;"",J5956&lt;&gt;""),HYPERLINK("#'"&amp;C5956&amp;"'!"&amp;J5956,J5956),"")</f>
        <v/>
      </c>
    </row>
    <row r="5957" ht="15" customHeight="1">
      <c r="B5957" s="16">
        <f>IF(AND(C5957&lt;&gt;"",J5957&lt;&gt;""),HYPERLINK("#'"&amp;C5957&amp;"'!"&amp;J5957,J5957),"")</f>
        <v/>
      </c>
    </row>
    <row r="5958" ht="15" customHeight="1">
      <c r="B5958" s="16">
        <f>IF(AND(C5958&lt;&gt;"",J5958&lt;&gt;""),HYPERLINK("#'"&amp;C5958&amp;"'!"&amp;J5958,J5958),"")</f>
        <v/>
      </c>
    </row>
    <row r="5959" ht="15" customHeight="1">
      <c r="B5959" s="16">
        <f>IF(AND(C5959&lt;&gt;"",J5959&lt;&gt;""),HYPERLINK("#'"&amp;C5959&amp;"'!"&amp;J5959,J5959),"")</f>
        <v/>
      </c>
    </row>
    <row r="5960" ht="15" customHeight="1">
      <c r="B5960" s="16">
        <f>IF(AND(C5960&lt;&gt;"",J5960&lt;&gt;""),HYPERLINK("#'"&amp;C5960&amp;"'!"&amp;J5960,J5960),"")</f>
        <v/>
      </c>
    </row>
    <row r="5961" ht="15" customHeight="1">
      <c r="B5961" s="16">
        <f>IF(AND(C5961&lt;&gt;"",J5961&lt;&gt;""),HYPERLINK("#'"&amp;C5961&amp;"'!"&amp;J5961,J5961),"")</f>
        <v/>
      </c>
    </row>
    <row r="5962" ht="15" customHeight="1">
      <c r="B5962" s="16">
        <f>IF(AND(C5962&lt;&gt;"",J5962&lt;&gt;""),HYPERLINK("#'"&amp;C5962&amp;"'!"&amp;J5962,J5962),"")</f>
        <v/>
      </c>
    </row>
    <row r="5963" ht="15" customHeight="1">
      <c r="B5963" s="16">
        <f>IF(AND(C5963&lt;&gt;"",J5963&lt;&gt;""),HYPERLINK("#'"&amp;C5963&amp;"'!"&amp;J5963,J5963),"")</f>
        <v/>
      </c>
    </row>
    <row r="5964" ht="15" customHeight="1">
      <c r="B5964" s="16">
        <f>IF(AND(C5964&lt;&gt;"",J5964&lt;&gt;""),HYPERLINK("#'"&amp;C5964&amp;"'!"&amp;J5964,J5964),"")</f>
        <v/>
      </c>
    </row>
    <row r="5965" ht="15" customHeight="1">
      <c r="B5965" s="16">
        <f>IF(AND(C5965&lt;&gt;"",J5965&lt;&gt;""),HYPERLINK("#'"&amp;C5965&amp;"'!"&amp;J5965,J5965),"")</f>
        <v/>
      </c>
    </row>
    <row r="5966" ht="15" customHeight="1">
      <c r="B5966" s="16">
        <f>IF(AND(C5966&lt;&gt;"",J5966&lt;&gt;""),HYPERLINK("#'"&amp;C5966&amp;"'!"&amp;J5966,J5966),"")</f>
        <v/>
      </c>
    </row>
    <row r="5967" ht="15" customHeight="1">
      <c r="B5967" s="16">
        <f>IF(AND(C5967&lt;&gt;"",J5967&lt;&gt;""),HYPERLINK("#'"&amp;C5967&amp;"'!"&amp;J5967,J5967),"")</f>
        <v/>
      </c>
    </row>
    <row r="5968" ht="15" customHeight="1">
      <c r="B5968" s="16">
        <f>IF(AND(C5968&lt;&gt;"",J5968&lt;&gt;""),HYPERLINK("#'"&amp;C5968&amp;"'!"&amp;J5968,J5968),"")</f>
        <v/>
      </c>
    </row>
    <row r="5969" ht="15" customHeight="1">
      <c r="B5969" s="16">
        <f>IF(AND(C5969&lt;&gt;"",J5969&lt;&gt;""),HYPERLINK("#'"&amp;C5969&amp;"'!"&amp;J5969,J5969),"")</f>
        <v/>
      </c>
    </row>
    <row r="5970" ht="15" customHeight="1">
      <c r="B5970" s="16">
        <f>IF(AND(C5970&lt;&gt;"",J5970&lt;&gt;""),HYPERLINK("#'"&amp;C5970&amp;"'!"&amp;J5970,J5970),"")</f>
        <v/>
      </c>
    </row>
    <row r="5971" ht="15" customHeight="1">
      <c r="B5971" s="16">
        <f>IF(AND(C5971&lt;&gt;"",J5971&lt;&gt;""),HYPERLINK("#'"&amp;C5971&amp;"'!"&amp;J5971,J5971),"")</f>
        <v/>
      </c>
    </row>
    <row r="5972" ht="15" customHeight="1">
      <c r="B5972" s="16">
        <f>IF(AND(C5972&lt;&gt;"",J5972&lt;&gt;""),HYPERLINK("#'"&amp;C5972&amp;"'!"&amp;J5972,J5972),"")</f>
        <v/>
      </c>
    </row>
    <row r="5973" ht="15" customHeight="1">
      <c r="B5973" s="16">
        <f>IF(AND(C5973&lt;&gt;"",J5973&lt;&gt;""),HYPERLINK("#'"&amp;C5973&amp;"'!"&amp;J5973,J5973),"")</f>
        <v/>
      </c>
    </row>
    <row r="5974" ht="15" customHeight="1">
      <c r="B5974" s="16">
        <f>IF(AND(C5974&lt;&gt;"",J5974&lt;&gt;""),HYPERLINK("#'"&amp;C5974&amp;"'!"&amp;J5974,J5974),"")</f>
        <v/>
      </c>
    </row>
    <row r="5975" ht="15" customHeight="1">
      <c r="B5975" s="16">
        <f>IF(AND(C5975&lt;&gt;"",J5975&lt;&gt;""),HYPERLINK("#'"&amp;C5975&amp;"'!"&amp;J5975,J5975),"")</f>
        <v/>
      </c>
    </row>
    <row r="5976" ht="15" customHeight="1">
      <c r="B5976" s="16">
        <f>IF(AND(C5976&lt;&gt;"",J5976&lt;&gt;""),HYPERLINK("#'"&amp;C5976&amp;"'!"&amp;J5976,J5976),"")</f>
        <v/>
      </c>
    </row>
    <row r="5977" ht="15" customHeight="1">
      <c r="B5977" s="16">
        <f>IF(AND(C5977&lt;&gt;"",J5977&lt;&gt;""),HYPERLINK("#'"&amp;C5977&amp;"'!"&amp;J5977,J5977),"")</f>
        <v/>
      </c>
    </row>
    <row r="5978" ht="15" customHeight="1">
      <c r="B5978" s="16">
        <f>IF(AND(C5978&lt;&gt;"",J5978&lt;&gt;""),HYPERLINK("#'"&amp;C5978&amp;"'!"&amp;J5978,J5978),"")</f>
        <v/>
      </c>
    </row>
    <row r="5979" ht="15" customHeight="1">
      <c r="B5979" s="16">
        <f>IF(AND(C5979&lt;&gt;"",J5979&lt;&gt;""),HYPERLINK("#'"&amp;C5979&amp;"'!"&amp;J5979,J5979),"")</f>
        <v/>
      </c>
    </row>
    <row r="5980" ht="15" customHeight="1">
      <c r="B5980" s="16">
        <f>IF(AND(C5980&lt;&gt;"",J5980&lt;&gt;""),HYPERLINK("#'"&amp;C5980&amp;"'!"&amp;J5980,J5980),"")</f>
        <v/>
      </c>
    </row>
    <row r="5981" ht="15" customHeight="1">
      <c r="B5981" s="16">
        <f>IF(AND(C5981&lt;&gt;"",J5981&lt;&gt;""),HYPERLINK("#'"&amp;C5981&amp;"'!"&amp;J5981,J5981),"")</f>
        <v/>
      </c>
    </row>
    <row r="5982" ht="15" customHeight="1">
      <c r="B5982" s="16">
        <f>IF(AND(C5982&lt;&gt;"",J5982&lt;&gt;""),HYPERLINK("#'"&amp;C5982&amp;"'!"&amp;J5982,J5982),"")</f>
        <v/>
      </c>
    </row>
    <row r="5983" ht="15" customHeight="1">
      <c r="B5983" s="16">
        <f>IF(AND(C5983&lt;&gt;"",J5983&lt;&gt;""),HYPERLINK("#'"&amp;C5983&amp;"'!"&amp;J5983,J5983),"")</f>
        <v/>
      </c>
    </row>
    <row r="5984" ht="15" customHeight="1">
      <c r="B5984" s="16">
        <f>IF(AND(C5984&lt;&gt;"",J5984&lt;&gt;""),HYPERLINK("#'"&amp;C5984&amp;"'!"&amp;J5984,J5984),"")</f>
        <v/>
      </c>
    </row>
    <row r="5985" ht="15" customHeight="1">
      <c r="B5985" s="16">
        <f>IF(AND(C5985&lt;&gt;"",J5985&lt;&gt;""),HYPERLINK("#'"&amp;C5985&amp;"'!"&amp;J5985,J5985),"")</f>
        <v/>
      </c>
    </row>
    <row r="5986" ht="15" customHeight="1">
      <c r="B5986" s="16">
        <f>IF(AND(C5986&lt;&gt;"",J5986&lt;&gt;""),HYPERLINK("#'"&amp;C5986&amp;"'!"&amp;J5986,J5986),"")</f>
        <v/>
      </c>
    </row>
    <row r="5987" ht="15" customHeight="1">
      <c r="B5987" s="16">
        <f>IF(AND(C5987&lt;&gt;"",J5987&lt;&gt;""),HYPERLINK("#'"&amp;C5987&amp;"'!"&amp;J5987,J5987),"")</f>
        <v/>
      </c>
    </row>
    <row r="5988" ht="15" customHeight="1">
      <c r="B5988" s="16">
        <f>IF(AND(C5988&lt;&gt;"",J5988&lt;&gt;""),HYPERLINK("#'"&amp;C5988&amp;"'!"&amp;J5988,J5988),"")</f>
        <v/>
      </c>
    </row>
    <row r="5989" ht="15" customHeight="1">
      <c r="B5989" s="16">
        <f>IF(AND(C5989&lt;&gt;"",J5989&lt;&gt;""),HYPERLINK("#'"&amp;C5989&amp;"'!"&amp;J5989,J5989),"")</f>
        <v/>
      </c>
    </row>
    <row r="5990" ht="15" customHeight="1">
      <c r="B5990" s="16">
        <f>IF(AND(C5990&lt;&gt;"",J5990&lt;&gt;""),HYPERLINK("#'"&amp;C5990&amp;"'!"&amp;J5990,J5990),"")</f>
        <v/>
      </c>
    </row>
    <row r="5991" ht="15" customHeight="1">
      <c r="B5991" s="16">
        <f>IF(AND(C5991&lt;&gt;"",J5991&lt;&gt;""),HYPERLINK("#'"&amp;C5991&amp;"'!"&amp;J5991,J5991),"")</f>
        <v/>
      </c>
    </row>
    <row r="5992" ht="15" customHeight="1">
      <c r="B5992" s="16">
        <f>IF(AND(C5992&lt;&gt;"",J5992&lt;&gt;""),HYPERLINK("#'"&amp;C5992&amp;"'!"&amp;J5992,J5992),"")</f>
        <v/>
      </c>
    </row>
    <row r="5993" ht="15" customHeight="1">
      <c r="B5993" s="16">
        <f>IF(AND(C5993&lt;&gt;"",J5993&lt;&gt;""),HYPERLINK("#'"&amp;C5993&amp;"'!"&amp;J5993,J5993),"")</f>
        <v/>
      </c>
    </row>
    <row r="5994" ht="15" customHeight="1">
      <c r="B5994" s="16">
        <f>IF(AND(C5994&lt;&gt;"",J5994&lt;&gt;""),HYPERLINK("#'"&amp;C5994&amp;"'!"&amp;J5994,J5994),"")</f>
        <v/>
      </c>
    </row>
    <row r="5995" ht="15" customHeight="1">
      <c r="B5995" s="16">
        <f>IF(AND(C5995&lt;&gt;"",J5995&lt;&gt;""),HYPERLINK("#'"&amp;C5995&amp;"'!"&amp;J5995,J5995),"")</f>
        <v/>
      </c>
    </row>
    <row r="5996" ht="15" customHeight="1">
      <c r="B5996" s="16">
        <f>IF(AND(C5996&lt;&gt;"",J5996&lt;&gt;""),HYPERLINK("#'"&amp;C5996&amp;"'!"&amp;J5996,J5996),"")</f>
        <v/>
      </c>
    </row>
    <row r="5997" ht="15" customHeight="1">
      <c r="B5997" s="16">
        <f>IF(AND(C5997&lt;&gt;"",J5997&lt;&gt;""),HYPERLINK("#'"&amp;C5997&amp;"'!"&amp;J5997,J5997),"")</f>
        <v/>
      </c>
    </row>
    <row r="5998" ht="15" customHeight="1">
      <c r="B5998" s="16">
        <f>IF(AND(C5998&lt;&gt;"",J5998&lt;&gt;""),HYPERLINK("#'"&amp;C5998&amp;"'!"&amp;J5998,J5998),"")</f>
        <v/>
      </c>
    </row>
    <row r="5999" ht="15" customHeight="1">
      <c r="B5999" s="16">
        <f>IF(AND(C5999&lt;&gt;"",J5999&lt;&gt;""),HYPERLINK("#'"&amp;C5999&amp;"'!"&amp;J5999,J5999),"")</f>
        <v/>
      </c>
    </row>
    <row r="6000" ht="15" customHeight="1">
      <c r="B6000" s="16">
        <f>IF(AND(C6000&lt;&gt;"",J6000&lt;&gt;""),HYPERLINK("#'"&amp;C6000&amp;"'!"&amp;J6000,J6000),"")</f>
        <v/>
      </c>
    </row>
    <row r="6001" ht="15" customHeight="1">
      <c r="B6001" s="16">
        <f>IF(AND(C6001&lt;&gt;"",J6001&lt;&gt;""),HYPERLINK("#'"&amp;C6001&amp;"'!"&amp;J6001,J6001),"")</f>
        <v/>
      </c>
    </row>
    <row r="6002" ht="15" customHeight="1">
      <c r="B6002" s="16">
        <f>IF(AND(C6002&lt;&gt;"",J6002&lt;&gt;""),HYPERLINK("#'"&amp;C6002&amp;"'!"&amp;J6002,J6002),"")</f>
        <v/>
      </c>
    </row>
  </sheetData>
  <sheetProtection selectLockedCells="0" selectUnlockedCells="0" sheet="1" objects="1" insertRows="1" insertHyperlinks="1" autoFilter="0" scenarios="1" formatColumns="0" deleteColumns="1" insertColumns="1" pivotTables="1" deleteRows="1" formatCells="1" formatRows="0" sort="0" password="F6B0"/>
  <autoFilter ref="A2:H6002"/>
  <mergeCells count="1">
    <mergeCell ref="A1:H1"/>
  </mergeCells>
  <conditionalFormatting sqref="A3:A65001">
    <cfRule type="cellIs" priority="1" operator="equal" dxfId="294">
      <formula>"Error"</formula>
    </cfRule>
    <cfRule type="cellIs" priority="2" operator="equal" dxfId="293">
      <formula>"Warning"</formula>
    </cfRule>
    <cfRule type="cellIs" priority="3" operator="equal" dxfId="292">
      <formula>"Required"</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BO908"/>
  <sheetViews>
    <sheetView workbookViewId="0">
      <selection activeCell="A1" sqref="A1"/>
    </sheetView>
  </sheetViews>
  <sheetFormatPr baseColWidth="8" defaultColWidth="9" defaultRowHeight="13.5"/>
  <sheetData>
    <row r="1">
      <c r="A1" t="inlineStr">
        <is>
          <t>{"brand_catalog_id": 1, "previous_upload_id": null, "template_type": "DEFAULT_QUESTIONS", "supplier_id": 459391, "template_context": "STANDARD", "app_version": "v2", "product_count": 0, "default_answers_included": true, "default_answers_supported": true, "use_legacy_excel_format": false, "include_variant_grouping": true, "download_template_request_id": "09cccb16-00fb-4964-b18e-71ac1de1146f", "sheet_metadata": null, "locale": null}</t>
        </is>
      </c>
      <c r="C1">
        <f>INFO("release")</f>
        <v/>
      </c>
    </row>
    <row r="2">
      <c r="C2">
        <f>INFO("system")</f>
        <v/>
      </c>
    </row>
    <row r="3">
      <c r="C3">
        <f t="array" ref="C3">IF(ISERROR(_xlfn.MAP(A8:A8,_xlfn.LAMBDA(_xlpm.class,_xlpm.class&lt;&gt;""))),"Not Available","Supported")</f>
        <v/>
      </c>
    </row>
    <row r="8">
      <c r="A8" t="inlineStr">
        <is>
          <t>Carts &amp; Stands</t>
        </is>
      </c>
      <c r="B8" t="inlineStr">
        <is>
          <t>Cocktail Table</t>
        </is>
      </c>
      <c r="C8" t="inlineStr">
        <is>
          <t>Yes</t>
        </is>
      </c>
      <c r="D8" t="inlineStr">
        <is>
          <t>Yes</t>
        </is>
      </c>
      <c r="E8" t="inlineStr">
        <is>
          <t>Yes</t>
        </is>
      </c>
      <c r="F8" t="inlineStr">
        <is>
          <t>Yes</t>
        </is>
      </c>
      <c r="G8" t="inlineStr">
        <is>
          <t>Yes</t>
        </is>
      </c>
      <c r="H8" t="inlineStr">
        <is>
          <t>Four Leg</t>
        </is>
      </c>
      <c r="I8" t="inlineStr">
        <is>
          <t>No</t>
        </is>
      </c>
      <c r="J8" t="inlineStr">
        <is>
          <t>No</t>
        </is>
      </c>
      <c r="K8" t="inlineStr">
        <is>
          <t>Yes</t>
        </is>
      </c>
      <c r="L8" t="inlineStr">
        <is>
          <t>Yes</t>
        </is>
      </c>
      <c r="M8" t="inlineStr">
        <is>
          <t>Yes</t>
        </is>
      </c>
      <c r="N8" t="inlineStr">
        <is>
          <t>No</t>
        </is>
      </c>
      <c r="O8" t="inlineStr">
        <is>
          <t>Yes</t>
        </is>
      </c>
      <c r="P8" t="inlineStr">
        <is>
          <t>No</t>
        </is>
      </c>
      <c r="Q8" t="inlineStr">
        <is>
          <t>Dovetail</t>
        </is>
      </c>
      <c r="R8" t="inlineStr">
        <is>
          <t>Yes</t>
        </is>
      </c>
      <c r="S8" t="inlineStr">
        <is>
          <t>Cell</t>
        </is>
      </c>
      <c r="T8" t="inlineStr">
        <is>
          <t>Lithium Metal</t>
        </is>
      </c>
      <c r="U8" t="inlineStr">
        <is>
          <t>1</t>
        </is>
      </c>
      <c r="V8" t="inlineStr">
        <is>
          <t>Stand alone</t>
        </is>
      </c>
      <c r="W8" t="inlineStr">
        <is>
          <t>Cells exceeding 5 grams</t>
        </is>
      </c>
      <c r="X8" t="inlineStr">
        <is>
          <t>Cells of between 20w/h and 60w/h</t>
        </is>
      </c>
      <c r="Y8" t="inlineStr">
        <is>
          <t>2.5kg or less</t>
        </is>
      </c>
      <c r="Z8" t="inlineStr">
        <is>
          <t>Yes</t>
        </is>
      </c>
      <c r="AA8" t="inlineStr">
        <is>
          <t>Yes</t>
        </is>
      </c>
      <c r="AB8" t="inlineStr">
        <is>
          <t>Yes</t>
        </is>
      </c>
      <c r="AC8" t="inlineStr">
        <is>
          <t>Yes</t>
        </is>
      </c>
      <c r="AD8" t="inlineStr">
        <is>
          <t>Yes</t>
        </is>
      </c>
      <c r="AE8" t="inlineStr">
        <is>
          <t>Yes</t>
        </is>
      </c>
      <c r="AF8" t="inlineStr">
        <is>
          <t>Yes</t>
        </is>
      </c>
      <c r="AG8" t="inlineStr">
        <is>
          <t>Yes</t>
        </is>
      </c>
      <c r="AH8" t="inlineStr">
        <is>
          <t>Yes</t>
        </is>
      </c>
      <c r="AI8" t="inlineStr">
        <is>
          <t>Yes</t>
        </is>
      </c>
      <c r="AJ8" t="inlineStr">
        <is>
          <t>Yes</t>
        </is>
      </c>
      <c r="AK8" t="inlineStr">
        <is>
          <t>Yes</t>
        </is>
      </c>
      <c r="AL8" t="inlineStr">
        <is>
          <t>Yes</t>
        </is>
      </c>
      <c r="AM8" t="inlineStr">
        <is>
          <t>Yes</t>
        </is>
      </c>
      <c r="AN8" t="inlineStr">
        <is>
          <t>Yes</t>
        </is>
      </c>
      <c r="AO8" t="inlineStr">
        <is>
          <t>1</t>
        </is>
      </c>
      <c r="AP8" t="inlineStr">
        <is>
          <t>I</t>
        </is>
      </c>
      <c r="AQ8" t="inlineStr">
        <is>
          <t>&gt;0 - ≤25ml</t>
        </is>
      </c>
      <c r="AR8" t="inlineStr">
        <is>
          <t>Yes</t>
        </is>
      </c>
      <c r="AS8" t="inlineStr">
        <is>
          <t>1A</t>
        </is>
      </c>
      <c r="AT8" t="inlineStr">
        <is>
          <t>Yes</t>
        </is>
      </c>
      <c r="AU8" t="inlineStr">
        <is>
          <t>BIFMA Accredited</t>
        </is>
      </c>
      <c r="AV8" t="inlineStr">
        <is>
          <t>Yes</t>
        </is>
      </c>
      <c r="AW8" t="inlineStr">
        <is>
          <t>No Assembly Needed</t>
        </is>
      </c>
      <c r="AX8" t="inlineStr">
        <is>
          <t>30 Days</t>
        </is>
      </c>
      <c r="AY8" t="inlineStr">
        <is>
          <t>Yes</t>
        </is>
      </c>
      <c r="AZ8" t="inlineStr">
        <is>
          <t>Yes</t>
        </is>
      </c>
      <c r="BA8" t="inlineStr">
        <is>
          <t>Full</t>
        </is>
      </c>
      <c r="BB8" t="inlineStr">
        <is>
          <t>DGpoco</t>
        </is>
      </c>
      <c r="BC8" t="inlineStr">
        <is>
          <t>US</t>
        </is>
      </c>
      <c r="BD8" t="inlineStr">
        <is>
          <t>Arabic</t>
        </is>
      </c>
      <c r="BE8" t="inlineStr">
        <is>
          <t>Yes</t>
        </is>
      </c>
      <c r="BF8" t="inlineStr">
        <is>
          <t>A-alpha-C (2-Amino-9H-pyrido[2,3-b]indole)</t>
        </is>
      </c>
      <c r="BG8" t="inlineStr">
        <is>
          <t>United States</t>
        </is>
      </c>
      <c r="BH8" t="inlineStr">
        <is>
          <t>Small Parcel</t>
        </is>
      </c>
      <c r="BI8" t="inlineStr">
        <is>
          <t>50</t>
        </is>
      </c>
      <c r="BJ8" t="inlineStr">
        <is>
          <t>0</t>
        </is>
      </c>
      <c r="BK8" t="inlineStr">
        <is>
          <t>0</t>
        </is>
      </c>
      <c r="BL8" t="inlineStr">
        <is>
          <t>Yes</t>
        </is>
      </c>
      <c r="BM8" t="inlineStr">
        <is>
          <t>Yes</t>
        </is>
      </c>
      <c r="BN8" t="inlineStr">
        <is>
          <t>Primary Variant</t>
        </is>
      </c>
      <c r="BO8" t="inlineStr">
        <is>
          <t>Size</t>
        </is>
      </c>
    </row>
    <row r="9">
      <c r="A9" t="inlineStr">
        <is>
          <t>Multimedia Storage</t>
        </is>
      </c>
      <c r="B9" t="inlineStr">
        <is>
          <t>Coffee Table</t>
        </is>
      </c>
      <c r="C9" t="inlineStr">
        <is>
          <t>No</t>
        </is>
      </c>
      <c r="D9" t="inlineStr">
        <is>
          <t>No</t>
        </is>
      </c>
      <c r="E9" t="inlineStr">
        <is>
          <t>No</t>
        </is>
      </c>
      <c r="F9" t="inlineStr">
        <is>
          <t>No</t>
        </is>
      </c>
      <c r="G9" t="inlineStr">
        <is>
          <t>No</t>
        </is>
      </c>
      <c r="H9" t="inlineStr">
        <is>
          <t>Pedestal</t>
        </is>
      </c>
      <c r="I9" t="inlineStr">
        <is>
          <t>Yes</t>
        </is>
      </c>
      <c r="J9" t="inlineStr">
        <is>
          <t>Yes</t>
        </is>
      </c>
      <c r="K9" t="inlineStr">
        <is>
          <t>No</t>
        </is>
      </c>
      <c r="L9" t="inlineStr">
        <is>
          <t>No</t>
        </is>
      </c>
      <c r="M9" t="inlineStr">
        <is>
          <t>No</t>
        </is>
      </c>
      <c r="N9" t="inlineStr">
        <is>
          <t>Yes</t>
        </is>
      </c>
      <c r="O9" t="inlineStr">
        <is>
          <t>No</t>
        </is>
      </c>
      <c r="P9" t="inlineStr">
        <is>
          <t>Yes</t>
        </is>
      </c>
      <c r="Q9" t="inlineStr">
        <is>
          <t>Mortise and Tenon</t>
        </is>
      </c>
      <c r="R9" t="inlineStr">
        <is>
          <t>No</t>
        </is>
      </c>
      <c r="S9" t="inlineStr">
        <is>
          <t>Battery</t>
        </is>
      </c>
      <c r="T9" t="inlineStr">
        <is>
          <t>Lithium Ion / Lithium Polymer</t>
        </is>
      </c>
      <c r="U9" t="inlineStr">
        <is>
          <t>2</t>
        </is>
      </c>
      <c r="V9" t="inlineStr">
        <is>
          <t>Contained in product</t>
        </is>
      </c>
      <c r="W9" t="inlineStr">
        <is>
          <t>Batteries of 2 grams or less</t>
        </is>
      </c>
      <c r="X9" t="inlineStr">
        <is>
          <t>Cells exceeding 60w/h</t>
        </is>
      </c>
      <c r="Y9" t="inlineStr">
        <is>
          <t>2.5kg to 5kg</t>
        </is>
      </c>
      <c r="Z9" t="inlineStr">
        <is>
          <t>No</t>
        </is>
      </c>
      <c r="AA9" t="inlineStr">
        <is>
          <t>No</t>
        </is>
      </c>
      <c r="AB9" t="inlineStr">
        <is>
          <t>No</t>
        </is>
      </c>
      <c r="AC9" t="inlineStr">
        <is>
          <t>No</t>
        </is>
      </c>
      <c r="AD9" t="inlineStr">
        <is>
          <t>No</t>
        </is>
      </c>
      <c r="AE9" t="inlineStr">
        <is>
          <t>No</t>
        </is>
      </c>
      <c r="AF9" t="inlineStr">
        <is>
          <t>No</t>
        </is>
      </c>
      <c r="AG9" t="inlineStr">
        <is>
          <t>No</t>
        </is>
      </c>
      <c r="AH9" t="inlineStr">
        <is>
          <t>No</t>
        </is>
      </c>
      <c r="AI9" t="inlineStr">
        <is>
          <t>No</t>
        </is>
      </c>
      <c r="AJ9" t="inlineStr">
        <is>
          <t>No</t>
        </is>
      </c>
      <c r="AK9" t="inlineStr">
        <is>
          <t>No</t>
        </is>
      </c>
      <c r="AL9" t="inlineStr">
        <is>
          <t>No</t>
        </is>
      </c>
      <c r="AM9" t="inlineStr">
        <is>
          <t>No</t>
        </is>
      </c>
      <c r="AN9" t="inlineStr">
        <is>
          <t>No</t>
        </is>
      </c>
      <c r="AO9" t="inlineStr">
        <is>
          <t>2.2</t>
        </is>
      </c>
      <c r="AP9" t="inlineStr">
        <is>
          <t>III</t>
        </is>
      </c>
      <c r="AQ9" t="inlineStr">
        <is>
          <t>&gt;1L - ≤5L</t>
        </is>
      </c>
      <c r="AR9" t="inlineStr">
        <is>
          <t>No</t>
        </is>
      </c>
      <c r="AS9" t="inlineStr">
        <is>
          <t>3A or 6A</t>
        </is>
      </c>
      <c r="AT9" t="inlineStr">
        <is>
          <t>No</t>
        </is>
      </c>
      <c r="AU9" t="inlineStr">
        <is>
          <t>BIFMA Equivalent</t>
        </is>
      </c>
      <c r="AV9" t="inlineStr">
        <is>
          <t>No</t>
        </is>
      </c>
      <c r="AW9" t="inlineStr">
        <is>
          <t>Minimal Assembly Needed</t>
        </is>
      </c>
      <c r="AX9" t="inlineStr">
        <is>
          <t>60 Days</t>
        </is>
      </c>
      <c r="AY9" t="inlineStr">
        <is>
          <t>No</t>
        </is>
      </c>
      <c r="AZ9" t="inlineStr">
        <is>
          <t>No</t>
        </is>
      </c>
      <c r="BA9" t="inlineStr">
        <is>
          <t>Limited</t>
        </is>
      </c>
      <c r="BC9" t="inlineStr">
        <is>
          <t>UK</t>
        </is>
      </c>
      <c r="BD9" t="inlineStr">
        <is>
          <t>Bulgarian</t>
        </is>
      </c>
      <c r="BE9" t="inlineStr">
        <is>
          <t>No</t>
        </is>
      </c>
      <c r="BF9" t="inlineStr">
        <is>
          <t>Abiraterone acetate</t>
        </is>
      </c>
      <c r="BG9" t="inlineStr">
        <is>
          <t>Canada</t>
        </is>
      </c>
      <c r="BH9" t="inlineStr">
        <is>
          <t>LTL</t>
        </is>
      </c>
      <c r="BI9" t="inlineStr">
        <is>
          <t>55</t>
        </is>
      </c>
      <c r="BJ9" t="inlineStr">
        <is>
          <t>24</t>
        </is>
      </c>
      <c r="BK9" t="inlineStr">
        <is>
          <t>24</t>
        </is>
      </c>
      <c r="BL9" t="inlineStr">
        <is>
          <t>No</t>
        </is>
      </c>
      <c r="BM9" t="inlineStr">
        <is>
          <t>No</t>
        </is>
      </c>
      <c r="BN9" t="inlineStr">
        <is>
          <t>Non-Primary Variant</t>
        </is>
      </c>
      <c r="BO9" t="inlineStr">
        <is>
          <t>Color</t>
        </is>
      </c>
    </row>
    <row r="10">
      <c r="A10" t="inlineStr">
        <is>
          <t>Speaker Stands</t>
        </is>
      </c>
      <c r="B10" t="inlineStr">
        <is>
          <t>Drum</t>
        </is>
      </c>
      <c r="C10" t="inlineStr">
        <is>
          <t>Unavailable</t>
        </is>
      </c>
      <c r="D10" t="inlineStr">
        <is>
          <t>Does Not Apply</t>
        </is>
      </c>
      <c r="F10" t="inlineStr">
        <is>
          <t>Unavailable</t>
        </is>
      </c>
      <c r="G10" t="inlineStr">
        <is>
          <t>Does Not Apply</t>
        </is>
      </c>
      <c r="H10" t="inlineStr">
        <is>
          <t>Three Leg</t>
        </is>
      </c>
      <c r="K10" t="inlineStr">
        <is>
          <t>Unavailable</t>
        </is>
      </c>
      <c r="L10" t="inlineStr">
        <is>
          <t>Does Not Apply</t>
        </is>
      </c>
      <c r="O10" t="inlineStr">
        <is>
          <t>Unavailable</t>
        </is>
      </c>
      <c r="P10" t="inlineStr">
        <is>
          <t>Unavailable</t>
        </is>
      </c>
      <c r="Q10" t="inlineStr">
        <is>
          <t>Rabbet Joint</t>
        </is>
      </c>
      <c r="R10" t="inlineStr">
        <is>
          <t>Unavailable</t>
        </is>
      </c>
      <c r="S10" t="inlineStr">
        <is>
          <t>Button Cell</t>
        </is>
      </c>
      <c r="T10" t="inlineStr">
        <is>
          <t>Nickel Cadmium</t>
        </is>
      </c>
      <c r="U10" t="inlineStr">
        <is>
          <t>3</t>
        </is>
      </c>
      <c r="V10" t="inlineStr">
        <is>
          <t>Packed with product</t>
        </is>
      </c>
      <c r="W10" t="inlineStr">
        <is>
          <t>Batteries of between 2 and 25 grams</t>
        </is>
      </c>
      <c r="X10" t="inlineStr">
        <is>
          <t>Cells of 20w/h or less</t>
        </is>
      </c>
      <c r="Y10" t="inlineStr">
        <is>
          <t>More than 10kg</t>
        </is>
      </c>
      <c r="Z10" t="inlineStr">
        <is>
          <t>Unavailable</t>
        </is>
      </c>
      <c r="AA10" t="inlineStr">
        <is>
          <t>Unavailable</t>
        </is>
      </c>
      <c r="AB10" t="inlineStr">
        <is>
          <t>Unavailable</t>
        </is>
      </c>
      <c r="AC10" t="inlineStr">
        <is>
          <t>Unavailable</t>
        </is>
      </c>
      <c r="AD10" t="inlineStr">
        <is>
          <t>Unavailable</t>
        </is>
      </c>
      <c r="AE10" t="inlineStr">
        <is>
          <t>Does Not Apply</t>
        </is>
      </c>
      <c r="AF10" t="inlineStr">
        <is>
          <t>Does Not Apply</t>
        </is>
      </c>
      <c r="AG10" t="inlineStr">
        <is>
          <t>Does Not Apply</t>
        </is>
      </c>
      <c r="AH10" t="inlineStr">
        <is>
          <t>Does Not Apply</t>
        </is>
      </c>
      <c r="AI10" t="inlineStr">
        <is>
          <t>Yes, Compliance Verified Program Member</t>
        </is>
      </c>
      <c r="AJ10" t="inlineStr">
        <is>
          <t>Does Not Apply</t>
        </is>
      </c>
      <c r="AK10" t="inlineStr">
        <is>
          <t>Unavailable</t>
        </is>
      </c>
      <c r="AN10" t="inlineStr">
        <is>
          <t>Does Not Apply</t>
        </is>
      </c>
      <c r="AO10" t="inlineStr">
        <is>
          <t>2.1</t>
        </is>
      </c>
      <c r="AP10" t="inlineStr">
        <is>
          <t>No Packing Group</t>
        </is>
      </c>
      <c r="AQ10" t="inlineStr">
        <is>
          <t>&gt;0.5L - ≤1L</t>
        </is>
      </c>
      <c r="AS10" t="inlineStr">
        <is>
          <t>Does Not Apply</t>
        </is>
      </c>
      <c r="AT10" t="inlineStr">
        <is>
          <t>Does Not Apply</t>
        </is>
      </c>
      <c r="AU10" t="inlineStr">
        <is>
          <t>Contract Grade Accredited</t>
        </is>
      </c>
      <c r="AW10" t="inlineStr">
        <is>
          <t>Full Assembly Needed</t>
        </is>
      </c>
      <c r="AX10" t="inlineStr">
        <is>
          <t>90 Days</t>
        </is>
      </c>
      <c r="AY10" t="inlineStr">
        <is>
          <t>Does Not Apply</t>
        </is>
      </c>
      <c r="BA10" t="inlineStr">
        <is>
          <t>Does Not Apply</t>
        </is>
      </c>
      <c r="BC10" t="inlineStr">
        <is>
          <t>EU</t>
        </is>
      </c>
      <c r="BD10" t="inlineStr">
        <is>
          <t>Czech (Czech Republic)</t>
        </is>
      </c>
      <c r="BF10" t="inlineStr">
        <is>
          <t>Acetaldehyde</t>
        </is>
      </c>
      <c r="BG10" t="inlineStr">
        <is>
          <t>Afghanistan</t>
        </is>
      </c>
      <c r="BI10" t="inlineStr">
        <is>
          <t>60</t>
        </is>
      </c>
      <c r="BJ10" t="inlineStr">
        <is>
          <t>48</t>
        </is>
      </c>
      <c r="BK10" t="inlineStr">
        <is>
          <t>48</t>
        </is>
      </c>
      <c r="BN10" t="inlineStr">
        <is>
          <t>Not Variant</t>
        </is>
      </c>
      <c r="BO10" t="inlineStr">
        <is>
          <t>Table Top Color</t>
        </is>
      </c>
    </row>
    <row r="11">
      <c r="A11" t="inlineStr">
        <is>
          <t>TV Stands &amp; Entertainment Centers</t>
        </is>
      </c>
      <c r="B11" t="inlineStr">
        <is>
          <t>Tray Top</t>
        </is>
      </c>
      <c r="H11" t="inlineStr">
        <is>
          <t>Trestle</t>
        </is>
      </c>
      <c r="O11" t="inlineStr">
        <is>
          <t>Does Not Apply</t>
        </is>
      </c>
      <c r="Q11" t="inlineStr">
        <is>
          <t>Basic Butt</t>
        </is>
      </c>
      <c r="R11" t="inlineStr">
        <is>
          <t>Does Not Apply</t>
        </is>
      </c>
      <c r="S11" t="inlineStr">
        <is>
          <t>Does Not Apply</t>
        </is>
      </c>
      <c r="T11" t="inlineStr">
        <is>
          <t>Nickel Metal Hydride</t>
        </is>
      </c>
      <c r="U11" t="inlineStr">
        <is>
          <t>6</t>
        </is>
      </c>
      <c r="V11" t="inlineStr">
        <is>
          <t>Does Not Apply</t>
        </is>
      </c>
      <c r="W11" t="inlineStr">
        <is>
          <t>Cells of 1gram or less</t>
        </is>
      </c>
      <c r="X11" t="inlineStr">
        <is>
          <t>Batteries exceeding 300w/h</t>
        </is>
      </c>
      <c r="Y11" t="inlineStr">
        <is>
          <t>5kg to 10kg</t>
        </is>
      </c>
      <c r="AC11" t="inlineStr">
        <is>
          <t>Does Not Apply</t>
        </is>
      </c>
      <c r="AD11" t="inlineStr">
        <is>
          <t>Does Not Apply</t>
        </is>
      </c>
      <c r="AI11" t="inlineStr">
        <is>
          <t>Does Not Apply</t>
        </is>
      </c>
      <c r="AK11" t="inlineStr">
        <is>
          <t>Does Not Apply</t>
        </is>
      </c>
      <c r="AO11" t="inlineStr">
        <is>
          <t>7</t>
        </is>
      </c>
      <c r="AP11" t="inlineStr">
        <is>
          <t>II</t>
        </is>
      </c>
      <c r="AQ11" t="inlineStr">
        <is>
          <t>&gt;0 - ≤100g</t>
        </is>
      </c>
      <c r="AU11" t="inlineStr">
        <is>
          <t>Unavailable</t>
        </is>
      </c>
      <c r="AW11" t="inlineStr">
        <is>
          <t>Does Not Apply</t>
        </is>
      </c>
      <c r="AX11" t="inlineStr">
        <is>
          <t>6 Months</t>
        </is>
      </c>
      <c r="BC11" t="inlineStr">
        <is>
          <t>CA</t>
        </is>
      </c>
      <c r="BD11" t="inlineStr">
        <is>
          <t>Danish</t>
        </is>
      </c>
      <c r="BF11" t="inlineStr">
        <is>
          <t>Acetamide</t>
        </is>
      </c>
      <c r="BG11" t="inlineStr">
        <is>
          <t>Åland Islands</t>
        </is>
      </c>
      <c r="BI11" t="inlineStr">
        <is>
          <t>65</t>
        </is>
      </c>
      <c r="BJ11" t="inlineStr">
        <is>
          <t>72</t>
        </is>
      </c>
      <c r="BK11" t="inlineStr">
        <is>
          <t>72</t>
        </is>
      </c>
      <c r="BO11" t="inlineStr">
        <is>
          <t>Table Base Color</t>
        </is>
      </c>
    </row>
    <row r="12">
      <c r="A12" t="inlineStr">
        <is>
          <t>Audio Towers</t>
        </is>
      </c>
      <c r="B12" t="inlineStr">
        <is>
          <t>Trunk</t>
        </is>
      </c>
      <c r="H12" t="inlineStr">
        <is>
          <t>Cross Legs</t>
        </is>
      </c>
      <c r="Q12" t="inlineStr">
        <is>
          <t>Biscuit Joint</t>
        </is>
      </c>
      <c r="T12" t="inlineStr">
        <is>
          <t>Alkaline</t>
        </is>
      </c>
      <c r="U12" t="inlineStr">
        <is>
          <t>7</t>
        </is>
      </c>
      <c r="W12" t="inlineStr">
        <is>
          <t>Cells of between 1 and 5 grams</t>
        </is>
      </c>
      <c r="X12" t="inlineStr">
        <is>
          <t>Batteries of between 100w/h and 300 w/h</t>
        </is>
      </c>
      <c r="Y12" t="inlineStr">
        <is>
          <t>Does Not Apply</t>
        </is>
      </c>
      <c r="AO12" t="inlineStr">
        <is>
          <t>5.2</t>
        </is>
      </c>
      <c r="AP12" t="inlineStr">
        <is>
          <t>Does Not Apply</t>
        </is>
      </c>
      <c r="AQ12" t="inlineStr">
        <is>
          <t>&gt;100 - ≤500g</t>
        </is>
      </c>
      <c r="AU12" t="inlineStr">
        <is>
          <t>Does Not Apply</t>
        </is>
      </c>
      <c r="AX12" t="inlineStr">
        <is>
          <t>1 Year</t>
        </is>
      </c>
      <c r="BD12" t="inlineStr">
        <is>
          <t>German</t>
        </is>
      </c>
      <c r="BF12" t="inlineStr">
        <is>
          <t>Acetazolamide</t>
        </is>
      </c>
      <c r="BG12" t="inlineStr">
        <is>
          <t>Albania</t>
        </is>
      </c>
      <c r="BI12" t="inlineStr">
        <is>
          <t>70</t>
        </is>
      </c>
      <c r="BJ12" t="inlineStr">
        <is>
          <t>96</t>
        </is>
      </c>
      <c r="BK12" t="inlineStr">
        <is>
          <t>96</t>
        </is>
      </c>
      <c r="BO12" t="inlineStr">
        <is>
          <t>Top Design</t>
        </is>
      </c>
    </row>
    <row r="13">
      <c r="A13" t="inlineStr">
        <is>
          <t>Office Chairs</t>
        </is>
      </c>
      <c r="H13" t="inlineStr">
        <is>
          <t>Figurine</t>
        </is>
      </c>
      <c r="Q13" t="inlineStr">
        <is>
          <t>Tongue and Groove</t>
        </is>
      </c>
      <c r="T13" t="inlineStr">
        <is>
          <t>Carbon Zinc</t>
        </is>
      </c>
      <c r="U13" t="inlineStr">
        <is>
          <t>5</t>
        </is>
      </c>
      <c r="W13" t="inlineStr">
        <is>
          <t>Batteries exceeding 25 grams</t>
        </is>
      </c>
      <c r="X13" t="inlineStr">
        <is>
          <t>Batteries of 100w/h or less</t>
        </is>
      </c>
      <c r="AO13" t="inlineStr">
        <is>
          <t>6.1</t>
        </is>
      </c>
      <c r="AQ13" t="inlineStr">
        <is>
          <t>&gt;500g - ≤1kg</t>
        </is>
      </c>
      <c r="AX13" t="inlineStr">
        <is>
          <t>2 Years</t>
        </is>
      </c>
      <c r="BD13" t="inlineStr">
        <is>
          <t>Greek</t>
        </is>
      </c>
      <c r="BF13" t="inlineStr">
        <is>
          <t>Acetochlor</t>
        </is>
      </c>
      <c r="BG13" t="inlineStr">
        <is>
          <t>Algeria</t>
        </is>
      </c>
      <c r="BI13" t="inlineStr">
        <is>
          <t>77.5</t>
        </is>
      </c>
      <c r="BJ13" t="inlineStr">
        <is>
          <t>120</t>
        </is>
      </c>
      <c r="BK13" t="inlineStr">
        <is>
          <t>120</t>
        </is>
      </c>
    </row>
    <row r="14">
      <c r="A14" t="inlineStr">
        <is>
          <t>Beds</t>
        </is>
      </c>
      <c r="H14" t="inlineStr">
        <is>
          <t>Abstract</t>
        </is>
      </c>
      <c r="Q14" t="inlineStr">
        <is>
          <t>Pocket Joint</t>
        </is>
      </c>
      <c r="T14" t="inlineStr">
        <is>
          <t>Lead Acid (Spillable)</t>
        </is>
      </c>
      <c r="U14" t="inlineStr">
        <is>
          <t>8</t>
        </is>
      </c>
      <c r="W14" t="inlineStr">
        <is>
          <t>Does Not Apply</t>
        </is>
      </c>
      <c r="X14" t="inlineStr">
        <is>
          <t>Does Not Apply</t>
        </is>
      </c>
      <c r="AO14" t="inlineStr">
        <is>
          <t>3</t>
        </is>
      </c>
      <c r="AQ14" t="inlineStr">
        <is>
          <t>&gt;125ml - ≤500ml</t>
        </is>
      </c>
      <c r="AX14" t="inlineStr">
        <is>
          <t>3 Years</t>
        </is>
      </c>
      <c r="BD14" t="inlineStr">
        <is>
          <t>English (United Kingdom)</t>
        </is>
      </c>
      <c r="BF14" t="inlineStr">
        <is>
          <t>Acetohydroxamic acid</t>
        </is>
      </c>
      <c r="BG14" t="inlineStr">
        <is>
          <t>American Samoa</t>
        </is>
      </c>
      <c r="BI14" t="inlineStr">
        <is>
          <t>85</t>
        </is>
      </c>
      <c r="BJ14" t="inlineStr">
        <is>
          <t>144</t>
        </is>
      </c>
    </row>
    <row r="15">
      <c r="A15" t="inlineStr">
        <is>
          <t>Dressers &amp; Chests</t>
        </is>
      </c>
      <c r="H15" t="inlineStr">
        <is>
          <t>Drum</t>
        </is>
      </c>
      <c r="Q15" t="inlineStr">
        <is>
          <t>Cam Bolt</t>
        </is>
      </c>
      <c r="T15" t="inlineStr">
        <is>
          <t>Lead Acid (Non-Spillable)</t>
        </is>
      </c>
      <c r="U15" t="inlineStr">
        <is>
          <t>10</t>
        </is>
      </c>
      <c r="AO15" t="inlineStr">
        <is>
          <t>4.1</t>
        </is>
      </c>
      <c r="AQ15" t="inlineStr">
        <is>
          <t>&gt;25 - ≤125ml</t>
        </is>
      </c>
      <c r="AX15" t="inlineStr">
        <is>
          <t>5 Years</t>
        </is>
      </c>
      <c r="BD15" t="inlineStr">
        <is>
          <t>English (United States)</t>
        </is>
      </c>
      <c r="BF15" t="inlineStr">
        <is>
          <t>2-Acetylaminofluorene</t>
        </is>
      </c>
      <c r="BG15" t="inlineStr">
        <is>
          <t>Andorra</t>
        </is>
      </c>
      <c r="BI15" t="inlineStr">
        <is>
          <t>92.5</t>
        </is>
      </c>
      <c r="BJ15" t="inlineStr">
        <is>
          <t>168</t>
        </is>
      </c>
    </row>
    <row r="16">
      <c r="A16" t="inlineStr">
        <is>
          <t>Nightstands</t>
        </is>
      </c>
      <c r="H16" t="inlineStr">
        <is>
          <t>Six Leg</t>
        </is>
      </c>
      <c r="Q16" t="inlineStr">
        <is>
          <t>Dowel Joint</t>
        </is>
      </c>
      <c r="T16" t="inlineStr">
        <is>
          <t>Silver Oxide</t>
        </is>
      </c>
      <c r="U16" t="inlineStr">
        <is>
          <t>4</t>
        </is>
      </c>
      <c r="AO16" t="inlineStr">
        <is>
          <t>4.3</t>
        </is>
      </c>
      <c r="AQ16" t="inlineStr">
        <is>
          <t>&gt;1kg - ≤5kg</t>
        </is>
      </c>
      <c r="AX16" t="inlineStr">
        <is>
          <t>10 Years</t>
        </is>
      </c>
      <c r="BD16" t="inlineStr">
        <is>
          <t>Spanish</t>
        </is>
      </c>
      <c r="BF16" t="inlineStr">
        <is>
          <t>Acifluorfen sodium</t>
        </is>
      </c>
      <c r="BG16" t="inlineStr">
        <is>
          <t>Angola</t>
        </is>
      </c>
      <c r="BI16" t="inlineStr">
        <is>
          <t>100</t>
        </is>
      </c>
      <c r="BJ16" t="inlineStr">
        <is>
          <t>192</t>
        </is>
      </c>
    </row>
    <row r="17">
      <c r="A17" t="inlineStr">
        <is>
          <t>Armoires &amp; Wardrobes</t>
        </is>
      </c>
      <c r="H17" t="inlineStr">
        <is>
          <t>Frame</t>
        </is>
      </c>
      <c r="Q17" t="inlineStr">
        <is>
          <t>Half-Lap</t>
        </is>
      </c>
      <c r="T17" t="inlineStr">
        <is>
          <t>Does Not Apply</t>
        </is>
      </c>
      <c r="U17" t="inlineStr">
        <is>
          <t>9</t>
        </is>
      </c>
      <c r="AO17" t="inlineStr">
        <is>
          <t>4.2</t>
        </is>
      </c>
      <c r="AQ17" t="inlineStr">
        <is>
          <t>&gt;5L</t>
        </is>
      </c>
      <c r="AX17" t="inlineStr">
        <is>
          <t>20 Years</t>
        </is>
      </c>
      <c r="BD17" t="inlineStr">
        <is>
          <t>Finnish</t>
        </is>
      </c>
      <c r="BF17" t="inlineStr">
        <is>
          <t>Acrylamide</t>
        </is>
      </c>
      <c r="BG17" t="inlineStr">
        <is>
          <t>Anguilla</t>
        </is>
      </c>
      <c r="BI17" t="inlineStr">
        <is>
          <t>110</t>
        </is>
      </c>
      <c r="BJ17" t="inlineStr">
        <is>
          <t>216</t>
        </is>
      </c>
    </row>
    <row r="18">
      <c r="A18" t="inlineStr">
        <is>
          <t>Daybeds &amp; Guest Beds</t>
        </is>
      </c>
      <c r="H18" t="inlineStr">
        <is>
          <t>Block</t>
        </is>
      </c>
      <c r="Q18" t="inlineStr">
        <is>
          <t>Box</t>
        </is>
      </c>
      <c r="U18" t="inlineStr">
        <is>
          <t>Unavailable</t>
        </is>
      </c>
      <c r="AO18" t="inlineStr">
        <is>
          <t>5.1</t>
        </is>
      </c>
      <c r="AQ18" t="inlineStr">
        <is>
          <t>&gt;5kg</t>
        </is>
      </c>
      <c r="AX18" t="inlineStr">
        <is>
          <t>25 Years</t>
        </is>
      </c>
      <c r="BD18" t="inlineStr">
        <is>
          <t>French (Canada)</t>
        </is>
      </c>
      <c r="BF18" t="inlineStr">
        <is>
          <t>Acrylonitrile</t>
        </is>
      </c>
      <c r="BG18" t="inlineStr">
        <is>
          <t>Antarctica</t>
        </is>
      </c>
      <c r="BI18" t="inlineStr">
        <is>
          <t>125</t>
        </is>
      </c>
      <c r="BJ18" t="inlineStr">
        <is>
          <t>240</t>
        </is>
      </c>
    </row>
    <row r="19">
      <c r="A19" t="inlineStr">
        <is>
          <t>Headboards</t>
        </is>
      </c>
      <c r="H19" t="inlineStr">
        <is>
          <t>Wheel</t>
        </is>
      </c>
      <c r="Q19" t="inlineStr">
        <is>
          <t>Lap</t>
        </is>
      </c>
      <c r="U19" t="inlineStr">
        <is>
          <t>Does Not Apply</t>
        </is>
      </c>
      <c r="AO19" t="inlineStr">
        <is>
          <t>2.3</t>
        </is>
      </c>
      <c r="AQ19" t="inlineStr">
        <is>
          <t>Does Not Apply</t>
        </is>
      </c>
      <c r="AX19" t="inlineStr">
        <is>
          <t>Lifetime</t>
        </is>
      </c>
      <c r="BD19" t="inlineStr">
        <is>
          <t>Hungarian</t>
        </is>
      </c>
      <c r="BF19" t="inlineStr">
        <is>
          <t>Actinomycin D</t>
        </is>
      </c>
      <c r="BG19" t="inlineStr">
        <is>
          <t>Antigua and Barbuda</t>
        </is>
      </c>
      <c r="BI19" t="inlineStr">
        <is>
          <t>150</t>
        </is>
      </c>
      <c r="BJ19" t="inlineStr">
        <is>
          <t>360</t>
        </is>
      </c>
    </row>
    <row r="20">
      <c r="A20" t="inlineStr">
        <is>
          <t>Bedroom Sets</t>
        </is>
      </c>
      <c r="H20" t="inlineStr">
        <is>
          <t>Solid</t>
        </is>
      </c>
      <c r="Q20" t="inlineStr">
        <is>
          <t>Double Dowelled</t>
        </is>
      </c>
      <c r="AO20" t="inlineStr">
        <is>
          <t>6.2</t>
        </is>
      </c>
      <c r="AX20" t="inlineStr">
        <is>
          <t>15 Years</t>
        </is>
      </c>
      <c r="BD20" t="inlineStr">
        <is>
          <t>Indonesian</t>
        </is>
      </c>
      <c r="BF20" t="inlineStr">
        <is>
          <t>AF-2;[2-(2-furyl)-3-(5-nitro-2-furyl)]acrylamide</t>
        </is>
      </c>
      <c r="BG20" t="inlineStr">
        <is>
          <t>Argentina</t>
        </is>
      </c>
      <c r="BI20" t="inlineStr">
        <is>
          <t>175</t>
        </is>
      </c>
      <c r="BJ20" t="inlineStr">
        <is>
          <t>480</t>
        </is>
      </c>
    </row>
    <row r="21">
      <c r="A21" t="inlineStr">
        <is>
          <t>Easels</t>
        </is>
      </c>
      <c r="H21" t="inlineStr">
        <is>
          <t>Sled</t>
        </is>
      </c>
      <c r="Q21" t="inlineStr">
        <is>
          <t>Bridle</t>
        </is>
      </c>
      <c r="AO21" t="inlineStr">
        <is>
          <t>9</t>
        </is>
      </c>
      <c r="AX21" t="inlineStr">
        <is>
          <t>4 Years</t>
        </is>
      </c>
      <c r="BD21" t="inlineStr">
        <is>
          <t>Icelandic</t>
        </is>
      </c>
      <c r="BF21" t="inlineStr">
        <is>
          <t>Aflatoxins</t>
        </is>
      </c>
      <c r="BG21" t="inlineStr">
        <is>
          <t>Armenia</t>
        </is>
      </c>
      <c r="BI21" t="inlineStr">
        <is>
          <t>200</t>
        </is>
      </c>
      <c r="BJ21" t="inlineStr">
        <is>
          <t>600</t>
        </is>
      </c>
    </row>
    <row r="22">
      <c r="A22" t="inlineStr">
        <is>
          <t>Display Cases</t>
        </is>
      </c>
      <c r="H22" t="inlineStr">
        <is>
          <t>Floor Shelf</t>
        </is>
      </c>
      <c r="Q22" t="inlineStr">
        <is>
          <t>Halved</t>
        </is>
      </c>
      <c r="AO22" t="inlineStr">
        <is>
          <t>8</t>
        </is>
      </c>
      <c r="AX22" t="inlineStr">
        <is>
          <t>18 Months</t>
        </is>
      </c>
      <c r="BD22" t="inlineStr">
        <is>
          <t>Italian</t>
        </is>
      </c>
      <c r="BF22" t="inlineStr">
        <is>
          <t>Alachlor</t>
        </is>
      </c>
      <c r="BG22" t="inlineStr">
        <is>
          <t>Aruba</t>
        </is>
      </c>
      <c r="BI22" t="inlineStr">
        <is>
          <t>250</t>
        </is>
      </c>
      <c r="BJ22" t="inlineStr">
        <is>
          <t>720</t>
        </is>
      </c>
    </row>
    <row r="23">
      <c r="A23" t="inlineStr">
        <is>
          <t>Lockers</t>
        </is>
      </c>
      <c r="H23" t="inlineStr">
        <is>
          <t>Unavailable</t>
        </is>
      </c>
      <c r="Q23" t="inlineStr">
        <is>
          <t>Corner Block Reinforced</t>
        </is>
      </c>
      <c r="AO23" t="inlineStr">
        <is>
          <t>Does Not Apply</t>
        </is>
      </c>
      <c r="AX23" t="inlineStr">
        <is>
          <t>6 Years</t>
        </is>
      </c>
      <c r="BD23" t="inlineStr">
        <is>
          <t>Japanese</t>
        </is>
      </c>
      <c r="BF23" t="inlineStr">
        <is>
          <t>Alcoholic beverages, when associated with alcohol abuse</t>
        </is>
      </c>
      <c r="BG23" t="inlineStr">
        <is>
          <t>Australia</t>
        </is>
      </c>
      <c r="BI23" t="inlineStr">
        <is>
          <t>300</t>
        </is>
      </c>
      <c r="BJ23" t="inlineStr">
        <is>
          <t>840</t>
        </is>
      </c>
    </row>
    <row r="24">
      <c r="A24" t="inlineStr">
        <is>
          <t>Lecterns &amp; Podiums</t>
        </is>
      </c>
      <c r="Q24" t="inlineStr">
        <is>
          <t>Miter</t>
        </is>
      </c>
      <c r="AX24" t="inlineStr">
        <is>
          <t>7 Years</t>
        </is>
      </c>
      <c r="BD24" t="inlineStr">
        <is>
          <t>Korean</t>
        </is>
      </c>
      <c r="BF24" t="inlineStr">
        <is>
          <t>Aldrin</t>
        </is>
      </c>
      <c r="BG24" t="inlineStr">
        <is>
          <t>Austria</t>
        </is>
      </c>
      <c r="BI24" t="inlineStr">
        <is>
          <t>400</t>
        </is>
      </c>
      <c r="BJ24" t="inlineStr">
        <is>
          <t>960</t>
        </is>
      </c>
    </row>
    <row r="25">
      <c r="A25" t="inlineStr">
        <is>
          <t>Desks</t>
        </is>
      </c>
      <c r="Q25" t="inlineStr">
        <is>
          <t>Unavailable</t>
        </is>
      </c>
      <c r="AX25" t="inlineStr">
        <is>
          <t>8 Years</t>
        </is>
      </c>
      <c r="BD25" t="inlineStr">
        <is>
          <t>Norwegian (Bokmål)</t>
        </is>
      </c>
      <c r="BF25" t="inlineStr">
        <is>
          <t>All-trans retinoic acid</t>
        </is>
      </c>
      <c r="BG25" t="inlineStr">
        <is>
          <t>Azerbaijan</t>
        </is>
      </c>
      <c r="BI25" t="inlineStr">
        <is>
          <t>500</t>
        </is>
      </c>
    </row>
    <row r="26">
      <c r="A26" t="inlineStr">
        <is>
          <t>Literature Racks</t>
        </is>
      </c>
      <c r="Q26" t="inlineStr">
        <is>
          <t>Does Not Apply</t>
        </is>
      </c>
      <c r="AX26" t="inlineStr">
        <is>
          <t>9 Years</t>
        </is>
      </c>
      <c r="BD26" t="inlineStr">
        <is>
          <t>Dutch</t>
        </is>
      </c>
      <c r="BF26" t="inlineStr">
        <is>
          <t>Aloe Vera, non-decolorized whole leaf extract</t>
        </is>
      </c>
      <c r="BG26" t="inlineStr">
        <is>
          <t>Bahamas</t>
        </is>
      </c>
    </row>
    <row r="27">
      <c r="A27" t="inlineStr">
        <is>
          <t>Filing Cabinets</t>
        </is>
      </c>
      <c r="AX27" t="inlineStr">
        <is>
          <t>12 Years</t>
        </is>
      </c>
      <c r="BD27" t="inlineStr">
        <is>
          <t>Polish</t>
        </is>
      </c>
      <c r="BF27" t="inlineStr">
        <is>
          <t>Alprazolam</t>
        </is>
      </c>
      <c r="BG27" t="inlineStr">
        <is>
          <t>Bahrain</t>
        </is>
      </c>
    </row>
    <row r="28">
      <c r="A28" t="inlineStr">
        <is>
          <t>Bookcases</t>
        </is>
      </c>
      <c r="AX28" t="inlineStr">
        <is>
          <t>11 Years</t>
        </is>
      </c>
      <c r="BD28" t="inlineStr">
        <is>
          <t>Portuguese</t>
        </is>
      </c>
      <c r="BF28" t="inlineStr">
        <is>
          <t>Amantadine hydrochloride</t>
        </is>
      </c>
      <c r="BG28" t="inlineStr">
        <is>
          <t>Bangladesh</t>
        </is>
      </c>
    </row>
    <row r="29">
      <c r="A29" t="inlineStr">
        <is>
          <t>Classroom Chairs</t>
        </is>
      </c>
      <c r="AX29" t="inlineStr">
        <is>
          <t>13 Years</t>
        </is>
      </c>
      <c r="BD29" t="inlineStr">
        <is>
          <t>Romanian</t>
        </is>
      </c>
      <c r="BF29" t="inlineStr">
        <is>
          <t>Amikacin sulfate</t>
        </is>
      </c>
      <c r="BG29" t="inlineStr">
        <is>
          <t>Barbados</t>
        </is>
      </c>
    </row>
    <row r="30">
      <c r="A30" t="inlineStr">
        <is>
          <t>Wall &amp; Accent Mirrors</t>
        </is>
      </c>
      <c r="AX30" t="inlineStr">
        <is>
          <t>14 Years</t>
        </is>
      </c>
      <c r="BD30" t="inlineStr">
        <is>
          <t>Russian</t>
        </is>
      </c>
      <c r="BF30" t="inlineStr">
        <is>
          <t>2-Aminoanthraquinone</t>
        </is>
      </c>
      <c r="BG30" t="inlineStr">
        <is>
          <t>Belarus</t>
        </is>
      </c>
    </row>
    <row r="31">
      <c r="A31" t="inlineStr">
        <is>
          <t>Office Stools</t>
        </is>
      </c>
      <c r="AX31" t="inlineStr">
        <is>
          <t>No Commercial Warranty</t>
        </is>
      </c>
      <c r="BD31" t="inlineStr">
        <is>
          <t>Slovak</t>
        </is>
      </c>
      <c r="BF31" t="inlineStr">
        <is>
          <t>p-Aminoazobenzene</t>
        </is>
      </c>
      <c r="BG31" t="inlineStr">
        <is>
          <t>Belgium</t>
        </is>
      </c>
    </row>
    <row r="32">
      <c r="A32" t="inlineStr">
        <is>
          <t>Office Sets</t>
        </is>
      </c>
      <c r="AX32" t="inlineStr">
        <is>
          <t>Does Not Apply</t>
        </is>
      </c>
      <c r="BD32" t="inlineStr">
        <is>
          <t>Swedish</t>
        </is>
      </c>
      <c r="BF32" t="inlineStr">
        <is>
          <t>o-Aminoazotoluene</t>
        </is>
      </c>
      <c r="BG32" t="inlineStr">
        <is>
          <t>Belize</t>
        </is>
      </c>
    </row>
    <row r="33">
      <c r="A33" t="inlineStr">
        <is>
          <t>Stackable &amp; Nesting Chairs</t>
        </is>
      </c>
      <c r="BD33" t="inlineStr">
        <is>
          <t>Ukrainian</t>
        </is>
      </c>
      <c r="BF33" t="inlineStr">
        <is>
          <t>4-Aminobiphenyl (4-aminodiphenyl)</t>
        </is>
      </c>
      <c r="BG33" t="inlineStr">
        <is>
          <t>Benin</t>
        </is>
      </c>
    </row>
    <row r="34">
      <c r="A34" t="inlineStr">
        <is>
          <t>Futon Mattresses</t>
        </is>
      </c>
      <c r="BD34" t="inlineStr">
        <is>
          <t>Vietnamese</t>
        </is>
      </c>
      <c r="BF34" t="inlineStr">
        <is>
          <t>1-Amino-2,4-dibromoanthraquinone</t>
        </is>
      </c>
      <c r="BG34" t="inlineStr">
        <is>
          <t>Bermuda</t>
        </is>
      </c>
    </row>
    <row r="35">
      <c r="A35" t="inlineStr">
        <is>
          <t>Pot Racks</t>
        </is>
      </c>
      <c r="BD35" t="inlineStr">
        <is>
          <t>Chinese (S)</t>
        </is>
      </c>
      <c r="BF35" t="inlineStr">
        <is>
          <t>3-Amino-9-ethylcarbazole hydrochloride</t>
        </is>
      </c>
      <c r="BG35" t="inlineStr">
        <is>
          <t>Bhutan</t>
        </is>
      </c>
    </row>
    <row r="36">
      <c r="A36" t="inlineStr">
        <is>
          <t>Plant Stands &amp; Tables</t>
        </is>
      </c>
      <c r="BD36" t="inlineStr">
        <is>
          <t>Chinese (T)</t>
        </is>
      </c>
      <c r="BF36" t="inlineStr">
        <is>
          <t>2-Aminofluorene</t>
        </is>
      </c>
      <c r="BG36" t="inlineStr">
        <is>
          <t>Bolivia</t>
        </is>
      </c>
    </row>
    <row r="37">
      <c r="A37" t="inlineStr">
        <is>
          <t>Accent Chairs</t>
        </is>
      </c>
      <c r="BF37" t="inlineStr">
        <is>
          <t>Aminoglutethimide</t>
        </is>
      </c>
      <c r="BG37" t="inlineStr">
        <is>
          <t>Bosnia and Herzegovina</t>
        </is>
      </c>
    </row>
    <row r="38">
      <c r="A38" t="inlineStr">
        <is>
          <t>Kitchen Islands</t>
        </is>
      </c>
      <c r="BF38" t="inlineStr">
        <is>
          <t>Aminoglycosides</t>
        </is>
      </c>
      <c r="BG38" t="inlineStr">
        <is>
          <t>Botswana</t>
        </is>
      </c>
    </row>
    <row r="39">
      <c r="A39" t="inlineStr">
        <is>
          <t>Baker's Racks</t>
        </is>
      </c>
      <c r="BF39" t="inlineStr">
        <is>
          <t>1-Amino-2-methylanthraquinone</t>
        </is>
      </c>
      <c r="BG39" t="inlineStr">
        <is>
          <t>Bouvet Island</t>
        </is>
      </c>
    </row>
    <row r="40">
      <c r="A40" t="inlineStr">
        <is>
          <t>Wine Racks</t>
        </is>
      </c>
      <c r="BF40" t="inlineStr">
        <is>
          <t>2-Amino-5-(5-nitro-2-furyl)-1,3,4-thiadiazole</t>
        </is>
      </c>
      <c r="BG40" t="inlineStr">
        <is>
          <t>Brazil</t>
        </is>
      </c>
    </row>
    <row r="41">
      <c r="A41" t="inlineStr">
        <is>
          <t>Bar Stools</t>
        </is>
      </c>
      <c r="BF41" t="inlineStr">
        <is>
          <t>4-Amino-2-nitrophenol</t>
        </is>
      </c>
      <c r="BG41" t="inlineStr">
        <is>
          <t>British Indian Ocean Territory</t>
        </is>
      </c>
    </row>
    <row r="42">
      <c r="A42" t="inlineStr">
        <is>
          <t>Mantel &amp; Tabletop Clocks</t>
        </is>
      </c>
      <c r="BF42" t="inlineStr">
        <is>
          <t>Aminopterin</t>
        </is>
      </c>
      <c r="BG42" t="inlineStr">
        <is>
          <t>Brunei Darussalam</t>
        </is>
      </c>
    </row>
    <row r="43">
      <c r="A43" t="inlineStr">
        <is>
          <t>Grandfather Clocks / Floor Clocks</t>
        </is>
      </c>
      <c r="BF43" t="inlineStr">
        <is>
          <t>Amiodarone hydrochloride</t>
        </is>
      </c>
      <c r="BG43" t="inlineStr">
        <is>
          <t>Bulgaria</t>
        </is>
      </c>
    </row>
    <row r="44">
      <c r="A44" t="inlineStr">
        <is>
          <t>Conference Tables</t>
        </is>
      </c>
      <c r="BF44" t="inlineStr">
        <is>
          <t>Amitraz</t>
        </is>
      </c>
      <c r="BG44" t="inlineStr">
        <is>
          <t>Burkina Faso</t>
        </is>
      </c>
    </row>
    <row r="45">
      <c r="A45" t="inlineStr">
        <is>
          <t>Folding Tables</t>
        </is>
      </c>
      <c r="BF45" t="inlineStr">
        <is>
          <t>Amitrole</t>
        </is>
      </c>
      <c r="BG45" t="inlineStr">
        <is>
          <t>Burundi</t>
        </is>
      </c>
    </row>
    <row r="46">
      <c r="A46" t="inlineStr">
        <is>
          <t>Coat Racks and Hooks</t>
        </is>
      </c>
      <c r="BF46" t="inlineStr">
        <is>
          <t>Amoxapine</t>
        </is>
      </c>
      <c r="BG46" t="inlineStr">
        <is>
          <t>Cambodia</t>
        </is>
      </c>
    </row>
    <row r="47">
      <c r="A47" t="inlineStr">
        <is>
          <t>Cafeteria Tables</t>
        </is>
      </c>
      <c r="BF47" t="inlineStr">
        <is>
          <t>Amsacrine</t>
        </is>
      </c>
      <c r="BG47" t="inlineStr">
        <is>
          <t>Cameroon</t>
        </is>
      </c>
    </row>
    <row r="48">
      <c r="A48" t="inlineStr">
        <is>
          <t>Bars &amp; Bar Sets</t>
        </is>
      </c>
      <c r="BF48" t="inlineStr">
        <is>
          <t>Analgesic mixtures containing Phenacetin</t>
        </is>
      </c>
      <c r="BG48" t="inlineStr">
        <is>
          <t>Cape Verde</t>
        </is>
      </c>
    </row>
    <row r="49">
      <c r="A49" t="inlineStr">
        <is>
          <t>Electric &amp; Alternative Fuel Fireplaces</t>
        </is>
      </c>
      <c r="BF49" t="inlineStr">
        <is>
          <t>Androstenedione</t>
        </is>
      </c>
      <c r="BG49" t="inlineStr">
        <is>
          <t>Cayman Islands</t>
        </is>
      </c>
    </row>
    <row r="50">
      <c r="A50" t="inlineStr">
        <is>
          <t>Portable Tool Storage</t>
        </is>
      </c>
      <c r="BF50" t="inlineStr">
        <is>
          <t>Angiotensin converting enzyme  (ACE) inhibitors</t>
        </is>
      </c>
      <c r="BG50" t="inlineStr">
        <is>
          <t>Central African Republic</t>
        </is>
      </c>
    </row>
    <row r="51">
      <c r="A51" t="inlineStr">
        <is>
          <t>Patio Tables</t>
        </is>
      </c>
      <c r="BF51" t="inlineStr">
        <is>
          <t>Aniline</t>
        </is>
      </c>
      <c r="BG51" t="inlineStr">
        <is>
          <t>Chad</t>
        </is>
      </c>
    </row>
    <row r="52">
      <c r="A52" t="inlineStr">
        <is>
          <t>Projector Screens and Accessories</t>
        </is>
      </c>
      <c r="BF52" t="inlineStr">
        <is>
          <t>Aniline hydrochloride</t>
        </is>
      </c>
      <c r="BG52" t="inlineStr">
        <is>
          <t>Chile</t>
        </is>
      </c>
    </row>
    <row r="53">
      <c r="A53" t="inlineStr">
        <is>
          <t>Specialty Filing &amp; Filing Accessories</t>
        </is>
      </c>
      <c r="BF53" t="inlineStr">
        <is>
          <t>o-Anisidine</t>
        </is>
      </c>
      <c r="BG53" t="inlineStr">
        <is>
          <t>China</t>
        </is>
      </c>
    </row>
    <row r="54">
      <c r="A54" t="inlineStr">
        <is>
          <t>Safes</t>
        </is>
      </c>
      <c r="BF54" t="inlineStr">
        <is>
          <t>o-Anisidine hydrochloride</t>
        </is>
      </c>
      <c r="BG54" t="inlineStr">
        <is>
          <t>Christmas Island</t>
        </is>
      </c>
    </row>
    <row r="55">
      <c r="A55" t="inlineStr">
        <is>
          <t>Office Storage Cabinets</t>
        </is>
      </c>
      <c r="BF55" t="inlineStr">
        <is>
          <t>Anisindione</t>
        </is>
      </c>
      <c r="BG55" t="inlineStr">
        <is>
          <t>Cocos (Keeling) Islands</t>
        </is>
      </c>
    </row>
    <row r="56">
      <c r="A56" t="inlineStr">
        <is>
          <t>Patio Sofas</t>
        </is>
      </c>
      <c r="BF56" t="inlineStr">
        <is>
          <t>Anthraquinone</t>
        </is>
      </c>
      <c r="BG56" t="inlineStr">
        <is>
          <t>Colombia</t>
        </is>
      </c>
    </row>
    <row r="57">
      <c r="A57" t="inlineStr">
        <is>
          <t>Patio Chaise Lounges</t>
        </is>
      </c>
      <c r="BF57" t="inlineStr">
        <is>
          <t>Antimony oxide (Antimony trioxide)</t>
        </is>
      </c>
      <c r="BG57" t="inlineStr">
        <is>
          <t>Comoros</t>
        </is>
      </c>
    </row>
    <row r="58">
      <c r="A58" t="inlineStr">
        <is>
          <t>Patio Umbrellas</t>
        </is>
      </c>
      <c r="BF58" t="inlineStr">
        <is>
          <t>Aramite</t>
        </is>
      </c>
      <c r="BG58" t="inlineStr">
        <is>
          <t>Congo</t>
        </is>
      </c>
    </row>
    <row r="59">
      <c r="A59" t="inlineStr">
        <is>
          <t>Patio Dining Sets</t>
        </is>
      </c>
      <c r="BF59" t="inlineStr">
        <is>
          <t>Areca nut</t>
        </is>
      </c>
      <c r="BG59" t="inlineStr">
        <is>
          <t>Congo, The Democratic Republic of the</t>
        </is>
      </c>
    </row>
    <row r="60">
      <c r="A60" t="inlineStr">
        <is>
          <t>Outdoor Conversation Sets</t>
        </is>
      </c>
      <c r="BF60" t="inlineStr">
        <is>
          <t>Aristolochic acids</t>
        </is>
      </c>
      <c r="BG60" t="inlineStr">
        <is>
          <t>Cook Islands</t>
        </is>
      </c>
    </row>
    <row r="61">
      <c r="A61" t="inlineStr">
        <is>
          <t>Shelving &amp; Racks</t>
        </is>
      </c>
      <c r="BF61" t="inlineStr">
        <is>
          <t>Arsenic (inorganic arsenic compounds)</t>
        </is>
      </c>
      <c r="BG61" t="inlineStr">
        <is>
          <t>Costa Rica</t>
        </is>
      </c>
    </row>
    <row r="62">
      <c r="A62" t="inlineStr">
        <is>
          <t>Tool Cabinets</t>
        </is>
      </c>
      <c r="BF62" t="inlineStr">
        <is>
          <t>Arsenic (inorganic oxides)</t>
        </is>
      </c>
      <c r="BG62" t="inlineStr">
        <is>
          <t>Côte D'Ivoire</t>
        </is>
      </c>
    </row>
    <row r="63">
      <c r="A63" t="inlineStr">
        <is>
          <t>Dining Table Sets</t>
        </is>
      </c>
      <c r="BF63" t="inlineStr">
        <is>
          <t>Asbestos</t>
        </is>
      </c>
      <c r="BG63" t="inlineStr">
        <is>
          <t>Croatia</t>
        </is>
      </c>
    </row>
    <row r="64">
      <c r="A64" t="inlineStr">
        <is>
          <t>Dining Tables</t>
        </is>
      </c>
      <c r="BF64" t="inlineStr">
        <is>
          <t>Aspirin (NOTE: It is especially important not to use aspirin during the last three months of pregnancy, unless specifically directed to do so by a physician because it may cause problems in the unborn child or complications during delivery.)</t>
        </is>
      </c>
      <c r="BG64" t="inlineStr">
        <is>
          <t>Cuba</t>
        </is>
      </c>
    </row>
    <row r="65">
      <c r="A65" t="inlineStr">
        <is>
          <t>Vanities</t>
        </is>
      </c>
      <c r="BF65" t="inlineStr">
        <is>
          <t>Atenolol</t>
        </is>
      </c>
      <c r="BG65" t="inlineStr">
        <is>
          <t>Cyprus</t>
        </is>
      </c>
    </row>
    <row r="66">
      <c r="A66" t="inlineStr">
        <is>
          <t>Bean Bags</t>
        </is>
      </c>
      <c r="BF66" t="inlineStr">
        <is>
          <t>Atrazine</t>
        </is>
      </c>
      <c r="BG66" t="inlineStr">
        <is>
          <t>Czech Republic</t>
        </is>
      </c>
    </row>
    <row r="67">
      <c r="A67" t="inlineStr">
        <is>
          <t>Accent Chests / Cabinets</t>
        </is>
      </c>
      <c r="BF67" t="inlineStr">
        <is>
          <t>Auramine</t>
        </is>
      </c>
      <c r="BG67" t="inlineStr">
        <is>
          <t>Denmark</t>
        </is>
      </c>
    </row>
    <row r="68">
      <c r="A68" t="inlineStr">
        <is>
          <t>Classic Game Tables &amp; Puzzle Tables</t>
        </is>
      </c>
      <c r="BF68" t="inlineStr">
        <is>
          <t>Auranofin</t>
        </is>
      </c>
      <c r="BG68" t="inlineStr">
        <is>
          <t>Djibouti</t>
        </is>
      </c>
    </row>
    <row r="69">
      <c r="A69" t="inlineStr">
        <is>
          <t>Sideboards &amp; Buffets</t>
        </is>
      </c>
      <c r="BF69" t="inlineStr">
        <is>
          <t>Avermectin B1 (Abamectin)</t>
        </is>
      </c>
      <c r="BG69" t="inlineStr">
        <is>
          <t>Dominica</t>
        </is>
      </c>
    </row>
    <row r="70">
      <c r="A70" t="inlineStr">
        <is>
          <t>Hammocks</t>
        </is>
      </c>
      <c r="BF70" t="inlineStr">
        <is>
          <t>Azacitidine</t>
        </is>
      </c>
      <c r="BG70" t="inlineStr">
        <is>
          <t>Dominican Republic</t>
        </is>
      </c>
    </row>
    <row r="71">
      <c r="A71" t="inlineStr">
        <is>
          <t>Area Rugs</t>
        </is>
      </c>
      <c r="BF71" t="inlineStr">
        <is>
          <t>Azaserine</t>
        </is>
      </c>
      <c r="BG71" t="inlineStr">
        <is>
          <t>Ecuador</t>
        </is>
      </c>
    </row>
    <row r="72">
      <c r="A72" t="inlineStr">
        <is>
          <t>Dining Chairs</t>
        </is>
      </c>
      <c r="BF72" t="inlineStr">
        <is>
          <t>Azathioprine</t>
        </is>
      </c>
      <c r="BG72" t="inlineStr">
        <is>
          <t>Egypt</t>
        </is>
      </c>
    </row>
    <row r="73">
      <c r="A73" t="inlineStr">
        <is>
          <t>China Cabinets</t>
        </is>
      </c>
      <c r="BF73" t="inlineStr">
        <is>
          <t>Azobenzene</t>
        </is>
      </c>
      <c r="BG73" t="inlineStr">
        <is>
          <t>El Salvador</t>
        </is>
      </c>
    </row>
    <row r="74">
      <c r="A74" t="inlineStr">
        <is>
          <t>Hall Trees</t>
        </is>
      </c>
      <c r="BF74" t="inlineStr">
        <is>
          <t>Barbiturates</t>
        </is>
      </c>
      <c r="BG74" t="inlineStr">
        <is>
          <t>Equatorial Guinea</t>
        </is>
      </c>
    </row>
    <row r="75">
      <c r="A75" t="inlineStr">
        <is>
          <t>Porch Swings</t>
        </is>
      </c>
      <c r="BF75" t="inlineStr">
        <is>
          <t>Beclomethasone dipropionate</t>
        </is>
      </c>
      <c r="BG75" t="inlineStr">
        <is>
          <t>Eritrea</t>
        </is>
      </c>
    </row>
    <row r="76">
      <c r="A76" t="inlineStr">
        <is>
          <t>Jewelry Armoires</t>
        </is>
      </c>
      <c r="BF76" t="inlineStr">
        <is>
          <t>Benomyl</t>
        </is>
      </c>
      <c r="BG76" t="inlineStr">
        <is>
          <t>Estonia</t>
        </is>
      </c>
    </row>
    <row r="77">
      <c r="A77" t="inlineStr">
        <is>
          <t>Fountains</t>
        </is>
      </c>
      <c r="BF77" t="inlineStr">
        <is>
          <t>Benthiavalicarb-isopropyl</t>
        </is>
      </c>
      <c r="BG77" t="inlineStr">
        <is>
          <t>Ethiopia</t>
        </is>
      </c>
    </row>
    <row r="78">
      <c r="A78" t="inlineStr">
        <is>
          <t>Lighting Shades</t>
        </is>
      </c>
      <c r="BF78" t="inlineStr">
        <is>
          <t>Benz[a]anthracene</t>
        </is>
      </c>
      <c r="BG78" t="inlineStr">
        <is>
          <t>Falkland Islands (Malvinas)</t>
        </is>
      </c>
    </row>
    <row r="79">
      <c r="A79" t="inlineStr">
        <is>
          <t>Fireplace Accessories</t>
        </is>
      </c>
      <c r="BF79" t="inlineStr">
        <is>
          <t>Benzene</t>
        </is>
      </c>
      <c r="BG79" t="inlineStr">
        <is>
          <t>Faroe Islands</t>
        </is>
      </c>
    </row>
    <row r="80">
      <c r="A80" t="inlineStr">
        <is>
          <t>Blanket Racks &amp; Ladders</t>
        </is>
      </c>
      <c r="BF80" t="inlineStr">
        <is>
          <t>Benzidine [and its salts]</t>
        </is>
      </c>
      <c r="BG80" t="inlineStr">
        <is>
          <t>Fiji</t>
        </is>
      </c>
    </row>
    <row r="81">
      <c r="A81" t="inlineStr">
        <is>
          <t>TV Trays</t>
        </is>
      </c>
      <c r="BF81" t="inlineStr">
        <is>
          <t>Benzidine-based dyes</t>
        </is>
      </c>
      <c r="BG81" t="inlineStr">
        <is>
          <t>Finland</t>
        </is>
      </c>
    </row>
    <row r="82">
      <c r="A82" t="inlineStr">
        <is>
          <t>Cutting Boards</t>
        </is>
      </c>
      <c r="BF82" t="inlineStr">
        <is>
          <t>Benzodiazepines</t>
        </is>
      </c>
      <c r="BG82" t="inlineStr">
        <is>
          <t>France</t>
        </is>
      </c>
    </row>
    <row r="83">
      <c r="A83" t="inlineStr">
        <is>
          <t>Rug Pads</t>
        </is>
      </c>
      <c r="BF83" t="inlineStr">
        <is>
          <t>Benzo[b]fluoranthene</t>
        </is>
      </c>
      <c r="BG83" t="inlineStr">
        <is>
          <t>French Guiana</t>
        </is>
      </c>
    </row>
    <row r="84">
      <c r="A84" t="inlineStr">
        <is>
          <t>Folding Chairs</t>
        </is>
      </c>
      <c r="BF84" t="inlineStr">
        <is>
          <t>Benzo[j]fluoranthene</t>
        </is>
      </c>
      <c r="BG84" t="inlineStr">
        <is>
          <t>French Polynesia</t>
        </is>
      </c>
    </row>
    <row r="85">
      <c r="A85" t="inlineStr">
        <is>
          <t>Night Lights</t>
        </is>
      </c>
      <c r="BF85" t="inlineStr">
        <is>
          <t>Benzo[k]fluoranthene</t>
        </is>
      </c>
      <c r="BG85" t="inlineStr">
        <is>
          <t>French Southern Territories</t>
        </is>
      </c>
    </row>
    <row r="86">
      <c r="A86" t="inlineStr">
        <is>
          <t>Changing Tables</t>
        </is>
      </c>
      <c r="BF86" t="inlineStr">
        <is>
          <t>Benzofuran</t>
        </is>
      </c>
      <c r="BG86" t="inlineStr">
        <is>
          <t>Gabon</t>
        </is>
      </c>
    </row>
    <row r="87">
      <c r="A87" t="inlineStr">
        <is>
          <t>Dollies</t>
        </is>
      </c>
      <c r="BF87" t="inlineStr">
        <is>
          <t>Benzophenone</t>
        </is>
      </c>
      <c r="BG87" t="inlineStr">
        <is>
          <t>Gambia</t>
        </is>
      </c>
    </row>
    <row r="88">
      <c r="A88" t="inlineStr">
        <is>
          <t>Patio Bar Sets</t>
        </is>
      </c>
      <c r="BF88" t="inlineStr">
        <is>
          <t>Benzo[a]pyrene</t>
        </is>
      </c>
      <c r="BG88" t="inlineStr">
        <is>
          <t>Georgia</t>
        </is>
      </c>
    </row>
    <row r="89">
      <c r="A89" t="inlineStr">
        <is>
          <t>Ceiling Fans</t>
        </is>
      </c>
      <c r="BF89" t="inlineStr">
        <is>
          <t>Benzotrichloride</t>
        </is>
      </c>
      <c r="BG89" t="inlineStr">
        <is>
          <t>Germany</t>
        </is>
      </c>
    </row>
    <row r="90">
      <c r="A90" t="inlineStr">
        <is>
          <t>Patio Umbrella Accessories</t>
        </is>
      </c>
      <c r="BF90" t="inlineStr">
        <is>
          <t>Benzphetamine hydrochloride</t>
        </is>
      </c>
      <c r="BG90" t="inlineStr">
        <is>
          <t>Ghana</t>
        </is>
      </c>
    </row>
    <row r="91">
      <c r="A91" t="inlineStr">
        <is>
          <t>Gliders</t>
        </is>
      </c>
      <c r="BF91" t="inlineStr">
        <is>
          <t>Benzyl chloride</t>
        </is>
      </c>
      <c r="BG91" t="inlineStr">
        <is>
          <t>Gibraltar</t>
        </is>
      </c>
    </row>
    <row r="92">
      <c r="A92" t="inlineStr">
        <is>
          <t>Mattress Toppers and Pads</t>
        </is>
      </c>
      <c r="BF92" t="inlineStr">
        <is>
          <t>Benzyl violet 4B</t>
        </is>
      </c>
      <c r="BG92" t="inlineStr">
        <is>
          <t>Greece</t>
        </is>
      </c>
    </row>
    <row r="93">
      <c r="A93" t="inlineStr">
        <is>
          <t>TV Stand Accessories</t>
        </is>
      </c>
      <c r="BF93" t="inlineStr">
        <is>
          <t>Beryllium and beryllium compounds</t>
        </is>
      </c>
      <c r="BG93" t="inlineStr">
        <is>
          <t>Greenland</t>
        </is>
      </c>
    </row>
    <row r="94">
      <c r="A94" t="inlineStr">
        <is>
          <t>Furniture Covers</t>
        </is>
      </c>
      <c r="BF94" t="inlineStr">
        <is>
          <t>Betel quid with tobacco</t>
        </is>
      </c>
      <c r="BG94" t="inlineStr">
        <is>
          <t>Grenada</t>
        </is>
      </c>
    </row>
    <row r="95">
      <c r="A95" t="inlineStr">
        <is>
          <t>Mount Accessories</t>
        </is>
      </c>
      <c r="BF95" t="inlineStr">
        <is>
          <t>Betel quid without tobacco</t>
        </is>
      </c>
      <c r="BG95" t="inlineStr">
        <is>
          <t>Guadeloupe</t>
        </is>
      </c>
    </row>
    <row r="96">
      <c r="A96" t="inlineStr">
        <is>
          <t>Room Dividers</t>
        </is>
      </c>
      <c r="BF96" t="inlineStr">
        <is>
          <t>2,2-Bis(bromomethyl)-1,3-propanediol</t>
        </is>
      </c>
      <c r="BG96" t="inlineStr">
        <is>
          <t>Guam</t>
        </is>
      </c>
    </row>
    <row r="97">
      <c r="A97" t="inlineStr">
        <is>
          <t>Bird Baths</t>
        </is>
      </c>
      <c r="BF97" t="inlineStr">
        <is>
          <t>Bis(2-chloroethyl)ether</t>
        </is>
      </c>
      <c r="BG97" t="inlineStr">
        <is>
          <t>Guatemala</t>
        </is>
      </c>
    </row>
    <row r="98">
      <c r="A98" t="inlineStr">
        <is>
          <t>Bird Feeders</t>
        </is>
      </c>
      <c r="BF98" t="inlineStr">
        <is>
          <t>N,N-Bis(2-chloroethyl)-2-naphthylamine  (Chlornapazine)</t>
        </is>
      </c>
      <c r="BG98" t="inlineStr">
        <is>
          <t>Guernsey</t>
        </is>
      </c>
    </row>
    <row r="99">
      <c r="A99" t="inlineStr">
        <is>
          <t>Benches</t>
        </is>
      </c>
      <c r="BF99" t="inlineStr">
        <is>
          <t>Bischloroethyl nitrosourea (BCNU) (Carmustine)</t>
        </is>
      </c>
      <c r="BG99" t="inlineStr">
        <is>
          <t>Guinea</t>
        </is>
      </c>
    </row>
    <row r="100">
      <c r="A100" t="inlineStr">
        <is>
          <t>Recessed Lighting Housing</t>
        </is>
      </c>
      <c r="BF100" t="inlineStr">
        <is>
          <t>Bis(chloromethyl)ether</t>
        </is>
      </c>
      <c r="BG100" t="inlineStr">
        <is>
          <t>Guinea-Bissau</t>
        </is>
      </c>
    </row>
    <row r="101">
      <c r="A101" t="inlineStr">
        <is>
          <t>Lighting Accessories</t>
        </is>
      </c>
      <c r="BF101" t="inlineStr">
        <is>
          <t>Bis(2-chloro-1-methylethyl)ether,  technical grade</t>
        </is>
      </c>
      <c r="BG101" t="inlineStr">
        <is>
          <t>Guyana</t>
        </is>
      </c>
    </row>
    <row r="102">
      <c r="A102" t="inlineStr">
        <is>
          <t>Classroom Desks</t>
        </is>
      </c>
      <c r="BF102" t="inlineStr">
        <is>
          <t>Bisphenol A (BPA)</t>
        </is>
      </c>
      <c r="BG102" t="inlineStr">
        <is>
          <t>Haiti</t>
        </is>
      </c>
    </row>
    <row r="103">
      <c r="A103" t="inlineStr">
        <is>
          <t>Stages, Risers and Accessories</t>
        </is>
      </c>
      <c r="BF103" t="inlineStr">
        <is>
          <t>Bitumens, extracts of steam-refined and air refined</t>
        </is>
      </c>
      <c r="BG103" t="inlineStr">
        <is>
          <t>Heard Island and McDonald Islands</t>
        </is>
      </c>
    </row>
    <row r="104">
      <c r="A104" t="inlineStr">
        <is>
          <t>Rocking Chairs</t>
        </is>
      </c>
      <c r="BF104" t="inlineStr">
        <is>
          <t>Bracken fern</t>
        </is>
      </c>
      <c r="BG104" t="inlineStr">
        <is>
          <t>Holy See (Vatican City State)</t>
        </is>
      </c>
    </row>
    <row r="105">
      <c r="A105" t="inlineStr">
        <is>
          <t>Office Partitions</t>
        </is>
      </c>
      <c r="BF105" t="inlineStr">
        <is>
          <t>Bromacil lithium salt</t>
        </is>
      </c>
      <c r="BG105" t="inlineStr">
        <is>
          <t>Honduras</t>
        </is>
      </c>
    </row>
    <row r="106">
      <c r="A106" t="inlineStr">
        <is>
          <t>Furniture Cushions</t>
        </is>
      </c>
      <c r="BF106" t="inlineStr">
        <is>
          <t>Bromate</t>
        </is>
      </c>
      <c r="BG106" t="inlineStr">
        <is>
          <t>Hong Kong</t>
        </is>
      </c>
    </row>
    <row r="107">
      <c r="A107" t="inlineStr">
        <is>
          <t>Accent Stools</t>
        </is>
      </c>
      <c r="BF107" t="inlineStr">
        <is>
          <t>Bromochloroacetic acid</t>
        </is>
      </c>
      <c r="BG107" t="inlineStr">
        <is>
          <t>Hungary</t>
        </is>
      </c>
    </row>
    <row r="108">
      <c r="A108" t="inlineStr">
        <is>
          <t>Locker Room Benches</t>
        </is>
      </c>
      <c r="BF108" t="inlineStr">
        <is>
          <t>Bromodichloroacetic acid</t>
        </is>
      </c>
      <c r="BG108" t="inlineStr">
        <is>
          <t>Iceland</t>
        </is>
      </c>
    </row>
    <row r="109">
      <c r="A109" t="inlineStr">
        <is>
          <t>Living Room Sets</t>
        </is>
      </c>
      <c r="BF109" t="inlineStr">
        <is>
          <t>Bromodichloromethane</t>
        </is>
      </c>
      <c r="BG109" t="inlineStr">
        <is>
          <t>India</t>
        </is>
      </c>
    </row>
    <row r="110">
      <c r="A110" t="inlineStr">
        <is>
          <t>Sofas</t>
        </is>
      </c>
      <c r="BF110" t="inlineStr">
        <is>
          <t>Bromoethane</t>
        </is>
      </c>
      <c r="BG110" t="inlineStr">
        <is>
          <t>Indonesia</t>
        </is>
      </c>
    </row>
    <row r="111">
      <c r="A111" t="inlineStr">
        <is>
          <t>Sectionals</t>
        </is>
      </c>
      <c r="BF111" t="inlineStr">
        <is>
          <t>Bromoform</t>
        </is>
      </c>
      <c r="BG111" t="inlineStr">
        <is>
          <t>Iran, Islamic Republic of</t>
        </is>
      </c>
    </row>
    <row r="112">
      <c r="A112" t="inlineStr">
        <is>
          <t>Ottomans</t>
        </is>
      </c>
      <c r="BF112" t="inlineStr">
        <is>
          <t>1-Bromopropane (1-BP)</t>
        </is>
      </c>
      <c r="BG112" t="inlineStr">
        <is>
          <t>Iraq</t>
        </is>
      </c>
    </row>
    <row r="113">
      <c r="A113" t="inlineStr">
        <is>
          <t>Listening Centers</t>
        </is>
      </c>
      <c r="BF113" t="inlineStr">
        <is>
          <t>Bromoxynil</t>
        </is>
      </c>
      <c r="BG113" t="inlineStr">
        <is>
          <t>Ireland</t>
        </is>
      </c>
    </row>
    <row r="114">
      <c r="A114" t="inlineStr">
        <is>
          <t>Outdoor Fireplaces</t>
        </is>
      </c>
      <c r="BF114" t="inlineStr">
        <is>
          <t>Bromoxynil octanoate</t>
        </is>
      </c>
      <c r="BG114" t="inlineStr">
        <is>
          <t>Isle of Man</t>
        </is>
      </c>
    </row>
    <row r="115">
      <c r="A115" t="inlineStr">
        <is>
          <t>Projectors</t>
        </is>
      </c>
      <c r="BF115" t="inlineStr">
        <is>
          <t>Butabarbital sodium</t>
        </is>
      </c>
      <c r="BG115" t="inlineStr">
        <is>
          <t>Israel</t>
        </is>
      </c>
    </row>
    <row r="116">
      <c r="A116" t="inlineStr">
        <is>
          <t>Light Bulbs</t>
        </is>
      </c>
      <c r="BF116" t="inlineStr">
        <is>
          <t>1,3-Butadiene</t>
        </is>
      </c>
      <c r="BG116" t="inlineStr">
        <is>
          <t>Italy</t>
        </is>
      </c>
    </row>
    <row r="117">
      <c r="A117" t="inlineStr">
        <is>
          <t>Patio Ottomans</t>
        </is>
      </c>
      <c r="BF117" t="inlineStr">
        <is>
          <t>1,4-Butanediol dimethanesulfonate (Busulfan)</t>
        </is>
      </c>
      <c r="BG117" t="inlineStr">
        <is>
          <t>Jamaica</t>
        </is>
      </c>
    </row>
    <row r="118">
      <c r="A118" t="inlineStr">
        <is>
          <t>Planters</t>
        </is>
      </c>
      <c r="BF118" t="inlineStr">
        <is>
          <t>Butylated hydroxyanisole</t>
        </is>
      </c>
      <c r="BG118" t="inlineStr">
        <is>
          <t>Japan</t>
        </is>
      </c>
    </row>
    <row r="119">
      <c r="A119" t="inlineStr">
        <is>
          <t>Toy Boxes and Organizers</t>
        </is>
      </c>
      <c r="BF119" t="inlineStr">
        <is>
          <t>Butyl benzyl phthalate (BBP)d</t>
        </is>
      </c>
      <c r="BG119" t="inlineStr">
        <is>
          <t>Jersey</t>
        </is>
      </c>
    </row>
    <row r="120">
      <c r="A120" t="inlineStr">
        <is>
          <t>Rocking Horses</t>
        </is>
      </c>
      <c r="BF120" t="inlineStr">
        <is>
          <t>beta-Butyrolactone</t>
        </is>
      </c>
      <c r="BG120" t="inlineStr">
        <is>
          <t>Jordan</t>
        </is>
      </c>
    </row>
    <row r="121">
      <c r="A121" t="inlineStr">
        <is>
          <t>Stair Treads</t>
        </is>
      </c>
      <c r="BF121" t="inlineStr">
        <is>
          <t>Cacodylic acid</t>
        </is>
      </c>
      <c r="BG121" t="inlineStr">
        <is>
          <t>Kazakhstan</t>
        </is>
      </c>
    </row>
    <row r="122">
      <c r="A122" t="inlineStr">
        <is>
          <t>Rug Care</t>
        </is>
      </c>
      <c r="BF122" t="inlineStr">
        <is>
          <t>Cadmium</t>
        </is>
      </c>
      <c r="BG122" t="inlineStr">
        <is>
          <t>Kenya</t>
        </is>
      </c>
    </row>
    <row r="123">
      <c r="A123" t="inlineStr">
        <is>
          <t>Kids Chairs</t>
        </is>
      </c>
      <c r="BF123" t="inlineStr">
        <is>
          <t>Cadmium and cadmium compounds</t>
        </is>
      </c>
      <c r="BG123" t="inlineStr">
        <is>
          <t>Kiribati</t>
        </is>
      </c>
    </row>
    <row r="124">
      <c r="A124" t="inlineStr">
        <is>
          <t>Bath Accessories</t>
        </is>
      </c>
      <c r="BF124" t="inlineStr">
        <is>
          <t>Caffeic acid</t>
        </is>
      </c>
      <c r="BG124" t="inlineStr">
        <is>
          <t>Korea, Democratic People's Republic of</t>
        </is>
      </c>
    </row>
    <row r="125">
      <c r="A125" t="inlineStr">
        <is>
          <t>Storage Drawers</t>
        </is>
      </c>
      <c r="BF125" t="inlineStr">
        <is>
          <t>Captafol</t>
        </is>
      </c>
      <c r="BG125" t="inlineStr">
        <is>
          <t>Korea, Republic of</t>
        </is>
      </c>
    </row>
    <row r="126">
      <c r="A126" t="inlineStr">
        <is>
          <t>Cribs</t>
        </is>
      </c>
      <c r="BF126" t="inlineStr">
        <is>
          <t>Captan</t>
        </is>
      </c>
      <c r="BG126" t="inlineStr">
        <is>
          <t>Kuwait</t>
        </is>
      </c>
    </row>
    <row r="127">
      <c r="A127" t="inlineStr">
        <is>
          <t>Cable Management</t>
        </is>
      </c>
      <c r="BF127" t="inlineStr">
        <is>
          <t>Carbamazepine</t>
        </is>
      </c>
      <c r="BG127" t="inlineStr">
        <is>
          <t>Kyrgyzstan</t>
        </is>
      </c>
    </row>
    <row r="128">
      <c r="A128" t="inlineStr">
        <is>
          <t>Locker Accessories</t>
        </is>
      </c>
      <c r="BF128" t="inlineStr">
        <is>
          <t>Carbaryl</t>
        </is>
      </c>
      <c r="BG128" t="inlineStr">
        <is>
          <t>Lao People's Democratic Republic</t>
        </is>
      </c>
    </row>
    <row r="129">
      <c r="A129" t="inlineStr">
        <is>
          <t>Kids Tables and Sets</t>
        </is>
      </c>
      <c r="BF129" t="inlineStr">
        <is>
          <t>Carbazole</t>
        </is>
      </c>
      <c r="BG129" t="inlineStr">
        <is>
          <t>Latvia</t>
        </is>
      </c>
    </row>
    <row r="130">
      <c r="A130" t="inlineStr">
        <is>
          <t>Breakroom Tables</t>
        </is>
      </c>
      <c r="BF130" t="inlineStr">
        <is>
          <t>Carbon black (airborne, unbound particles of respirable size)</t>
        </is>
      </c>
      <c r="BG130" t="inlineStr">
        <is>
          <t>Lebanon</t>
        </is>
      </c>
    </row>
    <row r="131">
      <c r="A131" t="inlineStr">
        <is>
          <t>Air Mattresses</t>
        </is>
      </c>
      <c r="BF131" t="inlineStr">
        <is>
          <t>Carbon-black extracts</t>
        </is>
      </c>
      <c r="BG131" t="inlineStr">
        <is>
          <t>Lesotho</t>
        </is>
      </c>
    </row>
    <row r="132">
      <c r="A132" t="inlineStr">
        <is>
          <t>Board &amp; Easel Accessories</t>
        </is>
      </c>
      <c r="BF132" t="inlineStr">
        <is>
          <t>Carbon disulfide</t>
        </is>
      </c>
      <c r="BG132" t="inlineStr">
        <is>
          <t>Liberia</t>
        </is>
      </c>
    </row>
    <row r="133">
      <c r="A133" t="inlineStr">
        <is>
          <t>Bassinets &amp; Cradles</t>
        </is>
      </c>
      <c r="BF133" t="inlineStr">
        <is>
          <t>Carbon monoxide</t>
        </is>
      </c>
      <c r="BG133" t="inlineStr">
        <is>
          <t>Libyan Arab Jamahiriya</t>
        </is>
      </c>
    </row>
    <row r="134">
      <c r="A134" t="inlineStr">
        <is>
          <t>Patio Heaters</t>
        </is>
      </c>
      <c r="BF134" t="inlineStr">
        <is>
          <t>Carbon tetrachloride</t>
        </is>
      </c>
      <c r="BG134" t="inlineStr">
        <is>
          <t>Liechtenstein</t>
        </is>
      </c>
    </row>
    <row r="135">
      <c r="A135" t="inlineStr">
        <is>
          <t xml:space="preserve"> Multi-Child Strollers</t>
        </is>
      </c>
      <c r="BF135" t="inlineStr">
        <is>
          <t>Carboplatin</t>
        </is>
      </c>
      <c r="BG135" t="inlineStr">
        <is>
          <t>Lithuania</t>
        </is>
      </c>
    </row>
    <row r="136">
      <c r="A136" t="inlineStr">
        <is>
          <t>Trellises</t>
        </is>
      </c>
      <c r="BF136" t="inlineStr">
        <is>
          <t>N-Carboxymethyl-N-nitrosourea</t>
        </is>
      </c>
      <c r="BG136" t="inlineStr">
        <is>
          <t>Luxembourg</t>
        </is>
      </c>
    </row>
    <row r="137">
      <c r="A137" t="inlineStr">
        <is>
          <t>Chairmats</t>
        </is>
      </c>
      <c r="BF137" t="inlineStr">
        <is>
          <t>Catechol</t>
        </is>
      </c>
      <c r="BG137" t="inlineStr">
        <is>
          <t>Macao</t>
        </is>
      </c>
    </row>
    <row r="138">
      <c r="A138" t="inlineStr">
        <is>
          <t>Dollhouses</t>
        </is>
      </c>
      <c r="BF138" t="inlineStr">
        <is>
          <t>Ceramic fibers (airborne particles of respirable size)</t>
        </is>
      </c>
      <c r="BG138" t="inlineStr">
        <is>
          <t>Macedonia, The Former Yugoslav Republic of</t>
        </is>
      </c>
    </row>
    <row r="139">
      <c r="A139" t="inlineStr">
        <is>
          <t>Mailroom Tables</t>
        </is>
      </c>
      <c r="BF139" t="inlineStr">
        <is>
          <t>Certain combined chemotherapy for lymphomas</t>
        </is>
      </c>
      <c r="BG139" t="inlineStr">
        <is>
          <t>Madagascar</t>
        </is>
      </c>
    </row>
    <row r="140">
      <c r="A140" t="inlineStr">
        <is>
          <t>Maps &amp; Atlases</t>
        </is>
      </c>
      <c r="BF140" t="inlineStr">
        <is>
          <t>Chenodiol</t>
        </is>
      </c>
      <c r="BG140" t="inlineStr">
        <is>
          <t>Malawi</t>
        </is>
      </c>
    </row>
    <row r="141">
      <c r="A141" t="inlineStr">
        <is>
          <t>Door Bells &amp; Chimes</t>
        </is>
      </c>
      <c r="BF141" t="inlineStr">
        <is>
          <t>Chloral</t>
        </is>
      </c>
      <c r="BG141" t="inlineStr">
        <is>
          <t>Malaysia</t>
        </is>
      </c>
    </row>
    <row r="142">
      <c r="A142" t="inlineStr">
        <is>
          <t>Coffee &amp; Cocktail Tables</t>
        </is>
      </c>
      <c r="BF142" t="inlineStr">
        <is>
          <t>Chloral hydrate</t>
        </is>
      </c>
      <c r="BG142" t="inlineStr">
        <is>
          <t>Maldives</t>
        </is>
      </c>
    </row>
    <row r="143">
      <c r="A143" t="inlineStr">
        <is>
          <t>End Tables</t>
        </is>
      </c>
      <c r="BF143" t="inlineStr">
        <is>
          <t>Chlorambucil</t>
        </is>
      </c>
      <c r="BG143" t="inlineStr">
        <is>
          <t>Mali</t>
        </is>
      </c>
    </row>
    <row r="144">
      <c r="A144" t="inlineStr">
        <is>
          <t>Sofa &amp; Console Tables</t>
        </is>
      </c>
      <c r="BF144" t="inlineStr">
        <is>
          <t>Chloramphenicol sodium succinate</t>
        </is>
      </c>
      <c r="BG144" t="inlineStr">
        <is>
          <t>Malta</t>
        </is>
      </c>
    </row>
    <row r="145">
      <c r="A145" t="inlineStr">
        <is>
          <t>Smoking Urns &amp; Ashtrays</t>
        </is>
      </c>
      <c r="BF145" t="inlineStr">
        <is>
          <t>Chlorcyclizine hydrochloride</t>
        </is>
      </c>
      <c r="BG145" t="inlineStr">
        <is>
          <t>Marshall Islands</t>
        </is>
      </c>
    </row>
    <row r="146">
      <c r="A146" t="inlineStr">
        <is>
          <t>Portable Fans</t>
        </is>
      </c>
      <c r="BF146" t="inlineStr">
        <is>
          <t>Chlordane</t>
        </is>
      </c>
      <c r="BG146" t="inlineStr">
        <is>
          <t>Martinique</t>
        </is>
      </c>
    </row>
    <row r="147">
      <c r="A147" t="inlineStr">
        <is>
          <t>Living Room Table Sets</t>
        </is>
      </c>
      <c r="BF147" t="inlineStr">
        <is>
          <t>Chlordecone (Kepone)</t>
        </is>
      </c>
      <c r="BG147" t="inlineStr">
        <is>
          <t>Mauritania</t>
        </is>
      </c>
    </row>
    <row r="148">
      <c r="A148" t="inlineStr">
        <is>
          <t>Trash Cans &amp; Recycling</t>
        </is>
      </c>
      <c r="BF148" t="inlineStr">
        <is>
          <t>Chlordiazepoxide</t>
        </is>
      </c>
      <c r="BG148" t="inlineStr">
        <is>
          <t>Mauritius</t>
        </is>
      </c>
    </row>
    <row r="149">
      <c r="A149" t="inlineStr">
        <is>
          <t>Jewelry Boxes</t>
        </is>
      </c>
      <c r="BF149" t="inlineStr">
        <is>
          <t>Chlordiazepoxide hydrochloride</t>
        </is>
      </c>
      <c r="BG149" t="inlineStr">
        <is>
          <t>Mayotte</t>
        </is>
      </c>
    </row>
    <row r="150">
      <c r="A150" t="inlineStr">
        <is>
          <t>Massage Chairs</t>
        </is>
      </c>
      <c r="BF150" t="inlineStr">
        <is>
          <t>Chlordimeform</t>
        </is>
      </c>
      <c r="BG150" t="inlineStr">
        <is>
          <t>Mexico</t>
        </is>
      </c>
    </row>
    <row r="151">
      <c r="A151" t="inlineStr">
        <is>
          <t>Wall Mounted Shelves</t>
        </is>
      </c>
      <c r="BF151" t="inlineStr">
        <is>
          <t>Chlorendic acid</t>
        </is>
      </c>
      <c r="BG151" t="inlineStr">
        <is>
          <t>Micronesia, Federated States of</t>
        </is>
      </c>
    </row>
    <row r="152">
      <c r="A152" t="inlineStr">
        <is>
          <t>Home Theater Seating</t>
        </is>
      </c>
      <c r="BF152" t="inlineStr">
        <is>
          <t>Chlorinated paraffins (Average chain length, C12;approximately 60 percent chlorine by weight)</t>
        </is>
      </c>
      <c r="BG152" t="inlineStr">
        <is>
          <t>Moldova, Republic of</t>
        </is>
      </c>
    </row>
    <row r="153">
      <c r="A153" t="inlineStr">
        <is>
          <t>Sheds</t>
        </is>
      </c>
      <c r="BF153" t="inlineStr">
        <is>
          <t>p-Chloroaniline</t>
        </is>
      </c>
      <c r="BG153" t="inlineStr">
        <is>
          <t>Monaco</t>
        </is>
      </c>
    </row>
    <row r="154">
      <c r="A154" t="inlineStr">
        <is>
          <t>Trash Can Accessories</t>
        </is>
      </c>
      <c r="BF154" t="inlineStr">
        <is>
          <t>p-Chloroaniline hydrochloride</t>
        </is>
      </c>
      <c r="BG154" t="inlineStr">
        <is>
          <t>Mongolia</t>
        </is>
      </c>
    </row>
    <row r="155">
      <c r="A155" t="inlineStr">
        <is>
          <t>Baby &amp; Kids Nap Mats and Playmats</t>
        </is>
      </c>
      <c r="BF155" t="inlineStr">
        <is>
          <t>Chloroethane (Ethyl chloride)</t>
        </is>
      </c>
      <c r="BG155" t="inlineStr">
        <is>
          <t>Montenegro</t>
        </is>
      </c>
    </row>
    <row r="156">
      <c r="A156" t="inlineStr">
        <is>
          <t>Ride-On Toys</t>
        </is>
      </c>
      <c r="BF156" t="inlineStr">
        <is>
          <t>1-(2-Chloroethyl)-3-cyclohexyl-1-nitrosourea (CCNU) (Lomustine)</t>
        </is>
      </c>
      <c r="BG156" t="inlineStr">
        <is>
          <t>Montserrat</t>
        </is>
      </c>
    </row>
    <row r="157">
      <c r="A157" t="inlineStr">
        <is>
          <t>Classroom Storage</t>
        </is>
      </c>
      <c r="BF157" t="inlineStr">
        <is>
          <t>1-(2-Chloroethyl)-3-(4-methylcyclohexyl)-1-nitrosourea (Methyl-CCNU)</t>
        </is>
      </c>
      <c r="BG157" t="inlineStr">
        <is>
          <t>Morocco</t>
        </is>
      </c>
    </row>
    <row r="158">
      <c r="A158" t="inlineStr">
        <is>
          <t>Canopies</t>
        </is>
      </c>
      <c r="BF158" t="inlineStr">
        <is>
          <t>Chloromethyl methyl ether (technical grade)</t>
        </is>
      </c>
      <c r="BG158" t="inlineStr">
        <is>
          <t>Mozambique</t>
        </is>
      </c>
    </row>
    <row r="159">
      <c r="A159" t="inlineStr">
        <is>
          <t>Kids Bookcases</t>
        </is>
      </c>
      <c r="BF159" t="inlineStr">
        <is>
          <t>3-Chloro-2-methylpropene</t>
        </is>
      </c>
      <c r="BG159" t="inlineStr">
        <is>
          <t>Myanmar</t>
        </is>
      </c>
    </row>
    <row r="160">
      <c r="A160" t="inlineStr">
        <is>
          <t>Laundry Accessories &amp; Storage</t>
        </is>
      </c>
      <c r="BF160" t="inlineStr">
        <is>
          <t>1-Chloro-4-nitrobenzene</t>
        </is>
      </c>
      <c r="BG160" t="inlineStr">
        <is>
          <t>Namibia</t>
        </is>
      </c>
    </row>
    <row r="161">
      <c r="A161" t="inlineStr">
        <is>
          <t>Vases, Urns, Jars, &amp; Bottles</t>
        </is>
      </c>
      <c r="BF161" t="inlineStr">
        <is>
          <t>4-Chloro-o-phenylenediamine</t>
        </is>
      </c>
      <c r="BG161" t="inlineStr">
        <is>
          <t>Nauru</t>
        </is>
      </c>
    </row>
    <row r="162">
      <c r="A162" t="inlineStr">
        <is>
          <t>Greenhouses</t>
        </is>
      </c>
      <c r="BF162" t="inlineStr">
        <is>
          <t>Chloroprene</t>
        </is>
      </c>
      <c r="BG162" t="inlineStr">
        <is>
          <t>Nepal</t>
        </is>
      </c>
    </row>
    <row r="163">
      <c r="A163" t="inlineStr">
        <is>
          <t>Greenhouse Accessories</t>
        </is>
      </c>
      <c r="BF163" t="inlineStr">
        <is>
          <t>Chlorothalonil</t>
        </is>
      </c>
      <c r="BG163" t="inlineStr">
        <is>
          <t>Netherlands</t>
        </is>
      </c>
    </row>
    <row r="164">
      <c r="A164" t="inlineStr">
        <is>
          <t>Shed Accessories</t>
        </is>
      </c>
      <c r="BF164" t="inlineStr">
        <is>
          <t>p-Chloro-o-toluidine</t>
        </is>
      </c>
      <c r="BG164" t="inlineStr">
        <is>
          <t>Netherlands Antilles</t>
        </is>
      </c>
    </row>
    <row r="165">
      <c r="A165" t="inlineStr">
        <is>
          <t>Activity Tables</t>
        </is>
      </c>
      <c r="BF165" t="inlineStr">
        <is>
          <t>p-Chloro-o-toluidine, strong acid salts of</t>
        </is>
      </c>
      <c r="BG165" t="inlineStr">
        <is>
          <t>New Caledonia</t>
        </is>
      </c>
    </row>
    <row r="166">
      <c r="A166" t="inlineStr">
        <is>
          <t>Soft Play</t>
        </is>
      </c>
      <c r="BF166" t="inlineStr">
        <is>
          <t>5-Chloro-o-toluidine and its strong acid salts</t>
        </is>
      </c>
      <c r="BG166" t="inlineStr">
        <is>
          <t>New Zealand</t>
        </is>
      </c>
    </row>
    <row r="167">
      <c r="A167" t="inlineStr">
        <is>
          <t>Mailboxes</t>
        </is>
      </c>
      <c r="BF167" t="inlineStr">
        <is>
          <t>Chlorotrianisene</t>
        </is>
      </c>
      <c r="BG167" t="inlineStr">
        <is>
          <t>Nicaragua</t>
        </is>
      </c>
    </row>
    <row r="168">
      <c r="A168" t="inlineStr">
        <is>
          <t>Mailbox Accessories</t>
        </is>
      </c>
      <c r="BF168" t="inlineStr">
        <is>
          <t>Chlorozotocin</t>
        </is>
      </c>
      <c r="BG168" t="inlineStr">
        <is>
          <t>Niger</t>
        </is>
      </c>
    </row>
    <row r="169">
      <c r="A169" t="inlineStr">
        <is>
          <t>Mailbox Posts &amp; Stands</t>
        </is>
      </c>
      <c r="BF169" t="inlineStr">
        <is>
          <t>Chlorpyrifos</t>
        </is>
      </c>
      <c r="BG169" t="inlineStr">
        <is>
          <t>Nigeria</t>
        </is>
      </c>
    </row>
    <row r="170">
      <c r="A170" t="inlineStr">
        <is>
          <t>Address Plaques &amp; Lettering</t>
        </is>
      </c>
      <c r="BF170" t="inlineStr">
        <is>
          <t>Chromium (hexavalent compounds)</t>
        </is>
      </c>
      <c r="BG170" t="inlineStr">
        <is>
          <t>Niue</t>
        </is>
      </c>
    </row>
    <row r="171">
      <c r="A171" t="inlineStr">
        <is>
          <t>Banner Stands and Booth Displays</t>
        </is>
      </c>
      <c r="BF171" t="inlineStr">
        <is>
          <t>Chrysene</t>
        </is>
      </c>
      <c r="BG171" t="inlineStr">
        <is>
          <t>Norfolk Island</t>
        </is>
      </c>
    </row>
    <row r="172">
      <c r="A172" t="inlineStr">
        <is>
          <t>Toilets</t>
        </is>
      </c>
      <c r="BF172" t="inlineStr">
        <is>
          <t>C.I. Acid Red 114</t>
        </is>
      </c>
      <c r="BG172" t="inlineStr">
        <is>
          <t>Northern Mariana Islands</t>
        </is>
      </c>
    </row>
    <row r="173">
      <c r="A173" t="inlineStr">
        <is>
          <t>Bathroom Sinks</t>
        </is>
      </c>
      <c r="BF173" t="inlineStr">
        <is>
          <t>C.I. Basic Red 9 monohydrochloride</t>
        </is>
      </c>
      <c r="BG173" t="inlineStr">
        <is>
          <t>Norway</t>
        </is>
      </c>
    </row>
    <row r="174">
      <c r="A174" t="inlineStr">
        <is>
          <t>Tubs And Whirlpools</t>
        </is>
      </c>
      <c r="BF174" t="inlineStr">
        <is>
          <t>C.I. Direct Blue 15</t>
        </is>
      </c>
      <c r="BG174" t="inlineStr">
        <is>
          <t>Oman</t>
        </is>
      </c>
    </row>
    <row r="175">
      <c r="A175" t="inlineStr">
        <is>
          <t>Cart Accessories &amp; Parts</t>
        </is>
      </c>
      <c r="BF175" t="inlineStr">
        <is>
          <t>C.I. Direct Blue 218</t>
        </is>
      </c>
      <c r="BG175" t="inlineStr">
        <is>
          <t>Pakistan</t>
        </is>
      </c>
    </row>
    <row r="176">
      <c r="A176" t="inlineStr">
        <is>
          <t>Baking Sheets</t>
        </is>
      </c>
      <c r="BF176" t="inlineStr">
        <is>
          <t>C.I. Disperse Yellow 3</t>
        </is>
      </c>
      <c r="BG176" t="inlineStr">
        <is>
          <t>Palau</t>
        </is>
      </c>
    </row>
    <row r="177">
      <c r="A177" t="inlineStr">
        <is>
          <t>Pie Pans</t>
        </is>
      </c>
      <c r="BF177" t="inlineStr">
        <is>
          <t>C.I. Solvent Yellow 14</t>
        </is>
      </c>
      <c r="BG177" t="inlineStr">
        <is>
          <t>Palestinian Territory, Occupied</t>
        </is>
      </c>
    </row>
    <row r="178">
      <c r="A178" t="inlineStr">
        <is>
          <t>Cake Pans</t>
        </is>
      </c>
      <c r="BF178" t="inlineStr">
        <is>
          <t>Ciclosporin (Cyclosporin A; Cyclosporine)</t>
        </is>
      </c>
      <c r="BG178" t="inlineStr">
        <is>
          <t>Panama</t>
        </is>
      </c>
    </row>
    <row r="179">
      <c r="A179" t="inlineStr">
        <is>
          <t>Fixture Parts And Components</t>
        </is>
      </c>
      <c r="BF179" t="inlineStr">
        <is>
          <t>Cidofovir</t>
        </is>
      </c>
      <c r="BG179" t="inlineStr">
        <is>
          <t>Papua New Guinea</t>
        </is>
      </c>
    </row>
    <row r="180">
      <c r="A180" t="inlineStr">
        <is>
          <t>Garden Statues</t>
        </is>
      </c>
      <c r="BF180" t="inlineStr">
        <is>
          <t>Cinnamyl anthranilate</t>
        </is>
      </c>
      <c r="BG180" t="inlineStr">
        <is>
          <t>Paraguay</t>
        </is>
      </c>
    </row>
    <row r="181">
      <c r="A181" t="inlineStr">
        <is>
          <t>Patio Furniture Replacement Slings</t>
        </is>
      </c>
      <c r="BF181" t="inlineStr">
        <is>
          <t>Cisplatin</t>
        </is>
      </c>
      <c r="BG181" t="inlineStr">
        <is>
          <t>Peru</t>
        </is>
      </c>
    </row>
    <row r="182">
      <c r="A182" t="inlineStr">
        <is>
          <t>Vehicle Ports</t>
        </is>
      </c>
      <c r="BF182" t="inlineStr">
        <is>
          <t>Citrus Red No. 2</t>
        </is>
      </c>
      <c r="BG182" t="inlineStr">
        <is>
          <t>Philippines</t>
        </is>
      </c>
    </row>
    <row r="183">
      <c r="A183" t="inlineStr">
        <is>
          <t>Drains</t>
        </is>
      </c>
      <c r="BF183" t="inlineStr">
        <is>
          <t>Cladribine</t>
        </is>
      </c>
      <c r="BG183" t="inlineStr">
        <is>
          <t>Pitcairn</t>
        </is>
      </c>
    </row>
    <row r="184">
      <c r="A184" t="inlineStr">
        <is>
          <t>Kitchen Sinks</t>
        </is>
      </c>
      <c r="BF184" t="inlineStr">
        <is>
          <t>Clarithromycin</t>
        </is>
      </c>
      <c r="BG184" t="inlineStr">
        <is>
          <t>Poland</t>
        </is>
      </c>
    </row>
    <row r="185">
      <c r="A185" t="inlineStr">
        <is>
          <t>Medicine Cabinets</t>
        </is>
      </c>
      <c r="BF185" t="inlineStr">
        <is>
          <t>Clobetasol propionate</t>
        </is>
      </c>
      <c r="BG185" t="inlineStr">
        <is>
          <t>Portugal</t>
        </is>
      </c>
    </row>
    <row r="186">
      <c r="A186" t="inlineStr">
        <is>
          <t>Valves</t>
        </is>
      </c>
      <c r="BF186" t="inlineStr">
        <is>
          <t>Clofibrate</t>
        </is>
      </c>
      <c r="BG186" t="inlineStr">
        <is>
          <t>Puerto Rico</t>
        </is>
      </c>
    </row>
    <row r="187">
      <c r="A187" t="inlineStr">
        <is>
          <t>Kitchen Sink Accessories</t>
        </is>
      </c>
      <c r="BF187" t="inlineStr">
        <is>
          <t>Clomiphene citrate</t>
        </is>
      </c>
      <c r="BG187" t="inlineStr">
        <is>
          <t>Qatar</t>
        </is>
      </c>
    </row>
    <row r="188">
      <c r="A188" t="inlineStr">
        <is>
          <t>Salt And Pepper Shakers / Grinders (Mills)</t>
        </is>
      </c>
      <c r="BF188" t="inlineStr">
        <is>
          <t>Clorazepate dipotassium</t>
        </is>
      </c>
      <c r="BG188" t="inlineStr">
        <is>
          <t>Reunion</t>
        </is>
      </c>
    </row>
    <row r="189">
      <c r="A189" t="inlineStr">
        <is>
          <t>Blinds and Shades</t>
        </is>
      </c>
      <c r="BF189" t="inlineStr">
        <is>
          <t>CMNP (pyrazachlor)</t>
        </is>
      </c>
      <c r="BG189" t="inlineStr">
        <is>
          <t>Romania</t>
        </is>
      </c>
    </row>
    <row r="190">
      <c r="A190" t="inlineStr">
        <is>
          <t>Picture Frames</t>
        </is>
      </c>
      <c r="BF190" t="inlineStr">
        <is>
          <t>Cobalt metal powder</t>
        </is>
      </c>
      <c r="BG190" t="inlineStr">
        <is>
          <t>Russian Federation</t>
        </is>
      </c>
    </row>
    <row r="191">
      <c r="A191" t="inlineStr">
        <is>
          <t>Safe Accessories</t>
        </is>
      </c>
      <c r="BF191" t="inlineStr">
        <is>
          <t>Cobalt [II] oxide</t>
        </is>
      </c>
      <c r="BG191" t="inlineStr">
        <is>
          <t>Rwanda</t>
        </is>
      </c>
    </row>
    <row r="192">
      <c r="A192" t="inlineStr">
        <is>
          <t>Kitchen Faucets</t>
        </is>
      </c>
      <c r="BF192" t="inlineStr">
        <is>
          <t>Cobalt sulfate</t>
        </is>
      </c>
      <c r="BG192" t="inlineStr">
        <is>
          <t>Saint Barthélemy</t>
        </is>
      </c>
    </row>
    <row r="193">
      <c r="A193" t="inlineStr">
        <is>
          <t>Bathroom Sink Faucets</t>
        </is>
      </c>
      <c r="BF193" t="inlineStr">
        <is>
          <t>Cobalt sulfate heptahydrate</t>
        </is>
      </c>
      <c r="BG193" t="inlineStr">
        <is>
          <t>Saint Helena</t>
        </is>
      </c>
    </row>
    <row r="194">
      <c r="A194" t="inlineStr">
        <is>
          <t>Range Hoods</t>
        </is>
      </c>
      <c r="BF194" t="inlineStr">
        <is>
          <t>Cocaine</t>
        </is>
      </c>
      <c r="BG194" t="inlineStr">
        <is>
          <t>Saint Kitts and Nevis</t>
        </is>
      </c>
    </row>
    <row r="195">
      <c r="A195" t="inlineStr">
        <is>
          <t>Science Tables</t>
        </is>
      </c>
      <c r="BF195" t="inlineStr">
        <is>
          <t>Coconut oil diethanolamine condensate (cocamide diethanolamine)</t>
        </is>
      </c>
      <c r="BG195" t="inlineStr">
        <is>
          <t>Saint Lucia</t>
        </is>
      </c>
    </row>
    <row r="196">
      <c r="A196" t="inlineStr">
        <is>
          <t>Cooking Utensils</t>
        </is>
      </c>
      <c r="BF196" t="inlineStr">
        <is>
          <t>Codeine phosphate</t>
        </is>
      </c>
      <c r="BG196" t="inlineStr">
        <is>
          <t>Saint Martin</t>
        </is>
      </c>
    </row>
    <row r="197">
      <c r="A197" t="inlineStr">
        <is>
          <t>Toilet Seats</t>
        </is>
      </c>
      <c r="BF197" t="inlineStr">
        <is>
          <t>Coke oven emissions</t>
        </is>
      </c>
      <c r="BG197" t="inlineStr">
        <is>
          <t>Saint Pierre and Miquelon</t>
        </is>
      </c>
    </row>
    <row r="198">
      <c r="A198" t="inlineStr">
        <is>
          <t>Birdhouses</t>
        </is>
      </c>
      <c r="BF198" t="inlineStr">
        <is>
          <t>Colchicine</t>
        </is>
      </c>
      <c r="BG198" t="inlineStr">
        <is>
          <t>Saint Vincent and the Grenadines</t>
        </is>
      </c>
    </row>
    <row r="199">
      <c r="A199" t="inlineStr">
        <is>
          <t>Coolers</t>
        </is>
      </c>
      <c r="BF199" t="inlineStr">
        <is>
          <t>Conjugated estrogens</t>
        </is>
      </c>
      <c r="BG199" t="inlineStr">
        <is>
          <t>Samoa</t>
        </is>
      </c>
    </row>
    <row r="200">
      <c r="A200" t="inlineStr">
        <is>
          <t>Play Kitchen Sets</t>
        </is>
      </c>
      <c r="BF200" t="inlineStr">
        <is>
          <t>Creosotes</t>
        </is>
      </c>
      <c r="BG200" t="inlineStr">
        <is>
          <t>San Marino</t>
        </is>
      </c>
    </row>
    <row r="201">
      <c r="A201" t="inlineStr">
        <is>
          <t>Cookware Sets</t>
        </is>
      </c>
      <c r="BF201" t="inlineStr">
        <is>
          <t>p-Cresidine</t>
        </is>
      </c>
      <c r="BG201" t="inlineStr">
        <is>
          <t>Sao Tome and Principe</t>
        </is>
      </c>
    </row>
    <row r="202">
      <c r="A202" t="inlineStr">
        <is>
          <t>Roasting Pans</t>
        </is>
      </c>
      <c r="BF202" t="inlineStr">
        <is>
          <t>Cumene</t>
        </is>
      </c>
      <c r="BG202" t="inlineStr">
        <is>
          <t>Saudi Arabia</t>
        </is>
      </c>
    </row>
    <row r="203">
      <c r="A203" t="inlineStr">
        <is>
          <t>Bed Frames</t>
        </is>
      </c>
      <c r="BF203" t="inlineStr">
        <is>
          <t>Cupferron</t>
        </is>
      </c>
      <c r="BG203" t="inlineStr">
        <is>
          <t>Senegal</t>
        </is>
      </c>
    </row>
    <row r="204">
      <c r="A204" t="inlineStr">
        <is>
          <t>Saucepans And Sauciers</t>
        </is>
      </c>
      <c r="BF204" t="inlineStr">
        <is>
          <t>Cyanazine</t>
        </is>
      </c>
      <c r="BG204" t="inlineStr">
        <is>
          <t>Serbia</t>
        </is>
      </c>
    </row>
    <row r="205">
      <c r="A205" t="inlineStr">
        <is>
          <t>Mobiles</t>
        </is>
      </c>
      <c r="BF205" t="inlineStr">
        <is>
          <t>Cycasin</t>
        </is>
      </c>
      <c r="BG205" t="inlineStr">
        <is>
          <t>Seychelles</t>
        </is>
      </c>
    </row>
    <row r="206">
      <c r="A206" t="inlineStr">
        <is>
          <t>Stock Pots, Soup Pots and Multi-Pots</t>
        </is>
      </c>
      <c r="BF206" t="inlineStr">
        <is>
          <t>Cycloate</t>
        </is>
      </c>
      <c r="BG206" t="inlineStr">
        <is>
          <t>Sierra Leone</t>
        </is>
      </c>
    </row>
    <row r="207">
      <c r="A207" t="inlineStr">
        <is>
          <t>Dutch Ovens &amp; Braisers</t>
        </is>
      </c>
      <c r="BF207" t="inlineStr">
        <is>
          <t>Cycloheximide</t>
        </is>
      </c>
      <c r="BG207" t="inlineStr">
        <is>
          <t>Singapore</t>
        </is>
      </c>
    </row>
    <row r="208">
      <c r="A208" t="inlineStr">
        <is>
          <t>Skillets &amp; Fry Pans</t>
        </is>
      </c>
      <c r="BF208" t="inlineStr">
        <is>
          <t>Cyclopenta[cd]pyrene</t>
        </is>
      </c>
      <c r="BG208" t="inlineStr">
        <is>
          <t>Slovakia</t>
        </is>
      </c>
    </row>
    <row r="209">
      <c r="A209" t="inlineStr">
        <is>
          <t>Fondue Sets</t>
        </is>
      </c>
      <c r="BF209" t="inlineStr">
        <is>
          <t>Cyclophosphamide (anhydrous)</t>
        </is>
      </c>
      <c r="BG209" t="inlineStr">
        <is>
          <t>Slovenia</t>
        </is>
      </c>
    </row>
    <row r="210">
      <c r="A210" t="inlineStr">
        <is>
          <t>Dinnerware Sets &amp; Place Settings</t>
        </is>
      </c>
      <c r="BF210" t="inlineStr">
        <is>
          <t>Cyclophosphamide (hydrated)</t>
        </is>
      </c>
      <c r="BG210" t="inlineStr">
        <is>
          <t>Solomon Islands</t>
        </is>
      </c>
    </row>
    <row r="211">
      <c r="A211" t="inlineStr">
        <is>
          <t>Waterbeds</t>
        </is>
      </c>
      <c r="BF211" t="inlineStr">
        <is>
          <t>Cyhexatin</t>
        </is>
      </c>
      <c r="BG211" t="inlineStr">
        <is>
          <t>Somalia</t>
        </is>
      </c>
    </row>
    <row r="212">
      <c r="A212" t="inlineStr">
        <is>
          <t>Waterbed Parts And Accessories</t>
        </is>
      </c>
      <c r="BF212" t="inlineStr">
        <is>
          <t>Cytarabine</t>
        </is>
      </c>
      <c r="BG212" t="inlineStr">
        <is>
          <t>South Africa</t>
        </is>
      </c>
    </row>
    <row r="213">
      <c r="A213" t="inlineStr">
        <is>
          <t>Slipcovers</t>
        </is>
      </c>
      <c r="BF213" t="inlineStr">
        <is>
          <t>Cytembena</t>
        </is>
      </c>
      <c r="BG213" t="inlineStr">
        <is>
          <t>South Georgia and the South Sandwich Islands</t>
        </is>
      </c>
    </row>
    <row r="214">
      <c r="A214" t="inlineStr">
        <is>
          <t>Under Cabinet Lighting</t>
        </is>
      </c>
      <c r="BF214" t="inlineStr">
        <is>
          <t>D&amp;C Orange No. 17</t>
        </is>
      </c>
      <c r="BG214" t="inlineStr">
        <is>
          <t>Spain</t>
        </is>
      </c>
    </row>
    <row r="215">
      <c r="A215" t="inlineStr">
        <is>
          <t>Bidet Faucets</t>
        </is>
      </c>
      <c r="BF215" t="inlineStr">
        <is>
          <t>D&amp;C Red No. 8</t>
        </is>
      </c>
      <c r="BG215" t="inlineStr">
        <is>
          <t>Sri Lanka</t>
        </is>
      </c>
    </row>
    <row r="216">
      <c r="A216" t="inlineStr">
        <is>
          <t>Recliners</t>
        </is>
      </c>
      <c r="BF216" t="inlineStr">
        <is>
          <t>D&amp;C Red No. 9</t>
        </is>
      </c>
      <c r="BG216" t="inlineStr">
        <is>
          <t>Sudan</t>
        </is>
      </c>
    </row>
    <row r="217">
      <c r="A217" t="inlineStr">
        <is>
          <t>Specialty Faucets</t>
        </is>
      </c>
      <c r="BF217" t="inlineStr">
        <is>
          <t>D&amp;C Red No. 19</t>
        </is>
      </c>
      <c r="BG217" t="inlineStr">
        <is>
          <t>Suriname</t>
        </is>
      </c>
    </row>
    <row r="218">
      <c r="A218" t="inlineStr">
        <is>
          <t>Urinals</t>
        </is>
      </c>
      <c r="BF218" t="inlineStr">
        <is>
          <t>Dacarbazine</t>
        </is>
      </c>
      <c r="BG218" t="inlineStr">
        <is>
          <t>Svalbard and Jan Mayen</t>
        </is>
      </c>
    </row>
    <row r="219">
      <c r="A219" t="inlineStr">
        <is>
          <t>Bidets</t>
        </is>
      </c>
      <c r="BF219" t="inlineStr">
        <is>
          <t>Daminozide</t>
        </is>
      </c>
      <c r="BG219" t="inlineStr">
        <is>
          <t>Swaziland</t>
        </is>
      </c>
    </row>
    <row r="220">
      <c r="A220" t="inlineStr">
        <is>
          <t>Blenders, Smoothie Makers &amp; Accessories</t>
        </is>
      </c>
      <c r="BF220" t="inlineStr">
        <is>
          <t>Danazol</t>
        </is>
      </c>
      <c r="BG220" t="inlineStr">
        <is>
          <t>Sweden</t>
        </is>
      </c>
    </row>
    <row r="221">
      <c r="A221" t="inlineStr">
        <is>
          <t>Mixers &amp; Mixer Accessories</t>
        </is>
      </c>
      <c r="BF221" t="inlineStr">
        <is>
          <t>Dantron (Chrysazin; 1,8-Dihydroxyanthraquinone)</t>
        </is>
      </c>
      <c r="BG221" t="inlineStr">
        <is>
          <t>Switzerland</t>
        </is>
      </c>
    </row>
    <row r="222">
      <c r="A222" t="inlineStr">
        <is>
          <t>Patio Umbrella Stands &amp; Bases</t>
        </is>
      </c>
      <c r="BF222" t="inlineStr">
        <is>
          <t>Daunomycin</t>
        </is>
      </c>
      <c r="BG222" t="inlineStr">
        <is>
          <t>Syrian Arab Republic</t>
        </is>
      </c>
    </row>
    <row r="223">
      <c r="A223" t="inlineStr">
        <is>
          <t>Food Processors</t>
        </is>
      </c>
      <c r="BF223" t="inlineStr">
        <is>
          <t xml:space="preserve">Daunorubicin hydrochloride </t>
        </is>
      </c>
      <c r="BG223" t="inlineStr">
        <is>
          <t>Taiwan</t>
        </is>
      </c>
    </row>
    <row r="224">
      <c r="A224" t="inlineStr">
        <is>
          <t>Ice Cream Makers &amp; Yogurt Makers</t>
        </is>
      </c>
      <c r="BF224" t="inlineStr">
        <is>
          <t>2,4-D butyric acid</t>
        </is>
      </c>
      <c r="BG224" t="inlineStr">
        <is>
          <t>Tajikistan</t>
        </is>
      </c>
    </row>
    <row r="225">
      <c r="A225" t="inlineStr">
        <is>
          <t>Slow Cookers</t>
        </is>
      </c>
      <c r="BF225" t="inlineStr">
        <is>
          <t>DDD (Dichlorodiphenyl-dichloroethane)</t>
        </is>
      </c>
      <c r="BG225" t="inlineStr">
        <is>
          <t>Tanzania, United Republic of</t>
        </is>
      </c>
    </row>
    <row r="226">
      <c r="A226" t="inlineStr">
        <is>
          <t>Food Dehydrators</t>
        </is>
      </c>
      <c r="BF226" t="inlineStr">
        <is>
          <t>DDE (Dichlorodiphenyl-dichloroethylene)</t>
        </is>
      </c>
      <c r="BG226" t="inlineStr">
        <is>
          <t>Thailand</t>
        </is>
      </c>
    </row>
    <row r="227">
      <c r="A227" t="inlineStr">
        <is>
          <t>Vacuum Food Sealers</t>
        </is>
      </c>
      <c r="BF227" t="inlineStr">
        <is>
          <t>DDT (Dichlorodiphenyl-trichloroethane)</t>
        </is>
      </c>
      <c r="BG227" t="inlineStr">
        <is>
          <t>Timor-Leste</t>
        </is>
      </c>
    </row>
    <row r="228">
      <c r="A228" t="inlineStr">
        <is>
          <t>Electric Grills &amp; Skillets</t>
        </is>
      </c>
      <c r="BF228" t="inlineStr">
        <is>
          <t>o,p'-DDT</t>
        </is>
      </c>
      <c r="BG228" t="inlineStr">
        <is>
          <t>Togo</t>
        </is>
      </c>
    </row>
    <row r="229">
      <c r="A229" t="inlineStr">
        <is>
          <t>Garbage Disposals</t>
        </is>
      </c>
      <c r="BF229" t="inlineStr">
        <is>
          <t>p,p'-DDT</t>
        </is>
      </c>
      <c r="BG229" t="inlineStr">
        <is>
          <t>Tokelau</t>
        </is>
      </c>
    </row>
    <row r="230">
      <c r="A230" t="inlineStr">
        <is>
          <t>Juicers</t>
        </is>
      </c>
      <c r="BF230" t="inlineStr">
        <is>
          <t>DDVP (Dichlorvos)</t>
        </is>
      </c>
      <c r="BG230" t="inlineStr">
        <is>
          <t>Tonga</t>
        </is>
      </c>
    </row>
    <row r="231">
      <c r="A231" t="inlineStr">
        <is>
          <t>Irons, Garment Steamers &amp; Hair Tools</t>
        </is>
      </c>
      <c r="BF231" t="inlineStr">
        <is>
          <t>Demeclocycline hydrochloride (internal use)</t>
        </is>
      </c>
      <c r="BG231" t="inlineStr">
        <is>
          <t>Trinidad and Tobago</t>
        </is>
      </c>
    </row>
    <row r="232">
      <c r="A232" t="inlineStr">
        <is>
          <t>Strainers, Colanders, &amp; Salad Spinners</t>
        </is>
      </c>
      <c r="BF232" t="inlineStr">
        <is>
          <t>Des-ethyl atrazine (DEA)</t>
        </is>
      </c>
      <c r="BG232" t="inlineStr">
        <is>
          <t>Tunisia</t>
        </is>
      </c>
    </row>
    <row r="233">
      <c r="A233" t="inlineStr">
        <is>
          <t>Pasta Makers &amp; Accessories</t>
        </is>
      </c>
      <c r="BF233" t="inlineStr">
        <is>
          <t>Des-isopropyl atrazine (DIA)</t>
        </is>
      </c>
      <c r="BG233" t="inlineStr">
        <is>
          <t>Turkey</t>
        </is>
      </c>
    </row>
    <row r="234">
      <c r="A234" t="inlineStr">
        <is>
          <t>Can Openers</t>
        </is>
      </c>
      <c r="BF234" t="inlineStr">
        <is>
          <t>N,N'-Diacetylbenzidine</t>
        </is>
      </c>
      <c r="BG234" t="inlineStr">
        <is>
          <t>Turkmenistan</t>
        </is>
      </c>
    </row>
    <row r="235">
      <c r="A235" t="inlineStr">
        <is>
          <t>Popcorn Machines / Nut Roasters</t>
        </is>
      </c>
      <c r="BF235" t="inlineStr">
        <is>
          <t>2,4-Diaminoanisole</t>
        </is>
      </c>
      <c r="BG235" t="inlineStr">
        <is>
          <t>Turks and Caicos Islands</t>
        </is>
      </c>
    </row>
    <row r="236">
      <c r="A236" t="inlineStr">
        <is>
          <t>Air Fryers</t>
        </is>
      </c>
      <c r="BF236" t="inlineStr">
        <is>
          <t>2,4-Diaminoanisole sulfate</t>
        </is>
      </c>
      <c r="BG236" t="inlineStr">
        <is>
          <t>Tuvalu</t>
        </is>
      </c>
    </row>
    <row r="237">
      <c r="A237" t="inlineStr">
        <is>
          <t>Timers</t>
        </is>
      </c>
      <c r="BF237" t="inlineStr">
        <is>
          <t>2,4-Diamino-6-chloro-s-triazine (DACT)</t>
        </is>
      </c>
      <c r="BG237" t="inlineStr">
        <is>
          <t>Uganda</t>
        </is>
      </c>
    </row>
    <row r="238">
      <c r="A238" t="inlineStr">
        <is>
          <t>Burners &amp; Hot Plates</t>
        </is>
      </c>
      <c r="BF238" t="inlineStr">
        <is>
          <t>4,4'-Diaminodiphenyl ether (4,4'-Oxydianiline)</t>
        </is>
      </c>
      <c r="BG238" t="inlineStr">
        <is>
          <t>Ukraine</t>
        </is>
      </c>
    </row>
    <row r="239">
      <c r="A239" t="inlineStr">
        <is>
          <t>Mops &amp; Mop Accessories</t>
        </is>
      </c>
      <c r="BF239" t="inlineStr">
        <is>
          <t>2,4-Diaminotoluene</t>
        </is>
      </c>
      <c r="BG239" t="inlineStr">
        <is>
          <t>United Arab Emirates</t>
        </is>
      </c>
    </row>
    <row r="240">
      <c r="A240" t="inlineStr">
        <is>
          <t>Hammock Stands and Accessories</t>
        </is>
      </c>
      <c r="BF240" t="inlineStr">
        <is>
          <t>Diazepam</t>
        </is>
      </c>
      <c r="BG240" t="inlineStr">
        <is>
          <t>United Kingdom</t>
        </is>
      </c>
    </row>
    <row r="241">
      <c r="A241" t="inlineStr">
        <is>
          <t>Waffle, Pizzelle &amp; Crepe Makers</t>
        </is>
      </c>
      <c r="BF241" t="inlineStr">
        <is>
          <t>Diazoaminobenzene</t>
        </is>
      </c>
      <c r="BG241" t="inlineStr">
        <is>
          <t>United States Minor Outlying Islands</t>
        </is>
      </c>
    </row>
    <row r="242">
      <c r="A242" t="inlineStr">
        <is>
          <t>Cradle &amp; Bassinet Bedding</t>
        </is>
      </c>
      <c r="BF242" t="inlineStr">
        <is>
          <t>Diazoxide</t>
        </is>
      </c>
      <c r="BG242" t="inlineStr">
        <is>
          <t>Uruguay</t>
        </is>
      </c>
    </row>
    <row r="243">
      <c r="A243" t="inlineStr">
        <is>
          <t>Toddler Bedding</t>
        </is>
      </c>
      <c r="BF243" t="inlineStr">
        <is>
          <t>Dibenz[a,h]acridine</t>
        </is>
      </c>
      <c r="BG243" t="inlineStr">
        <is>
          <t>Uzbekistan</t>
        </is>
      </c>
    </row>
    <row r="244">
      <c r="A244" t="inlineStr">
        <is>
          <t>Crib Bedding Sets</t>
        </is>
      </c>
      <c r="BF244" t="inlineStr">
        <is>
          <t>Dibenz[a,j]acridine</t>
        </is>
      </c>
      <c r="BG244" t="inlineStr">
        <is>
          <t>Vanuatu</t>
        </is>
      </c>
    </row>
    <row r="245">
      <c r="A245" t="inlineStr">
        <is>
          <t>Training Tables</t>
        </is>
      </c>
      <c r="BF245" t="inlineStr">
        <is>
          <t>Dibenzanthracenes</t>
        </is>
      </c>
      <c r="BG245" t="inlineStr">
        <is>
          <t>Venezuela</t>
        </is>
      </c>
    </row>
    <row r="246">
      <c r="A246" t="inlineStr">
        <is>
          <t>Game Chairs</t>
        </is>
      </c>
      <c r="BF246" t="inlineStr">
        <is>
          <t>Dibenz[a,c]anthracene</t>
        </is>
      </c>
      <c r="BG246" t="inlineStr">
        <is>
          <t>Vietnam</t>
        </is>
      </c>
    </row>
    <row r="247">
      <c r="A247" t="inlineStr">
        <is>
          <t>Vacuums &amp; Steamers</t>
        </is>
      </c>
      <c r="BF247" t="inlineStr">
        <is>
          <t>Dibenz[a,h]anthracene</t>
        </is>
      </c>
      <c r="BG247" t="inlineStr">
        <is>
          <t>Virgin Islands, British</t>
        </is>
      </c>
    </row>
    <row r="248">
      <c r="A248" t="inlineStr">
        <is>
          <t>Ergonomic Accessories</t>
        </is>
      </c>
      <c r="BF248" t="inlineStr">
        <is>
          <t>Dibenz[a,j]anthracene</t>
        </is>
      </c>
      <c r="BG248" t="inlineStr">
        <is>
          <t>Virgin Islands, U.S.</t>
        </is>
      </c>
    </row>
    <row r="249">
      <c r="A249" t="inlineStr">
        <is>
          <t>Crib Mattresses</t>
        </is>
      </c>
      <c r="BF249" t="inlineStr">
        <is>
          <t>7H-Dibenzo[c,g]carbazole</t>
        </is>
      </c>
      <c r="BG249" t="inlineStr">
        <is>
          <t>Wallis and Futuna</t>
        </is>
      </c>
    </row>
    <row r="250">
      <c r="A250" t="inlineStr">
        <is>
          <t>Drinking Fountains</t>
        </is>
      </c>
      <c r="BF250" t="inlineStr">
        <is>
          <t>Dibenzo[a,e]pyrene</t>
        </is>
      </c>
      <c r="BG250" t="inlineStr">
        <is>
          <t>Western Sahara</t>
        </is>
      </c>
    </row>
    <row r="251">
      <c r="A251" t="inlineStr">
        <is>
          <t>Utility Sinks</t>
        </is>
      </c>
      <c r="BF251" t="inlineStr">
        <is>
          <t>Dibenzo[a,h]pyrene</t>
        </is>
      </c>
      <c r="BG251" t="inlineStr">
        <is>
          <t>Yemen</t>
        </is>
      </c>
    </row>
    <row r="252">
      <c r="A252" t="inlineStr">
        <is>
          <t>Fountain Accessories</t>
        </is>
      </c>
      <c r="BF252" t="inlineStr">
        <is>
          <t>Dibenzo[a,i]pyrene</t>
        </is>
      </c>
      <c r="BG252" t="inlineStr">
        <is>
          <t>Zambia</t>
        </is>
      </c>
    </row>
    <row r="253">
      <c r="A253" t="inlineStr">
        <is>
          <t>Refrigerators</t>
        </is>
      </c>
      <c r="BF253" t="inlineStr">
        <is>
          <t>Dibenzo[a,l]pyrene</t>
        </is>
      </c>
      <c r="BG253" t="inlineStr">
        <is>
          <t>Zimbabwe</t>
        </is>
      </c>
    </row>
    <row r="254">
      <c r="A254" t="inlineStr">
        <is>
          <t>Swing Sets &amp; Playgrounds</t>
        </is>
      </c>
      <c r="BF254" t="inlineStr">
        <is>
          <t>Dibromoacetic acid</t>
        </is>
      </c>
      <c r="BG254" t="inlineStr">
        <is>
          <t>United States - APO/FPO/DPO</t>
        </is>
      </c>
    </row>
    <row r="255">
      <c r="A255" t="inlineStr">
        <is>
          <t>Swing Set Accessories</t>
        </is>
      </c>
      <c r="BF255" t="inlineStr">
        <is>
          <t>Dibromoacetonitrile</t>
        </is>
      </c>
    </row>
    <row r="256">
      <c r="A256" t="inlineStr">
        <is>
          <t>Toaster Ovens</t>
        </is>
      </c>
      <c r="BF256" t="inlineStr">
        <is>
          <t>2,3-Dibromo-1-propanol</t>
        </is>
      </c>
    </row>
    <row r="257">
      <c r="A257" t="inlineStr">
        <is>
          <t>Slides</t>
        </is>
      </c>
      <c r="BF257" t="inlineStr">
        <is>
          <t>Dichloroacetic acid</t>
        </is>
      </c>
    </row>
    <row r="258">
      <c r="A258" t="inlineStr">
        <is>
          <t>Coffee Makers</t>
        </is>
      </c>
      <c r="BF258" t="inlineStr">
        <is>
          <t>p-Dichlorobenzene</t>
        </is>
      </c>
    </row>
    <row r="259">
      <c r="A259" t="inlineStr">
        <is>
          <t>Indoor Gardening</t>
        </is>
      </c>
      <c r="BF259" t="inlineStr">
        <is>
          <t>3,3'-Dichlorobenzidine</t>
        </is>
      </c>
    </row>
    <row r="260">
      <c r="A260" t="inlineStr">
        <is>
          <t>Wine Refrigerators</t>
        </is>
      </c>
      <c r="BF260" t="inlineStr">
        <is>
          <t>3,3'-Dichlorobenzidine dihydrochloride</t>
        </is>
      </c>
    </row>
    <row r="261">
      <c r="A261" t="inlineStr">
        <is>
          <t>Microwaves</t>
        </is>
      </c>
      <c r="BF261" t="inlineStr">
        <is>
          <t>1,1-Dichloro-2,2-bis(p-chloropheny)ethylene (DDE)</t>
        </is>
      </c>
    </row>
    <row r="262">
      <c r="A262" t="inlineStr">
        <is>
          <t>Cabinet Organization</t>
        </is>
      </c>
      <c r="BF262" t="inlineStr">
        <is>
          <t>1,4-Dichloro-2-butene</t>
        </is>
      </c>
    </row>
    <row r="263">
      <c r="A263" t="inlineStr">
        <is>
          <t>Teeter-Totters &amp; Seesaws</t>
        </is>
      </c>
      <c r="BF263" t="inlineStr">
        <is>
          <t>3,3'-Dichloro-4,4'-diamino-diphenyl ether</t>
        </is>
      </c>
    </row>
    <row r="264">
      <c r="A264" t="inlineStr">
        <is>
          <t>Sandboxes &amp; Sand Toys</t>
        </is>
      </c>
      <c r="BF264" t="inlineStr">
        <is>
          <t>1,1-Dichloroethane</t>
        </is>
      </c>
    </row>
    <row r="265">
      <c r="A265" t="inlineStr">
        <is>
          <t>Commercial Playground Equipment</t>
        </is>
      </c>
      <c r="BF265" t="inlineStr">
        <is>
          <t>Dichloromethane (Methylene chloride)</t>
        </is>
      </c>
    </row>
    <row r="266">
      <c r="A266" t="inlineStr">
        <is>
          <t>Indoor Chaise Lounges</t>
        </is>
      </c>
      <c r="BF266" t="inlineStr">
        <is>
          <t>Dichlorophene</t>
        </is>
      </c>
    </row>
    <row r="267">
      <c r="A267" t="inlineStr">
        <is>
          <t>Espresso Machines</t>
        </is>
      </c>
      <c r="BF267" t="inlineStr">
        <is>
          <t>Dichlorphenamide</t>
        </is>
      </c>
    </row>
    <row r="268">
      <c r="A268" t="inlineStr">
        <is>
          <t>Dog Beds &amp; Mats</t>
        </is>
      </c>
      <c r="BF268" t="inlineStr">
        <is>
          <t>1,2-Dichloropropane</t>
        </is>
      </c>
    </row>
    <row r="269">
      <c r="A269" t="inlineStr">
        <is>
          <t>Open Stock Knives and Kitchen Scissors</t>
        </is>
      </c>
      <c r="BF269" t="inlineStr">
        <is>
          <t>1,3-Dichloro-2-propanol (1,3-DCP)</t>
        </is>
      </c>
    </row>
    <row r="270">
      <c r="A270" t="inlineStr">
        <is>
          <t>Flatware &amp; Silverware Single Pieces</t>
        </is>
      </c>
      <c r="BF270" t="inlineStr">
        <is>
          <t>1,3-Dichloropropene</t>
        </is>
      </c>
    </row>
    <row r="271">
      <c r="A271" t="inlineStr">
        <is>
          <t>Vehicle Covers</t>
        </is>
      </c>
      <c r="BF271" t="inlineStr">
        <is>
          <t>Dicumarol</t>
        </is>
      </c>
    </row>
    <row r="272">
      <c r="A272" t="inlineStr">
        <is>
          <t>Desk Parts</t>
        </is>
      </c>
      <c r="BF272" t="inlineStr">
        <is>
          <t>Dieldrin</t>
        </is>
      </c>
    </row>
    <row r="273">
      <c r="A273" t="inlineStr">
        <is>
          <t>Safety Gates</t>
        </is>
      </c>
      <c r="BF273" t="inlineStr">
        <is>
          <t>Diepoxybutane</t>
        </is>
      </c>
    </row>
    <row r="274">
      <c r="A274" t="inlineStr">
        <is>
          <t>Steam</t>
        </is>
      </c>
      <c r="BF274" t="inlineStr">
        <is>
          <t>Diesel engine exhaust</t>
        </is>
      </c>
    </row>
    <row r="275">
      <c r="A275" t="inlineStr">
        <is>
          <t>Chocolate And Beverage Fountains</t>
        </is>
      </c>
      <c r="BF275" t="inlineStr">
        <is>
          <t>Diethanolamine</t>
        </is>
      </c>
    </row>
    <row r="276">
      <c r="A276" t="inlineStr">
        <is>
          <t>Bread Machines</t>
        </is>
      </c>
      <c r="BF276" t="inlineStr">
        <is>
          <t>Di(2-ethylhexyl)phthalate (DEHP)</t>
        </is>
      </c>
    </row>
    <row r="277">
      <c r="A277" t="inlineStr">
        <is>
          <t>Coffee Grinders</t>
        </is>
      </c>
      <c r="BF277" t="inlineStr">
        <is>
          <t>1,2-Diethylhydrazine</t>
        </is>
      </c>
    </row>
    <row r="278">
      <c r="A278" t="inlineStr">
        <is>
          <t>Milk Frothers</t>
        </is>
      </c>
      <c r="BF278" t="inlineStr">
        <is>
          <t>Diethylstilbestrol (DES)</t>
        </is>
      </c>
    </row>
    <row r="279">
      <c r="A279" t="inlineStr">
        <is>
          <t>Coffee &amp; Espresso Accessories</t>
        </is>
      </c>
      <c r="BF279" t="inlineStr">
        <is>
          <t>Diethyl sulfate</t>
        </is>
      </c>
    </row>
    <row r="280">
      <c r="A280" t="inlineStr">
        <is>
          <t>Snow Cone Machines &amp; Ice Crushers</t>
        </is>
      </c>
      <c r="BF280" t="inlineStr">
        <is>
          <t>Diflunisal</t>
        </is>
      </c>
    </row>
    <row r="281">
      <c r="A281" t="inlineStr">
        <is>
          <t>Garage Floors</t>
        </is>
      </c>
      <c r="BF281" t="inlineStr">
        <is>
          <t>Diglycidyl resorcinol ether (DGRE)</t>
        </is>
      </c>
    </row>
    <row r="282">
      <c r="A282" t="inlineStr">
        <is>
          <t>Futons</t>
        </is>
      </c>
      <c r="BF282" t="inlineStr">
        <is>
          <t xml:space="preserve">Dihydroergotamine mesylate </t>
        </is>
      </c>
    </row>
    <row r="283">
      <c r="A283" t="inlineStr">
        <is>
          <t>Fire Pit &amp; Chiminea Accessories</t>
        </is>
      </c>
      <c r="BF283" t="inlineStr">
        <is>
          <t>Dihydrosafrole</t>
        </is>
      </c>
    </row>
    <row r="284">
      <c r="A284" t="inlineStr">
        <is>
          <t>Knife Sharpeners</t>
        </is>
      </c>
      <c r="BF284" t="inlineStr">
        <is>
          <t>Diisononyl phthalate (DINP)</t>
        </is>
      </c>
    </row>
    <row r="285">
      <c r="A285" t="inlineStr">
        <is>
          <t>Electric Knives</t>
        </is>
      </c>
      <c r="BF285" t="inlineStr">
        <is>
          <t>Diisopropyl sulfate</t>
        </is>
      </c>
    </row>
    <row r="286">
      <c r="A286" t="inlineStr">
        <is>
          <t>Water Coolers &amp; Dispensers</t>
        </is>
      </c>
      <c r="BF286" t="inlineStr">
        <is>
          <t>Diltiazem hydrochloride</t>
        </is>
      </c>
    </row>
    <row r="287">
      <c r="A287" t="inlineStr">
        <is>
          <t>Kegerators</t>
        </is>
      </c>
      <c r="BF287" t="inlineStr">
        <is>
          <t>3,3'-Dimethoxybenzidine (o-Dianisidine)</t>
        </is>
      </c>
    </row>
    <row r="288">
      <c r="A288" t="inlineStr">
        <is>
          <t>Lids &amp; Covers</t>
        </is>
      </c>
      <c r="BF288" t="inlineStr">
        <is>
          <t>3,3'-Dimethoxybenzidine dihydrochloride</t>
        </is>
      </c>
    </row>
    <row r="289">
      <c r="A289" t="inlineStr">
        <is>
          <t>Poachers</t>
        </is>
      </c>
      <c r="BF289" t="inlineStr">
        <is>
          <t>3,3'-Dimethoxybenzidine-based dyes metabolized to 3,3'-dimethoxybenzidine</t>
        </is>
      </c>
    </row>
    <row r="290">
      <c r="A290" t="inlineStr">
        <is>
          <t>Bar &amp; Wine Tools</t>
        </is>
      </c>
      <c r="BF290" t="inlineStr">
        <is>
          <t>N,N-Dimethylacetamide</t>
        </is>
      </c>
    </row>
    <row r="291">
      <c r="A291" t="inlineStr">
        <is>
          <t>Space Heaters</t>
        </is>
      </c>
      <c r="BF291" t="inlineStr">
        <is>
          <t>4-Dimethylaminoazobenzene</t>
        </is>
      </c>
    </row>
    <row r="292">
      <c r="A292" t="inlineStr">
        <is>
          <t>Christmas Trees</t>
        </is>
      </c>
      <c r="BF292" t="inlineStr">
        <is>
          <t>trans-2-[(Dimethylamino)methylimino]-5-[2-(5-nitro-2-furyl)vinyl]-1,3,4-oxadiazole</t>
        </is>
      </c>
    </row>
    <row r="293">
      <c r="A293" t="inlineStr">
        <is>
          <t>Ornaments &amp; Tree Décor</t>
        </is>
      </c>
      <c r="BF293" t="inlineStr">
        <is>
          <t>7,12-Dimethylbenz(a)anthracene</t>
        </is>
      </c>
    </row>
    <row r="294">
      <c r="A294" t="inlineStr">
        <is>
          <t>Outdoor Decorations</t>
        </is>
      </c>
      <c r="BF294" t="inlineStr">
        <is>
          <t>3,3'-Dimethylbenzidine (ortho-Tolidine)</t>
        </is>
      </c>
    </row>
    <row r="295">
      <c r="A295" t="inlineStr">
        <is>
          <t>Holiday Lighting</t>
        </is>
      </c>
      <c r="BF295" t="inlineStr">
        <is>
          <t>3,3'-Dimethylbenzidine-based dyes metabolized to 3,3'-dimethylbenzidine</t>
        </is>
      </c>
    </row>
    <row r="296">
      <c r="A296" t="inlineStr">
        <is>
          <t>Chafing Dishes &amp; Accessories</t>
        </is>
      </c>
      <c r="BF296" t="inlineStr">
        <is>
          <t>3,3'-Dimethylbenzidine dihydrochloride</t>
        </is>
      </c>
    </row>
    <row r="297">
      <c r="A297" t="inlineStr">
        <is>
          <t>Dog and Cat Bowls, Feeders &amp; Accessories</t>
        </is>
      </c>
      <c r="BF297" t="inlineStr">
        <is>
          <t>Dimethylcarbamoyl chloride</t>
        </is>
      </c>
    </row>
    <row r="298">
      <c r="A298" t="inlineStr">
        <is>
          <t>Crates and Carriers</t>
        </is>
      </c>
      <c r="BF298" t="inlineStr">
        <is>
          <t>N,N-Dimethylformamide</t>
        </is>
      </c>
    </row>
    <row r="299">
      <c r="A299" t="inlineStr">
        <is>
          <t>Smokers</t>
        </is>
      </c>
      <c r="BF299" t="inlineStr">
        <is>
          <t>1,1-Dimethylhydrazine (UDMH)</t>
        </is>
      </c>
    </row>
    <row r="300">
      <c r="A300" t="inlineStr">
        <is>
          <t>Christmas Tree Stands &amp; Accessories</t>
        </is>
      </c>
      <c r="BF300" t="inlineStr">
        <is>
          <t>1,2-Dimethylhydrazine</t>
        </is>
      </c>
    </row>
    <row r="301">
      <c r="A301" t="inlineStr">
        <is>
          <t>Garlands &amp; Swag</t>
        </is>
      </c>
      <c r="BF301" t="inlineStr">
        <is>
          <t>2,6-Dimethyl-N-nitrosomorpholine (DMNM)</t>
        </is>
      </c>
    </row>
    <row r="302">
      <c r="A302" t="inlineStr">
        <is>
          <t>Woks</t>
        </is>
      </c>
      <c r="BF302" t="inlineStr">
        <is>
          <t>Dimethyl sulfate</t>
        </is>
      </c>
    </row>
    <row r="303">
      <c r="A303" t="inlineStr">
        <is>
          <t>Ranges</t>
        </is>
      </c>
      <c r="BF303" t="inlineStr">
        <is>
          <t>N,N-Dimethyl-p-toluidine</t>
        </is>
      </c>
    </row>
    <row r="304">
      <c r="A304" t="inlineStr">
        <is>
          <t>Wall Ovens</t>
        </is>
      </c>
      <c r="BF304" t="inlineStr">
        <is>
          <t>Dimethylvinylchloride</t>
        </is>
      </c>
    </row>
    <row r="305">
      <c r="A305" t="inlineStr">
        <is>
          <t>Cooktops</t>
        </is>
      </c>
      <c r="BF305" t="inlineStr">
        <is>
          <t>Di-n-butyl phthalate (DBP)</t>
        </is>
      </c>
    </row>
    <row r="306">
      <c r="A306" t="inlineStr">
        <is>
          <t>Outdoor Sinks &amp; Bar Centers</t>
        </is>
      </c>
      <c r="BF306" t="inlineStr">
        <is>
          <t>3,7-Dinitrofluoranthene</t>
        </is>
      </c>
    </row>
    <row r="307">
      <c r="A307" t="inlineStr">
        <is>
          <t>Pool Tables</t>
        </is>
      </c>
      <c r="BF307" t="inlineStr">
        <is>
          <t>3,9-Dinitrofluoranthene</t>
        </is>
      </c>
    </row>
    <row r="308">
      <c r="A308" t="inlineStr">
        <is>
          <t>Space Heater Accessories</t>
        </is>
      </c>
      <c r="BF308" t="inlineStr">
        <is>
          <t>1,3-Dinitropyrene</t>
        </is>
      </c>
    </row>
    <row r="309">
      <c r="A309" t="inlineStr">
        <is>
          <t>Washing Machines</t>
        </is>
      </c>
      <c r="BF309" t="inlineStr">
        <is>
          <t>1,6-Dinitropyrene</t>
        </is>
      </c>
    </row>
    <row r="310">
      <c r="A310" t="inlineStr">
        <is>
          <t>Flatware &amp; Silverware Sets</t>
        </is>
      </c>
      <c r="BF310" t="inlineStr">
        <is>
          <t>1,8-Dinitropyrene</t>
        </is>
      </c>
    </row>
    <row r="311">
      <c r="A311" t="inlineStr">
        <is>
          <t>Trampolines</t>
        </is>
      </c>
      <c r="BF311" t="inlineStr">
        <is>
          <t>2,4-Dinitrotoluene</t>
        </is>
      </c>
    </row>
    <row r="312">
      <c r="A312" t="inlineStr">
        <is>
          <t>Trampoline Accessories &amp; Parts</t>
        </is>
      </c>
      <c r="BF312" t="inlineStr">
        <is>
          <t>2,6-Dinitrotoluene</t>
        </is>
      </c>
    </row>
    <row r="313">
      <c r="A313" t="inlineStr">
        <is>
          <t>Flatware &amp; Silverware Serving Pieces</t>
        </is>
      </c>
      <c r="BF313" t="inlineStr">
        <is>
          <t>Dinitrotoluene mixture, 2,4-/2,6-</t>
        </is>
      </c>
    </row>
    <row r="314">
      <c r="A314" t="inlineStr">
        <is>
          <t>Picnic Baskets &amp; Coolers</t>
        </is>
      </c>
      <c r="BF314" t="inlineStr">
        <is>
          <t>Dinocap</t>
        </is>
      </c>
    </row>
    <row r="315">
      <c r="A315" t="inlineStr">
        <is>
          <t>Poultry &amp; Meat Preparation Tools</t>
        </is>
      </c>
      <c r="BF315" t="inlineStr">
        <is>
          <t>Dinoseb</t>
        </is>
      </c>
    </row>
    <row r="316">
      <c r="A316" t="inlineStr">
        <is>
          <t>Slicers, Peelers And Graters</t>
        </is>
      </c>
      <c r="BF316" t="inlineStr">
        <is>
          <t>Di-n-propyl isocinchomeronate (MGK Repellent 326)</t>
        </is>
      </c>
    </row>
    <row r="317">
      <c r="A317" t="inlineStr">
        <is>
          <t>Coasters &amp; Trivets</t>
        </is>
      </c>
      <c r="BF317" t="inlineStr">
        <is>
          <t>1,4-Dioxane</t>
        </is>
      </c>
    </row>
    <row r="318">
      <c r="A318" t="inlineStr">
        <is>
          <t>Dartboards And Cabinets</t>
        </is>
      </c>
      <c r="BF318" t="inlineStr">
        <is>
          <t>Diphenylhydantoin (Phenytoin)</t>
        </is>
      </c>
    </row>
    <row r="319">
      <c r="A319" t="inlineStr">
        <is>
          <t>Dishwashers</t>
        </is>
      </c>
      <c r="BF319" t="inlineStr">
        <is>
          <t>Diphenylhydantoin (Phenytoin), sodium salt</t>
        </is>
      </c>
    </row>
    <row r="320">
      <c r="A320" t="inlineStr">
        <is>
          <t>Kitchen Gadgets</t>
        </is>
      </c>
      <c r="BF320" t="inlineStr">
        <is>
          <t>Direct Black 38 (technical grade)</t>
        </is>
      </c>
    </row>
    <row r="321">
      <c r="A321" t="inlineStr">
        <is>
          <t>Pet Strollers</t>
        </is>
      </c>
      <c r="BF321" t="inlineStr">
        <is>
          <t>Direct Blue 6 (technical grade)</t>
        </is>
      </c>
    </row>
    <row r="322">
      <c r="A322" t="inlineStr">
        <is>
          <t>Rolling Pins</t>
        </is>
      </c>
      <c r="BF322" t="inlineStr">
        <is>
          <t>Direct Brown 95 (technical grade)</t>
        </is>
      </c>
    </row>
    <row r="323">
      <c r="A323" t="inlineStr">
        <is>
          <t>Dog Houses</t>
        </is>
      </c>
      <c r="BF323" t="inlineStr">
        <is>
          <t>Disodium cyanodithioimidocarbonate</t>
        </is>
      </c>
    </row>
    <row r="324">
      <c r="A324" t="inlineStr">
        <is>
          <t>Coffee Servers, Airpots &amp; Carafes</t>
        </is>
      </c>
      <c r="BF324" t="inlineStr">
        <is>
          <t>Disperse Blue 1</t>
        </is>
      </c>
    </row>
    <row r="325">
      <c r="A325" t="inlineStr">
        <is>
          <t>Stovetop &amp; Electric Tea Kettles</t>
        </is>
      </c>
      <c r="BF325" t="inlineStr">
        <is>
          <t>Diuron</t>
        </is>
      </c>
    </row>
    <row r="326">
      <c r="A326" t="inlineStr">
        <is>
          <t>Kids Beds</t>
        </is>
      </c>
      <c r="BF326" t="inlineStr">
        <is>
          <t>Doxorubicin hydrochloride (Adriamycin)</t>
        </is>
      </c>
    </row>
    <row r="327">
      <c r="A327" t="inlineStr">
        <is>
          <t>Game Table Accessories</t>
        </is>
      </c>
      <c r="BF327" t="inlineStr">
        <is>
          <t>Doxycycline (internal use)</t>
        </is>
      </c>
    </row>
    <row r="328">
      <c r="A328" t="inlineStr">
        <is>
          <t>Table Tennis Tables</t>
        </is>
      </c>
      <c r="BF328" t="inlineStr">
        <is>
          <t>Doxycycline calcium (internal use)</t>
        </is>
      </c>
    </row>
    <row r="329">
      <c r="A329" t="inlineStr">
        <is>
          <t>Sports Fan Shop Products</t>
        </is>
      </c>
      <c r="BF329" t="inlineStr">
        <is>
          <t>Doxycycline hyclate (internal use)</t>
        </is>
      </c>
    </row>
    <row r="330">
      <c r="A330" t="inlineStr">
        <is>
          <t>Kids Wall Décor</t>
        </is>
      </c>
      <c r="BF330" t="inlineStr">
        <is>
          <t>Doxycycline monohydrate (internal use)</t>
        </is>
      </c>
    </row>
    <row r="331">
      <c r="A331" t="inlineStr">
        <is>
          <t>Hot / Cold Tea Accessories</t>
        </is>
      </c>
      <c r="BF331" t="inlineStr">
        <is>
          <t>Emissions from combustion of coal</t>
        </is>
      </c>
    </row>
    <row r="332">
      <c r="A332" t="inlineStr">
        <is>
          <t>Cat Condos &amp; Cat Trees</t>
        </is>
      </c>
      <c r="BF332" t="inlineStr">
        <is>
          <t>Emissions from high-temperature unrefined rapeseed oil</t>
        </is>
      </c>
    </row>
    <row r="333">
      <c r="A333" t="inlineStr">
        <is>
          <t>Cabinet and Drawer Pulls</t>
        </is>
      </c>
      <c r="BF333" t="inlineStr">
        <is>
          <t>Endrin</t>
        </is>
      </c>
    </row>
    <row r="334">
      <c r="A334" t="inlineStr">
        <is>
          <t>Dryers</t>
        </is>
      </c>
      <c r="BF334" t="inlineStr">
        <is>
          <t>Environmental tobacco smoke (ETS)</t>
        </is>
      </c>
    </row>
    <row r="335">
      <c r="A335" t="inlineStr">
        <is>
          <t>Lawn Games</t>
        </is>
      </c>
      <c r="BF335" t="inlineStr">
        <is>
          <t>Epichlorohydrin</t>
        </is>
      </c>
    </row>
    <row r="336">
      <c r="A336" t="inlineStr">
        <is>
          <t>Bird Cages</t>
        </is>
      </c>
      <c r="BF336" t="inlineStr">
        <is>
          <t>Epoxiconazole</t>
        </is>
      </c>
    </row>
    <row r="337">
      <c r="A337" t="inlineStr">
        <is>
          <t>Cat Litter Boxes &amp; Litter Box Enclosures</t>
        </is>
      </c>
      <c r="BF337" t="inlineStr">
        <is>
          <t>Ergotamine tartrate</t>
        </is>
      </c>
    </row>
    <row r="338">
      <c r="A338" t="inlineStr">
        <is>
          <t>Pet Ramps &amp; Stairs</t>
        </is>
      </c>
      <c r="BF338" t="inlineStr">
        <is>
          <t>Estradiol 17B</t>
        </is>
      </c>
    </row>
    <row r="339">
      <c r="A339" t="inlineStr">
        <is>
          <t>Freezers</t>
        </is>
      </c>
      <c r="BF339" t="inlineStr">
        <is>
          <t>Estragole</t>
        </is>
      </c>
    </row>
    <row r="340">
      <c r="A340" t="inlineStr">
        <is>
          <t>Decorative Objects</t>
        </is>
      </c>
      <c r="BF340" t="inlineStr">
        <is>
          <t>Estrogens, steroidal</t>
        </is>
      </c>
    </row>
    <row r="341">
      <c r="A341" t="inlineStr">
        <is>
          <t>Ice Makers</t>
        </is>
      </c>
      <c r="BF341" t="inlineStr">
        <is>
          <t>Estrogen-progestogen (combined) used as menopausal therapy</t>
        </is>
      </c>
    </row>
    <row r="342">
      <c r="A342" t="inlineStr">
        <is>
          <t>Stanchions</t>
        </is>
      </c>
      <c r="BF342" t="inlineStr">
        <is>
          <t>Estrone</t>
        </is>
      </c>
    </row>
    <row r="343">
      <c r="A343" t="inlineStr">
        <is>
          <t>Pizza Stones, Pans &amp; Peels</t>
        </is>
      </c>
      <c r="BF343" t="inlineStr">
        <is>
          <t>Estropipate</t>
        </is>
      </c>
    </row>
    <row r="344">
      <c r="A344" t="inlineStr">
        <is>
          <t>Bed Skirts</t>
        </is>
      </c>
      <c r="BF344" t="inlineStr">
        <is>
          <t>Ethanol in alcoholic beverages</t>
        </is>
      </c>
    </row>
    <row r="345">
      <c r="A345" t="inlineStr">
        <is>
          <t>Standard Bed Pillow</t>
        </is>
      </c>
      <c r="BF345" t="inlineStr">
        <is>
          <t>Ethinylestradiol</t>
        </is>
      </c>
    </row>
    <row r="346">
      <c r="A346" t="inlineStr">
        <is>
          <t>Bedding Sets</t>
        </is>
      </c>
      <c r="BF346" t="inlineStr">
        <is>
          <t>Ethionamide</t>
        </is>
      </c>
    </row>
    <row r="347">
      <c r="A347" t="inlineStr">
        <is>
          <t>Candles</t>
        </is>
      </c>
      <c r="BF347" t="inlineStr">
        <is>
          <t>Ethoprop</t>
        </is>
      </c>
    </row>
    <row r="348">
      <c r="A348" t="inlineStr">
        <is>
          <t>Boxes, Bins, Baskets, &amp; Buckets</t>
        </is>
      </c>
      <c r="BF348" t="inlineStr">
        <is>
          <t>Ethyl acrylate</t>
        </is>
      </c>
    </row>
    <row r="349">
      <c r="A349" t="inlineStr">
        <is>
          <t>Sheets &amp; Pillowcases</t>
        </is>
      </c>
      <c r="BF349" t="inlineStr">
        <is>
          <t>Ethyl alcohol in alcoholic beverages</t>
        </is>
      </c>
    </row>
    <row r="350">
      <c r="A350" t="inlineStr">
        <is>
          <t>Cake, Cookie, &amp; Pastry Decoration</t>
        </is>
      </c>
      <c r="BF350" t="inlineStr">
        <is>
          <t>Ethylbenzene</t>
        </is>
      </c>
    </row>
    <row r="351">
      <c r="A351" t="inlineStr">
        <is>
          <t>Bath Rugs &amp; Mats</t>
        </is>
      </c>
      <c r="BF351" t="inlineStr">
        <is>
          <t>Ethyl dipropylthiocarbamate</t>
        </is>
      </c>
    </row>
    <row r="352">
      <c r="A352" t="inlineStr">
        <is>
          <t>Accent Pillows</t>
        </is>
      </c>
      <c r="BF352" t="inlineStr">
        <is>
          <t>Ethyl-4,4'-dichlorobenzilate</t>
        </is>
      </c>
    </row>
    <row r="353">
      <c r="A353" t="inlineStr">
        <is>
          <t>Dining Linens</t>
        </is>
      </c>
      <c r="BF353" t="inlineStr">
        <is>
          <t>Ethylene dibromide</t>
        </is>
      </c>
    </row>
    <row r="354">
      <c r="A354" t="inlineStr">
        <is>
          <t>Wood Fireplaces</t>
        </is>
      </c>
      <c r="BF354" t="inlineStr">
        <is>
          <t>Ethylene dichloride (1,2-Dichloroethane)</t>
        </is>
      </c>
    </row>
    <row r="355">
      <c r="A355" t="inlineStr">
        <is>
          <t>Av Component Shelving</t>
        </is>
      </c>
      <c r="BF355" t="inlineStr">
        <is>
          <t>Ethylene glycol (ingested)</t>
        </is>
      </c>
    </row>
    <row r="356">
      <c r="A356" t="inlineStr">
        <is>
          <t>Globes</t>
        </is>
      </c>
      <c r="BF356" t="inlineStr">
        <is>
          <t>Ethylene glycol monoethyl ether</t>
        </is>
      </c>
    </row>
    <row r="357">
      <c r="A357" t="inlineStr">
        <is>
          <t>Glassware &amp; Barware</t>
        </is>
      </c>
      <c r="BF357" t="inlineStr">
        <is>
          <t>Ethylene glycol monoethyl ether acetate</t>
        </is>
      </c>
    </row>
    <row r="358">
      <c r="A358" t="inlineStr">
        <is>
          <t>Beverage Servers</t>
        </is>
      </c>
      <c r="BF358" t="inlineStr">
        <is>
          <t>Ethylene glycol monomethyl ether</t>
        </is>
      </c>
    </row>
    <row r="359">
      <c r="A359" t="inlineStr">
        <is>
          <t>Transformers</t>
        </is>
      </c>
      <c r="BF359" t="inlineStr">
        <is>
          <t>Ethylene glycol monomethyl ether acetate</t>
        </is>
      </c>
    </row>
    <row r="360">
      <c r="A360" t="inlineStr">
        <is>
          <t>Mixing Bowls</t>
        </is>
      </c>
      <c r="BF360" t="inlineStr">
        <is>
          <t>Ethyleneimine (Aziridine)</t>
        </is>
      </c>
    </row>
    <row r="361">
      <c r="A361" t="inlineStr">
        <is>
          <t>Kitchen Scales</t>
        </is>
      </c>
      <c r="BF361" t="inlineStr">
        <is>
          <t>Ethylene oxide</t>
        </is>
      </c>
    </row>
    <row r="362">
      <c r="A362" t="inlineStr">
        <is>
          <t>Measuring Cups, Spoons, Scoops &amp; Funnels</t>
        </is>
      </c>
      <c r="BF362" t="inlineStr">
        <is>
          <t>Ethylene thiourea</t>
        </is>
      </c>
    </row>
    <row r="363">
      <c r="A363" t="inlineStr">
        <is>
          <t>Magazine Racks</t>
        </is>
      </c>
      <c r="BF363" t="inlineStr">
        <is>
          <t>Ethyl methanesulfonate</t>
        </is>
      </c>
    </row>
    <row r="364">
      <c r="A364" t="inlineStr">
        <is>
          <t>Potholders</t>
        </is>
      </c>
      <c r="BF364" t="inlineStr">
        <is>
          <t>Etodolac</t>
        </is>
      </c>
    </row>
    <row r="365">
      <c r="A365" t="inlineStr">
        <is>
          <t>Kitchen Towels</t>
        </is>
      </c>
      <c r="BF365" t="inlineStr">
        <is>
          <t>Etoposide</t>
        </is>
      </c>
    </row>
    <row r="366">
      <c r="A366" t="inlineStr">
        <is>
          <t>Kitchen Aprons</t>
        </is>
      </c>
      <c r="BF366" t="inlineStr">
        <is>
          <t>Etoposide in combination with cisplatin and bleomycin</t>
        </is>
      </c>
    </row>
    <row r="367">
      <c r="A367" t="inlineStr">
        <is>
          <t>Decorative Plates &amp; Bowls</t>
        </is>
      </c>
      <c r="BF367" t="inlineStr">
        <is>
          <t>Etretinate</t>
        </is>
      </c>
    </row>
    <row r="368">
      <c r="A368" t="inlineStr">
        <is>
          <t>Food Thermometers</t>
        </is>
      </c>
      <c r="BF368" t="inlineStr">
        <is>
          <t>Fenoxaprop ethyl</t>
        </is>
      </c>
    </row>
    <row r="369">
      <c r="A369" t="inlineStr">
        <is>
          <t>Egg Tools</t>
        </is>
      </c>
      <c r="BF369" t="inlineStr">
        <is>
          <t>Fenoxycarb</t>
        </is>
      </c>
    </row>
    <row r="370">
      <c r="A370" t="inlineStr">
        <is>
          <t>Picture &amp; Memory Albums</t>
        </is>
      </c>
      <c r="BF370" t="inlineStr">
        <is>
          <t>Filgrastim</t>
        </is>
      </c>
    </row>
    <row r="371">
      <c r="A371" t="inlineStr">
        <is>
          <t>Food Storage &amp; Dispensers</t>
        </is>
      </c>
      <c r="BF371" t="inlineStr">
        <is>
          <t>Fluazifop butyl</t>
        </is>
      </c>
    </row>
    <row r="372">
      <c r="A372" t="inlineStr">
        <is>
          <t>Napkin Holders &amp; Paper Towel Holders</t>
        </is>
      </c>
      <c r="BF372" t="inlineStr">
        <is>
          <t>Flunisolide</t>
        </is>
      </c>
    </row>
    <row r="373">
      <c r="A373" t="inlineStr">
        <is>
          <t>Utensil Crocks, Caddies, Chests and Spoon Rests</t>
        </is>
      </c>
      <c r="BF373" t="inlineStr">
        <is>
          <t>Fluorouracil</t>
        </is>
      </c>
    </row>
    <row r="374">
      <c r="A374" t="inlineStr">
        <is>
          <t>Shuffleboards</t>
        </is>
      </c>
      <c r="BF374" t="inlineStr">
        <is>
          <t>Fluoxymesterone</t>
        </is>
      </c>
    </row>
    <row r="375">
      <c r="A375" t="inlineStr">
        <is>
          <t>Basketball Games</t>
        </is>
      </c>
      <c r="BF375" t="inlineStr">
        <is>
          <t>Flurazepam hydrochloride</t>
        </is>
      </c>
    </row>
    <row r="376">
      <c r="A376" t="inlineStr">
        <is>
          <t>Foosball Tables</t>
        </is>
      </c>
      <c r="BF376" t="inlineStr">
        <is>
          <t>Flurbiprofen</t>
        </is>
      </c>
    </row>
    <row r="377">
      <c r="A377" t="inlineStr">
        <is>
          <t>Hockey Tables</t>
        </is>
      </c>
      <c r="BF377" t="inlineStr">
        <is>
          <t>Flutamide</t>
        </is>
      </c>
    </row>
    <row r="378">
      <c r="A378" t="inlineStr">
        <is>
          <t>Multi Game Tables</t>
        </is>
      </c>
      <c r="BF378" t="inlineStr">
        <is>
          <t>Fluticasone propionate</t>
        </is>
      </c>
    </row>
    <row r="379">
      <c r="A379" t="inlineStr">
        <is>
          <t>Small Animal Cages And Habitats</t>
        </is>
      </c>
      <c r="BF379" t="inlineStr">
        <is>
          <t>Fluvalinate</t>
        </is>
      </c>
    </row>
    <row r="380">
      <c r="A380" t="inlineStr">
        <is>
          <t>Dog Car Accessories</t>
        </is>
      </c>
      <c r="BF380" t="inlineStr">
        <is>
          <t>Folpet</t>
        </is>
      </c>
    </row>
    <row r="381">
      <c r="A381" t="inlineStr">
        <is>
          <t>Wall Art</t>
        </is>
      </c>
      <c r="BF381" t="inlineStr">
        <is>
          <t>Formaldehyde (gas)</t>
        </is>
      </c>
    </row>
    <row r="382">
      <c r="A382" t="inlineStr">
        <is>
          <t>Mantels</t>
        </is>
      </c>
      <c r="BF382" t="inlineStr">
        <is>
          <t>2-(2-Formylhydrazino)-4-(5-nitro-2-furyl)thiazole</t>
        </is>
      </c>
    </row>
    <row r="383">
      <c r="A383" t="inlineStr">
        <is>
          <t>Bird Play Stand &amp; Playcenters</t>
        </is>
      </c>
      <c r="BF383" t="inlineStr">
        <is>
          <t>Fumonisin B1</t>
        </is>
      </c>
    </row>
    <row r="384">
      <c r="A384" t="inlineStr">
        <is>
          <t>Treadmills</t>
        </is>
      </c>
      <c r="BF384" t="inlineStr">
        <is>
          <t>Furan</t>
        </is>
      </c>
    </row>
    <row r="385">
      <c r="A385" t="inlineStr">
        <is>
          <t>Ellipticals</t>
        </is>
      </c>
      <c r="BF385" t="inlineStr">
        <is>
          <t>Furazolidone</t>
        </is>
      </c>
    </row>
    <row r="386">
      <c r="A386" t="inlineStr">
        <is>
          <t>Exercise Bikes</t>
        </is>
      </c>
      <c r="BF386" t="inlineStr">
        <is>
          <t>Furfuryl alcohol</t>
        </is>
      </c>
    </row>
    <row r="387">
      <c r="A387" t="inlineStr">
        <is>
          <t>Home Gyms</t>
        </is>
      </c>
      <c r="BF387" t="inlineStr">
        <is>
          <t>Furmecyclox</t>
        </is>
      </c>
    </row>
    <row r="388">
      <c r="A388" t="inlineStr">
        <is>
          <t>Pet Electric Fences/Containment</t>
        </is>
      </c>
      <c r="BF388" t="inlineStr">
        <is>
          <t>Fusarin C</t>
        </is>
      </c>
    </row>
    <row r="389">
      <c r="A389" t="inlineStr">
        <is>
          <t>Hardwood Flooring</t>
        </is>
      </c>
      <c r="BF389" t="inlineStr">
        <is>
          <t>Gallium arsenide</t>
        </is>
      </c>
    </row>
    <row r="390">
      <c r="A390" t="inlineStr">
        <is>
          <t>Laminate Flooring</t>
        </is>
      </c>
      <c r="BF390" t="inlineStr">
        <is>
          <t>Ganciclovir</t>
        </is>
      </c>
    </row>
    <row r="391">
      <c r="A391" t="inlineStr">
        <is>
          <t>Electronic Mounts</t>
        </is>
      </c>
      <c r="BF391" t="inlineStr">
        <is>
          <t>Ganciclovir sodium</t>
        </is>
      </c>
    </row>
    <row r="392">
      <c r="A392" t="inlineStr">
        <is>
          <t>Wall Clocks</t>
        </is>
      </c>
      <c r="BF392" t="inlineStr">
        <is>
          <t>Gasoline engine exhaust (condensates/extracts)</t>
        </is>
      </c>
    </row>
    <row r="393">
      <c r="A393" t="inlineStr">
        <is>
          <t>Flooring Trim</t>
        </is>
      </c>
      <c r="BF393" t="inlineStr">
        <is>
          <t>Gemfibrozil</t>
        </is>
      </c>
    </row>
    <row r="394">
      <c r="A394" t="inlineStr">
        <is>
          <t>Aquariums &amp; Bowls</t>
        </is>
      </c>
      <c r="BF394" t="inlineStr">
        <is>
          <t>Glass wool fibers (inhalable and biopersistent)</t>
        </is>
      </c>
    </row>
    <row r="395">
      <c r="A395" t="inlineStr">
        <is>
          <t>Sewing Machines &amp; Sergers</t>
        </is>
      </c>
      <c r="BF395" t="inlineStr">
        <is>
          <t>Glu-P-1 (2-Amino-6-methyldipyrido[1,2- a:3',2'-d]imidazole)</t>
        </is>
      </c>
    </row>
    <row r="396">
      <c r="A396" t="inlineStr">
        <is>
          <t>Camping Tents &amp; Shelters</t>
        </is>
      </c>
      <c r="BF396" t="inlineStr">
        <is>
          <t>Glu-P-2 (2-Aminodipyrido[1,2-a:3',2'-d]imidazole)</t>
        </is>
      </c>
    </row>
    <row r="397">
      <c r="A397" t="inlineStr">
        <is>
          <t>Arcade Games &amp; Slot Machine</t>
        </is>
      </c>
      <c r="BF397" t="inlineStr">
        <is>
          <t>Glycidaldehyde</t>
        </is>
      </c>
    </row>
    <row r="398">
      <c r="A398" t="inlineStr">
        <is>
          <t>Hot Tub Accessories</t>
        </is>
      </c>
      <c r="BF398" t="inlineStr">
        <is>
          <t>Glycidol</t>
        </is>
      </c>
    </row>
    <row r="399">
      <c r="A399" t="inlineStr">
        <is>
          <t>Bathroom Safety</t>
        </is>
      </c>
      <c r="BF399" t="inlineStr">
        <is>
          <t>Glyphosate</t>
        </is>
      </c>
    </row>
    <row r="400">
      <c r="A400" t="inlineStr">
        <is>
          <t>Crib Conversion Rails</t>
        </is>
      </c>
      <c r="BF400" t="inlineStr">
        <is>
          <t>Goldenseal root powder</t>
        </is>
      </c>
    </row>
    <row r="401">
      <c r="A401" t="inlineStr">
        <is>
          <t>Cat Litter Box Accessories</t>
        </is>
      </c>
      <c r="BF401" t="inlineStr">
        <is>
          <t>Goserelin acetate</t>
        </is>
      </c>
    </row>
    <row r="402">
      <c r="A402" t="inlineStr">
        <is>
          <t>Pet Crate &amp; Carrier Accessories</t>
        </is>
      </c>
      <c r="BF402" t="inlineStr">
        <is>
          <t>Griseofulvin</t>
        </is>
      </c>
    </row>
    <row r="403">
      <c r="A403" t="inlineStr">
        <is>
          <t>Blankets And Throws</t>
        </is>
      </c>
      <c r="BF403" t="inlineStr">
        <is>
          <t>Gyromitrin (Acetaldehyde methylformylhydrazone)</t>
        </is>
      </c>
    </row>
    <row r="404">
      <c r="A404" t="inlineStr">
        <is>
          <t>Duvet Fills and Inserts</t>
        </is>
      </c>
      <c r="BF404" t="inlineStr">
        <is>
          <t>Halazepam</t>
        </is>
      </c>
    </row>
    <row r="405">
      <c r="A405" t="inlineStr">
        <is>
          <t>Shower Curtains</t>
        </is>
      </c>
      <c r="BF405" t="inlineStr">
        <is>
          <t>Halobetasol propionate</t>
        </is>
      </c>
    </row>
    <row r="406">
      <c r="A406" t="inlineStr">
        <is>
          <t>Bath Towels</t>
        </is>
      </c>
      <c r="BF406" t="inlineStr">
        <is>
          <t>Haloperidol</t>
        </is>
      </c>
    </row>
    <row r="407">
      <c r="A407" t="inlineStr">
        <is>
          <t>Pet Gates</t>
        </is>
      </c>
      <c r="BF407" t="inlineStr">
        <is>
          <t>Halothane</t>
        </is>
      </c>
    </row>
    <row r="408">
      <c r="A408" t="inlineStr">
        <is>
          <t>Pet Doors</t>
        </is>
      </c>
      <c r="BF408" t="inlineStr">
        <is>
          <t>HC Blue 1</t>
        </is>
      </c>
    </row>
    <row r="409">
      <c r="A409" t="inlineStr">
        <is>
          <t>Cat Cages &amp; Playpens</t>
        </is>
      </c>
      <c r="BF409" t="inlineStr">
        <is>
          <t>Heptachlor</t>
        </is>
      </c>
    </row>
    <row r="410">
      <c r="A410" t="inlineStr">
        <is>
          <t>Pet Bed Accessories &amp; Covers</t>
        </is>
      </c>
      <c r="BF410" t="inlineStr">
        <is>
          <t>Heptachlor epoxide</t>
        </is>
      </c>
    </row>
    <row r="411">
      <c r="A411" t="inlineStr">
        <is>
          <t>Potting Benches &amp; Tables</t>
        </is>
      </c>
      <c r="BF411" t="inlineStr">
        <is>
          <t>Herbal remedies containing plant species of the genus Aristolochia</t>
        </is>
      </c>
    </row>
    <row r="412">
      <c r="A412" t="inlineStr">
        <is>
          <t>Hand Dryers</t>
        </is>
      </c>
      <c r="BF412" t="inlineStr">
        <is>
          <t>Hexachlorobenzene</t>
        </is>
      </c>
    </row>
    <row r="413">
      <c r="A413" t="inlineStr">
        <is>
          <t>Chair Accessories</t>
        </is>
      </c>
      <c r="BF413" t="inlineStr">
        <is>
          <t>Hexachlorobutadiene</t>
        </is>
      </c>
    </row>
    <row r="414">
      <c r="A414" t="inlineStr">
        <is>
          <t>Hooks</t>
        </is>
      </c>
      <c r="BF414" t="inlineStr">
        <is>
          <t>Hexachlorodibenzodioxin</t>
        </is>
      </c>
    </row>
    <row r="415">
      <c r="A415" t="inlineStr">
        <is>
          <t>Brooms and Sweepers</t>
        </is>
      </c>
      <c r="BF415" t="inlineStr">
        <is>
          <t>Hexachloroethane</t>
        </is>
      </c>
    </row>
    <row r="416">
      <c r="A416" t="inlineStr">
        <is>
          <t>Fire Extinguishers</t>
        </is>
      </c>
      <c r="BF416" t="inlineStr">
        <is>
          <t>2,4-Hexadienal (89% trans, trans isomer; 11% cis, trans isomer)</t>
        </is>
      </c>
    </row>
    <row r="417">
      <c r="A417" t="inlineStr">
        <is>
          <t>Key Organizers</t>
        </is>
      </c>
      <c r="BF417" t="inlineStr">
        <is>
          <t>Hexafluoroacetone</t>
        </is>
      </c>
    </row>
    <row r="418">
      <c r="A418" t="inlineStr">
        <is>
          <t>Scales</t>
        </is>
      </c>
      <c r="BF418" t="inlineStr">
        <is>
          <t>Hexamethylphosphoramide</t>
        </is>
      </c>
    </row>
    <row r="419">
      <c r="A419" t="inlineStr">
        <is>
          <t>Time Clocks &amp; Accessories</t>
        </is>
      </c>
      <c r="BF419" t="inlineStr">
        <is>
          <t>Histrelin acetate</t>
        </is>
      </c>
    </row>
    <row r="420">
      <c r="A420" t="inlineStr">
        <is>
          <t>Signs &amp; Sign Holders</t>
        </is>
      </c>
      <c r="BF420" t="inlineStr">
        <is>
          <t>Hydramethylnon</t>
        </is>
      </c>
    </row>
    <row r="421">
      <c r="A421" t="inlineStr">
        <is>
          <t>Disposable Party Supplies</t>
        </is>
      </c>
      <c r="BF421" t="inlineStr">
        <is>
          <t>Hydrazine</t>
        </is>
      </c>
    </row>
    <row r="422">
      <c r="A422" t="inlineStr">
        <is>
          <t>Art Room Supplies</t>
        </is>
      </c>
      <c r="BF422" t="inlineStr">
        <is>
          <t>Hydrazine sulfate</t>
        </is>
      </c>
    </row>
    <row r="423">
      <c r="A423" t="inlineStr">
        <is>
          <t>Hangers</t>
        </is>
      </c>
      <c r="BF423" t="inlineStr">
        <is>
          <t>Hydrazobenzene (1,2-Diphenylhydrazine)</t>
        </is>
      </c>
    </row>
    <row r="424">
      <c r="A424" t="inlineStr">
        <is>
          <t>Partition Desks &amp; Cubicles</t>
        </is>
      </c>
      <c r="BF424" t="inlineStr">
        <is>
          <t>1-Hydroxyanthraquinone</t>
        </is>
      </c>
    </row>
    <row r="425">
      <c r="A425" t="inlineStr">
        <is>
          <t>Partition &amp; Panel Hardware Accessories</t>
        </is>
      </c>
      <c r="BF425" t="inlineStr">
        <is>
          <t>Hydroxyurea</t>
        </is>
      </c>
    </row>
    <row r="426">
      <c r="A426" t="inlineStr">
        <is>
          <t>Trash Bags &amp; Liners</t>
        </is>
      </c>
      <c r="BF426" t="inlineStr">
        <is>
          <t>Idarubicin hydrochloride</t>
        </is>
      </c>
    </row>
    <row r="427">
      <c r="A427" t="inlineStr">
        <is>
          <t>Classroom Decorations</t>
        </is>
      </c>
      <c r="BF427" t="inlineStr">
        <is>
          <t>Ifosfamide</t>
        </is>
      </c>
    </row>
    <row r="428">
      <c r="A428" t="inlineStr">
        <is>
          <t>Smoke &amp; CO Detectors</t>
        </is>
      </c>
      <c r="BF428" t="inlineStr">
        <is>
          <t>Iodine-131</t>
        </is>
      </c>
    </row>
    <row r="429">
      <c r="A429" t="inlineStr">
        <is>
          <t>Vacuum Accessories</t>
        </is>
      </c>
      <c r="BF429" t="inlineStr">
        <is>
          <t>Imazalil</t>
        </is>
      </c>
    </row>
    <row r="430">
      <c r="A430" t="inlineStr">
        <is>
          <t>Eye Wash Stations</t>
        </is>
      </c>
      <c r="BF430" t="inlineStr">
        <is>
          <t>Indeno[1,2,3-cd]pyrene</t>
        </is>
      </c>
    </row>
    <row r="431">
      <c r="A431" t="inlineStr">
        <is>
          <t>Decorative Telephones</t>
        </is>
      </c>
      <c r="BF431" t="inlineStr">
        <is>
          <t>Indium phosphide</t>
        </is>
      </c>
    </row>
    <row r="432">
      <c r="A432" t="inlineStr">
        <is>
          <t>Cash Handling</t>
        </is>
      </c>
      <c r="BF432" t="inlineStr">
        <is>
          <t>IQ (2-Amino-3-methylimidazo[4,5-f] quinoline)</t>
        </is>
      </c>
    </row>
    <row r="433">
      <c r="A433" t="inlineStr">
        <is>
          <t>Restroom Dispensers</t>
        </is>
      </c>
      <c r="BF433" t="inlineStr">
        <is>
          <t>Iprodione</t>
        </is>
      </c>
    </row>
    <row r="434">
      <c r="A434" t="inlineStr">
        <is>
          <t>Drawer Organizers</t>
        </is>
      </c>
      <c r="BF434" t="inlineStr">
        <is>
          <t>Iron dextran complex</t>
        </is>
      </c>
    </row>
    <row r="435">
      <c r="A435" t="inlineStr">
        <is>
          <t>File Boxes</t>
        </is>
      </c>
      <c r="BF435" t="inlineStr">
        <is>
          <t>Isobutyl nitrite</t>
        </is>
      </c>
    </row>
    <row r="436">
      <c r="A436" t="inlineStr">
        <is>
          <t>Water Coolers/Ice Buckets</t>
        </is>
      </c>
      <c r="BF436" t="inlineStr">
        <is>
          <t>Isoprene</t>
        </is>
      </c>
    </row>
    <row r="437">
      <c r="A437" t="inlineStr">
        <is>
          <t>Table Accessories</t>
        </is>
      </c>
      <c r="BF437" t="inlineStr">
        <is>
          <t>Isopyrazam</t>
        </is>
      </c>
    </row>
    <row r="438">
      <c r="A438" t="inlineStr">
        <is>
          <t>Flooring Samples</t>
        </is>
      </c>
      <c r="BF438" t="inlineStr">
        <is>
          <t>Isotretinoin</t>
        </is>
      </c>
    </row>
    <row r="439">
      <c r="A439" t="inlineStr">
        <is>
          <t>Dog Agility Equipment</t>
        </is>
      </c>
      <c r="BF439" t="inlineStr">
        <is>
          <t>Isoxaflutole</t>
        </is>
      </c>
    </row>
    <row r="440">
      <c r="A440" t="inlineStr">
        <is>
          <t>Yoga &amp; Pilates</t>
        </is>
      </c>
      <c r="BF440" t="inlineStr">
        <is>
          <t>Kresoxim-methyl</t>
        </is>
      </c>
    </row>
    <row r="441">
      <c r="A441" t="inlineStr">
        <is>
          <t>Chicken Coops</t>
        </is>
      </c>
      <c r="BF441" t="inlineStr">
        <is>
          <t>Lactofen</t>
        </is>
      </c>
    </row>
    <row r="442">
      <c r="A442" t="inlineStr">
        <is>
          <t>Desktop Organizers &amp; Desk Pads</t>
        </is>
      </c>
      <c r="BF442" t="inlineStr">
        <is>
          <t>Lasiocarpine</t>
        </is>
      </c>
    </row>
    <row r="443">
      <c r="A443" t="inlineStr">
        <is>
          <t>Sports Display Cases</t>
        </is>
      </c>
      <c r="BF443" t="inlineStr">
        <is>
          <t>Lead</t>
        </is>
      </c>
    </row>
    <row r="444">
      <c r="A444" t="inlineStr">
        <is>
          <t>Floor &amp; Wall Tile</t>
        </is>
      </c>
      <c r="BF444" t="inlineStr">
        <is>
          <t>Lead and lead compounds</t>
        </is>
      </c>
    </row>
    <row r="445">
      <c r="A445" t="inlineStr">
        <is>
          <t>Ladders</t>
        </is>
      </c>
      <c r="BF445" t="inlineStr">
        <is>
          <t>Lead acetate</t>
        </is>
      </c>
    </row>
    <row r="446">
      <c r="A446" t="inlineStr">
        <is>
          <t>Tile Trims</t>
        </is>
      </c>
      <c r="BF446" t="inlineStr">
        <is>
          <t>Lead phosphate</t>
        </is>
      </c>
    </row>
    <row r="447">
      <c r="A447" t="inlineStr">
        <is>
          <t>Shelving Accessories</t>
        </is>
      </c>
      <c r="BF447" t="inlineStr">
        <is>
          <t>Lead subacetate</t>
        </is>
      </c>
    </row>
    <row r="448">
      <c r="A448" t="inlineStr">
        <is>
          <t>Vinyl Flooring</t>
        </is>
      </c>
      <c r="BF448" t="inlineStr">
        <is>
          <t>Leather dust</t>
        </is>
      </c>
    </row>
    <row r="449">
      <c r="A449" t="inlineStr">
        <is>
          <t>Furniture Parts</t>
        </is>
      </c>
      <c r="BF449" t="inlineStr">
        <is>
          <t>Leuprolide acetate</t>
        </is>
      </c>
    </row>
    <row r="450">
      <c r="A450" t="inlineStr">
        <is>
          <t>Wedding</t>
        </is>
      </c>
      <c r="BF450" t="inlineStr">
        <is>
          <t>Levodopa</t>
        </is>
      </c>
    </row>
    <row r="451">
      <c r="A451" t="inlineStr">
        <is>
          <t>Hampers &amp; Baskets</t>
        </is>
      </c>
      <c r="BF451" t="inlineStr">
        <is>
          <t>Lindane and other hexachlorocyclohexane isomers</t>
        </is>
      </c>
    </row>
    <row r="452">
      <c r="A452" t="inlineStr">
        <is>
          <t>Tailgating Wagons</t>
        </is>
      </c>
      <c r="BF452" t="inlineStr">
        <is>
          <t>Linuron</t>
        </is>
      </c>
    </row>
    <row r="453">
      <c r="A453" t="inlineStr">
        <is>
          <t>Birding Accessories</t>
        </is>
      </c>
      <c r="BF453" t="inlineStr">
        <is>
          <t>Lithium carbonate</t>
        </is>
      </c>
    </row>
    <row r="454">
      <c r="A454" t="inlineStr">
        <is>
          <t>Flags</t>
        </is>
      </c>
      <c r="BF454" t="inlineStr">
        <is>
          <t>Lithium citrate</t>
        </is>
      </c>
    </row>
    <row r="455">
      <c r="A455" t="inlineStr">
        <is>
          <t>Landscaping Screens &amp; Bridges</t>
        </is>
      </c>
      <c r="BF455" t="inlineStr">
        <is>
          <t>Lorazepam</t>
        </is>
      </c>
    </row>
    <row r="456">
      <c r="A456" t="inlineStr">
        <is>
          <t>Swimming Pools</t>
        </is>
      </c>
      <c r="BF456" t="inlineStr">
        <is>
          <t>Lovastatin</t>
        </is>
      </c>
    </row>
    <row r="457">
      <c r="A457" t="inlineStr">
        <is>
          <t>Hot Tubs</t>
        </is>
      </c>
      <c r="BF457" t="inlineStr">
        <is>
          <t>Lynestrenol</t>
        </is>
      </c>
    </row>
    <row r="458">
      <c r="A458" t="inlineStr">
        <is>
          <t>Garage Storage Cabinets</t>
        </is>
      </c>
      <c r="BF458" t="inlineStr">
        <is>
          <t>Malathion</t>
        </is>
      </c>
    </row>
    <row r="459">
      <c r="A459" t="inlineStr">
        <is>
          <t>Bike And Sport Racks</t>
        </is>
      </c>
      <c r="BF459" t="inlineStr">
        <is>
          <t>Malonaldehyde, sodium salt</t>
        </is>
      </c>
    </row>
    <row r="460">
      <c r="A460" t="inlineStr">
        <is>
          <t>Workbenches</t>
        </is>
      </c>
      <c r="BF460" t="inlineStr">
        <is>
          <t>Mancozeb</t>
        </is>
      </c>
    </row>
    <row r="461">
      <c r="A461" t="inlineStr">
        <is>
          <t>Hose Reels</t>
        </is>
      </c>
      <c r="BF461" t="inlineStr">
        <is>
          <t>Maneb</t>
        </is>
      </c>
    </row>
    <row r="462">
      <c r="A462" t="inlineStr">
        <is>
          <t>Garage Appliances</t>
        </is>
      </c>
      <c r="BF462" t="inlineStr">
        <is>
          <t>Marijuana smoke</t>
        </is>
      </c>
    </row>
    <row r="463">
      <c r="A463" t="inlineStr">
        <is>
          <t>Slatwall &amp; Pegboard Accessories</t>
        </is>
      </c>
      <c r="BF463" t="inlineStr">
        <is>
          <t>Me-A-alpha-C (2-Amino-3-methyl-9H-pyrido[2,3-b]indole)</t>
        </is>
      </c>
    </row>
    <row r="464">
      <c r="A464" t="inlineStr">
        <is>
          <t>Locks</t>
        </is>
      </c>
      <c r="BF464" t="inlineStr">
        <is>
          <t>Mebendazole</t>
        </is>
      </c>
    </row>
    <row r="465">
      <c r="A465" t="inlineStr">
        <is>
          <t>Compost</t>
        </is>
      </c>
      <c r="BF465" t="inlineStr">
        <is>
          <t>Medroxyprogesterone acetate</t>
        </is>
      </c>
    </row>
    <row r="466">
      <c r="A466" t="inlineStr">
        <is>
          <t>Fencing &amp; Edging</t>
        </is>
      </c>
      <c r="BF466" t="inlineStr">
        <is>
          <t>Megestrol acetate</t>
        </is>
      </c>
    </row>
    <row r="467">
      <c r="A467" t="inlineStr">
        <is>
          <t>Fabric</t>
        </is>
      </c>
      <c r="BF467" t="inlineStr">
        <is>
          <t>MeIQ (2-Amino-3,4-dimethylimidazo[4,5-f]quinoline)</t>
        </is>
      </c>
    </row>
    <row r="468">
      <c r="A468" t="inlineStr">
        <is>
          <t>Ramps</t>
        </is>
      </c>
      <c r="BF468" t="inlineStr">
        <is>
          <t>MeIQx (2-Amino-3,8-dimethylimidazo[4,5-f]quinoxaline)</t>
        </is>
      </c>
    </row>
    <row r="469">
      <c r="A469" t="inlineStr">
        <is>
          <t>Exercise Pens and Yard Kennels</t>
        </is>
      </c>
      <c r="BF469" t="inlineStr">
        <is>
          <t>Melphalan</t>
        </is>
      </c>
    </row>
    <row r="470">
      <c r="A470" t="inlineStr">
        <is>
          <t>Baby Blankets</t>
        </is>
      </c>
      <c r="BF470" t="inlineStr">
        <is>
          <t>Menotropins</t>
        </is>
      </c>
    </row>
    <row r="471">
      <c r="A471" t="inlineStr">
        <is>
          <t>Cat Beds</t>
        </is>
      </c>
      <c r="BF471" t="inlineStr">
        <is>
          <t>Mepanipyrim</t>
        </is>
      </c>
    </row>
    <row r="472">
      <c r="A472" t="inlineStr">
        <is>
          <t>Dog Blankets</t>
        </is>
      </c>
      <c r="BF472" t="inlineStr">
        <is>
          <t>Meprobamate</t>
        </is>
      </c>
    </row>
    <row r="473">
      <c r="A473" t="inlineStr">
        <is>
          <t>Pet Grooming Furniture</t>
        </is>
      </c>
      <c r="BF473" t="inlineStr">
        <is>
          <t>2-Mercaptobenzothiazole</t>
        </is>
      </c>
    </row>
    <row r="474">
      <c r="A474" t="inlineStr">
        <is>
          <t>Beer Pong</t>
        </is>
      </c>
      <c r="BF474" t="inlineStr">
        <is>
          <t>Mercaptopurine</t>
        </is>
      </c>
    </row>
    <row r="475">
      <c r="A475" t="inlineStr">
        <is>
          <t>Knife Sets</t>
        </is>
      </c>
      <c r="BF475" t="inlineStr">
        <is>
          <t>Mercury and mercury compounds</t>
        </is>
      </c>
    </row>
    <row r="476">
      <c r="A476" t="inlineStr">
        <is>
          <t>Dog House Accessories</t>
        </is>
      </c>
      <c r="BF476" t="inlineStr">
        <is>
          <t>Merphalan</t>
        </is>
      </c>
    </row>
    <row r="477">
      <c r="A477" t="inlineStr">
        <is>
          <t>Saunas</t>
        </is>
      </c>
      <c r="BF477" t="inlineStr">
        <is>
          <t>Mestranol</t>
        </is>
      </c>
    </row>
    <row r="478">
      <c r="A478" t="inlineStr">
        <is>
          <t>Water Heaters</t>
        </is>
      </c>
      <c r="BF478" t="inlineStr">
        <is>
          <t>Metam potassium</t>
        </is>
      </c>
    </row>
    <row r="479">
      <c r="A479" t="inlineStr">
        <is>
          <t>Dumbbells</t>
        </is>
      </c>
      <c r="BF479" t="inlineStr">
        <is>
          <t>Methacycline hydrochloride</t>
        </is>
      </c>
    </row>
    <row r="480">
      <c r="A480" t="inlineStr">
        <is>
          <t>Weight Benches</t>
        </is>
      </c>
      <c r="BF480" t="inlineStr">
        <is>
          <t>Metham sodium</t>
        </is>
      </c>
    </row>
    <row r="481">
      <c r="A481" t="inlineStr">
        <is>
          <t>Weight Plates</t>
        </is>
      </c>
      <c r="BF481" t="inlineStr">
        <is>
          <t>Methanol</t>
        </is>
      </c>
    </row>
    <row r="482">
      <c r="A482" t="inlineStr">
        <is>
          <t>Sauna Accessories</t>
        </is>
      </c>
      <c r="BF482" t="inlineStr">
        <is>
          <t>Methazole</t>
        </is>
      </c>
    </row>
    <row r="483">
      <c r="A483" t="inlineStr">
        <is>
          <t>Learning Resources</t>
        </is>
      </c>
      <c r="BF483" t="inlineStr">
        <is>
          <t>Methimazole</t>
        </is>
      </c>
    </row>
    <row r="484">
      <c r="A484" t="inlineStr">
        <is>
          <t>Carpet Tile</t>
        </is>
      </c>
      <c r="BF484" t="inlineStr">
        <is>
          <t>Methotrexate</t>
        </is>
      </c>
    </row>
    <row r="485">
      <c r="A485" t="inlineStr">
        <is>
          <t>Outdoor Deck Tiles</t>
        </is>
      </c>
      <c r="BF485" t="inlineStr">
        <is>
          <t>Methotrexate sodium</t>
        </is>
      </c>
    </row>
    <row r="486">
      <c r="A486" t="inlineStr">
        <is>
          <t>Water Filtration</t>
        </is>
      </c>
      <c r="BF486" t="inlineStr">
        <is>
          <t>5-Methoxypsoralen with ultraviolet A therapy</t>
        </is>
      </c>
    </row>
    <row r="487">
      <c r="A487" t="inlineStr">
        <is>
          <t>Sports Flags</t>
        </is>
      </c>
      <c r="BF487" t="inlineStr">
        <is>
          <t>8-Methoxypsoralen with ultraviolet A therapy</t>
        </is>
      </c>
    </row>
    <row r="488">
      <c r="A488" t="inlineStr">
        <is>
          <t>Fitness &amp; Recreational Flooring</t>
        </is>
      </c>
      <c r="BF488" t="inlineStr">
        <is>
          <t>2-Methylaziridine (Propyleneimine)</t>
        </is>
      </c>
    </row>
    <row r="489">
      <c r="A489" t="inlineStr">
        <is>
          <t>Bath Exhaust Fans</t>
        </is>
      </c>
      <c r="BF489" t="inlineStr">
        <is>
          <t>Methylazoxymethanol</t>
        </is>
      </c>
    </row>
    <row r="490">
      <c r="A490" t="inlineStr">
        <is>
          <t>Craft &amp; Sewing Tables</t>
        </is>
      </c>
      <c r="BF490" t="inlineStr">
        <is>
          <t>Methylazoxymethanol acetate</t>
        </is>
      </c>
    </row>
    <row r="491">
      <c r="A491" t="inlineStr">
        <is>
          <t>Bounce Houses &amp; Inflatable Slides</t>
        </is>
      </c>
      <c r="BF491" t="inlineStr">
        <is>
          <t>Methyl bromide, as a structural fumigant</t>
        </is>
      </c>
    </row>
    <row r="492">
      <c r="A492" t="inlineStr">
        <is>
          <t>Commercial Ceiling Lighting</t>
        </is>
      </c>
      <c r="BF492" t="inlineStr">
        <is>
          <t>Methyl carbamate</t>
        </is>
      </c>
    </row>
    <row r="493">
      <c r="A493" t="inlineStr">
        <is>
          <t>Commercial Wall Lighting</t>
        </is>
      </c>
      <c r="BF493" t="inlineStr">
        <is>
          <t>Methyl chloride</t>
        </is>
      </c>
    </row>
    <row r="494">
      <c r="A494" t="inlineStr">
        <is>
          <t>Commercial Outdoor Lighting</t>
        </is>
      </c>
      <c r="BF494" t="inlineStr">
        <is>
          <t>3-Methylcholanthrene</t>
        </is>
      </c>
    </row>
    <row r="495">
      <c r="A495" t="inlineStr">
        <is>
          <t>Commercial Exit And Emergency Lights</t>
        </is>
      </c>
      <c r="BF495" t="inlineStr">
        <is>
          <t>5-Methylchrysene</t>
        </is>
      </c>
    </row>
    <row r="496">
      <c r="A496" t="inlineStr">
        <is>
          <t>Commercial Accent Lighting</t>
        </is>
      </c>
      <c r="BF496" t="inlineStr">
        <is>
          <t>4,4'-Methylene bis(2-chloroaniline)</t>
        </is>
      </c>
    </row>
    <row r="497">
      <c r="A497" t="inlineStr">
        <is>
          <t>Playhouses &amp; Play Tents</t>
        </is>
      </c>
      <c r="BF497" t="inlineStr">
        <is>
          <t>4,4'-Methylene bis(N,N-dimethyl)benzenamine</t>
        </is>
      </c>
    </row>
    <row r="498">
      <c r="A498" t="inlineStr">
        <is>
          <t>Bleachers</t>
        </is>
      </c>
      <c r="BF498" t="inlineStr">
        <is>
          <t>4,4'-Methylene bis(2-methylaniline)</t>
        </is>
      </c>
    </row>
    <row r="499">
      <c r="A499" t="inlineStr">
        <is>
          <t>Chicken Coop Accessories</t>
        </is>
      </c>
      <c r="BF499" t="inlineStr">
        <is>
          <t>4,4'-Methylenedianiline</t>
        </is>
      </c>
    </row>
    <row r="500">
      <c r="A500" t="inlineStr">
        <is>
          <t>Reptile/Snake Terrariums and Habitats</t>
        </is>
      </c>
      <c r="BF500" t="inlineStr">
        <is>
          <t>4,4'-Methylenedianiline dihydrochloride</t>
        </is>
      </c>
    </row>
    <row r="501">
      <c r="A501" t="inlineStr">
        <is>
          <t>Faux Florals</t>
        </is>
      </c>
      <c r="BF501" t="inlineStr">
        <is>
          <t>Methyleugenol</t>
        </is>
      </c>
    </row>
    <row r="502">
      <c r="A502" t="inlineStr">
        <is>
          <t>Faux Plants and Trees</t>
        </is>
      </c>
      <c r="BF502" t="inlineStr">
        <is>
          <t>Methylhydrazine and its salts</t>
        </is>
      </c>
    </row>
    <row r="503">
      <c r="A503" t="inlineStr">
        <is>
          <t>Switches, Dimmers &amp; Outlets</t>
        </is>
      </c>
      <c r="BF503" t="inlineStr">
        <is>
          <t>2-Methylimidazole</t>
        </is>
      </c>
    </row>
    <row r="504">
      <c r="A504" t="inlineStr">
        <is>
          <t>Covers &amp; Carry Bags</t>
        </is>
      </c>
      <c r="BF504" t="inlineStr">
        <is>
          <t>4-Methylimidazole</t>
        </is>
      </c>
    </row>
    <row r="505">
      <c r="A505" t="inlineStr">
        <is>
          <t>Grilling Tools &amp; Accessories</t>
        </is>
      </c>
      <c r="BF505" t="inlineStr">
        <is>
          <t>Methyl iodide</t>
        </is>
      </c>
    </row>
    <row r="506">
      <c r="A506" t="inlineStr">
        <is>
          <t>Grill Parts</t>
        </is>
      </c>
      <c r="BF506" t="inlineStr">
        <is>
          <t>Methyl isobutyl ketone</t>
        </is>
      </c>
    </row>
    <row r="507">
      <c r="A507" t="inlineStr">
        <is>
          <t>Grilling &amp; Heating Fuels</t>
        </is>
      </c>
      <c r="BF507" t="inlineStr">
        <is>
          <t>Methyl isobutyl ketone (MIBK)</t>
        </is>
      </c>
    </row>
    <row r="508">
      <c r="A508" t="inlineStr">
        <is>
          <t>Deck Boxes</t>
        </is>
      </c>
      <c r="BF508" t="inlineStr">
        <is>
          <t>Methyl isocyanate (MIC)</t>
        </is>
      </c>
    </row>
    <row r="509">
      <c r="A509" t="inlineStr">
        <is>
          <t>Wall Stickers</t>
        </is>
      </c>
      <c r="BF509" t="inlineStr">
        <is>
          <t>Methyl mercury</t>
        </is>
      </c>
    </row>
    <row r="510">
      <c r="A510" t="inlineStr">
        <is>
          <t>Ironing Boards, Covers &amp; Pads</t>
        </is>
      </c>
      <c r="BF510" t="inlineStr">
        <is>
          <t>Methylmercury compounds</t>
        </is>
      </c>
    </row>
    <row r="511">
      <c r="A511" t="inlineStr">
        <is>
          <t>Drying Racks</t>
        </is>
      </c>
      <c r="BF511" t="inlineStr">
        <is>
          <t>Methyl methanesulfonate</t>
        </is>
      </c>
    </row>
    <row r="512">
      <c r="A512" t="inlineStr">
        <is>
          <t>Shoe Storage</t>
        </is>
      </c>
      <c r="BF512" t="inlineStr">
        <is>
          <t>Methyl-n-butyl ketone</t>
        </is>
      </c>
    </row>
    <row r="513">
      <c r="A513" t="inlineStr">
        <is>
          <t>Bathroom Storage</t>
        </is>
      </c>
      <c r="BF513" t="inlineStr">
        <is>
          <t>2-Methyl-1-nitroanthraquinone (of uncertain purity)</t>
        </is>
      </c>
    </row>
    <row r="514">
      <c r="A514" t="inlineStr">
        <is>
          <t>Climbing Toys &amp; Slides</t>
        </is>
      </c>
      <c r="BF514" t="inlineStr">
        <is>
          <t>N-Methyl-N'-nitro-N-nitrosoguanidine</t>
        </is>
      </c>
    </row>
    <row r="515">
      <c r="A515" t="inlineStr">
        <is>
          <t>Cruets &amp; Condiment Bottles</t>
        </is>
      </c>
      <c r="BF515" t="inlineStr">
        <is>
          <t>N-Methylolacrylamide</t>
        </is>
      </c>
    </row>
    <row r="516">
      <c r="A516" t="inlineStr">
        <is>
          <t>Changing Table Pads &amp; Covers</t>
        </is>
      </c>
      <c r="BF516" t="inlineStr">
        <is>
          <t>N-Methylpyrrolidone</t>
        </is>
      </c>
    </row>
    <row r="517">
      <c r="A517" t="inlineStr">
        <is>
          <t>Bedding Accessories</t>
        </is>
      </c>
      <c r="BF517" t="inlineStr">
        <is>
          <t>α-Methyl styrene (alpha-Methylstyrene)</t>
        </is>
      </c>
    </row>
    <row r="518">
      <c r="A518" t="inlineStr">
        <is>
          <t>Table Top Games &amp; Accessories</t>
        </is>
      </c>
      <c r="BF518" t="inlineStr">
        <is>
          <t>Methyltestosterone</t>
        </is>
      </c>
    </row>
    <row r="519">
      <c r="A519" t="inlineStr">
        <is>
          <t>Towel Warmers</t>
        </is>
      </c>
      <c r="BF519" t="inlineStr">
        <is>
          <t>Methylthiouracil</t>
        </is>
      </c>
    </row>
    <row r="520">
      <c r="A520" t="inlineStr">
        <is>
          <t>Rug Samples</t>
        </is>
      </c>
      <c r="BF520" t="inlineStr">
        <is>
          <t>Metiram</t>
        </is>
      </c>
    </row>
    <row r="521">
      <c r="A521" t="inlineStr">
        <is>
          <t>Home Brewing</t>
        </is>
      </c>
      <c r="BF521" t="inlineStr">
        <is>
          <t>Metronidazole</t>
        </is>
      </c>
    </row>
    <row r="522">
      <c r="A522" t="inlineStr">
        <is>
          <t>Pavers &amp; Cobblestones</t>
        </is>
      </c>
      <c r="BF522" t="inlineStr">
        <is>
          <t>Michler's ketone</t>
        </is>
      </c>
    </row>
    <row r="523">
      <c r="A523" t="inlineStr">
        <is>
          <t>Body Weight Scales</t>
        </is>
      </c>
      <c r="BF523" t="inlineStr">
        <is>
          <t>Midazolam hydrochloride</t>
        </is>
      </c>
    </row>
    <row r="524">
      <c r="A524" t="inlineStr">
        <is>
          <t>Compact &amp; Mini Fridges</t>
        </is>
      </c>
      <c r="BF524" t="inlineStr">
        <is>
          <t>Minocycline hydrochloride (internal use)</t>
        </is>
      </c>
    </row>
    <row r="525">
      <c r="A525" t="inlineStr">
        <is>
          <t>Large Appliance Accessories</t>
        </is>
      </c>
      <c r="BF525" t="inlineStr">
        <is>
          <t>Mirex</t>
        </is>
      </c>
    </row>
    <row r="526">
      <c r="A526" t="inlineStr">
        <is>
          <t>Christmas Stockings &amp; Holders</t>
        </is>
      </c>
      <c r="BF526" t="inlineStr">
        <is>
          <t>Misoprostol</t>
        </is>
      </c>
    </row>
    <row r="527">
      <c r="A527" t="inlineStr">
        <is>
          <t>Accent Tiles</t>
        </is>
      </c>
      <c r="BF527" t="inlineStr">
        <is>
          <t>Mitomycin C</t>
        </is>
      </c>
    </row>
    <row r="528">
      <c r="A528" t="inlineStr">
        <is>
          <t>Enclosures</t>
        </is>
      </c>
      <c r="BF528" t="inlineStr">
        <is>
          <t>Mitoxantrone hydrochloride</t>
        </is>
      </c>
    </row>
    <row r="529">
      <c r="A529" t="inlineStr">
        <is>
          <t>Tool Holders</t>
        </is>
      </c>
      <c r="BF529" t="inlineStr">
        <is>
          <t>Molinate</t>
        </is>
      </c>
    </row>
    <row r="530">
      <c r="A530" t="inlineStr">
        <is>
          <t>Vanity Tops</t>
        </is>
      </c>
      <c r="BF530" t="inlineStr">
        <is>
          <t>MON 4660 (dichloroacetyl-1-oxa-4-azaspiro(4,5)-decane</t>
        </is>
      </c>
    </row>
    <row r="531">
      <c r="A531" t="inlineStr">
        <is>
          <t>Vanity Bases</t>
        </is>
      </c>
      <c r="BF531" t="inlineStr">
        <is>
          <t>MON 13900 (furilazole)</t>
        </is>
      </c>
    </row>
    <row r="532">
      <c r="A532" t="inlineStr">
        <is>
          <t>Chandeliers</t>
        </is>
      </c>
      <c r="BF532" t="inlineStr">
        <is>
          <t>3-Monochloropropane-1,2-diol (3-MCPD)</t>
        </is>
      </c>
    </row>
    <row r="533">
      <c r="A533" t="inlineStr">
        <is>
          <t>Flush Mount Lighting</t>
        </is>
      </c>
      <c r="BF533" t="inlineStr">
        <is>
          <t>Monocrotaline</t>
        </is>
      </c>
    </row>
    <row r="534">
      <c r="A534" t="inlineStr">
        <is>
          <t>Pendant Lights</t>
        </is>
      </c>
      <c r="BF534" t="inlineStr">
        <is>
          <t>MOPP (vincristine-prednisone-nitrogen mustard-procarbazine mixture)</t>
        </is>
      </c>
    </row>
    <row r="535">
      <c r="A535" t="inlineStr">
        <is>
          <t>Wayfair Gift Certificates &amp; Donations</t>
        </is>
      </c>
      <c r="BF535" t="inlineStr">
        <is>
          <t>5-(Morpholinomethyl)-3-[(5-nitrofurfuryl-idene)-amino]-2-oxazolidinone</t>
        </is>
      </c>
    </row>
    <row r="536">
      <c r="A536" t="inlineStr">
        <is>
          <t>Outdoor Hanging Lights</t>
        </is>
      </c>
      <c r="BF536" t="inlineStr">
        <is>
          <t>Mustard Gas</t>
        </is>
      </c>
    </row>
    <row r="537">
      <c r="A537" t="inlineStr">
        <is>
          <t>Landscape Lighting</t>
        </is>
      </c>
      <c r="BF537" t="inlineStr">
        <is>
          <t>MX (3-chloro-4-dichloromethyl-5-hydroxy-2(5H)-furanone)</t>
        </is>
      </c>
    </row>
    <row r="538">
      <c r="A538" t="inlineStr">
        <is>
          <t>Post Lanterns</t>
        </is>
      </c>
      <c r="BF538" t="inlineStr">
        <is>
          <t>Myclobutanil</t>
        </is>
      </c>
    </row>
    <row r="539">
      <c r="A539" t="inlineStr">
        <is>
          <t>Outdoor Wall Lights</t>
        </is>
      </c>
      <c r="BF539" t="inlineStr">
        <is>
          <t>beta-Myrcene</t>
        </is>
      </c>
    </row>
    <row r="540">
      <c r="A540" t="inlineStr">
        <is>
          <t>Luggage Racks</t>
        </is>
      </c>
      <c r="BF540" t="inlineStr">
        <is>
          <t>Nabam</t>
        </is>
      </c>
    </row>
    <row r="541">
      <c r="A541" t="inlineStr">
        <is>
          <t>Vanity Lighting</t>
        </is>
      </c>
      <c r="BF541" t="inlineStr">
        <is>
          <t>Nafarelin acetate</t>
        </is>
      </c>
    </row>
    <row r="542">
      <c r="A542" t="inlineStr">
        <is>
          <t>Wall Sconces</t>
        </is>
      </c>
      <c r="BF542" t="inlineStr">
        <is>
          <t>Nafenopin</t>
        </is>
      </c>
    </row>
    <row r="543">
      <c r="A543" t="inlineStr">
        <is>
          <t>Kids Bedroom Sets</t>
        </is>
      </c>
      <c r="BF543" t="inlineStr">
        <is>
          <t>Nalidixic acid</t>
        </is>
      </c>
    </row>
    <row r="544">
      <c r="A544" t="inlineStr">
        <is>
          <t>Kids Headboards</t>
        </is>
      </c>
      <c r="BF544" t="inlineStr">
        <is>
          <t>Naphthalene</t>
        </is>
      </c>
    </row>
    <row r="545">
      <c r="A545" t="inlineStr">
        <is>
          <t>Tub Faucets</t>
        </is>
      </c>
      <c r="BF545" t="inlineStr">
        <is>
          <t>1-Naphthylamine</t>
        </is>
      </c>
    </row>
    <row r="546">
      <c r="A546" t="inlineStr">
        <is>
          <t>Shower Faucets &amp; Systems</t>
        </is>
      </c>
      <c r="BF546" t="inlineStr">
        <is>
          <t>2-Naphthylamine</t>
        </is>
      </c>
    </row>
    <row r="547">
      <c r="A547" t="inlineStr">
        <is>
          <t>Candle Holders</t>
        </is>
      </c>
      <c r="BF547" t="inlineStr">
        <is>
          <t>Neomycin sulfate (internal use)</t>
        </is>
      </c>
    </row>
    <row r="548">
      <c r="A548" t="inlineStr">
        <is>
          <t>Shower &amp; Tub Doors</t>
        </is>
      </c>
      <c r="BF548" t="inlineStr">
        <is>
          <t>Netilmicin sulfate</t>
        </is>
      </c>
    </row>
    <row r="549">
      <c r="A549" t="inlineStr">
        <is>
          <t>Shower and Bathtub Enclosures</t>
        </is>
      </c>
      <c r="BF549" t="inlineStr">
        <is>
          <t>Nickel (Metallic)</t>
        </is>
      </c>
    </row>
    <row r="550">
      <c r="A550" t="inlineStr">
        <is>
          <t>Kids Dressers &amp; Chests</t>
        </is>
      </c>
      <c r="BF550" t="inlineStr">
        <is>
          <t>Nickel acetate</t>
        </is>
      </c>
    </row>
    <row r="551">
      <c r="A551" t="inlineStr">
        <is>
          <t>Kids Nightstands</t>
        </is>
      </c>
      <c r="BF551" t="inlineStr">
        <is>
          <t>Nickel carbonate</t>
        </is>
      </c>
    </row>
    <row r="552">
      <c r="A552" t="inlineStr">
        <is>
          <t>Kids Armoires</t>
        </is>
      </c>
      <c r="BF552" t="inlineStr">
        <is>
          <t>Nickel carbonyl</t>
        </is>
      </c>
    </row>
    <row r="553">
      <c r="A553" t="inlineStr">
        <is>
          <t>Flagpoles and Accessories</t>
        </is>
      </c>
      <c r="BF553" t="inlineStr">
        <is>
          <t>Nickel compounds</t>
        </is>
      </c>
    </row>
    <row r="554">
      <c r="A554" t="inlineStr">
        <is>
          <t>Towel Bars, Racks, and Stands</t>
        </is>
      </c>
      <c r="BF554" t="inlineStr">
        <is>
          <t>Nickelocene</t>
        </is>
      </c>
    </row>
    <row r="555">
      <c r="A555" t="inlineStr">
        <is>
          <t>Toilet Paper Holders</t>
        </is>
      </c>
      <c r="BF555" t="inlineStr">
        <is>
          <t>Nickel oxide</t>
        </is>
      </c>
    </row>
    <row r="556">
      <c r="A556" t="inlineStr">
        <is>
          <t>Patio Dining Chairs</t>
        </is>
      </c>
      <c r="BF556" t="inlineStr">
        <is>
          <t>Nickel refinery dust from the pyrometallurgical process</t>
        </is>
      </c>
    </row>
    <row r="557">
      <c r="A557" t="inlineStr">
        <is>
          <t>Wallpaper</t>
        </is>
      </c>
      <c r="BF557" t="inlineStr">
        <is>
          <t>Nickel subsulfide</t>
        </is>
      </c>
    </row>
    <row r="558">
      <c r="A558" t="inlineStr">
        <is>
          <t>Patio Bar Stools</t>
        </is>
      </c>
      <c r="BF558" t="inlineStr">
        <is>
          <t>Nicotine</t>
        </is>
      </c>
    </row>
    <row r="559">
      <c r="A559" t="inlineStr">
        <is>
          <t>Kids Desks</t>
        </is>
      </c>
      <c r="BF559" t="inlineStr">
        <is>
          <t>Nifedipine</t>
        </is>
      </c>
    </row>
    <row r="560">
      <c r="A560" t="inlineStr">
        <is>
          <t>Patio Benches</t>
        </is>
      </c>
      <c r="BF560" t="inlineStr">
        <is>
          <t>Nimodipine</t>
        </is>
      </c>
    </row>
    <row r="561">
      <c r="A561" t="inlineStr">
        <is>
          <t>Kids Vanities</t>
        </is>
      </c>
      <c r="BF561" t="inlineStr">
        <is>
          <t>Niridazole</t>
        </is>
      </c>
    </row>
    <row r="562">
      <c r="A562" t="inlineStr">
        <is>
          <t>Gas Grills</t>
        </is>
      </c>
      <c r="BF562" t="inlineStr">
        <is>
          <t>Nitrapyrin</t>
        </is>
      </c>
    </row>
    <row r="563">
      <c r="A563" t="inlineStr">
        <is>
          <t>Outdoor Cookers</t>
        </is>
      </c>
      <c r="BF563" t="inlineStr">
        <is>
          <t>Nitrilotriacetic acid</t>
        </is>
      </c>
    </row>
    <row r="564">
      <c r="A564" t="inlineStr">
        <is>
          <t>Electric Grills</t>
        </is>
      </c>
      <c r="BF564" t="inlineStr">
        <is>
          <t>Nitrilotriacetic acid, trisodium salt monohydrate</t>
        </is>
      </c>
    </row>
    <row r="565">
      <c r="A565" t="inlineStr">
        <is>
          <t>Saute Pans</t>
        </is>
      </c>
      <c r="BF565" t="inlineStr">
        <is>
          <t>5-Nitroacenaphthene</t>
        </is>
      </c>
    </row>
    <row r="566">
      <c r="A566" t="inlineStr">
        <is>
          <t>Grill Pans &amp; Griddles</t>
        </is>
      </c>
      <c r="BF566" t="inlineStr">
        <is>
          <t>o-Nitroanisole</t>
        </is>
      </c>
    </row>
    <row r="567">
      <c r="A567" t="inlineStr">
        <is>
          <t>Pot Inserts &amp; Steamer Baskets</t>
        </is>
      </c>
      <c r="BF567" t="inlineStr">
        <is>
          <t>Nitrobenzene</t>
        </is>
      </c>
    </row>
    <row r="568">
      <c r="A568" t="inlineStr">
        <is>
          <t>Shower Bases</t>
        </is>
      </c>
      <c r="BF568" t="inlineStr">
        <is>
          <t>4-Nitrobiphenyl</t>
        </is>
      </c>
    </row>
    <row r="569">
      <c r="A569" t="inlineStr">
        <is>
          <t>Ceiling Fan Light Kits</t>
        </is>
      </c>
      <c r="BF569" t="inlineStr">
        <is>
          <t>6-Nitrochrysene</t>
        </is>
      </c>
    </row>
    <row r="570">
      <c r="A570" t="inlineStr">
        <is>
          <t>Outdoor Lanterns &amp; Lamps</t>
        </is>
      </c>
      <c r="BF570" t="inlineStr">
        <is>
          <t>Nitrofen (technical grade)</t>
        </is>
      </c>
    </row>
    <row r="571">
      <c r="A571" t="inlineStr">
        <is>
          <t>Camping Cots</t>
        </is>
      </c>
      <c r="BF571" t="inlineStr">
        <is>
          <t>2-Nitrofluorene</t>
        </is>
      </c>
    </row>
    <row r="572">
      <c r="A572" t="inlineStr">
        <is>
          <t>Air Conditioners</t>
        </is>
      </c>
      <c r="BF572" t="inlineStr">
        <is>
          <t>Nitrofurazone</t>
        </is>
      </c>
    </row>
    <row r="573">
      <c r="A573" t="inlineStr">
        <is>
          <t>Wine Bottle Carriers</t>
        </is>
      </c>
      <c r="BF573" t="inlineStr">
        <is>
          <t>1-[(5-Nitrofurfurylidene)-amino]-2-imidazolidinone</t>
        </is>
      </c>
    </row>
    <row r="574">
      <c r="A574" t="inlineStr">
        <is>
          <t>Floor Lamps</t>
        </is>
      </c>
      <c r="BF574" t="inlineStr">
        <is>
          <t>N-[4-(5-Nitro-2-furyl)-2-thiazolyl]acetamide</t>
        </is>
      </c>
    </row>
    <row r="575">
      <c r="A575" t="inlineStr">
        <is>
          <t>Outdoor Showers</t>
        </is>
      </c>
      <c r="BF575" t="inlineStr">
        <is>
          <t>Nitrogen mustard (Mechlorethamine)</t>
        </is>
      </c>
    </row>
    <row r="576">
      <c r="A576" t="inlineStr">
        <is>
          <t>Curtains &amp; Drapes</t>
        </is>
      </c>
      <c r="BF576" t="inlineStr">
        <is>
          <t>Nitrogen mustard hydrochloride (Mechlorethamine hydrochloride)</t>
        </is>
      </c>
    </row>
    <row r="577">
      <c r="A577" t="inlineStr">
        <is>
          <t>Valances &amp; Kitchen Curtains</t>
        </is>
      </c>
      <c r="BF577" t="inlineStr">
        <is>
          <t>Nitrogen mustard N-oxide</t>
        </is>
      </c>
    </row>
    <row r="578">
      <c r="A578" t="inlineStr">
        <is>
          <t>Curtain Hardware &amp; Accessories</t>
        </is>
      </c>
      <c r="BF578" t="inlineStr">
        <is>
          <t>Nitrogen mustard N-oxide hydrochloride</t>
        </is>
      </c>
    </row>
    <row r="579">
      <c r="A579" t="inlineStr">
        <is>
          <t>Stained Glass Panels</t>
        </is>
      </c>
      <c r="BF579" t="inlineStr">
        <is>
          <t>Nitromethane</t>
        </is>
      </c>
    </row>
    <row r="580">
      <c r="A580" t="inlineStr">
        <is>
          <t>Slatwalls &amp; Pegboards</t>
        </is>
      </c>
      <c r="BF580" t="inlineStr">
        <is>
          <t>2-Nitropropane</t>
        </is>
      </c>
    </row>
    <row r="581">
      <c r="A581" t="inlineStr">
        <is>
          <t>Cotton Candy Makers &amp; Accessories</t>
        </is>
      </c>
      <c r="BF581" t="inlineStr">
        <is>
          <t>1-Nitropyrene</t>
        </is>
      </c>
    </row>
    <row r="582">
      <c r="A582" t="inlineStr">
        <is>
          <t>Holiday Decor Storage</t>
        </is>
      </c>
      <c r="BF582" t="inlineStr">
        <is>
          <t>4-Nitropyrene</t>
        </is>
      </c>
    </row>
    <row r="583">
      <c r="A583" t="inlineStr">
        <is>
          <t>Closet Systems</t>
        </is>
      </c>
      <c r="BF583" t="inlineStr">
        <is>
          <t>N-Nitrosodi-n-butylamine</t>
        </is>
      </c>
    </row>
    <row r="584">
      <c r="A584" t="inlineStr">
        <is>
          <t>Spice Jars &amp; Racks</t>
        </is>
      </c>
      <c r="BF584" t="inlineStr">
        <is>
          <t>N-Nitrosodiethanolamine</t>
        </is>
      </c>
    </row>
    <row r="585">
      <c r="A585" t="inlineStr">
        <is>
          <t>Serving Bowls</t>
        </is>
      </c>
      <c r="BF585" t="inlineStr">
        <is>
          <t>N-Nitrosodiethylamine</t>
        </is>
      </c>
    </row>
    <row r="586">
      <c r="A586" t="inlineStr">
        <is>
          <t>Serving Dishes &amp; Platters</t>
        </is>
      </c>
      <c r="BF586" t="inlineStr">
        <is>
          <t>N-Nitrosodimethylamine</t>
        </is>
      </c>
    </row>
    <row r="587">
      <c r="A587" t="inlineStr">
        <is>
          <t>Specialty Serving</t>
        </is>
      </c>
      <c r="BF587" t="inlineStr">
        <is>
          <t>p-Nitrosodiphenylamine</t>
        </is>
      </c>
    </row>
    <row r="588">
      <c r="A588" t="inlineStr">
        <is>
          <t>Creamers &amp; Sugar Bowls</t>
        </is>
      </c>
      <c r="BF588" t="inlineStr">
        <is>
          <t>N-Nitrosodiphenylamine</t>
        </is>
      </c>
    </row>
    <row r="589">
      <c r="A589" t="inlineStr">
        <is>
          <t>Changing Stations</t>
        </is>
      </c>
      <c r="BF589" t="inlineStr">
        <is>
          <t>N-Nitrosodi-n-propylamine</t>
        </is>
      </c>
    </row>
    <row r="590">
      <c r="A590" t="inlineStr">
        <is>
          <t>Scents &amp; Diffusers</t>
        </is>
      </c>
      <c r="BF590" t="inlineStr">
        <is>
          <t>N-Nitroso-N-ethylurea</t>
        </is>
      </c>
    </row>
    <row r="591">
      <c r="A591" t="inlineStr">
        <is>
          <t>Mugs &amp; Teacups</t>
        </is>
      </c>
      <c r="BF591" t="inlineStr">
        <is>
          <t>3-(N-Nitrosomethylamino) propionitrile</t>
        </is>
      </c>
    </row>
    <row r="592">
      <c r="A592" t="inlineStr">
        <is>
          <t>Holiday Accents &amp; Decor</t>
        </is>
      </c>
      <c r="BF592" t="inlineStr">
        <is>
          <t>4-(N-Nitrosomethylamino)-1-(3-pyridyl)1-butanone</t>
        </is>
      </c>
    </row>
    <row r="593">
      <c r="A593" t="inlineStr">
        <is>
          <t>Decorative Trays</t>
        </is>
      </c>
      <c r="BF593" t="inlineStr">
        <is>
          <t>N-Nitrosomethyl-n-butylamine</t>
        </is>
      </c>
    </row>
    <row r="594">
      <c r="A594" t="inlineStr">
        <is>
          <t>Judaica</t>
        </is>
      </c>
      <c r="BF594" t="inlineStr">
        <is>
          <t>N-Nitrosomethyl-n-decylamine</t>
        </is>
      </c>
    </row>
    <row r="595">
      <c r="A595" t="inlineStr">
        <is>
          <t>Dinnerware Storage</t>
        </is>
      </c>
      <c r="BF595" t="inlineStr">
        <is>
          <t>N-Nitrosomethyl-n-dodecylamine</t>
        </is>
      </c>
    </row>
    <row r="596">
      <c r="A596" t="inlineStr">
        <is>
          <t>Pantry Cabinets</t>
        </is>
      </c>
      <c r="BF596" t="inlineStr">
        <is>
          <t>N-Nitrosomethylethylamine</t>
        </is>
      </c>
    </row>
    <row r="597">
      <c r="A597" t="inlineStr">
        <is>
          <t>Bathroom Hardware Sets</t>
        </is>
      </c>
      <c r="BF597" t="inlineStr">
        <is>
          <t>N-Nitrosomethyl-n-heptylamine</t>
        </is>
      </c>
    </row>
    <row r="598">
      <c r="A598" t="inlineStr">
        <is>
          <t>Soda Makers</t>
        </is>
      </c>
      <c r="BF598" t="inlineStr">
        <is>
          <t>N-Nitrosomethyl-n-hexylamine</t>
        </is>
      </c>
    </row>
    <row r="599">
      <c r="A599" t="inlineStr">
        <is>
          <t>Weight Bar</t>
        </is>
      </c>
      <c r="BF599" t="inlineStr">
        <is>
          <t>N-Nitrosomethyl-n-nonylamine</t>
        </is>
      </c>
    </row>
    <row r="600">
      <c r="A600" t="inlineStr">
        <is>
          <t>Bulletin Boards, Whiteboards, Chalkboards</t>
        </is>
      </c>
      <c r="BF600" t="inlineStr">
        <is>
          <t>N-Nitrosomethyl-n-octylamine</t>
        </is>
      </c>
    </row>
    <row r="601">
      <c r="A601" t="inlineStr">
        <is>
          <t>Makeup Vanities</t>
        </is>
      </c>
      <c r="BF601" t="inlineStr">
        <is>
          <t>N-Nitrosomethyl-n-pentylamine</t>
        </is>
      </c>
    </row>
    <row r="602">
      <c r="A602" t="inlineStr">
        <is>
          <t>Stock &amp; Ready-to-Assemble Kitchen Cabinets</t>
        </is>
      </c>
      <c r="BF602" t="inlineStr">
        <is>
          <t>N-Nitrosomethyl-n-propylamine</t>
        </is>
      </c>
    </row>
    <row r="603">
      <c r="A603" t="inlineStr">
        <is>
          <t>Bar Carts</t>
        </is>
      </c>
      <c r="BF603" t="inlineStr">
        <is>
          <t>N-Nitrosomethyl-n-tetradecylamine</t>
        </is>
      </c>
    </row>
    <row r="604">
      <c r="A604" t="inlineStr">
        <is>
          <t>Restroom Partitions</t>
        </is>
      </c>
      <c r="BF604" t="inlineStr">
        <is>
          <t>N-Nitrosomethyl-n-undecylamine</t>
        </is>
      </c>
    </row>
    <row r="605">
      <c r="A605" t="inlineStr">
        <is>
          <t>Dining Bowls</t>
        </is>
      </c>
      <c r="BF605" t="inlineStr">
        <is>
          <t>N-Nitroso-N-methylurea</t>
        </is>
      </c>
    </row>
    <row r="606">
      <c r="A606" t="inlineStr">
        <is>
          <t>Plates &amp; Saucers</t>
        </is>
      </c>
      <c r="BF606" t="inlineStr">
        <is>
          <t>N-Nitroso-N-methylurethane</t>
        </is>
      </c>
    </row>
    <row r="607">
      <c r="A607" t="inlineStr">
        <is>
          <t>Flushometer Valves</t>
        </is>
      </c>
      <c r="BF607" t="inlineStr">
        <is>
          <t>N-Nitrosomethylvinylamine</t>
        </is>
      </c>
    </row>
    <row r="608">
      <c r="A608" t="inlineStr">
        <is>
          <t>Institutional Furniture Parts &amp; Accessories</t>
        </is>
      </c>
      <c r="BF608" t="inlineStr">
        <is>
          <t>N-Nitrosomorpholine</t>
        </is>
      </c>
    </row>
    <row r="609">
      <c r="A609" t="inlineStr">
        <is>
          <t>Mattresses</t>
        </is>
      </c>
      <c r="BF609" t="inlineStr">
        <is>
          <t>N-Nitrosonornicotine</t>
        </is>
      </c>
    </row>
    <row r="610">
      <c r="A610" t="inlineStr">
        <is>
          <t>Mattress Foundations</t>
        </is>
      </c>
      <c r="BF610" t="inlineStr">
        <is>
          <t>N-Nitrosopiperidine</t>
        </is>
      </c>
    </row>
    <row r="611">
      <c r="A611" t="inlineStr">
        <is>
          <t>Shutters</t>
        </is>
      </c>
      <c r="BF611" t="inlineStr">
        <is>
          <t>N-Nitrosopyrrolidine</t>
        </is>
      </c>
    </row>
    <row r="612">
      <c r="A612" t="inlineStr">
        <is>
          <t>Table Lamps</t>
        </is>
      </c>
      <c r="BF612" t="inlineStr">
        <is>
          <t>N-Nitrososarcosine</t>
        </is>
      </c>
    </row>
    <row r="613">
      <c r="A613" t="inlineStr">
        <is>
          <t>Decorative Torches</t>
        </is>
      </c>
      <c r="BF613" t="inlineStr">
        <is>
          <t>o-Nitrotoluene</t>
        </is>
      </c>
    </row>
    <row r="614">
      <c r="A614" t="inlineStr">
        <is>
          <t>Dwell Studio</t>
        </is>
      </c>
      <c r="BF614" t="inlineStr">
        <is>
          <t>Nitrous oxide</t>
        </is>
      </c>
    </row>
    <row r="615">
      <c r="A615" t="inlineStr">
        <is>
          <t>Mattress Covers and Protectors</t>
        </is>
      </c>
      <c r="BF615" t="inlineStr">
        <is>
          <t>Norethisterone (Norethindrone)</t>
        </is>
      </c>
    </row>
    <row r="616">
      <c r="A616" t="inlineStr">
        <is>
          <t>Trunks</t>
        </is>
      </c>
      <c r="BF616" t="inlineStr">
        <is>
          <t>Norethisterone acetate (Norethindrone acetate)</t>
        </is>
      </c>
    </row>
    <row r="617">
      <c r="A617" t="inlineStr">
        <is>
          <t>Picture Lights</t>
        </is>
      </c>
      <c r="BF617" t="inlineStr">
        <is>
          <t>Norethisterone (Norethindrone)/Ethinyl estradiol</t>
        </is>
      </c>
    </row>
    <row r="618">
      <c r="A618" t="inlineStr">
        <is>
          <t>Stair Accessories</t>
        </is>
      </c>
      <c r="BF618" t="inlineStr">
        <is>
          <t>Norethynodrel</t>
        </is>
      </c>
    </row>
    <row r="619">
      <c r="A619" t="inlineStr">
        <is>
          <t>Interior Doors</t>
        </is>
      </c>
      <c r="BF619" t="inlineStr">
        <is>
          <t>Norgestrel</t>
        </is>
      </c>
    </row>
    <row r="620">
      <c r="A620" t="inlineStr">
        <is>
          <t>Toilet Seat Decals</t>
        </is>
      </c>
      <c r="BF620" t="inlineStr">
        <is>
          <t>Ochratoxin A</t>
        </is>
      </c>
    </row>
    <row r="621">
      <c r="A621" t="inlineStr">
        <is>
          <t>Molding &amp; Millwork</t>
        </is>
      </c>
      <c r="BF621" t="inlineStr">
        <is>
          <t>Oil Orange SS</t>
        </is>
      </c>
    </row>
    <row r="622">
      <c r="A622" t="inlineStr">
        <is>
          <t>Door Hardware Accessories</t>
        </is>
      </c>
      <c r="BF622" t="inlineStr">
        <is>
          <t>Oral contraceptives, combined</t>
        </is>
      </c>
    </row>
    <row r="623">
      <c r="A623" t="inlineStr">
        <is>
          <t>Outdoor Pizza Ovens</t>
        </is>
      </c>
      <c r="BF623" t="inlineStr">
        <is>
          <t>Oral contraceptives, sequential</t>
        </is>
      </c>
    </row>
    <row r="624">
      <c r="A624" t="inlineStr">
        <is>
          <t>Shower &amp; Tub Accessories</t>
        </is>
      </c>
      <c r="BF624" t="inlineStr">
        <is>
          <t>Oryzalin</t>
        </is>
      </c>
    </row>
    <row r="625">
      <c r="A625" t="inlineStr">
        <is>
          <t>Toilet Brushes &amp; Plungers</t>
        </is>
      </c>
      <c r="BF625" t="inlineStr">
        <is>
          <t>Oxadiazon</t>
        </is>
      </c>
    </row>
    <row r="626">
      <c r="A626" t="inlineStr">
        <is>
          <t>Grab Bars</t>
        </is>
      </c>
      <c r="BF626" t="inlineStr">
        <is>
          <t>Oxazepam</t>
        </is>
      </c>
    </row>
    <row r="627">
      <c r="A627" t="inlineStr">
        <is>
          <t>Commercial Floor Care</t>
        </is>
      </c>
      <c r="BF627" t="inlineStr">
        <is>
          <t>Oxymetholone</t>
        </is>
      </c>
    </row>
    <row r="628">
      <c r="A628" t="inlineStr">
        <is>
          <t>Water Filter Pitchers</t>
        </is>
      </c>
      <c r="BF628" t="inlineStr">
        <is>
          <t>Oxytetracycline (internal use)</t>
        </is>
      </c>
    </row>
    <row r="629">
      <c r="A629" t="inlineStr">
        <is>
          <t>Bookends</t>
        </is>
      </c>
      <c r="BF629" t="inlineStr">
        <is>
          <t>Oxytetracycline hydrochloride (internal use)</t>
        </is>
      </c>
    </row>
    <row r="630">
      <c r="A630" t="inlineStr">
        <is>
          <t>Lawn and Beach Chairs</t>
        </is>
      </c>
      <c r="BF630" t="inlineStr">
        <is>
          <t>Oxythioquinox (Chinomethionat)</t>
        </is>
      </c>
    </row>
    <row r="631">
      <c r="A631" t="inlineStr">
        <is>
          <t>Adirondack Chairs</t>
        </is>
      </c>
      <c r="BF631" t="inlineStr">
        <is>
          <t>Paclitaxel</t>
        </is>
      </c>
    </row>
    <row r="632">
      <c r="A632" t="inlineStr">
        <is>
          <t>Patio Rockers &amp; Gliders</t>
        </is>
      </c>
      <c r="BF632" t="inlineStr">
        <is>
          <t>Palygorskite fibers (&gt; 5mm in length)</t>
        </is>
      </c>
    </row>
    <row r="633">
      <c r="A633" t="inlineStr">
        <is>
          <t>Patio Lounge Chairs</t>
        </is>
      </c>
      <c r="BF633" t="inlineStr">
        <is>
          <t>Panfuran S</t>
        </is>
      </c>
    </row>
    <row r="634">
      <c r="A634" t="inlineStr">
        <is>
          <t>Tapestries and Wall Hangings</t>
        </is>
      </c>
      <c r="BF634" t="inlineStr">
        <is>
          <t>Paramethadione</t>
        </is>
      </c>
    </row>
    <row r="635">
      <c r="A635" t="inlineStr">
        <is>
          <t>Wall Décor</t>
        </is>
      </c>
      <c r="BF635" t="inlineStr">
        <is>
          <t>Parathion</t>
        </is>
      </c>
    </row>
    <row r="636">
      <c r="A636" t="inlineStr">
        <is>
          <t>Life Size Cutouts</t>
        </is>
      </c>
      <c r="BF636" t="inlineStr">
        <is>
          <t>Penicillamine</t>
        </is>
      </c>
    </row>
    <row r="637">
      <c r="A637" t="inlineStr">
        <is>
          <t>Ice Buckets, Beverage Tubs &amp; Chillers</t>
        </is>
      </c>
      <c r="BF637" t="inlineStr">
        <is>
          <t>pentabromodiphenyl ether mixture [DE-71 (technical grade)]</t>
        </is>
      </c>
    </row>
    <row r="638">
      <c r="A638" t="inlineStr">
        <is>
          <t>Memo Boards</t>
        </is>
      </c>
      <c r="BF638" t="inlineStr">
        <is>
          <t>Pentachlorophenol</t>
        </is>
      </c>
    </row>
    <row r="639">
      <c r="A639" t="inlineStr">
        <is>
          <t>Cupolas &amp; Weathervanes</t>
        </is>
      </c>
      <c r="BF639" t="inlineStr">
        <is>
          <t>Pentachlorophenol and by-products of its synthesis (complex mixture)</t>
        </is>
      </c>
    </row>
    <row r="640">
      <c r="A640" t="inlineStr">
        <is>
          <t>Weather Instruments</t>
        </is>
      </c>
      <c r="BF640" t="inlineStr">
        <is>
          <t>Pentobarbital sodium</t>
        </is>
      </c>
    </row>
    <row r="641">
      <c r="A641" t="inlineStr">
        <is>
          <t>Floor Installation Accessories</t>
        </is>
      </c>
      <c r="BF641" t="inlineStr">
        <is>
          <t>Pentosan polysulfate sodium</t>
        </is>
      </c>
    </row>
    <row r="642">
      <c r="A642" t="inlineStr">
        <is>
          <t>Floor Underlayments</t>
        </is>
      </c>
      <c r="BF642" t="inlineStr">
        <is>
          <t>Pentostatin</t>
        </is>
      </c>
    </row>
    <row r="643">
      <c r="A643" t="inlineStr">
        <is>
          <t>Floor Vent Covers</t>
        </is>
      </c>
      <c r="BF643" t="inlineStr">
        <is>
          <t>Perfluorooctane sulfonate (PFOS)</t>
        </is>
      </c>
    </row>
    <row r="644">
      <c r="A644" t="inlineStr">
        <is>
          <t>Wallpaper Sample</t>
        </is>
      </c>
      <c r="BF644" t="inlineStr">
        <is>
          <t>Perfluorooctanoic acid (PFOA)</t>
        </is>
      </c>
    </row>
    <row r="645">
      <c r="A645" t="inlineStr">
        <is>
          <t>Awnings</t>
        </is>
      </c>
      <c r="BF645" t="inlineStr">
        <is>
          <t>Pertuzumab</t>
        </is>
      </c>
    </row>
    <row r="646">
      <c r="A646" t="inlineStr">
        <is>
          <t>Shade Sails</t>
        </is>
      </c>
      <c r="BF646" t="inlineStr">
        <is>
          <t>Phenacemide</t>
        </is>
      </c>
    </row>
    <row r="647">
      <c r="A647" t="inlineStr">
        <is>
          <t>Gazebos</t>
        </is>
      </c>
      <c r="BF647" t="inlineStr">
        <is>
          <t>Phenacetin</t>
        </is>
      </c>
    </row>
    <row r="648">
      <c r="A648" t="inlineStr">
        <is>
          <t>Pergolas</t>
        </is>
      </c>
      <c r="BF648" t="inlineStr">
        <is>
          <t>Phenazopyridine</t>
        </is>
      </c>
    </row>
    <row r="649">
      <c r="A649" t="inlineStr">
        <is>
          <t>Beekeeping Supplies</t>
        </is>
      </c>
      <c r="BF649" t="inlineStr">
        <is>
          <t>Phenazopyridine hydrochloride</t>
        </is>
      </c>
    </row>
    <row r="650">
      <c r="A650" t="inlineStr">
        <is>
          <t>Baking Dishes</t>
        </is>
      </c>
      <c r="BF650" t="inlineStr">
        <is>
          <t>Phenesterin</t>
        </is>
      </c>
    </row>
    <row r="651">
      <c r="A651" t="inlineStr">
        <is>
          <t>Muffin &amp; Cupcake Pans</t>
        </is>
      </c>
      <c r="BF651" t="inlineStr">
        <is>
          <t>Phenobarbital</t>
        </is>
      </c>
    </row>
    <row r="652">
      <c r="A652" t="inlineStr">
        <is>
          <t>Bread &amp; Loaf Pans</t>
        </is>
      </c>
      <c r="BF652" t="inlineStr">
        <is>
          <t>Phenolphthalein</t>
        </is>
      </c>
    </row>
    <row r="653">
      <c r="A653" t="inlineStr">
        <is>
          <t>Bakeware Sets</t>
        </is>
      </c>
      <c r="BF653" t="inlineStr">
        <is>
          <t>Phenoxybenzamine</t>
        </is>
      </c>
    </row>
    <row r="654">
      <c r="A654" t="inlineStr">
        <is>
          <t>Napkin Rings, Place Card Holders &amp; Food Markers</t>
        </is>
      </c>
      <c r="BF654" t="inlineStr">
        <is>
          <t>Phenoxybenzamine hydrochloride</t>
        </is>
      </c>
    </row>
    <row r="655">
      <c r="A655" t="inlineStr">
        <is>
          <t>Entry Sets</t>
        </is>
      </c>
      <c r="BF655" t="inlineStr">
        <is>
          <t>Phenprocoumon</t>
        </is>
      </c>
    </row>
    <row r="656">
      <c r="A656" t="inlineStr">
        <is>
          <t>Door Levers</t>
        </is>
      </c>
      <c r="BF656" t="inlineStr">
        <is>
          <t>o-Phenylenediamine and its salts</t>
        </is>
      </c>
    </row>
    <row r="657">
      <c r="A657" t="inlineStr">
        <is>
          <t>Door Knobs</t>
        </is>
      </c>
      <c r="BF657" t="inlineStr">
        <is>
          <t>Phenylhydrazine and its salts</t>
        </is>
      </c>
    </row>
    <row r="658">
      <c r="A658" t="inlineStr">
        <is>
          <t>Deadbolts</t>
        </is>
      </c>
      <c r="BF658" t="inlineStr">
        <is>
          <t>o-Phenylphenate, sodium</t>
        </is>
      </c>
    </row>
    <row r="659">
      <c r="A659" t="inlineStr">
        <is>
          <t>Door Stops</t>
        </is>
      </c>
      <c r="BF659" t="inlineStr">
        <is>
          <t>o-Phenylphenol</t>
        </is>
      </c>
    </row>
    <row r="660">
      <c r="A660" t="inlineStr">
        <is>
          <t>Door Hinges</t>
        </is>
      </c>
      <c r="BF660" t="inlineStr">
        <is>
          <t>Phenylphosphine</t>
        </is>
      </c>
    </row>
    <row r="661">
      <c r="A661" t="inlineStr">
        <is>
          <t>Canisters &amp; Jars</t>
        </is>
      </c>
      <c r="BF661" t="inlineStr">
        <is>
          <t>PhiP(2-Amino-1-methyl-6-phenylimidazol[4,5-b]pyridine)</t>
        </is>
      </c>
    </row>
    <row r="662">
      <c r="A662" t="inlineStr">
        <is>
          <t>Cabinet Hinges</t>
        </is>
      </c>
      <c r="BF662" t="inlineStr">
        <is>
          <t>Pimozide</t>
        </is>
      </c>
    </row>
    <row r="663">
      <c r="A663" t="inlineStr">
        <is>
          <t>Cabinet and Drawer Backplates</t>
        </is>
      </c>
      <c r="BF663" t="inlineStr">
        <is>
          <t>Pioglitazone</t>
        </is>
      </c>
    </row>
    <row r="664">
      <c r="A664" t="inlineStr">
        <is>
          <t>Cabinet and Drawer Knobs</t>
        </is>
      </c>
      <c r="BF664" t="inlineStr">
        <is>
          <t>Pipobroman</t>
        </is>
      </c>
    </row>
    <row r="665">
      <c r="A665" t="inlineStr">
        <is>
          <t>Drawer Slides</t>
        </is>
      </c>
      <c r="BF665" t="inlineStr">
        <is>
          <t>Pirimicarb</t>
        </is>
      </c>
    </row>
    <row r="666">
      <c r="A666" t="inlineStr">
        <is>
          <t>Waiting Room &amp; Reception Chairs</t>
        </is>
      </c>
      <c r="BF666" t="inlineStr">
        <is>
          <t>Plicamycin</t>
        </is>
      </c>
    </row>
    <row r="667">
      <c r="A667" t="inlineStr">
        <is>
          <t>Reception Sofas</t>
        </is>
      </c>
      <c r="BF667" t="inlineStr">
        <is>
          <t>Polybrominated biphenyls</t>
        </is>
      </c>
    </row>
    <row r="668">
      <c r="A668" t="inlineStr">
        <is>
          <t>Reception Benches</t>
        </is>
      </c>
      <c r="BF668" t="inlineStr">
        <is>
          <t>Polychlorinated biphenyls</t>
        </is>
      </c>
    </row>
    <row r="669">
      <c r="A669" t="inlineStr">
        <is>
          <t>Reception Desks</t>
        </is>
      </c>
      <c r="BF669" t="inlineStr">
        <is>
          <t>Polychlorinated biphenyls (containing 60 or more percent chlorine by molecular weight)</t>
        </is>
      </c>
    </row>
    <row r="670">
      <c r="A670" t="inlineStr">
        <is>
          <t>Ceiling Tiles</t>
        </is>
      </c>
      <c r="BF670" t="inlineStr">
        <is>
          <t>Polychlorinated dibenzo-p-dioxins</t>
        </is>
      </c>
    </row>
    <row r="671">
      <c r="A671" t="inlineStr">
        <is>
          <t>Multichannel-Only (MCO) Fulfillment</t>
        </is>
      </c>
      <c r="BF671" t="inlineStr">
        <is>
          <t>Polychlorinated dibenzofurans</t>
        </is>
      </c>
    </row>
    <row r="672">
      <c r="A672" t="inlineStr">
        <is>
          <t>Poker &amp; Card Tables</t>
        </is>
      </c>
      <c r="BF672" t="inlineStr">
        <is>
          <t>Polygeenan</t>
        </is>
      </c>
    </row>
    <row r="673">
      <c r="A673" t="inlineStr">
        <is>
          <t>Futon Frames</t>
        </is>
      </c>
      <c r="BF673" t="inlineStr">
        <is>
          <t>Ponceau MX</t>
        </is>
      </c>
    </row>
    <row r="674">
      <c r="A674" t="inlineStr">
        <is>
          <t>Shade Accessories</t>
        </is>
      </c>
      <c r="BF674" t="inlineStr">
        <is>
          <t>Ponceau 3R</t>
        </is>
      </c>
    </row>
    <row r="675">
      <c r="A675" t="inlineStr">
        <is>
          <t>Cabinet and Drawer Accessories</t>
        </is>
      </c>
      <c r="BF675" t="inlineStr">
        <is>
          <t>Potassium bromate</t>
        </is>
      </c>
    </row>
    <row r="676">
      <c r="A676" t="inlineStr">
        <is>
          <t>Rain Barrels</t>
        </is>
      </c>
      <c r="BF676" t="inlineStr">
        <is>
          <t>Potassium dimethyldithiocarbamate</t>
        </is>
      </c>
    </row>
    <row r="677">
      <c r="A677" t="inlineStr">
        <is>
          <t>Food Service Racks &amp; Shelving</t>
        </is>
      </c>
      <c r="BF677" t="inlineStr">
        <is>
          <t>Pravastatin sodium</t>
        </is>
      </c>
    </row>
    <row r="678">
      <c r="A678" t="inlineStr">
        <is>
          <t>Shower Panels</t>
        </is>
      </c>
      <c r="BF678" t="inlineStr">
        <is>
          <t>Prednisolone sodium phosphate</t>
        </is>
      </c>
    </row>
    <row r="679">
      <c r="A679" t="inlineStr">
        <is>
          <t>Shower Heads</t>
        </is>
      </c>
      <c r="BF679" t="inlineStr">
        <is>
          <t>Primidone</t>
        </is>
      </c>
    </row>
    <row r="680">
      <c r="A680" t="inlineStr">
        <is>
          <t>Arbors</t>
        </is>
      </c>
      <c r="BF680" t="inlineStr">
        <is>
          <t>Procarbazine</t>
        </is>
      </c>
    </row>
    <row r="681">
      <c r="A681" t="inlineStr">
        <is>
          <t>Teapots &amp; Teapot Sets</t>
        </is>
      </c>
      <c r="BF681" t="inlineStr">
        <is>
          <t>Procarbazine hydrochloride</t>
        </is>
      </c>
    </row>
    <row r="682">
      <c r="A682" t="inlineStr">
        <is>
          <t>Wreaths</t>
        </is>
      </c>
      <c r="BF682" t="inlineStr">
        <is>
          <t>Procymidone</t>
        </is>
      </c>
    </row>
    <row r="683">
      <c r="A683" t="inlineStr">
        <is>
          <t>Radiators</t>
        </is>
      </c>
      <c r="BF683" t="inlineStr">
        <is>
          <t>Progesterone</t>
        </is>
      </c>
    </row>
    <row r="684">
      <c r="A684" t="inlineStr">
        <is>
          <t>Hospitality - Booths</t>
        </is>
      </c>
      <c r="BF684" t="inlineStr">
        <is>
          <t>Pronamide</t>
        </is>
      </c>
    </row>
    <row r="685">
      <c r="A685" t="inlineStr">
        <is>
          <t>Decorative Media Players</t>
        </is>
      </c>
      <c r="BF685" t="inlineStr">
        <is>
          <t>Propachlor</t>
        </is>
      </c>
    </row>
    <row r="686">
      <c r="A686" t="inlineStr">
        <is>
          <t>Exterior Doors</t>
        </is>
      </c>
      <c r="BF686" t="inlineStr">
        <is>
          <t>1,3-Propane sultone</t>
        </is>
      </c>
    </row>
    <row r="687">
      <c r="A687" t="inlineStr">
        <is>
          <t>Large Appliance Warranties</t>
        </is>
      </c>
      <c r="BF687" t="inlineStr">
        <is>
          <t>Propargite</t>
        </is>
      </c>
    </row>
    <row r="688">
      <c r="A688" t="inlineStr">
        <is>
          <t>Washer and Dryer Sets</t>
        </is>
      </c>
      <c r="BF688" t="inlineStr">
        <is>
          <t>Propazine</t>
        </is>
      </c>
    </row>
    <row r="689">
      <c r="A689" t="inlineStr">
        <is>
          <t>Towel Rings</t>
        </is>
      </c>
      <c r="BF689" t="inlineStr">
        <is>
          <t>beta-Propiolactone</t>
        </is>
      </c>
    </row>
    <row r="690">
      <c r="A690" t="inlineStr">
        <is>
          <t>Towel &amp; Robe Hooks</t>
        </is>
      </c>
      <c r="BF690" t="inlineStr">
        <is>
          <t>Propoxur</t>
        </is>
      </c>
    </row>
    <row r="691">
      <c r="A691" t="inlineStr">
        <is>
          <t>Dorm Room Furniture</t>
        </is>
      </c>
      <c r="BF691" t="inlineStr">
        <is>
          <t>Propylene glycol mono-t-butyl ether</t>
        </is>
      </c>
    </row>
    <row r="692">
      <c r="A692" t="inlineStr">
        <is>
          <t>Uniters Rugs</t>
        </is>
      </c>
      <c r="BF692" t="inlineStr">
        <is>
          <t>Propylene oxide</t>
        </is>
      </c>
    </row>
    <row r="693">
      <c r="A693" t="inlineStr">
        <is>
          <t>Small Appliance Warranties</t>
        </is>
      </c>
      <c r="BF693" t="inlineStr">
        <is>
          <t>Propylthiouracil</t>
        </is>
      </c>
    </row>
    <row r="694">
      <c r="A694" t="inlineStr">
        <is>
          <t>String Lights</t>
        </is>
      </c>
      <c r="BF694" t="inlineStr">
        <is>
          <t>Pulegone</t>
        </is>
      </c>
    </row>
    <row r="695">
      <c r="A695" t="inlineStr">
        <is>
          <t>Air Purifiers</t>
        </is>
      </c>
      <c r="BF695" t="inlineStr">
        <is>
          <t>Pymetrozine</t>
        </is>
      </c>
    </row>
    <row r="696">
      <c r="A696" t="inlineStr">
        <is>
          <t>Humidifiers</t>
        </is>
      </c>
      <c r="BF696" t="inlineStr">
        <is>
          <t>Pyridine</t>
        </is>
      </c>
    </row>
    <row r="697">
      <c r="A697" t="inlineStr">
        <is>
          <t>Air Treatment Accessories</t>
        </is>
      </c>
      <c r="BF697" t="inlineStr">
        <is>
          <t>Pyrimethamine</t>
        </is>
      </c>
    </row>
    <row r="698">
      <c r="A698" t="inlineStr">
        <is>
          <t>Dehumidifiers</t>
        </is>
      </c>
      <c r="BF698" t="inlineStr">
        <is>
          <t>Quazepam</t>
        </is>
      </c>
    </row>
    <row r="699">
      <c r="A699" t="inlineStr">
        <is>
          <t>Log Storage</t>
        </is>
      </c>
      <c r="BF699" t="inlineStr">
        <is>
          <t>Quinoline and its strong acid salts</t>
        </is>
      </c>
    </row>
    <row r="700">
      <c r="A700" t="inlineStr">
        <is>
          <t>Crib Sheets</t>
        </is>
      </c>
      <c r="BF700" t="inlineStr">
        <is>
          <t>Radionuclides</t>
        </is>
      </c>
    </row>
    <row r="701">
      <c r="A701" t="inlineStr">
        <is>
          <t>Crib Bedding Accessories</t>
        </is>
      </c>
      <c r="BF701" t="inlineStr">
        <is>
          <t>Reserpine</t>
        </is>
      </c>
    </row>
    <row r="702">
      <c r="A702" t="inlineStr">
        <is>
          <t>Product Credit</t>
        </is>
      </c>
      <c r="BF702" t="inlineStr">
        <is>
          <t>Residual (heavy) fuel oils</t>
        </is>
      </c>
    </row>
    <row r="703">
      <c r="A703" t="inlineStr">
        <is>
          <t>Tabletop Fireplaces</t>
        </is>
      </c>
      <c r="BF703" t="inlineStr">
        <is>
          <t>Resmethrin</t>
        </is>
      </c>
    </row>
    <row r="704">
      <c r="A704" t="inlineStr">
        <is>
          <t>Peel and Stick Backsplash Tile</t>
        </is>
      </c>
      <c r="BF704" t="inlineStr">
        <is>
          <t>Retinol/retinyl esters, when in daily dosages in excess of 10,000 IU, or 3,000 retinol equivalents.</t>
        </is>
      </c>
    </row>
    <row r="705">
      <c r="A705" t="inlineStr">
        <is>
          <t>Kids Step Stools</t>
        </is>
      </c>
      <c r="BF705" t="inlineStr">
        <is>
          <t>Ribavirin</t>
        </is>
      </c>
    </row>
    <row r="706">
      <c r="A706" t="inlineStr">
        <is>
          <t>Shower Curtain Rods</t>
        </is>
      </c>
      <c r="BF706" t="inlineStr">
        <is>
          <t>Riddelliine</t>
        </is>
      </c>
    </row>
    <row r="707">
      <c r="A707" t="inlineStr">
        <is>
          <t>Wall Paneling</t>
        </is>
      </c>
      <c r="BF707" t="inlineStr">
        <is>
          <t>Rifampin</t>
        </is>
      </c>
    </row>
    <row r="708">
      <c r="A708" t="inlineStr">
        <is>
          <t>House Letters &amp; Numbers</t>
        </is>
      </c>
      <c r="BF708" t="inlineStr">
        <is>
          <t>Safrole</t>
        </is>
      </c>
    </row>
    <row r="709">
      <c r="A709" t="inlineStr">
        <is>
          <t>Lighting Warranties</t>
        </is>
      </c>
      <c r="BF709" t="inlineStr">
        <is>
          <t>Salted fish, Chinese-style</t>
        </is>
      </c>
    </row>
    <row r="710">
      <c r="A710" t="inlineStr">
        <is>
          <t>Handy</t>
        </is>
      </c>
      <c r="BF710" t="inlineStr">
        <is>
          <t>Secobarbital sodium</t>
        </is>
      </c>
    </row>
    <row r="711">
      <c r="A711" t="inlineStr">
        <is>
          <t>Soft Seating</t>
        </is>
      </c>
      <c r="BF711" t="inlineStr">
        <is>
          <t>Sedaxane</t>
        </is>
      </c>
    </row>
    <row r="712">
      <c r="A712" t="inlineStr">
        <is>
          <t>Uniters Renovation - Plumbing</t>
        </is>
      </c>
      <c r="BF712" t="inlineStr">
        <is>
          <t>Selenium sulfide</t>
        </is>
      </c>
    </row>
    <row r="713">
      <c r="A713" t="inlineStr">
        <is>
          <t>Planter Accessories</t>
        </is>
      </c>
      <c r="BF713" t="inlineStr">
        <is>
          <t>Sermorelin acetate</t>
        </is>
      </c>
    </row>
    <row r="714">
      <c r="A714" t="inlineStr">
        <is>
          <t>Charcoal Grills</t>
        </is>
      </c>
      <c r="BF714" t="inlineStr">
        <is>
          <t>Shale-oils</t>
        </is>
      </c>
    </row>
    <row r="715">
      <c r="A715" t="inlineStr">
        <is>
          <t>Track Lighting Kits</t>
        </is>
      </c>
      <c r="BF715" t="inlineStr">
        <is>
          <t>Silica, crystalline (airborne particles of respirable size)</t>
        </is>
      </c>
    </row>
    <row r="716">
      <c r="A716" t="inlineStr">
        <is>
          <t>Recessed Lighting Kits</t>
        </is>
      </c>
      <c r="BF716" t="inlineStr">
        <is>
          <t>Simazine</t>
        </is>
      </c>
    </row>
    <row r="717">
      <c r="A717" t="inlineStr">
        <is>
          <t>Track Lighting Heads &amp; Pendants</t>
        </is>
      </c>
      <c r="BF717" t="inlineStr">
        <is>
          <t>Sodium dimethyldithiocarbamate</t>
        </is>
      </c>
    </row>
    <row r="718">
      <c r="A718" t="inlineStr">
        <is>
          <t>Track Lighting Tracks, Rails &amp; Connectors</t>
        </is>
      </c>
      <c r="BF718" t="inlineStr">
        <is>
          <t>Soots, tars, and mineral oils (untreated and mildly treated oils and used engine oils)</t>
        </is>
      </c>
    </row>
    <row r="719">
      <c r="A719" t="inlineStr">
        <is>
          <t>Recessed Lighting Trims</t>
        </is>
      </c>
      <c r="BF719" t="inlineStr">
        <is>
          <t>Spirodiclofen</t>
        </is>
      </c>
    </row>
    <row r="720">
      <c r="A720" t="inlineStr">
        <is>
          <t>Wall Organizers, Wall Baskets, and Key Organizers</t>
        </is>
      </c>
      <c r="BF720" t="inlineStr">
        <is>
          <t>Spironolactone</t>
        </is>
      </c>
    </row>
    <row r="721">
      <c r="A721" t="inlineStr">
        <is>
          <t>Coffee Pods &amp; K-Cups</t>
        </is>
      </c>
      <c r="BF721" t="inlineStr">
        <is>
          <t>Stanozolol</t>
        </is>
      </c>
    </row>
    <row r="722">
      <c r="A722" t="inlineStr">
        <is>
          <t>Curtains, Drapes, &amp; Valences Samples</t>
        </is>
      </c>
      <c r="BF722" t="inlineStr">
        <is>
          <t>Sterigmatocystin</t>
        </is>
      </c>
    </row>
    <row r="723">
      <c r="A723" t="inlineStr">
        <is>
          <t>Large Appliances Fulfillment Services</t>
        </is>
      </c>
      <c r="BF723" t="inlineStr">
        <is>
          <t>Streptomycin sulfate</t>
        </is>
      </c>
    </row>
    <row r="724">
      <c r="A724" t="inlineStr">
        <is>
          <t>Outdoor Structures &amp; Spa Warranties</t>
        </is>
      </c>
      <c r="BF724" t="inlineStr">
        <is>
          <t>Streptozocin (streptozotocin)</t>
        </is>
      </c>
    </row>
    <row r="725">
      <c r="A725" t="inlineStr">
        <is>
          <t>Portable Washers &amp; Dryers</t>
        </is>
      </c>
      <c r="BF725" t="inlineStr">
        <is>
          <t>Streptozotocin (streptozocin)</t>
        </is>
      </c>
    </row>
    <row r="726">
      <c r="A726" t="inlineStr">
        <is>
          <t>Adjustable Beds</t>
        </is>
      </c>
      <c r="BF726" t="inlineStr">
        <is>
          <t>Strong inorganic acid mists containing sulfuric acid</t>
        </is>
      </c>
    </row>
    <row r="727">
      <c r="A727" t="inlineStr">
        <is>
          <t>Closet Organizer Accessories</t>
        </is>
      </c>
      <c r="BF727" t="inlineStr">
        <is>
          <t>Styrene</t>
        </is>
      </c>
    </row>
    <row r="728">
      <c r="A728" t="inlineStr">
        <is>
          <t>Shower Benches</t>
        </is>
      </c>
      <c r="BF728" t="inlineStr">
        <is>
          <t>Styrene oxide</t>
        </is>
      </c>
    </row>
    <row r="729">
      <c r="A729" t="inlineStr">
        <is>
          <t>Placemats, Chargers, &amp; Napkins</t>
        </is>
      </c>
      <c r="BF729" t="inlineStr">
        <is>
          <t>Sulfallate</t>
        </is>
      </c>
    </row>
    <row r="730">
      <c r="A730" t="inlineStr">
        <is>
          <t>Clothing &amp; Garment Racks</t>
        </is>
      </c>
      <c r="BF730" t="inlineStr">
        <is>
          <t>Sulfasalazine (Salicylazosulfapyridine)</t>
        </is>
      </c>
    </row>
    <row r="731">
      <c r="A731" t="inlineStr">
        <is>
          <t>Nursery Furniture Sets</t>
        </is>
      </c>
      <c r="BF731" t="inlineStr">
        <is>
          <t>Sulfur dioxidee</t>
        </is>
      </c>
    </row>
    <row r="732">
      <c r="A732" t="inlineStr">
        <is>
          <t>Wood Pellet Grills</t>
        </is>
      </c>
      <c r="BF732" t="inlineStr">
        <is>
          <t>Sulindac</t>
        </is>
      </c>
    </row>
    <row r="733">
      <c r="A733" t="inlineStr">
        <is>
          <t>Wayfair Registry</t>
        </is>
      </c>
      <c r="BF733" t="inlineStr">
        <is>
          <t>Talc containing asbestiform fibers</t>
        </is>
      </c>
    </row>
    <row r="734">
      <c r="A734" t="inlineStr">
        <is>
          <t>Beauty Organizers</t>
        </is>
      </c>
      <c r="BF734" t="inlineStr">
        <is>
          <t>Tamoxifen and its salts</t>
        </is>
      </c>
    </row>
    <row r="735">
      <c r="A735" t="inlineStr">
        <is>
          <t>Security Lighting</t>
        </is>
      </c>
      <c r="BF735" t="inlineStr">
        <is>
          <t>Tamoxifen citrate</t>
        </is>
      </c>
    </row>
    <row r="736">
      <c r="A736" t="inlineStr">
        <is>
          <t>Fireplace Screens &amp; Doors</t>
        </is>
      </c>
      <c r="BF736" t="inlineStr">
        <is>
          <t>Temazepam</t>
        </is>
      </c>
    </row>
    <row r="737">
      <c r="A737" t="inlineStr">
        <is>
          <t>Garden Accents</t>
        </is>
      </c>
      <c r="BF737" t="inlineStr">
        <is>
          <t>Teniposide</t>
        </is>
      </c>
    </row>
    <row r="738">
      <c r="A738" t="inlineStr">
        <is>
          <t>Evaporative Coolers</t>
        </is>
      </c>
      <c r="BF738" t="inlineStr">
        <is>
          <t>Terbacil</t>
        </is>
      </c>
    </row>
    <row r="739">
      <c r="A739" t="inlineStr">
        <is>
          <t>Bathrobes</t>
        </is>
      </c>
      <c r="BF739" t="inlineStr">
        <is>
          <t>Teriparatide</t>
        </is>
      </c>
    </row>
    <row r="740">
      <c r="A740" t="inlineStr">
        <is>
          <t>Outdoor Wall Decor</t>
        </is>
      </c>
      <c r="BF740" t="inlineStr">
        <is>
          <t>Terrazole</t>
        </is>
      </c>
    </row>
    <row r="741">
      <c r="A741" t="inlineStr">
        <is>
          <t>Doormats</t>
        </is>
      </c>
      <c r="BF741" t="inlineStr">
        <is>
          <t>Testosterone and its esters</t>
        </is>
      </c>
    </row>
    <row r="742">
      <c r="A742" t="inlineStr">
        <is>
          <t>Kitchen Mats</t>
        </is>
      </c>
      <c r="BF742" t="inlineStr">
        <is>
          <t>Testosterone cypionate</t>
        </is>
      </c>
    </row>
    <row r="743">
      <c r="A743" t="inlineStr">
        <is>
          <t>Decorative Boxes</t>
        </is>
      </c>
      <c r="BF743" t="inlineStr">
        <is>
          <t>Testosterone enanthate</t>
        </is>
      </c>
    </row>
    <row r="744">
      <c r="A744" t="inlineStr">
        <is>
          <t>Microfridge Combo Units</t>
        </is>
      </c>
      <c r="BF744" t="inlineStr">
        <is>
          <t>Tetrabromobisphenol A</t>
        </is>
      </c>
    </row>
    <row r="745">
      <c r="A745" t="inlineStr">
        <is>
          <t>Gas Fireplaces</t>
        </is>
      </c>
      <c r="BF745" t="inlineStr">
        <is>
          <t>3,3',4,4'-Tetrachloroazobenzene</t>
        </is>
      </c>
    </row>
    <row r="746">
      <c r="A746" t="inlineStr">
        <is>
          <t>Barn Door Hardware</t>
        </is>
      </c>
      <c r="BF746" t="inlineStr">
        <is>
          <t>2,3,7,8-Tetrachlorodibenzo-p-dioxin (TCDD)</t>
        </is>
      </c>
    </row>
    <row r="747">
      <c r="A747" t="inlineStr">
        <is>
          <t>Fabric Samples</t>
        </is>
      </c>
      <c r="BF747" t="inlineStr">
        <is>
          <t>1,1,1,2-Tetrachloroethane</t>
        </is>
      </c>
    </row>
    <row r="748">
      <c r="A748" t="inlineStr">
        <is>
          <t>Glass Sample</t>
        </is>
      </c>
      <c r="BF748" t="inlineStr">
        <is>
          <t>1,1,2,2-Tetrachloroethane</t>
        </is>
      </c>
    </row>
    <row r="749">
      <c r="A749" t="inlineStr">
        <is>
          <t>Metal Sample</t>
        </is>
      </c>
      <c r="BF749" t="inlineStr">
        <is>
          <t>Tetrachloroethylene (Perchloroethylene)</t>
        </is>
      </c>
    </row>
    <row r="750">
      <c r="A750" t="inlineStr">
        <is>
          <t>Plastic Sample</t>
        </is>
      </c>
      <c r="BF750" t="inlineStr">
        <is>
          <t>p-a,a,a-Tetrachlorotoluene</t>
        </is>
      </c>
    </row>
    <row r="751">
      <c r="A751" t="inlineStr">
        <is>
          <t>Ceramic/Stone Sample</t>
        </is>
      </c>
      <c r="BF751" t="inlineStr">
        <is>
          <t>Tetrachlorvinphos</t>
        </is>
      </c>
    </row>
    <row r="752">
      <c r="A752" t="inlineStr">
        <is>
          <t>Wicker/Rattan Sample</t>
        </is>
      </c>
      <c r="BF752" t="inlineStr">
        <is>
          <t>Tetracycline (internal use)</t>
        </is>
      </c>
    </row>
    <row r="753">
      <c r="A753" t="inlineStr">
        <is>
          <t>Textile Sample</t>
        </is>
      </c>
      <c r="BF753" t="inlineStr">
        <is>
          <t>Tetracyclines (internal use)</t>
        </is>
      </c>
    </row>
    <row r="754">
      <c r="A754" t="inlineStr">
        <is>
          <t>Thermostats</t>
        </is>
      </c>
      <c r="BF754" t="inlineStr">
        <is>
          <t>Tetracycline hydrochloride (internal use)</t>
        </is>
      </c>
    </row>
    <row r="755">
      <c r="A755" t="inlineStr">
        <is>
          <t>Restaurant Table Bases</t>
        </is>
      </c>
      <c r="BF755" t="inlineStr">
        <is>
          <t>Tetrafluoroethylene</t>
        </is>
      </c>
    </row>
    <row r="756">
      <c r="A756" t="inlineStr">
        <is>
          <t>Restaurant Tables</t>
        </is>
      </c>
      <c r="BF756" t="inlineStr">
        <is>
          <t>Tetranitromethane</t>
        </is>
      </c>
    </row>
    <row r="757">
      <c r="A757" t="inlineStr">
        <is>
          <t>Outdoor Flush Mounts</t>
        </is>
      </c>
      <c r="BF757" t="inlineStr">
        <is>
          <t>Thalidomide</t>
        </is>
      </c>
    </row>
    <row r="758">
      <c r="A758" t="inlineStr">
        <is>
          <t>Novelty Lighting</t>
        </is>
      </c>
      <c r="BF758" t="inlineStr">
        <is>
          <t>Thioacetamide</t>
        </is>
      </c>
    </row>
    <row r="759">
      <c r="A759" t="inlineStr">
        <is>
          <t>Kitchen Appliance Packages</t>
        </is>
      </c>
      <c r="BF759" t="inlineStr">
        <is>
          <t>4,4'-Thiodianiline</t>
        </is>
      </c>
    </row>
    <row r="760">
      <c r="A760" t="inlineStr">
        <is>
          <t>Commercial Cooking Equipment</t>
        </is>
      </c>
      <c r="BF760" t="inlineStr">
        <is>
          <t>Thiodicarb</t>
        </is>
      </c>
    </row>
    <row r="761">
      <c r="A761" t="inlineStr">
        <is>
          <t>Commercial Work Tables</t>
        </is>
      </c>
      <c r="BF761" t="inlineStr">
        <is>
          <t>Thioguanine</t>
        </is>
      </c>
    </row>
    <row r="762">
      <c r="A762" t="inlineStr">
        <is>
          <t>Countertop Ovens &amp; Cookers</t>
        </is>
      </c>
      <c r="BF762" t="inlineStr">
        <is>
          <t>Thiouracil</t>
        </is>
      </c>
    </row>
    <row r="763">
      <c r="A763" t="inlineStr">
        <is>
          <t>Commercial Ovens &amp; Ranges</t>
        </is>
      </c>
      <c r="BF763" t="inlineStr">
        <is>
          <t>Thiourea</t>
        </is>
      </c>
    </row>
    <row r="764">
      <c r="A764" t="inlineStr">
        <is>
          <t>Commercial Refrigerators &amp; Freezers</t>
        </is>
      </c>
      <c r="BF764" t="inlineStr">
        <is>
          <t>Thorium dioxide</t>
        </is>
      </c>
    </row>
    <row r="765">
      <c r="A765" t="inlineStr">
        <is>
          <t>Knife Storage</t>
        </is>
      </c>
      <c r="BF765" t="inlineStr">
        <is>
          <t>Titanium dioxide (airborne, unbound particles of respirable size)</t>
        </is>
      </c>
    </row>
    <row r="766">
      <c r="A766" t="inlineStr">
        <is>
          <t>Buffet Accessories</t>
        </is>
      </c>
      <c r="BF766" t="inlineStr">
        <is>
          <t>Tobacco, oral use of smokeless products</t>
        </is>
      </c>
    </row>
    <row r="767">
      <c r="A767" t="inlineStr">
        <is>
          <t>Smart &amp; Electronic Door Locks</t>
        </is>
      </c>
      <c r="BF767" t="inlineStr">
        <is>
          <t>Tobacco smoke</t>
        </is>
      </c>
    </row>
    <row r="768">
      <c r="A768" t="inlineStr">
        <is>
          <t>Privacy Booths</t>
        </is>
      </c>
      <c r="BF768" t="inlineStr">
        <is>
          <t>Tobacco smoke (primary)</t>
        </is>
      </c>
    </row>
    <row r="769">
      <c r="A769" t="inlineStr">
        <is>
          <t>Interactive Tables</t>
        </is>
      </c>
      <c r="BF769" t="inlineStr">
        <is>
          <t>Tobramycin sulfate</t>
        </is>
      </c>
    </row>
    <row r="770">
      <c r="A770" t="inlineStr">
        <is>
          <t>Ceiling Fan Parts and Accessories</t>
        </is>
      </c>
      <c r="BF770" t="inlineStr">
        <is>
          <t>Toluene</t>
        </is>
      </c>
    </row>
    <row r="771">
      <c r="A771" t="inlineStr">
        <is>
          <t>Bar Equipment &amp; Accessories</t>
        </is>
      </c>
      <c r="BF771" t="inlineStr">
        <is>
          <t>Toluene diisocyanate</t>
        </is>
      </c>
    </row>
    <row r="772">
      <c r="A772" t="inlineStr">
        <is>
          <t>Footboards</t>
        </is>
      </c>
      <c r="BF772" t="inlineStr">
        <is>
          <t>o-Toluidine</t>
        </is>
      </c>
    </row>
    <row r="773">
      <c r="A773" t="inlineStr">
        <is>
          <t>Outdoor Kitchens</t>
        </is>
      </c>
      <c r="BF773" t="inlineStr">
        <is>
          <t>o-Toluidine hydrochloride</t>
        </is>
      </c>
    </row>
    <row r="774">
      <c r="A774" t="inlineStr">
        <is>
          <t>Teen Beds</t>
        </is>
      </c>
      <c r="BF774" t="inlineStr">
        <is>
          <t>Topiramate</t>
        </is>
      </c>
    </row>
    <row r="775">
      <c r="A775" t="inlineStr">
        <is>
          <t>Teen Bookcases</t>
        </is>
      </c>
      <c r="BF775" t="inlineStr">
        <is>
          <t>Toxaphene (Polychlorinated camphenes)</t>
        </is>
      </c>
    </row>
    <row r="776">
      <c r="A776" t="inlineStr">
        <is>
          <t>Teens Headboards</t>
        </is>
      </c>
      <c r="BF776" t="inlineStr">
        <is>
          <t>Toxins derived from Fusarium moniliforme (Fusarium verticillioides)</t>
        </is>
      </c>
    </row>
    <row r="777">
      <c r="A777" t="inlineStr">
        <is>
          <t>Teen Nightstands</t>
        </is>
      </c>
      <c r="BF777" t="inlineStr">
        <is>
          <t>Treosulfan</t>
        </is>
      </c>
    </row>
    <row r="778">
      <c r="A778" t="inlineStr">
        <is>
          <t>Teen Dressers</t>
        </is>
      </c>
      <c r="BF778" t="inlineStr">
        <is>
          <t>Triadimefon</t>
        </is>
      </c>
    </row>
    <row r="779">
      <c r="A779" t="inlineStr">
        <is>
          <t>Square Trade - Plumbing Core</t>
        </is>
      </c>
      <c r="BF779" t="inlineStr">
        <is>
          <t>Triamterene</t>
        </is>
      </c>
    </row>
    <row r="780">
      <c r="A780" t="inlineStr">
        <is>
          <t>Square Trade - Plumbing Vanities</t>
        </is>
      </c>
      <c r="BF780" t="inlineStr">
        <is>
          <t>Triazolam</t>
        </is>
      </c>
    </row>
    <row r="781">
      <c r="A781" t="inlineStr">
        <is>
          <t>Changing Table Toppers</t>
        </is>
      </c>
      <c r="BF781" t="inlineStr">
        <is>
          <t>S,S,S-Tributyl phosphorotrithioate (Tribufos, DEF)</t>
        </is>
      </c>
    </row>
    <row r="782">
      <c r="A782" t="inlineStr">
        <is>
          <t>Square Trade - Upholstery Niche</t>
        </is>
      </c>
      <c r="BF782" t="inlineStr">
        <is>
          <t>Tributyltin methacrylate</t>
        </is>
      </c>
    </row>
    <row r="783">
      <c r="A783" t="inlineStr">
        <is>
          <t>Teacher Desks</t>
        </is>
      </c>
      <c r="BF783" t="inlineStr">
        <is>
          <t>Trichlormethine (Trimustine hydrochloride)</t>
        </is>
      </c>
    </row>
    <row r="784">
      <c r="A784" t="inlineStr">
        <is>
          <t>Study Carrels</t>
        </is>
      </c>
      <c r="BF784" t="inlineStr">
        <is>
          <t>Trichloroacetic acid</t>
        </is>
      </c>
    </row>
    <row r="785">
      <c r="A785" t="inlineStr">
        <is>
          <t>Toasters</t>
        </is>
      </c>
      <c r="BF785" t="inlineStr">
        <is>
          <t>Trichloroethylene</t>
        </is>
      </c>
    </row>
    <row r="786">
      <c r="A786" t="inlineStr">
        <is>
          <t>Wall Plates</t>
        </is>
      </c>
      <c r="BF786" t="inlineStr">
        <is>
          <t>2,4,6-Trichlorophenol</t>
        </is>
      </c>
    </row>
    <row r="787">
      <c r="A787" t="inlineStr">
        <is>
          <t>Square Trade - Kitchen and Dining</t>
        </is>
      </c>
      <c r="BF787" t="inlineStr">
        <is>
          <t>1,2,3-Trichloropropane</t>
        </is>
      </c>
    </row>
    <row r="788">
      <c r="A788" t="inlineStr">
        <is>
          <t>Square Trade - Upholstery</t>
        </is>
      </c>
      <c r="BF788" t="inlineStr">
        <is>
          <t>Trientine hydrochloride</t>
        </is>
      </c>
    </row>
    <row r="789">
      <c r="A789" t="inlineStr">
        <is>
          <t>Square Trade Rugs</t>
        </is>
      </c>
      <c r="BF789" t="inlineStr">
        <is>
          <t>Triforine</t>
        </is>
      </c>
    </row>
    <row r="790">
      <c r="A790" t="inlineStr">
        <is>
          <t>Square Trade - Youth</t>
        </is>
      </c>
      <c r="BF790" t="inlineStr">
        <is>
          <t>Trilostane</t>
        </is>
      </c>
    </row>
    <row r="791">
      <c r="A791" t="inlineStr">
        <is>
          <t>Square Trade - Office</t>
        </is>
      </c>
      <c r="BF791" t="inlineStr">
        <is>
          <t>Trimethadione</t>
        </is>
      </c>
    </row>
    <row r="792">
      <c r="A792" t="inlineStr">
        <is>
          <t>Guest Room Sets</t>
        </is>
      </c>
      <c r="BF792" t="inlineStr">
        <is>
          <t>2,4,5-Trimethylaniline and its strong acid salts</t>
        </is>
      </c>
    </row>
    <row r="793">
      <c r="A793" t="inlineStr">
        <is>
          <t>Square Trade - Utility Bedding</t>
        </is>
      </c>
      <c r="BF793" t="inlineStr">
        <is>
          <t>Trimethyl phosphate</t>
        </is>
      </c>
    </row>
    <row r="794">
      <c r="A794" t="inlineStr">
        <is>
          <t>Square Trade - Mattresses</t>
        </is>
      </c>
      <c r="BF794" t="inlineStr">
        <is>
          <t>Trimetrexate glucuronate</t>
        </is>
      </c>
    </row>
    <row r="795">
      <c r="A795" t="inlineStr">
        <is>
          <t>Underfloor Heating</t>
        </is>
      </c>
      <c r="BF795" t="inlineStr">
        <is>
          <t>2,4,6-Trinitrotoluene (TNT)</t>
        </is>
      </c>
    </row>
    <row r="796">
      <c r="A796" t="inlineStr">
        <is>
          <t>Can Openers, Food Scales &amp; Packaging Appliances</t>
        </is>
      </c>
      <c r="BF796" t="inlineStr">
        <is>
          <t>Triphenyltin hydroxide</t>
        </is>
      </c>
    </row>
    <row r="797">
      <c r="A797" t="inlineStr">
        <is>
          <t>Specialized Food Preparation</t>
        </is>
      </c>
      <c r="BF797" t="inlineStr">
        <is>
          <t>Tris(1-aziridinyl)phosphine sulfide (Thiotepa)</t>
        </is>
      </c>
    </row>
    <row r="798">
      <c r="A798" t="inlineStr">
        <is>
          <t>Design Services</t>
        </is>
      </c>
      <c r="BF798" t="inlineStr">
        <is>
          <t>Tris(2-chloroethyl) phosphate</t>
        </is>
      </c>
    </row>
    <row r="799">
      <c r="A799" t="inlineStr">
        <is>
          <t>Rice Cookers and Food Steamers</t>
        </is>
      </c>
      <c r="BF799" t="inlineStr">
        <is>
          <t>Tris(2,3-dibromopropyl)phosphate</t>
        </is>
      </c>
    </row>
    <row r="800">
      <c r="A800" t="inlineStr">
        <is>
          <t>Water Bottles, Travel Mugs &amp; Tumblers</t>
        </is>
      </c>
      <c r="BF800" t="inlineStr">
        <is>
          <t>Tris(1,3-dichloro-2-propyl) phosphate (TDCPP)</t>
        </is>
      </c>
    </row>
    <row r="801">
      <c r="A801" t="inlineStr">
        <is>
          <t>Wood Samples</t>
        </is>
      </c>
      <c r="BF801" t="inlineStr">
        <is>
          <t>Trp-P-1 (Tryptophan-P-1)</t>
        </is>
      </c>
    </row>
    <row r="802">
      <c r="A802" t="inlineStr">
        <is>
          <t>Kitchen Sink Storage</t>
        </is>
      </c>
      <c r="BF802" t="inlineStr">
        <is>
          <t>Trp-P-2 (Tryptophan-P-2)</t>
        </is>
      </c>
    </row>
    <row r="803">
      <c r="A803" t="inlineStr">
        <is>
          <t>Bed Accessories</t>
        </is>
      </c>
      <c r="BF803" t="inlineStr">
        <is>
          <t>Trypan blue (commercial grade)</t>
        </is>
      </c>
    </row>
    <row r="804">
      <c r="A804" t="inlineStr">
        <is>
          <t>Square Trade - Nursery</t>
        </is>
      </c>
      <c r="BF804" t="inlineStr">
        <is>
          <t>Unleaded gasoline (wholly vaporized)</t>
        </is>
      </c>
    </row>
    <row r="805">
      <c r="A805" t="inlineStr">
        <is>
          <t>Square Trade - Hardware</t>
        </is>
      </c>
      <c r="BF805" t="inlineStr">
        <is>
          <t>Uracil mustard</t>
        </is>
      </c>
    </row>
    <row r="806">
      <c r="A806" t="inlineStr">
        <is>
          <t>Stationery &amp; Coffee Table Books</t>
        </is>
      </c>
      <c r="BF806" t="inlineStr">
        <is>
          <t>Urethane (Ethyl carbamate)</t>
        </is>
      </c>
    </row>
    <row r="807">
      <c r="A807" t="inlineStr">
        <is>
          <t>Teen Bedding</t>
        </is>
      </c>
      <c r="BF807" t="inlineStr">
        <is>
          <t>Urofollitropin</t>
        </is>
      </c>
    </row>
    <row r="808">
      <c r="A808" t="inlineStr">
        <is>
          <t>Beverage Refrigerators &amp; Coolers</t>
        </is>
      </c>
      <c r="BF808" t="inlineStr">
        <is>
          <t>Valproate (Valproic acid)</t>
        </is>
      </c>
    </row>
    <row r="809">
      <c r="A809" t="inlineStr">
        <is>
          <t>Reception Sets</t>
        </is>
      </c>
      <c r="BF809" t="inlineStr">
        <is>
          <t>Vanadium pentoxide (orthorhombic crystalline form)</t>
        </is>
      </c>
    </row>
    <row r="810">
      <c r="A810" t="inlineStr">
        <is>
          <t>Commercial Plumbing Parts &amp; Accessories</t>
        </is>
      </c>
      <c r="BF810" t="inlineStr">
        <is>
          <t>Vinblastine sulfate</t>
        </is>
      </c>
    </row>
    <row r="811">
      <c r="A811" t="inlineStr">
        <is>
          <t>Christmas Tree Skirts &amp; Collars</t>
        </is>
      </c>
      <c r="BF811" t="inlineStr">
        <is>
          <t>Vinclozolin</t>
        </is>
      </c>
    </row>
    <row r="812">
      <c r="A812" t="inlineStr">
        <is>
          <t>Teen Desks</t>
        </is>
      </c>
      <c r="BF812" t="inlineStr">
        <is>
          <t>Vincristine sulfate</t>
        </is>
      </c>
    </row>
    <row r="813">
      <c r="A813" t="inlineStr">
        <is>
          <t>Deep Fryers</t>
        </is>
      </c>
      <c r="BF813" t="inlineStr">
        <is>
          <t>Vinyl bromide</t>
        </is>
      </c>
    </row>
    <row r="814">
      <c r="A814" t="inlineStr">
        <is>
          <t>Square Trade Fireplaces &amp; Grills</t>
        </is>
      </c>
      <c r="BF814" t="inlineStr">
        <is>
          <t>Vinyl chloride</t>
        </is>
      </c>
    </row>
    <row r="815">
      <c r="A815" t="inlineStr">
        <is>
          <t>Square Trade Storage &amp; Organization</t>
        </is>
      </c>
      <c r="BF815" t="inlineStr">
        <is>
          <t>4-Vinylcyclohexene</t>
        </is>
      </c>
    </row>
    <row r="816">
      <c r="A816" t="inlineStr">
        <is>
          <t>Playground Flooring</t>
        </is>
      </c>
      <c r="BF816" t="inlineStr">
        <is>
          <t>4-Vinyl-1-cyclohexene diepoxide (Vinyl cyclohexenedioxide)</t>
        </is>
      </c>
    </row>
    <row r="817">
      <c r="A817" t="inlineStr">
        <is>
          <t>Shower Curtain Hooks and Accessories</t>
        </is>
      </c>
      <c r="BF817" t="inlineStr">
        <is>
          <t>Vinyl fluoride</t>
        </is>
      </c>
    </row>
    <row r="818">
      <c r="A818" t="inlineStr">
        <is>
          <t>Gift Cards for Physical Store</t>
        </is>
      </c>
      <c r="BF818" t="inlineStr">
        <is>
          <t>Vinylidene chloride (1,1-Dichloroethylene)</t>
        </is>
      </c>
    </row>
    <row r="819">
      <c r="A819" t="inlineStr">
        <is>
          <t>Teen Desk Chairs</t>
        </is>
      </c>
      <c r="BF819" t="inlineStr">
        <is>
          <t>Vinyl trichloride (1,1,2-Trichloroethane)</t>
        </is>
      </c>
    </row>
    <row r="820">
      <c r="A820" t="inlineStr">
        <is>
          <t>Kids Cots</t>
        </is>
      </c>
      <c r="BF820" t="inlineStr">
        <is>
          <t>Warfarin</t>
        </is>
      </c>
    </row>
    <row r="821">
      <c r="A821" t="inlineStr">
        <is>
          <t>True Components</t>
        </is>
      </c>
      <c r="BF821" t="inlineStr">
        <is>
          <t>Wood dust</t>
        </is>
      </c>
    </row>
    <row r="822">
      <c r="A822" t="inlineStr">
        <is>
          <t>Pet Food Storage Containers &amp; Treat Jars</t>
        </is>
      </c>
      <c r="BF822" t="inlineStr">
        <is>
          <t>2,6-Xylidine (2,6-Dimethylaniline)</t>
        </is>
      </c>
    </row>
    <row r="823">
      <c r="A823" t="inlineStr">
        <is>
          <t>Restaurant Table Tops</t>
        </is>
      </c>
      <c r="BF823" t="inlineStr">
        <is>
          <t>Zalcitabine</t>
        </is>
      </c>
    </row>
    <row r="824">
      <c r="A824" t="inlineStr">
        <is>
          <t>One-of-a-Kind Rugs</t>
        </is>
      </c>
      <c r="BF824" t="inlineStr">
        <is>
          <t>Zidovudine (AZT)</t>
        </is>
      </c>
    </row>
    <row r="825">
      <c r="A825" t="inlineStr">
        <is>
          <t>Reading Benches &amp; Chairs</t>
        </is>
      </c>
      <c r="BF825" t="inlineStr">
        <is>
          <t>Zileuton</t>
        </is>
      </c>
    </row>
    <row r="826">
      <c r="A826" t="inlineStr">
        <is>
          <t>Tree &amp; Novelty Garlands</t>
        </is>
      </c>
      <c r="BF826" t="inlineStr">
        <is>
          <t>2-Bromopropane (2-BP)</t>
        </is>
      </c>
    </row>
    <row r="827">
      <c r="A827" t="inlineStr">
        <is>
          <t>Protection Plans</t>
        </is>
      </c>
      <c r="BF827" t="inlineStr">
        <is>
          <t>2-Chloropropionic acid</t>
        </is>
      </c>
    </row>
    <row r="828">
      <c r="A828" t="inlineStr">
        <is>
          <t>Laundry Accessories</t>
        </is>
      </c>
      <c r="BF828" t="inlineStr">
        <is>
          <t>Di-n-hexyl phthalate (DnHP)</t>
        </is>
      </c>
    </row>
    <row r="829">
      <c r="A829" t="inlineStr">
        <is>
          <t>Shower Walls</t>
        </is>
      </c>
      <c r="BF829" t="inlineStr">
        <is>
          <t>m-Dinitrobenzene</t>
        </is>
      </c>
    </row>
    <row r="830">
      <c r="A830" t="inlineStr">
        <is>
          <t>Fencing Accessories</t>
        </is>
      </c>
      <c r="BF830" t="inlineStr">
        <is>
          <t>o-Dinitrobenzene</t>
        </is>
      </c>
    </row>
    <row r="831">
      <c r="A831" t="inlineStr">
        <is>
          <t>Teen Lounge Furniture</t>
        </is>
      </c>
      <c r="BF831" t="inlineStr">
        <is>
          <t>p-Dinitrobenzene</t>
        </is>
      </c>
    </row>
    <row r="832">
      <c r="A832" t="inlineStr">
        <is>
          <t>Teen Accent Pillows</t>
        </is>
      </c>
      <c r="BF832" t="inlineStr">
        <is>
          <t>Dinitrotoluene (technical grade)</t>
        </is>
      </c>
    </row>
    <row r="833">
      <c r="A833" t="inlineStr">
        <is>
          <t>Teen Wall Art</t>
        </is>
      </c>
      <c r="BF833" t="inlineStr">
        <is>
          <t>n-Hexane</t>
        </is>
      </c>
    </row>
    <row r="834">
      <c r="A834" t="inlineStr">
        <is>
          <t>Commercial Food Storage &amp; Accessories</t>
        </is>
      </c>
      <c r="BF834" t="inlineStr">
        <is>
          <t>2,5-Hexanedione</t>
        </is>
      </c>
    </row>
    <row r="835">
      <c r="A835" t="inlineStr">
        <is>
          <t>Teen Wall Décor</t>
        </is>
      </c>
      <c r="BF835" t="inlineStr">
        <is>
          <t>Hydrogen cyanide (HCN) and cyanide salts (CN salts)</t>
        </is>
      </c>
    </row>
    <row r="836">
      <c r="A836" t="inlineStr">
        <is>
          <t>Teen Tapestries and Wall Hangings</t>
        </is>
      </c>
      <c r="BF836" t="inlineStr">
        <is>
          <t>Levonorgestrel implants</t>
        </is>
      </c>
    </row>
    <row r="837">
      <c r="A837" t="inlineStr">
        <is>
          <t>Teen Novelty Lighting</t>
        </is>
      </c>
      <c r="BF837" t="inlineStr">
        <is>
          <t>Nitrofurantoin</t>
        </is>
      </c>
    </row>
    <row r="838">
      <c r="A838" t="inlineStr">
        <is>
          <t>Live Plants and Trees</t>
        </is>
      </c>
      <c r="BF838" t="inlineStr">
        <is>
          <t>Oxydemeton methyl</t>
        </is>
      </c>
    </row>
    <row r="839">
      <c r="A839" t="inlineStr">
        <is>
          <t>Turf Flooring</t>
        </is>
      </c>
      <c r="BF839" t="inlineStr">
        <is>
          <t>Quizalofop-ethyl</t>
        </is>
      </c>
    </row>
    <row r="840">
      <c r="A840" t="inlineStr">
        <is>
          <t>Semi-Custom &amp; Custom Kitchen Cabinets</t>
        </is>
      </c>
      <c r="BF840" t="inlineStr">
        <is>
          <t>Sodium fluoroacetate</t>
        </is>
      </c>
    </row>
    <row r="841">
      <c r="A841" t="inlineStr">
        <is>
          <t>Outdoor Privacy Screens and Partitions</t>
        </is>
      </c>
      <c r="BF841" t="inlineStr">
        <is>
          <t>Thiophanate methyl</t>
        </is>
      </c>
    </row>
    <row r="842">
      <c r="A842" t="inlineStr">
        <is>
          <t>Admins Can Sell (ACS) - Sales and Service (S&amp;S)</t>
        </is>
      </c>
      <c r="BF842" t="inlineStr">
        <is>
          <t>Vinyl cyclohexene dioxide (4-Vinyl-1-cyclohexene diepoxide)</t>
        </is>
      </c>
    </row>
    <row r="843">
      <c r="A843" t="inlineStr">
        <is>
          <t>Swimming Pool Accessories</t>
        </is>
      </c>
      <c r="BF843" t="inlineStr">
        <is>
          <t>Chloroform</t>
        </is>
      </c>
    </row>
    <row r="844">
      <c r="A844" t="inlineStr">
        <is>
          <t>Baby &amp; Kids Rugs</t>
        </is>
      </c>
      <c r="BF844" t="inlineStr">
        <is>
          <t>1,2-Dibromo-3-chloropropane (DBCP)</t>
        </is>
      </c>
    </row>
    <row r="845">
      <c r="A845" t="inlineStr">
        <is>
          <t>Kids Bedding Sets</t>
        </is>
      </c>
      <c r="BF845" t="inlineStr">
        <is>
          <t>Diclofop-methyl</t>
        </is>
      </c>
    </row>
    <row r="846">
      <c r="A846" t="inlineStr">
        <is>
          <t>Cabinet Samples</t>
        </is>
      </c>
      <c r="BF846" t="inlineStr">
        <is>
          <t>Phenyl glycidyl ether</t>
        </is>
      </c>
    </row>
    <row r="847">
      <c r="A847" t="inlineStr">
        <is>
          <t>Design Project Class</t>
        </is>
      </c>
      <c r="BF847" t="inlineStr">
        <is>
          <t>Di-isodecyl phthalate (DIDP)</t>
        </is>
      </c>
    </row>
    <row r="848">
      <c r="A848" t="inlineStr">
        <is>
          <t>Media &amp; Character Shop</t>
        </is>
      </c>
      <c r="BF848" t="inlineStr">
        <is>
          <t>Erionite</t>
        </is>
      </c>
    </row>
    <row r="849">
      <c r="A849" t="inlineStr">
        <is>
          <t>Door Lining &amp; Frames</t>
        </is>
      </c>
      <c r="BF849" t="inlineStr">
        <is>
          <t>Iprovalicarb</t>
        </is>
      </c>
    </row>
    <row r="850">
      <c r="A850" t="inlineStr">
        <is>
          <t>Cold Plunges</t>
        </is>
      </c>
      <c r="BF850" t="inlineStr">
        <is>
          <t>Nickel hydroxide</t>
        </is>
      </c>
    </row>
    <row r="851">
      <c r="BF851" t="inlineStr">
        <is>
          <t>Norethisterone (Norethindrone) /Mestranol</t>
        </is>
      </c>
    </row>
    <row r="852">
      <c r="BF852" t="inlineStr">
        <is>
          <t>Anabolic steroids</t>
        </is>
      </c>
    </row>
    <row r="853">
      <c r="BF853" t="inlineStr">
        <is>
          <t>Altretamine</t>
        </is>
      </c>
    </row>
    <row r="854">
      <c r="BF854" t="inlineStr">
        <is>
          <t>Beryllium</t>
        </is>
      </c>
    </row>
    <row r="855">
      <c r="BF855" t="inlineStr">
        <is>
          <t>Beryllium Oxide</t>
        </is>
      </c>
    </row>
    <row r="856">
      <c r="BF856" t="inlineStr">
        <is>
          <t>Beryllium Sulfate</t>
        </is>
      </c>
    </row>
    <row r="857">
      <c r="BF857" t="inlineStr">
        <is>
          <t>Hexachlorocyclohexane (alpha isomer)</t>
        </is>
      </c>
    </row>
    <row r="858">
      <c r="BF858" t="inlineStr">
        <is>
          <t>Hexachlorocyclohexane (beta isomer)</t>
        </is>
      </c>
    </row>
    <row r="859">
      <c r="BF859" t="inlineStr">
        <is>
          <t>Hexachlorocyclohexane (gamma isomer)</t>
        </is>
      </c>
    </row>
    <row r="860">
      <c r="BF860" t="inlineStr">
        <is>
          <t>Cyanide salts that readily dissociate in solution (expressed as cyanide)</t>
        </is>
      </c>
    </row>
    <row r="861">
      <c r="BF861" t="inlineStr">
        <is>
          <t>Hydrogen cyanide</t>
        </is>
      </c>
    </row>
    <row r="862">
      <c r="BF862" t="inlineStr">
        <is>
          <t>Potassium cyanide</t>
        </is>
      </c>
    </row>
    <row r="863">
      <c r="BF863" t="inlineStr">
        <is>
          <t>Methylhydrazine</t>
        </is>
      </c>
    </row>
    <row r="864">
      <c r="BF864" t="inlineStr">
        <is>
          <t>Methylhydrazine sulfate</t>
        </is>
      </c>
    </row>
    <row r="865">
      <c r="BF865" t="inlineStr">
        <is>
          <t>o-Phenylenediamine</t>
        </is>
      </c>
    </row>
    <row r="866">
      <c r="BF866" t="inlineStr">
        <is>
          <t>o-Phenylenediamine dihydochloride</t>
        </is>
      </c>
    </row>
    <row r="867">
      <c r="BF867" t="inlineStr">
        <is>
          <t>Phenylhydrazine</t>
        </is>
      </c>
    </row>
    <row r="868">
      <c r="BF868" t="inlineStr">
        <is>
          <t>Phenylhydrazine hydrochloride</t>
        </is>
      </c>
    </row>
    <row r="869">
      <c r="BF869" t="inlineStr">
        <is>
          <t>Sodium cyanide</t>
        </is>
      </c>
    </row>
    <row r="870">
      <c r="BF870" t="inlineStr">
        <is>
          <t>Short form warning</t>
        </is>
      </c>
    </row>
    <row r="871">
      <c r="BF871" t="inlineStr">
        <is>
          <t>Nickel (soluble compounds)</t>
        </is>
      </c>
    </row>
    <row r="872">
      <c r="BF872" t="inlineStr">
        <is>
          <t>TRIM VX</t>
        </is>
      </c>
    </row>
    <row r="873">
      <c r="BF873" t="inlineStr">
        <is>
          <t>N-Nitrosohexamethyleneimine</t>
        </is>
      </c>
    </row>
    <row r="874">
      <c r="BF874" t="inlineStr">
        <is>
          <t>Gentian violet (Crystal violet)</t>
        </is>
      </c>
    </row>
    <row r="875">
      <c r="BF875" t="inlineStr">
        <is>
          <t>Custom warning</t>
        </is>
      </c>
    </row>
    <row r="876">
      <c r="BF876" t="inlineStr">
        <is>
          <t>2-Amino-4-chlorophenol</t>
        </is>
      </c>
    </row>
    <row r="877">
      <c r="BF877" t="inlineStr">
        <is>
          <t>2-Chloronitrobenzene</t>
        </is>
      </c>
    </row>
    <row r="878">
      <c r="BF878" t="inlineStr">
        <is>
          <t>1,4-Dichloro-2-nitrobenzene</t>
        </is>
      </c>
    </row>
    <row r="879">
      <c r="BF879" t="inlineStr">
        <is>
          <t>2,4-Dichloro-1-nitrobenzene</t>
        </is>
      </c>
    </row>
    <row r="880">
      <c r="BF880" t="inlineStr">
        <is>
          <t>Bevacizumab</t>
        </is>
      </c>
    </row>
    <row r="881">
      <c r="BF881" t="inlineStr">
        <is>
          <t>p-chloro-?,?,?-trifluorotoluene (para-Chlorobenzotrifluoride, PCBTF)</t>
        </is>
      </c>
    </row>
    <row r="882">
      <c r="BF882" t="inlineStr">
        <is>
          <t>para-Nitroanisole</t>
        </is>
      </c>
    </row>
    <row r="883">
      <c r="BF883" t="inlineStr">
        <is>
          <t>Cannabis (marijuana) smoke</t>
        </is>
      </c>
    </row>
    <row r="884">
      <c r="BF884" t="inlineStr">
        <is>
          <t>?9 -Tetrahydrocannabinol (?9 -THC)</t>
        </is>
      </c>
    </row>
    <row r="885">
      <c r="BF885" t="inlineStr">
        <is>
          <t>1,1,1-Trichloroethane</t>
        </is>
      </c>
    </row>
    <row r="886">
      <c r="BF886" t="inlineStr">
        <is>
          <t>1-Bromo-3-chloropropane</t>
        </is>
      </c>
    </row>
    <row r="887">
      <c r="BF887" t="inlineStr">
        <is>
          <t>1-Butyl glycidyl ether</t>
        </is>
      </c>
    </row>
    <row r="888">
      <c r="BF888" t="inlineStr">
        <is>
          <t>2-Ethylhexyl acrylate</t>
        </is>
      </c>
    </row>
    <row r="889">
      <c r="BF889" t="inlineStr">
        <is>
          <t>Alcoholic beverages</t>
        </is>
      </c>
    </row>
    <row r="890">
      <c r="BF890" t="inlineStr">
        <is>
          <t>Anthracene</t>
        </is>
      </c>
    </row>
    <row r="891">
      <c r="BF891" t="inlineStr">
        <is>
          <t>Bisphenol S (BPS)</t>
        </is>
      </c>
    </row>
    <row r="892">
      <c r="BF892" t="inlineStr">
        <is>
          <t>Coal-tar pitch</t>
        </is>
      </c>
    </row>
    <row r="893">
      <c r="BF893" t="inlineStr">
        <is>
          <t>Dimethyl hydrogen phosphite</t>
        </is>
      </c>
    </row>
    <row r="894">
      <c r="BF894" t="inlineStr">
        <is>
          <t>Fluoro-edenite fibrous amphibole</t>
        </is>
      </c>
    </row>
    <row r="895">
      <c r="BF895" t="inlineStr">
        <is>
          <t>Glycidyl methacrylate</t>
        </is>
      </c>
    </row>
    <row r="896">
      <c r="BF896" t="inlineStr">
        <is>
          <t>Hexachlorocyclohexane (technical grade)</t>
        </is>
      </c>
    </row>
    <row r="897">
      <c r="BF897" t="inlineStr">
        <is>
          <t>Indium tin oxide</t>
        </is>
      </c>
    </row>
    <row r="898">
      <c r="BF898" t="inlineStr">
        <is>
          <t>Leucomalachite green</t>
        </is>
      </c>
    </row>
    <row r="899">
      <c r="BF899" t="inlineStr">
        <is>
          <t>Methyl acrylate</t>
        </is>
      </c>
    </row>
    <row r="900">
      <c r="BF900" t="inlineStr">
        <is>
          <t>Molybdenum trioxide</t>
        </is>
      </c>
    </row>
    <row r="901">
      <c r="BF901" t="inlineStr">
        <is>
          <t>p-Chloro-o-toluidine, hydrochloride</t>
        </is>
      </c>
    </row>
    <row r="902">
      <c r="BF902" t="inlineStr">
        <is>
          <t>Perfluorononanoic acid (PFNA) and its salts</t>
        </is>
      </c>
    </row>
    <row r="903">
      <c r="BF903" t="inlineStr">
        <is>
          <t>Perfluorooctane sulfonic acid (PFOS) and its salts and transformation and degradation precursors</t>
        </is>
      </c>
    </row>
    <row r="904">
      <c r="BF904" t="inlineStr">
        <is>
          <t>Retinol/retinyl esters, when in daily dosages in excess of 10,000 IU, or 3,000 retinol equivalents. (NOTE: Retinol/retinyl esters are required and essential for maintenance of normal reproductive function. The recommended daily level during pregnancy is 8,000 IU.)</t>
        </is>
      </c>
    </row>
    <row r="905">
      <c r="BF905" t="inlineStr">
        <is>
          <t>Silicon carbide whiskers</t>
        </is>
      </c>
    </row>
    <row r="906">
      <c r="BF906" t="inlineStr">
        <is>
          <t>Tetrahydrofuran</t>
        </is>
      </c>
    </row>
    <row r="907">
      <c r="BF907" t="inlineStr">
        <is>
          <t>Trimethylolpropane triacrylate, technical grade</t>
        </is>
      </c>
    </row>
    <row r="908">
      <c r="BF908" t="inlineStr">
        <is>
          <t>Vismodegib</t>
        </is>
      </c>
    </row>
  </sheetData>
  <sheetProtection selectLockedCells="0" selectUnlockedCells="0" sheet="1" objects="1" insertRows="1" insertHyperlinks="1" autoFilter="1" scenarios="1" formatColumns="1" deleteColumns="1" insertColumns="1" pivotTables="1" deleteRows="1" formatCells="1" formatRows="1" sort="1" password="FBFF"/>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EM508"/>
  <sheetViews>
    <sheetView tabSelected="1" topLeftCell="A2" workbookViewId="0">
      <pane xSplit="2" topLeftCell="C1" activePane="topRight" state="frozen"/>
      <selection pane="topRight" activeCell="D11" sqref="D11"/>
    </sheetView>
  </sheetViews>
  <sheetFormatPr baseColWidth="8" defaultColWidth="9" defaultRowHeight="13.5"/>
  <cols>
    <col width="35.75" customWidth="1" min="1" max="1"/>
    <col width="25.75" customWidth="1" style="37" min="2" max="2"/>
    <col width="30.75" customWidth="1" style="37" min="3" max="3"/>
    <col width="10.75" customWidth="1" style="37" min="4" max="4"/>
    <col width="29.75" customWidth="1" style="37" min="5" max="5"/>
    <col width="27.75" customWidth="1" style="37" min="6" max="6"/>
    <col width="17.75" customWidth="1" style="37" min="7" max="7"/>
    <col width="20.75" customWidth="1" style="37" min="8" max="8"/>
    <col width="29.75" customWidth="1" style="37" min="9" max="9"/>
    <col width="17.75" customWidth="1" style="37" min="10" max="10"/>
    <col width="23.75" customWidth="1" style="37" min="11" max="12"/>
    <col width="37.75" customWidth="1" style="37" min="13" max="13"/>
    <col width="23.75" customWidth="1" style="37" min="14" max="14"/>
    <col width="37.75" customWidth="1" style="37" min="15" max="15"/>
    <col width="23.75" customWidth="1" style="37" min="16" max="16"/>
    <col width="37.75" customWidth="1" style="37" min="17" max="17"/>
    <col width="14.75" customWidth="1" style="37" min="18" max="18"/>
    <col width="29.75" customWidth="1" style="37" min="19" max="19"/>
    <col width="40.75" customWidth="1" style="37" min="20" max="20"/>
    <col width="19.75" customWidth="1" style="37" min="21" max="21"/>
    <col width="21.75" customWidth="1" style="37" min="22" max="26"/>
    <col width="27.75" customWidth="1" style="37" min="27" max="27"/>
    <col width="30.75" customWidth="1" style="37" min="28" max="28"/>
    <col width="25.75" customWidth="1" style="37" min="29" max="29"/>
    <col width="19.75" customWidth="1" style="37" min="30" max="30"/>
    <col width="14.75" customWidth="1" style="37" min="31" max="31"/>
    <col width="18.75" customWidth="1" style="37" min="32" max="32"/>
    <col width="14.75" customWidth="1" style="37" min="33" max="33"/>
    <col width="26.75" customWidth="1" style="37" min="34" max="34"/>
    <col width="33.75" customWidth="1" style="37" min="35" max="35"/>
    <col width="14.75" customWidth="1" style="37" min="36" max="36"/>
    <col width="20.75" customWidth="1" style="37" min="37" max="39"/>
    <col width="19.75" customWidth="1" style="37" min="40" max="40"/>
    <col width="27.375" customWidth="1" style="37" min="41" max="41"/>
    <col width="23.625" customWidth="1" style="37" min="42" max="42"/>
    <col width="15.75" customWidth="1" style="37" min="43" max="44"/>
    <col width="28.75" customWidth="1" style="37" min="45" max="45"/>
    <col width="29.75" customWidth="1" style="37" min="46" max="51"/>
    <col width="32.75" customWidth="1" style="37" min="52" max="52"/>
    <col width="20.75" customWidth="1" style="37" min="53" max="53"/>
    <col width="26.75" customWidth="1" style="37" min="54" max="54"/>
    <col width="22.75" customWidth="1" style="37" min="55" max="55"/>
    <col width="24.75" customWidth="1" style="37" min="56" max="56"/>
    <col width="32.75" customWidth="1" style="37" min="57" max="57"/>
    <col width="20.75" customWidth="1" style="37" min="58" max="58"/>
    <col width="26.75" customWidth="1" style="37" min="59" max="59"/>
    <col width="22.75" customWidth="1" style="37" min="60" max="60"/>
    <col width="24.75" customWidth="1" style="37" min="61" max="61"/>
    <col width="32.75" customWidth="1" style="37" min="62" max="62"/>
    <col width="20.75" customWidth="1" style="37" min="63" max="63"/>
    <col width="26.75" customWidth="1" style="37" min="64" max="64"/>
    <col width="22.75" customWidth="1" style="37" min="65" max="65"/>
    <col width="24.75" customWidth="1" style="37" min="66" max="66"/>
    <col width="17.75" customWidth="1" style="37" min="67" max="67"/>
    <col width="22.75" customWidth="1" style="37" min="68" max="68"/>
    <col width="20.75" customWidth="1" style="37" min="69" max="69"/>
    <col width="14.75" customWidth="1" style="37" min="70" max="70"/>
    <col width="26.75" customWidth="1" style="37" min="71" max="71"/>
    <col width="17.75" customWidth="1" style="37" min="72" max="72"/>
    <col width="18.75" customWidth="1" style="37" min="73" max="73"/>
    <col width="27.75" customWidth="1" style="37" min="74" max="74"/>
    <col width="16.75" customWidth="1" style="37" min="75" max="75"/>
    <col width="17.75" customWidth="1" style="37" min="76" max="76"/>
    <col width="13.75" customWidth="1" style="37" min="77" max="77"/>
    <col width="20.75" customWidth="1" style="37" min="78" max="78"/>
    <col width="30.75" customWidth="1" style="37" min="79" max="79"/>
    <col width="32.75" customWidth="1" style="37" min="80" max="80"/>
    <col width="20.75" customWidth="1" style="37" min="81" max="81"/>
    <col width="39.75" customWidth="1" style="37" min="82" max="82"/>
    <col width="12.75" customWidth="1" style="37" min="83" max="83"/>
    <col width="21.75" customWidth="1" style="37" min="84" max="86"/>
    <col width="22.75" customWidth="1" style="37" min="87" max="87"/>
    <col width="26.75" customWidth="1" style="37" min="88" max="88"/>
    <col width="19.75" customWidth="1" style="37" min="89" max="89"/>
    <col width="13.75" customWidth="1" style="37" min="90" max="90"/>
    <col width="43.75" customWidth="1" style="37" min="91" max="91"/>
    <col width="18.75" customWidth="1" style="37" min="92" max="92"/>
    <col width="29.75" customWidth="1" style="37" min="93" max="93"/>
    <col width="20.75" customWidth="1" style="37" min="94" max="94"/>
    <col width="34.75" customWidth="1" style="37" min="95" max="95"/>
    <col width="24.75" customWidth="1" style="37" min="96" max="96"/>
    <col width="17.75" customWidth="1" style="37" min="97" max="97"/>
    <col width="24.75" customWidth="1" style="37" min="98" max="98"/>
    <col width="21.75" customWidth="1" style="37" min="99" max="99"/>
    <col width="20.75" customWidth="1" style="37" min="100" max="100"/>
    <col width="35.75" customWidth="1" style="37" min="101" max="101"/>
    <col width="30.75" customWidth="1" style="37" min="102" max="102"/>
    <col width="15.75" customWidth="1" style="37" min="103" max="105"/>
    <col width="17.75" customWidth="1" style="37" min="106" max="106"/>
    <col width="20.75" customWidth="1" style="37" min="107" max="108"/>
    <col width="21.75" customWidth="1" style="37" min="109" max="110"/>
    <col width="15.75" customWidth="1" style="37" min="111" max="111"/>
    <col width="30.75" customWidth="1" style="37" min="112" max="112"/>
    <col width="44.75" customWidth="1" style="37" min="113" max="113"/>
    <col width="18.75" customWidth="1" style="37" min="114" max="114"/>
    <col width="33.75" customWidth="1" style="37" min="115" max="115"/>
    <col width="53.75" customWidth="1" style="37" min="116" max="117"/>
    <col width="21.75" customWidth="1" style="37" min="118" max="118"/>
    <col width="30.75" customWidth="1" style="37" min="119" max="119"/>
    <col width="64.75" customWidth="1" style="37" min="120" max="120"/>
    <col width="31.75" customWidth="1" style="37" min="121" max="121"/>
    <col width="27.75" customWidth="1" style="37" min="122" max="122"/>
    <col width="20.75" customWidth="1" style="37" min="123" max="123"/>
    <col width="41.75" customWidth="1" style="37" min="124" max="124"/>
    <col width="20.75" customWidth="1" style="37" min="125" max="125"/>
    <col width="21.75" customWidth="1" style="37" min="126" max="126"/>
    <col width="18.75" customWidth="1" style="37" min="127" max="127"/>
    <col width="30.75" customWidth="1" style="37" min="128" max="128"/>
    <col width="19.75" customWidth="1" style="37" min="129" max="129"/>
    <col width="79.75" customWidth="1" style="37" min="130" max="130"/>
    <col width="30.75" customWidth="1" style="37" min="131" max="131"/>
    <col width="35.75" customWidth="1" style="37" min="132" max="132"/>
    <col width="33.75" customWidth="1" style="37" min="133" max="133"/>
    <col width="34.75" customWidth="1" style="37" min="134" max="134"/>
    <col width="27.75" customWidth="1" style="37" min="135" max="135"/>
    <col width="22.75" customWidth="1" style="37" min="136" max="137"/>
    <col width="45.75" customWidth="1" style="37" min="138" max="138"/>
    <col width="24.75" customWidth="1" style="37" min="139" max="139"/>
    <col width="31.75" customWidth="1" style="37" min="140" max="140"/>
    <col width="21.75" customWidth="1" style="37" min="141" max="141"/>
    <col width="29.75" customWidth="1" style="37" min="142" max="142"/>
    <col width="20.75" customWidth="1" style="37" min="143" max="143"/>
  </cols>
  <sheetData>
    <row r="1" hidden="1">
      <c r="B1" s="37" t="inlineStr">
        <is>
          <t>core::supplierPartNumber</t>
        </is>
      </c>
      <c r="C1" s="37" t="inlineStr">
        <is>
          <t>core::amazonStandardIdentificationNumber</t>
        </is>
      </c>
      <c r="D1" s="37" t="inlineStr">
        <is>
          <t>core::manufacturerId</t>
        </is>
      </c>
      <c r="E1" s="37" t="inlineStr">
        <is>
          <t>core::manufacturerPartNumber</t>
        </is>
      </c>
      <c r="F1" s="37" t="inlineStr">
        <is>
          <t>core::universalProductCode</t>
        </is>
      </c>
      <c r="G1" s="37" t="inlineStr">
        <is>
          <t>core::productName</t>
        </is>
      </c>
      <c r="H1" s="37" t="inlineStr">
        <is>
          <t>core::collectionName</t>
        </is>
      </c>
      <c r="I1" s="37" t="inlineStr">
        <is>
          <t>core::manufacturerProductUrl</t>
        </is>
      </c>
      <c r="J1" s="37" t="inlineStr">
        <is>
          <t>variantGrouping::variantType</t>
        </is>
      </c>
      <c r="K1" s="37" t="inlineStr">
        <is>
          <t>variantGrouping::groupReferenceId</t>
        </is>
      </c>
      <c r="L1" s="37" t="inlineStr">
        <is>
          <t>variantGrouping::variantGrouping</t>
        </is>
      </c>
      <c r="M1" s="37" t="inlineStr">
        <is>
          <t>variantGrouping::variantAttributeNameOnSite</t>
        </is>
      </c>
      <c r="N1" s="37" t="inlineStr">
        <is>
          <t>variantGrouping::variantGrouping</t>
        </is>
      </c>
      <c r="O1" s="37" t="inlineStr">
        <is>
          <t>variantGrouping::variantAttributeNameOnSite</t>
        </is>
      </c>
      <c r="P1" s="37" t="inlineStr">
        <is>
          <t>variantGrouping::variantGrouping</t>
        </is>
      </c>
      <c r="Q1" s="37" t="inlineStr">
        <is>
          <t>variantGrouping::variantAttributeNameOnSite</t>
        </is>
      </c>
      <c r="R1" s="37" t="inlineStr">
        <is>
          <t>price::wholesalePrice</t>
        </is>
      </c>
      <c r="S1" s="37" t="inlineStr">
        <is>
          <t>price::minimumAdvertizedPrice</t>
        </is>
      </c>
      <c r="T1" s="37" t="inlineStr">
        <is>
          <t>price::manufacturerSuggestedRetailPrice</t>
        </is>
      </c>
      <c r="U1" s="37" t="inlineStr">
        <is>
          <t>featureDescription::romanceCopy</t>
        </is>
      </c>
      <c r="V1" s="37" t="inlineStr">
        <is>
          <t>featureDescription::genericFeatures</t>
        </is>
      </c>
      <c r="W1" s="37" t="inlineStr">
        <is>
          <t>featureDescription::genericFeatures</t>
        </is>
      </c>
      <c r="X1" s="37" t="inlineStr">
        <is>
          <t>featureDescription::genericFeatures</t>
        </is>
      </c>
      <c r="Y1" s="37" t="inlineStr">
        <is>
          <t>featureDescription::genericFeatures</t>
        </is>
      </c>
      <c r="Z1" s="37" t="inlineStr">
        <is>
          <t>featureDescription::genericFeatures</t>
        </is>
      </c>
      <c r="AA1" s="37" t="inlineStr">
        <is>
          <t>shippingAndFulfillment::minimumOrderQuantity</t>
        </is>
      </c>
      <c r="AB1" s="37" t="inlineStr">
        <is>
          <t>shippingAndFulfillment::forceQuantityMultiplier</t>
        </is>
      </c>
      <c r="AC1" s="37" t="inlineStr">
        <is>
          <t>shippingAndFulfillment::displaySetQuantity</t>
        </is>
      </c>
      <c r="AD1" s="37" t="inlineStr">
        <is>
          <t>shippingAndFulfillment::productWeight</t>
        </is>
      </c>
      <c r="AE1" s="37" t="inlineStr">
        <is>
          <t>shippingAndFulfillment::shipType</t>
        </is>
      </c>
      <c r="AF1" s="37" t="inlineStr">
        <is>
          <t>shippingAndFulfillment::freightClass</t>
        </is>
      </c>
      <c r="AG1" s="37" t="inlineStr">
        <is>
          <t>shippingAndFulfillment::leadTime</t>
        </is>
      </c>
      <c r="AH1" s="37" t="inlineStr">
        <is>
          <t>shippingAndFulfillment::replacementLeadTime</t>
        </is>
      </c>
      <c r="AI1" s="37" t="inlineStr">
        <is>
          <t>shippingAndFulfillment::nationalMotorFreightClass</t>
        </is>
      </c>
      <c r="AJ1" s="37" t="inlineStr">
        <is>
          <t>shippingAndFulfillment::flatPack</t>
        </is>
      </c>
      <c r="AK1" s="37" t="inlineStr">
        <is>
          <t>shippingAndFulfillment::shipPalletized</t>
        </is>
      </c>
      <c r="AL1" s="37" t="inlineStr">
        <is>
          <t>shippingAndFulfillment::weight</t>
        </is>
      </c>
      <c r="AM1" s="37" t="inlineStr">
        <is>
          <t>shippingAndFulfillment::height</t>
        </is>
      </c>
      <c r="AN1" s="37" t="inlineStr">
        <is>
          <t>shippingAndFulfillment::width</t>
        </is>
      </c>
      <c r="AO1" s="37" t="inlineStr">
        <is>
          <t>shippingAndFulfillment::depth</t>
        </is>
      </c>
      <c r="AP1" s="37" t="inlineStr">
        <is>
          <t>propSixtyFive::warningRequired</t>
        </is>
      </c>
      <c r="AQ1" s="37" t="inlineStr">
        <is>
          <t>propSixtyFive::chemicalId</t>
        </is>
      </c>
      <c r="AR1" s="37" t="inlineStr">
        <is>
          <t>propSixtyFive::toxicity</t>
        </is>
      </c>
      <c r="AS1" s="37" t="inlineStr">
        <is>
          <t>propSixtyFive::countryOfManufacturer</t>
        </is>
      </c>
      <c r="AT1" s="37" t="inlineStr">
        <is>
          <t>media::imageValue</t>
        </is>
      </c>
      <c r="AU1" s="37" t="inlineStr">
        <is>
          <t>media::imageValue</t>
        </is>
      </c>
      <c r="AV1" s="37" t="inlineStr">
        <is>
          <t>media::imageValue</t>
        </is>
      </c>
      <c r="AW1" s="37" t="inlineStr">
        <is>
          <t>media::imageValue</t>
        </is>
      </c>
      <c r="AX1" s="37" t="inlineStr">
        <is>
          <t>media::imageValue</t>
        </is>
      </c>
      <c r="AY1" s="37" t="inlineStr">
        <is>
          <t>media::videoValue</t>
        </is>
      </c>
      <c r="AZ1" s="37" t="inlineStr">
        <is>
          <t>media::documentValue</t>
        </is>
      </c>
      <c r="BA1" s="37" t="inlineStr">
        <is>
          <t>media::documentType</t>
        </is>
      </c>
      <c r="BB1" s="37" t="inlineStr">
        <is>
          <t>media::legalDocumentType</t>
        </is>
      </c>
      <c r="BC1" s="37" t="inlineStr">
        <is>
          <t>media::regionType</t>
        </is>
      </c>
      <c r="BD1" s="37" t="inlineStr">
        <is>
          <t>media::language</t>
        </is>
      </c>
      <c r="BE1" s="37" t="inlineStr">
        <is>
          <t>media::documentValue</t>
        </is>
      </c>
      <c r="BF1" s="37" t="inlineStr">
        <is>
          <t>media::documentType</t>
        </is>
      </c>
      <c r="BG1" s="37" t="inlineStr">
        <is>
          <t>media::legalDocumentType</t>
        </is>
      </c>
      <c r="BH1" s="37" t="inlineStr">
        <is>
          <t>media::regionType</t>
        </is>
      </c>
      <c r="BI1" s="37" t="inlineStr">
        <is>
          <t>media::language</t>
        </is>
      </c>
      <c r="BJ1" s="37" t="inlineStr">
        <is>
          <t>media::documentValue</t>
        </is>
      </c>
      <c r="BK1" s="37" t="inlineStr">
        <is>
          <t>media::documentType</t>
        </is>
      </c>
      <c r="BL1" s="37" t="inlineStr">
        <is>
          <t>media::legalDocumentType</t>
        </is>
      </c>
      <c r="BM1" s="37" t="inlineStr">
        <is>
          <t>media::regionType</t>
        </is>
      </c>
      <c r="BN1" s="37" t="inlineStr">
        <is>
          <t>media::language</t>
        </is>
      </c>
      <c r="BO1" s="37" t="inlineStr">
        <is>
          <t>10391</t>
        </is>
      </c>
      <c r="BP1" s="37" t="inlineStr">
        <is>
          <t>10402</t>
        </is>
      </c>
      <c r="BQ1" s="37" t="inlineStr">
        <is>
          <t>10393</t>
        </is>
      </c>
      <c r="BR1" s="37" t="inlineStr">
        <is>
          <t>378129</t>
        </is>
      </c>
      <c r="BS1" s="37" t="inlineStr">
        <is>
          <t>10394</t>
        </is>
      </c>
      <c r="BT1" s="37" t="inlineStr">
        <is>
          <t>10375</t>
        </is>
      </c>
      <c r="BU1" s="37" t="inlineStr">
        <is>
          <t>10376</t>
        </is>
      </c>
      <c r="BV1" s="37" t="inlineStr">
        <is>
          <t>222982</t>
        </is>
      </c>
      <c r="BW1" s="37" t="inlineStr">
        <is>
          <t>10415</t>
        </is>
      </c>
      <c r="BX1" s="37" t="inlineStr">
        <is>
          <t>10373</t>
        </is>
      </c>
      <c r="BY1" s="37" t="inlineStr">
        <is>
          <t>164011</t>
        </is>
      </c>
      <c r="BZ1" s="37" t="inlineStr">
        <is>
          <t>10377</t>
        </is>
      </c>
      <c r="CA1" s="37" t="inlineStr">
        <is>
          <t>10404</t>
        </is>
      </c>
      <c r="CB1" s="37" t="inlineStr">
        <is>
          <t>222981</t>
        </is>
      </c>
      <c r="CC1" s="37" t="inlineStr">
        <is>
          <t>10417</t>
        </is>
      </c>
      <c r="CD1" s="37" t="inlineStr">
        <is>
          <t>223537</t>
        </is>
      </c>
      <c r="CE1" s="37" t="inlineStr">
        <is>
          <t>237697</t>
        </is>
      </c>
      <c r="CF1" s="37" t="inlineStr">
        <is>
          <t>237702</t>
        </is>
      </c>
      <c r="CG1" s="37" t="inlineStr">
        <is>
          <t>10405</t>
        </is>
      </c>
      <c r="CH1" s="37" t="inlineStr">
        <is>
          <t>10407</t>
        </is>
      </c>
      <c r="CI1" s="37" t="inlineStr">
        <is>
          <t>10406</t>
        </is>
      </c>
      <c r="CJ1" s="37" t="inlineStr">
        <is>
          <t>239991</t>
        </is>
      </c>
      <c r="CK1" s="37" t="inlineStr">
        <is>
          <t>239994</t>
        </is>
      </c>
      <c r="CL1" s="37" t="inlineStr">
        <is>
          <t>239997</t>
        </is>
      </c>
      <c r="CM1" s="37" t="inlineStr">
        <is>
          <t>244560</t>
        </is>
      </c>
      <c r="CN1" s="37" t="inlineStr">
        <is>
          <t>292813</t>
        </is>
      </c>
      <c r="CO1" s="37" t="inlineStr">
        <is>
          <t>293475</t>
        </is>
      </c>
      <c r="CP1" s="37" t="inlineStr">
        <is>
          <t>293539</t>
        </is>
      </c>
      <c r="CQ1" s="37" t="inlineStr">
        <is>
          <t>344977</t>
        </is>
      </c>
      <c r="CR1" s="37" t="inlineStr">
        <is>
          <t>346776</t>
        </is>
      </c>
      <c r="CS1" s="37" t="inlineStr">
        <is>
          <t>351565</t>
        </is>
      </c>
      <c r="CT1" s="37" t="inlineStr">
        <is>
          <t>367216</t>
        </is>
      </c>
      <c r="CU1" s="37" t="inlineStr">
        <is>
          <t>351576</t>
        </is>
      </c>
      <c r="CV1" s="37" t="inlineStr">
        <is>
          <t>352302</t>
        </is>
      </c>
      <c r="CW1" s="37" t="inlineStr">
        <is>
          <t>352293</t>
        </is>
      </c>
      <c r="CX1" s="37" t="inlineStr">
        <is>
          <t>351606</t>
        </is>
      </c>
      <c r="CY1" s="37" t="inlineStr">
        <is>
          <t>370837</t>
        </is>
      </c>
      <c r="CZ1" s="37" t="inlineStr">
        <is>
          <t>371510</t>
        </is>
      </c>
      <c r="DA1" s="37" t="inlineStr">
        <is>
          <t>381749</t>
        </is>
      </c>
      <c r="DB1" s="37" t="inlineStr">
        <is>
          <t>185333</t>
        </is>
      </c>
      <c r="DC1" s="37" t="inlineStr">
        <is>
          <t>384836</t>
        </is>
      </c>
      <c r="DD1" s="37" t="inlineStr">
        <is>
          <t>387434</t>
        </is>
      </c>
      <c r="DE1" s="37" t="inlineStr">
        <is>
          <t>400761</t>
        </is>
      </c>
      <c r="DF1" s="37" t="inlineStr">
        <is>
          <t>400777</t>
        </is>
      </c>
      <c r="DG1" s="37" t="inlineStr">
        <is>
          <t>400839</t>
        </is>
      </c>
      <c r="DH1" s="37" t="inlineStr">
        <is>
          <t>237693</t>
        </is>
      </c>
      <c r="DI1" s="37" t="inlineStr">
        <is>
          <t>10429</t>
        </is>
      </c>
      <c r="DJ1" s="37" t="inlineStr">
        <is>
          <t>210003</t>
        </is>
      </c>
      <c r="DK1" s="37" t="inlineStr">
        <is>
          <t>201428</t>
        </is>
      </c>
      <c r="DL1" s="37" t="inlineStr">
        <is>
          <t>224756</t>
        </is>
      </c>
      <c r="DM1" s="37" t="inlineStr">
        <is>
          <t>224977</t>
        </is>
      </c>
      <c r="DN1" s="37" t="inlineStr">
        <is>
          <t>364800</t>
        </is>
      </c>
      <c r="DO1" s="37" t="inlineStr">
        <is>
          <t>210009</t>
        </is>
      </c>
      <c r="DP1" s="37" t="inlineStr">
        <is>
          <t>236265</t>
        </is>
      </c>
      <c r="DQ1" s="37" t="inlineStr">
        <is>
          <t>249356</t>
        </is>
      </c>
      <c r="DR1" s="37" t="inlineStr">
        <is>
          <t>251106</t>
        </is>
      </c>
      <c r="DS1" s="37" t="inlineStr">
        <is>
          <t>295667</t>
        </is>
      </c>
      <c r="DT1" s="37" t="inlineStr">
        <is>
          <t>339303</t>
        </is>
      </c>
      <c r="DU1" s="37" t="inlineStr">
        <is>
          <t>373909</t>
        </is>
      </c>
      <c r="DV1" s="37" t="inlineStr">
        <is>
          <t>340805</t>
        </is>
      </c>
      <c r="DW1" s="37" t="inlineStr">
        <is>
          <t>341053</t>
        </is>
      </c>
      <c r="DX1" s="37" t="inlineStr">
        <is>
          <t>369745</t>
        </is>
      </c>
      <c r="DY1" s="37" t="inlineStr">
        <is>
          <t>386031</t>
        </is>
      </c>
      <c r="DZ1" s="37" t="inlineStr">
        <is>
          <t>415236</t>
        </is>
      </c>
      <c r="EA1" s="37" t="inlineStr">
        <is>
          <t>421625</t>
        </is>
      </c>
      <c r="EB1" s="37" t="inlineStr">
        <is>
          <t>10433</t>
        </is>
      </c>
      <c r="EC1" s="37" t="inlineStr">
        <is>
          <t>10434</t>
        </is>
      </c>
      <c r="ED1" s="37" t="inlineStr">
        <is>
          <t>10435</t>
        </is>
      </c>
      <c r="EE1" s="37" t="inlineStr">
        <is>
          <t>10444</t>
        </is>
      </c>
      <c r="EF1" s="37" t="inlineStr">
        <is>
          <t>10445</t>
        </is>
      </c>
      <c r="EG1" s="37" t="inlineStr">
        <is>
          <t>222846</t>
        </is>
      </c>
      <c r="EH1" s="37" t="inlineStr">
        <is>
          <t>222849</t>
        </is>
      </c>
      <c r="EI1" s="37" t="inlineStr">
        <is>
          <t>228897</t>
        </is>
      </c>
      <c r="EJ1" s="37" t="inlineStr">
        <is>
          <t>333534</t>
        </is>
      </c>
      <c r="EK1" s="37" t="inlineStr">
        <is>
          <t>254150</t>
        </is>
      </c>
      <c r="EL1" s="37" t="inlineStr">
        <is>
          <t>255266</t>
        </is>
      </c>
      <c r="EM1" s="37" t="inlineStr">
        <is>
          <t>256050</t>
        </is>
      </c>
    </row>
    <row r="2" ht="15" customHeight="1">
      <c r="B2" s="36" t="inlineStr">
        <is>
          <t>Basic Information</t>
        </is>
      </c>
      <c r="C2" s="46" t="n"/>
      <c r="D2" s="46" t="n"/>
      <c r="E2" s="46" t="n"/>
      <c r="F2" s="46" t="n"/>
      <c r="G2" s="46" t="n"/>
      <c r="H2" s="46" t="n"/>
      <c r="I2" s="47" t="n"/>
      <c r="J2" s="38" t="inlineStr">
        <is>
          <t>Variants</t>
        </is>
      </c>
      <c r="K2" s="46" t="n"/>
      <c r="L2" s="46" t="n"/>
      <c r="M2" s="46" t="n"/>
      <c r="N2" s="46" t="n"/>
      <c r="O2" s="46" t="n"/>
      <c r="P2" s="46" t="n"/>
      <c r="Q2" s="47" t="n"/>
      <c r="R2" s="39" t="inlineStr">
        <is>
          <t>Pricing</t>
        </is>
      </c>
      <c r="S2" s="46" t="n"/>
      <c r="T2" s="47" t="n"/>
      <c r="U2" s="40" t="inlineStr">
        <is>
          <t>Marketing Information</t>
        </is>
      </c>
      <c r="V2" s="46" t="n"/>
      <c r="W2" s="46" t="n"/>
      <c r="X2" s="46" t="n"/>
      <c r="Y2" s="46" t="n"/>
      <c r="Z2" s="47" t="n"/>
      <c r="AA2" s="41" t="inlineStr">
        <is>
          <t>Fulfillment Information</t>
        </is>
      </c>
      <c r="AB2" s="46" t="n"/>
      <c r="AC2" s="46" t="n"/>
      <c r="AD2" s="46" t="n"/>
      <c r="AE2" s="46" t="n"/>
      <c r="AF2" s="46" t="n"/>
      <c r="AG2" s="46" t="n"/>
      <c r="AH2" s="46" t="n"/>
      <c r="AI2" s="46" t="n"/>
      <c r="AJ2" s="46" t="n"/>
      <c r="AK2" s="47" t="n"/>
      <c r="AL2" s="42" t="inlineStr">
        <is>
          <t>Carton Details</t>
        </is>
      </c>
      <c r="AM2" s="46" t="n"/>
      <c r="AN2" s="46" t="n"/>
      <c r="AO2" s="47" t="n"/>
      <c r="AP2" s="43" t="inlineStr">
        <is>
          <t>Compliance</t>
        </is>
      </c>
      <c r="AQ2" s="46" t="n"/>
      <c r="AR2" s="46" t="n"/>
      <c r="AS2" s="47" t="n"/>
      <c r="AT2" s="44" t="inlineStr">
        <is>
          <t>Media</t>
        </is>
      </c>
      <c r="AU2" s="46" t="n"/>
      <c r="AV2" s="46" t="n"/>
      <c r="AW2" s="46" t="n"/>
      <c r="AX2" s="46" t="n"/>
      <c r="AY2" s="46" t="n"/>
      <c r="AZ2" s="46" t="n"/>
      <c r="BA2" s="46" t="n"/>
      <c r="BB2" s="46" t="n"/>
      <c r="BC2" s="46" t="n"/>
      <c r="BD2" s="46" t="n"/>
      <c r="BE2" s="46" t="n"/>
      <c r="BF2" s="46" t="n"/>
      <c r="BG2" s="46" t="n"/>
      <c r="BH2" s="46" t="n"/>
      <c r="BI2" s="46" t="n"/>
      <c r="BJ2" s="46" t="n"/>
      <c r="BK2" s="46" t="n"/>
      <c r="BL2" s="46" t="n"/>
      <c r="BM2" s="46" t="n"/>
      <c r="BN2" s="47" t="n"/>
      <c r="BO2" s="45" t="inlineStr">
        <is>
          <t>Attributes</t>
        </is>
      </c>
      <c r="BP2" s="46" t="n"/>
      <c r="BQ2" s="46" t="n"/>
      <c r="BR2" s="46" t="n"/>
      <c r="BS2" s="46" t="n"/>
      <c r="BT2" s="46" t="n"/>
      <c r="BU2" s="46" t="n"/>
      <c r="BV2" s="46" t="n"/>
      <c r="BW2" s="46" t="n"/>
      <c r="BX2" s="46" t="n"/>
      <c r="BY2" s="46" t="n"/>
      <c r="BZ2" s="46" t="n"/>
      <c r="CA2" s="46" t="n"/>
      <c r="CB2" s="46" t="n"/>
      <c r="CC2" s="46" t="n"/>
      <c r="CD2" s="46" t="n"/>
      <c r="CE2" s="46" t="n"/>
      <c r="CF2" s="46" t="n"/>
      <c r="CG2" s="46" t="n"/>
      <c r="CH2" s="46" t="n"/>
      <c r="CI2" s="46" t="n"/>
      <c r="CJ2" s="46" t="n"/>
      <c r="CK2" s="46" t="n"/>
      <c r="CL2" s="46" t="n"/>
      <c r="CM2" s="46" t="n"/>
      <c r="CN2" s="46" t="n"/>
      <c r="CO2" s="46" t="n"/>
      <c r="CP2" s="46" t="n"/>
      <c r="CQ2" s="46" t="n"/>
      <c r="CR2" s="46" t="n"/>
      <c r="CS2" s="46" t="n"/>
      <c r="CT2" s="46" t="n"/>
      <c r="CU2" s="46" t="n"/>
      <c r="CV2" s="46" t="n"/>
      <c r="CW2" s="46" t="n"/>
      <c r="CX2" s="46" t="n"/>
      <c r="CY2" s="46" t="n"/>
      <c r="CZ2" s="46" t="n"/>
      <c r="DA2" s="46" t="n"/>
      <c r="DB2" s="46" t="n"/>
      <c r="DC2" s="46" t="n"/>
      <c r="DD2" s="46" t="n"/>
      <c r="DE2" s="46" t="n"/>
      <c r="DF2" s="46" t="n"/>
      <c r="DG2" s="46" t="n"/>
      <c r="DH2" s="46" t="n"/>
      <c r="DI2" s="46" t="n"/>
      <c r="DJ2" s="46" t="n"/>
      <c r="DK2" s="46" t="n"/>
      <c r="DL2" s="46" t="n"/>
      <c r="DM2" s="46" t="n"/>
      <c r="DN2" s="46" t="n"/>
      <c r="DO2" s="46" t="n"/>
      <c r="DP2" s="46" t="n"/>
      <c r="DQ2" s="46" t="n"/>
      <c r="DR2" s="46" t="n"/>
      <c r="DS2" s="46" t="n"/>
      <c r="DT2" s="46" t="n"/>
      <c r="DU2" s="46" t="n"/>
      <c r="DV2" s="46" t="n"/>
      <c r="DW2" s="46" t="n"/>
      <c r="DX2" s="46" t="n"/>
      <c r="DY2" s="46" t="n"/>
      <c r="DZ2" s="46" t="n"/>
      <c r="EA2" s="46" t="n"/>
      <c r="EB2" s="46" t="n"/>
      <c r="EC2" s="46" t="n"/>
      <c r="ED2" s="46" t="n"/>
      <c r="EE2" s="46" t="n"/>
      <c r="EF2" s="46" t="n"/>
      <c r="EG2" s="46" t="n"/>
      <c r="EH2" s="46" t="n"/>
      <c r="EI2" s="46" t="n"/>
      <c r="EJ2" s="46" t="n"/>
      <c r="EK2" s="46" t="n"/>
      <c r="EL2" s="46" t="n"/>
      <c r="EM2" s="47" t="n"/>
    </row>
    <row r="3">
      <c r="B3" s="3" t="inlineStr">
        <is>
          <t>Required</t>
        </is>
      </c>
      <c r="C3" s="3" t="inlineStr">
        <is>
          <t>Additional</t>
        </is>
      </c>
      <c r="D3" s="3" t="inlineStr">
        <is>
          <t>Required</t>
        </is>
      </c>
      <c r="E3" s="3" t="inlineStr">
        <is>
          <t>Required</t>
        </is>
      </c>
      <c r="F3" s="3" t="inlineStr">
        <is>
          <t>Recommended</t>
        </is>
      </c>
      <c r="G3" s="3" t="inlineStr">
        <is>
          <t>Required</t>
        </is>
      </c>
      <c r="H3" s="3" t="inlineStr">
        <is>
          <t>Additional</t>
        </is>
      </c>
      <c r="I3" s="3" t="inlineStr">
        <is>
          <t>Additional</t>
        </is>
      </c>
      <c r="J3" s="3" t="inlineStr">
        <is>
          <t>Required</t>
        </is>
      </c>
      <c r="K3" s="3" t="inlineStr">
        <is>
          <t>Conditional</t>
        </is>
      </c>
      <c r="L3" s="3" t="inlineStr">
        <is>
          <t>Recommended</t>
        </is>
      </c>
      <c r="M3" s="3" t="inlineStr">
        <is>
          <t>Conditional</t>
        </is>
      </c>
      <c r="N3" s="3" t="inlineStr">
        <is>
          <t>Recommended</t>
        </is>
      </c>
      <c r="O3" s="3" t="inlineStr">
        <is>
          <t>Conditional</t>
        </is>
      </c>
      <c r="P3" s="3" t="inlineStr">
        <is>
          <t>Recommended</t>
        </is>
      </c>
      <c r="Q3" s="3" t="inlineStr">
        <is>
          <t>Conditional</t>
        </is>
      </c>
      <c r="R3" s="3" t="inlineStr">
        <is>
          <t>Required</t>
        </is>
      </c>
      <c r="S3" s="3" t="inlineStr">
        <is>
          <t>Additional</t>
        </is>
      </c>
      <c r="T3" s="3" t="inlineStr">
        <is>
          <t>Additional</t>
        </is>
      </c>
      <c r="U3" s="3" t="inlineStr">
        <is>
          <t>Conditional</t>
        </is>
      </c>
      <c r="V3" s="3" t="inlineStr">
        <is>
          <t>Conditional</t>
        </is>
      </c>
      <c r="W3" s="3" t="inlineStr">
        <is>
          <t>Conditional</t>
        </is>
      </c>
      <c r="X3" s="3" t="inlineStr">
        <is>
          <t>Conditional</t>
        </is>
      </c>
      <c r="Y3" s="3" t="inlineStr">
        <is>
          <t>Conditional</t>
        </is>
      </c>
      <c r="Z3" s="3" t="inlineStr">
        <is>
          <t>Conditional</t>
        </is>
      </c>
      <c r="AA3" s="3" t="inlineStr">
        <is>
          <t>Required</t>
        </is>
      </c>
      <c r="AB3" s="3" t="inlineStr">
        <is>
          <t>Required</t>
        </is>
      </c>
      <c r="AC3" s="3" t="inlineStr">
        <is>
          <t>Required</t>
        </is>
      </c>
      <c r="AD3" s="3" t="inlineStr">
        <is>
          <t>Required</t>
        </is>
      </c>
      <c r="AE3" s="3" t="inlineStr">
        <is>
          <t>Required</t>
        </is>
      </c>
      <c r="AF3" s="3" t="inlineStr">
        <is>
          <t>Conditional</t>
        </is>
      </c>
      <c r="AG3" s="3" t="inlineStr">
        <is>
          <t>Required</t>
        </is>
      </c>
      <c r="AH3" s="3" t="inlineStr">
        <is>
          <t>Required</t>
        </is>
      </c>
      <c r="AI3" s="3" t="inlineStr">
        <is>
          <t>Additional</t>
        </is>
      </c>
      <c r="AJ3" s="3" t="inlineStr">
        <is>
          <t>Additional</t>
        </is>
      </c>
      <c r="AK3" s="3" t="inlineStr">
        <is>
          <t>Additional</t>
        </is>
      </c>
      <c r="AL3" s="3" t="inlineStr">
        <is>
          <t>Required</t>
        </is>
      </c>
      <c r="AM3" s="3" t="inlineStr">
        <is>
          <t>Required</t>
        </is>
      </c>
      <c r="AN3" s="3" t="inlineStr">
        <is>
          <t>Required</t>
        </is>
      </c>
      <c r="AO3" s="3" t="inlineStr">
        <is>
          <t>Required</t>
        </is>
      </c>
      <c r="AP3" s="3" t="inlineStr">
        <is>
          <t>Required</t>
        </is>
      </c>
      <c r="AQ3" s="3" t="inlineStr">
        <is>
          <t>Conditional</t>
        </is>
      </c>
      <c r="AR3" s="3" t="inlineStr">
        <is>
          <t>Conditional</t>
        </is>
      </c>
      <c r="AS3" s="3" t="inlineStr">
        <is>
          <t>Required</t>
        </is>
      </c>
      <c r="AT3" s="3" t="inlineStr">
        <is>
          <t>Required</t>
        </is>
      </c>
      <c r="AU3" s="3" t="inlineStr">
        <is>
          <t>Additional</t>
        </is>
      </c>
      <c r="AV3" s="3" t="inlineStr">
        <is>
          <t>Additional</t>
        </is>
      </c>
      <c r="AW3" s="3" t="inlineStr">
        <is>
          <t>Additional</t>
        </is>
      </c>
      <c r="AX3" s="3" t="inlineStr">
        <is>
          <t>Additional</t>
        </is>
      </c>
      <c r="AY3" s="3" t="inlineStr">
        <is>
          <t>Additional</t>
        </is>
      </c>
      <c r="AZ3" s="3" t="inlineStr">
        <is>
          <t>Conditional</t>
        </is>
      </c>
      <c r="BA3" s="3" t="inlineStr">
        <is>
          <t>Conditional</t>
        </is>
      </c>
      <c r="BB3" s="3" t="inlineStr">
        <is>
          <t>Conditional</t>
        </is>
      </c>
      <c r="BC3" s="3" t="inlineStr">
        <is>
          <t>Conditional</t>
        </is>
      </c>
      <c r="BD3" s="3" t="inlineStr">
        <is>
          <t>Conditional</t>
        </is>
      </c>
      <c r="BE3" s="3" t="inlineStr">
        <is>
          <t>Conditional</t>
        </is>
      </c>
      <c r="BF3" s="3" t="inlineStr">
        <is>
          <t>Conditional</t>
        </is>
      </c>
      <c r="BG3" s="3" t="inlineStr">
        <is>
          <t>Conditional</t>
        </is>
      </c>
      <c r="BH3" s="3" t="inlineStr">
        <is>
          <t>Conditional</t>
        </is>
      </c>
      <c r="BI3" s="3" t="inlineStr">
        <is>
          <t>Conditional</t>
        </is>
      </c>
      <c r="BJ3" s="3" t="inlineStr">
        <is>
          <t>Conditional</t>
        </is>
      </c>
      <c r="BK3" s="3" t="inlineStr">
        <is>
          <t>Conditional</t>
        </is>
      </c>
      <c r="BL3" s="3" t="inlineStr">
        <is>
          <t>Conditional</t>
        </is>
      </c>
      <c r="BM3" s="3" t="inlineStr">
        <is>
          <t>Conditional</t>
        </is>
      </c>
      <c r="BN3" s="3" t="inlineStr">
        <is>
          <t>Conditional</t>
        </is>
      </c>
      <c r="BO3" s="3" t="inlineStr">
        <is>
          <t>Required</t>
        </is>
      </c>
      <c r="BP3" s="3" t="inlineStr">
        <is>
          <t>Recommended</t>
        </is>
      </c>
      <c r="BQ3" s="3" t="inlineStr">
        <is>
          <t>Required</t>
        </is>
      </c>
      <c r="BR3" s="3" t="inlineStr">
        <is>
          <t>Required</t>
        </is>
      </c>
      <c r="BS3" s="3" t="inlineStr">
        <is>
          <t>Required</t>
        </is>
      </c>
      <c r="BT3" s="3" t="inlineStr">
        <is>
          <t>Required</t>
        </is>
      </c>
      <c r="BU3" s="3" t="inlineStr">
        <is>
          <t>Required</t>
        </is>
      </c>
      <c r="BV3" s="3" t="inlineStr">
        <is>
          <t>Recommended</t>
        </is>
      </c>
      <c r="BW3" s="3" t="inlineStr">
        <is>
          <t>Required</t>
        </is>
      </c>
      <c r="BX3" s="3" t="inlineStr">
        <is>
          <t>Recommended</t>
        </is>
      </c>
      <c r="BY3" s="3" t="inlineStr">
        <is>
          <t>Recommended</t>
        </is>
      </c>
      <c r="BZ3" s="3" t="inlineStr">
        <is>
          <t>Recommended</t>
        </is>
      </c>
      <c r="CA3" s="3" t="inlineStr">
        <is>
          <t>Recommended</t>
        </is>
      </c>
      <c r="CB3" s="3" t="inlineStr">
        <is>
          <t>Recommended</t>
        </is>
      </c>
      <c r="CC3" s="3" t="inlineStr">
        <is>
          <t>Recommended</t>
        </is>
      </c>
      <c r="CD3" s="3" t="inlineStr">
        <is>
          <t>Required</t>
        </is>
      </c>
      <c r="CE3" s="3" t="inlineStr">
        <is>
          <t>Required</t>
        </is>
      </c>
      <c r="CF3" s="3" t="inlineStr">
        <is>
          <t>Required</t>
        </is>
      </c>
      <c r="CG3" s="3" t="inlineStr">
        <is>
          <t>Required</t>
        </is>
      </c>
      <c r="CH3" s="3" t="inlineStr">
        <is>
          <t>Required</t>
        </is>
      </c>
      <c r="CI3" s="3" t="inlineStr">
        <is>
          <t>Required</t>
        </is>
      </c>
      <c r="CJ3" s="3" t="inlineStr">
        <is>
          <t>Required</t>
        </is>
      </c>
      <c r="CK3" s="3" t="inlineStr">
        <is>
          <t>Recommended</t>
        </is>
      </c>
      <c r="CL3" s="3" t="inlineStr">
        <is>
          <t>Required</t>
        </is>
      </c>
      <c r="CM3" s="3" t="inlineStr">
        <is>
          <t>Additional</t>
        </is>
      </c>
      <c r="CN3" s="3" t="inlineStr">
        <is>
          <t>Recommended</t>
        </is>
      </c>
      <c r="CO3" s="3" t="inlineStr">
        <is>
          <t>Recommended</t>
        </is>
      </c>
      <c r="CP3" s="3" t="inlineStr">
        <is>
          <t>Recommended</t>
        </is>
      </c>
      <c r="CQ3" s="3" t="inlineStr">
        <is>
          <t>Additional</t>
        </is>
      </c>
      <c r="CR3" s="3" t="inlineStr">
        <is>
          <t>Additional</t>
        </is>
      </c>
      <c r="CS3" s="3" t="inlineStr">
        <is>
          <t>Additional</t>
        </is>
      </c>
      <c r="CT3" s="3" t="inlineStr">
        <is>
          <t>Additional</t>
        </is>
      </c>
      <c r="CU3" s="3" t="inlineStr">
        <is>
          <t>Additional</t>
        </is>
      </c>
      <c r="CV3" s="3" t="inlineStr">
        <is>
          <t>Additional</t>
        </is>
      </c>
      <c r="CW3" s="3" t="inlineStr">
        <is>
          <t>Additional</t>
        </is>
      </c>
      <c r="CX3" s="3" t="inlineStr">
        <is>
          <t>Additional</t>
        </is>
      </c>
      <c r="CY3" s="3" t="inlineStr">
        <is>
          <t>Recommended</t>
        </is>
      </c>
      <c r="CZ3" s="3" t="inlineStr">
        <is>
          <t>Recommended</t>
        </is>
      </c>
      <c r="DA3" s="3" t="inlineStr">
        <is>
          <t>Required</t>
        </is>
      </c>
      <c r="DB3" s="3" t="inlineStr">
        <is>
          <t>Recommended</t>
        </is>
      </c>
      <c r="DC3" s="3" t="inlineStr">
        <is>
          <t>Recommended</t>
        </is>
      </c>
      <c r="DD3" s="3" t="inlineStr">
        <is>
          <t>Recommended</t>
        </is>
      </c>
      <c r="DE3" s="3" t="inlineStr">
        <is>
          <t>Recommended</t>
        </is>
      </c>
      <c r="DF3" s="3" t="inlineStr">
        <is>
          <t>Recommended</t>
        </is>
      </c>
      <c r="DG3" s="3" t="inlineStr">
        <is>
          <t>Required</t>
        </is>
      </c>
      <c r="DH3" s="3" t="inlineStr">
        <is>
          <t>Required</t>
        </is>
      </c>
      <c r="DI3" s="3" t="inlineStr">
        <is>
          <t>Required</t>
        </is>
      </c>
      <c r="DJ3" s="3" t="inlineStr">
        <is>
          <t>Additional</t>
        </is>
      </c>
      <c r="DK3" s="3" t="inlineStr">
        <is>
          <t>Required</t>
        </is>
      </c>
      <c r="DL3" s="3" t="inlineStr">
        <is>
          <t>Required</t>
        </is>
      </c>
      <c r="DM3" s="3" t="inlineStr">
        <is>
          <t>Required</t>
        </is>
      </c>
      <c r="DN3" s="3" t="inlineStr">
        <is>
          <t>Required</t>
        </is>
      </c>
      <c r="DO3" s="3" t="inlineStr">
        <is>
          <t>Required</t>
        </is>
      </c>
      <c r="DP3" s="3" t="inlineStr">
        <is>
          <t>Required</t>
        </is>
      </c>
      <c r="DQ3" s="3" t="inlineStr">
        <is>
          <t>Required</t>
        </is>
      </c>
      <c r="DR3" s="3" t="inlineStr">
        <is>
          <t>Required</t>
        </is>
      </c>
      <c r="DS3" s="3" t="inlineStr">
        <is>
          <t>Required</t>
        </is>
      </c>
      <c r="DT3" s="3" t="inlineStr">
        <is>
          <t>Additional</t>
        </is>
      </c>
      <c r="DU3" s="3" t="inlineStr">
        <is>
          <t>Additional</t>
        </is>
      </c>
      <c r="DV3" s="3" t="inlineStr">
        <is>
          <t>Additional</t>
        </is>
      </c>
      <c r="DW3" s="3" t="inlineStr">
        <is>
          <t>Additional</t>
        </is>
      </c>
      <c r="DX3" s="3" t="inlineStr">
        <is>
          <t>Additional</t>
        </is>
      </c>
      <c r="DY3" s="3" t="inlineStr">
        <is>
          <t>Recommended</t>
        </is>
      </c>
      <c r="DZ3" s="3" t="inlineStr">
        <is>
          <t>Recommended</t>
        </is>
      </c>
      <c r="EA3" s="3" t="inlineStr">
        <is>
          <t>Recommended</t>
        </is>
      </c>
      <c r="EB3" s="3" t="inlineStr">
        <is>
          <t>Required</t>
        </is>
      </c>
      <c r="EC3" s="3" t="inlineStr">
        <is>
          <t>Required</t>
        </is>
      </c>
      <c r="ED3" s="3" t="inlineStr">
        <is>
          <t>Required</t>
        </is>
      </c>
      <c r="EE3" s="3" t="inlineStr">
        <is>
          <t>Recommended</t>
        </is>
      </c>
      <c r="EF3" s="3" t="inlineStr">
        <is>
          <t>Required</t>
        </is>
      </c>
      <c r="EG3" s="3" t="inlineStr">
        <is>
          <t>Required</t>
        </is>
      </c>
      <c r="EH3" s="3" t="inlineStr">
        <is>
          <t>Recommended</t>
        </is>
      </c>
      <c r="EI3" s="3" t="inlineStr">
        <is>
          <t>Required</t>
        </is>
      </c>
      <c r="EJ3" s="3" t="inlineStr">
        <is>
          <t>Recommended</t>
        </is>
      </c>
      <c r="EK3" s="3" t="inlineStr">
        <is>
          <t>Recommended</t>
        </is>
      </c>
      <c r="EL3" s="3" t="inlineStr">
        <is>
          <t>Recommended</t>
        </is>
      </c>
      <c r="EM3" s="3" t="inlineStr">
        <is>
          <t>Recommended</t>
        </is>
      </c>
    </row>
    <row r="4" ht="50.1" customHeight="1">
      <c r="A4" s="4" t="inlineStr">
        <is>
          <t>Errors</t>
        </is>
      </c>
      <c r="B4" s="4" t="inlineStr">
        <is>
          <t>Supplier Part Number</t>
        </is>
      </c>
      <c r="C4" s="4" t="inlineStr">
        <is>
          <t>ASIN or Amazon Seller SKU</t>
        </is>
      </c>
      <c r="D4" s="4" t="inlineStr">
        <is>
          <t>Brand</t>
        </is>
      </c>
      <c r="E4" s="4" t="inlineStr">
        <is>
          <t>Manufacturer Part Number</t>
        </is>
      </c>
      <c r="F4" s="4" t="inlineStr">
        <is>
          <t>Universal Product Code</t>
        </is>
      </c>
      <c r="G4" s="4" t="inlineStr">
        <is>
          <t>Product Name</t>
        </is>
      </c>
      <c r="H4" s="4" t="inlineStr">
        <is>
          <t>Collection Name</t>
        </is>
      </c>
      <c r="I4" s="4" t="inlineStr">
        <is>
          <t>Manufacturer Product URL</t>
        </is>
      </c>
      <c r="J4" s="4" t="inlineStr">
        <is>
          <t>Variant Type</t>
        </is>
      </c>
      <c r="K4" s="4" t="inlineStr">
        <is>
          <t>Group Reference ID</t>
        </is>
      </c>
      <c r="L4" s="4" t="inlineStr">
        <is>
          <t>Variant Grouping 1</t>
        </is>
      </c>
      <c r="M4" s="4" t="inlineStr">
        <is>
          <t>Variant Attribute Name On Site 1</t>
        </is>
      </c>
      <c r="N4" s="4" t="inlineStr">
        <is>
          <t>Variant Grouping 2</t>
        </is>
      </c>
      <c r="O4" s="4" t="inlineStr">
        <is>
          <t>Variant Attribute Name On Site 2</t>
        </is>
      </c>
      <c r="P4" s="4" t="inlineStr">
        <is>
          <t>Variant Grouping 3</t>
        </is>
      </c>
      <c r="Q4" s="4" t="inlineStr">
        <is>
          <t>Variant Attribute Name On Site 3</t>
        </is>
      </c>
      <c r="R4" s="4" t="inlineStr">
        <is>
          <t>Base Cost</t>
        </is>
      </c>
      <c r="S4" s="4" t="inlineStr">
        <is>
          <t>Minimum Advertised Price</t>
        </is>
      </c>
      <c r="T4" s="4" t="inlineStr">
        <is>
          <t>Manufacturer Suggested Retail Price</t>
        </is>
      </c>
      <c r="U4" s="4" t="inlineStr">
        <is>
          <t>Marketing Copy</t>
        </is>
      </c>
      <c r="V4" s="4" t="inlineStr">
        <is>
          <t>Feature Bullet 1</t>
        </is>
      </c>
      <c r="W4" s="4" t="inlineStr">
        <is>
          <t>Feature Bullet 2</t>
        </is>
      </c>
      <c r="X4" s="4" t="inlineStr">
        <is>
          <t>Feature Bullet 3</t>
        </is>
      </c>
      <c r="Y4" s="4" t="inlineStr">
        <is>
          <t>Feature Bullet 4</t>
        </is>
      </c>
      <c r="Z4" s="4" t="inlineStr">
        <is>
          <t>Feature Bullet 5</t>
        </is>
      </c>
      <c r="AA4" s="4" t="inlineStr">
        <is>
          <t>Minimum Order Quantity</t>
        </is>
      </c>
      <c r="AB4" s="4" t="inlineStr">
        <is>
          <t>Force Quantity Multiplier</t>
        </is>
      </c>
      <c r="AC4" s="4" t="inlineStr">
        <is>
          <t>Display Set Quantity</t>
        </is>
      </c>
      <c r="AD4" s="4" t="inlineStr">
        <is>
          <t>Product Weight</t>
        </is>
      </c>
      <c r="AE4" s="4" t="inlineStr">
        <is>
          <t>Ship Type</t>
        </is>
      </c>
      <c r="AF4" s="4" t="inlineStr">
        <is>
          <t>Freight Class</t>
        </is>
      </c>
      <c r="AG4" s="4" t="inlineStr">
        <is>
          <t>Lead Time</t>
        </is>
      </c>
      <c r="AH4" s="4" t="inlineStr">
        <is>
          <t>Replacement Lead Time</t>
        </is>
      </c>
      <c r="AI4" s="4" t="inlineStr">
        <is>
          <t>National Motor Freight Class</t>
        </is>
      </c>
      <c r="AJ4" s="4" t="inlineStr">
        <is>
          <t>Flat Pack</t>
        </is>
      </c>
      <c r="AK4" s="4" t="inlineStr">
        <is>
          <t>Ship Palletized</t>
        </is>
      </c>
      <c r="AL4" s="4" t="inlineStr">
        <is>
          <t>Carton Weight 1</t>
        </is>
      </c>
      <c r="AM4" s="4" t="inlineStr">
        <is>
          <t>Carton Height 1</t>
        </is>
      </c>
      <c r="AN4" s="4" t="inlineStr">
        <is>
          <t>Carton Width 1</t>
        </is>
      </c>
      <c r="AO4" s="4" t="inlineStr">
        <is>
          <t>Carton Depth 1</t>
        </is>
      </c>
      <c r="AP4" s="4" t="inlineStr">
        <is>
          <t>Warning Required</t>
        </is>
      </c>
      <c r="AQ4" s="4" t="inlineStr">
        <is>
          <t>Chemical 1</t>
        </is>
      </c>
      <c r="AR4" s="4" t="inlineStr">
        <is>
          <t>Toxicity 1</t>
        </is>
      </c>
      <c r="AS4" s="4" t="inlineStr">
        <is>
          <t>Country Of Manufacturer</t>
        </is>
      </c>
      <c r="AT4" s="4" t="inlineStr">
        <is>
          <t>Image File Name or URL 1</t>
        </is>
      </c>
      <c r="AU4" s="4" t="inlineStr">
        <is>
          <t>Image File Name or URL 2</t>
        </is>
      </c>
      <c r="AV4" s="4" t="inlineStr">
        <is>
          <t>Image File Name or URL 3</t>
        </is>
      </c>
      <c r="AW4" s="4" t="inlineStr">
        <is>
          <t>Image File Name or URL 4</t>
        </is>
      </c>
      <c r="AX4" s="4" t="inlineStr">
        <is>
          <t>Image File Name or URL 5</t>
        </is>
      </c>
      <c r="AY4" s="4" t="inlineStr">
        <is>
          <t>Video File Name or URL 1</t>
        </is>
      </c>
      <c r="AZ4" s="4" t="inlineStr">
        <is>
          <t>Document File Name or URL 1</t>
        </is>
      </c>
      <c r="BA4" s="4" t="inlineStr">
        <is>
          <t>Document Type 1</t>
        </is>
      </c>
      <c r="BB4" s="4" t="inlineStr">
        <is>
          <t>Legal Document Type 1</t>
        </is>
      </c>
      <c r="BC4" s="4" t="inlineStr">
        <is>
          <t>Document Region 1</t>
        </is>
      </c>
      <c r="BD4" s="4" t="inlineStr">
        <is>
          <t>Document Language 1</t>
        </is>
      </c>
      <c r="BE4" s="4" t="inlineStr">
        <is>
          <t>Document File Name or URL 2</t>
        </is>
      </c>
      <c r="BF4" s="4" t="inlineStr">
        <is>
          <t>Document Type 2</t>
        </is>
      </c>
      <c r="BG4" s="4" t="inlineStr">
        <is>
          <t>Legal Document Type 2</t>
        </is>
      </c>
      <c r="BH4" s="4" t="inlineStr">
        <is>
          <t>Document Region 2</t>
        </is>
      </c>
      <c r="BI4" s="4" t="inlineStr">
        <is>
          <t>Document Language 2</t>
        </is>
      </c>
      <c r="BJ4" s="4" t="inlineStr">
        <is>
          <t>Document File Name or URL 3</t>
        </is>
      </c>
      <c r="BK4" s="4" t="inlineStr">
        <is>
          <t>Document Type 3</t>
        </is>
      </c>
      <c r="BL4" s="4" t="inlineStr">
        <is>
          <t>Legal Document Type 3</t>
        </is>
      </c>
      <c r="BM4" s="4" t="inlineStr">
        <is>
          <t>Document Region 3</t>
        </is>
      </c>
      <c r="BN4" s="4" t="inlineStr">
        <is>
          <t>Document Language 3</t>
        </is>
      </c>
      <c r="BO4" s="4" t="inlineStr">
        <is>
          <t>Product Type</t>
        </is>
      </c>
      <c r="BP4" s="4" t="inlineStr">
        <is>
          <t>Stool(s) Included</t>
        </is>
      </c>
      <c r="BQ4" s="4" t="inlineStr">
        <is>
          <t>Table Top Shape</t>
        </is>
      </c>
      <c r="BR4" s="4" t="inlineStr">
        <is>
          <t>Top Color</t>
        </is>
      </c>
      <c r="BS4" s="4" t="inlineStr">
        <is>
          <t>Coffee Table Lift Top</t>
        </is>
      </c>
      <c r="BT4" s="4" t="inlineStr">
        <is>
          <t>Top Material</t>
        </is>
      </c>
      <c r="BU4" s="4" t="inlineStr">
        <is>
          <t>Base Material</t>
        </is>
      </c>
      <c r="BV4" s="4" t="inlineStr">
        <is>
          <t>Natural Variation Type</t>
        </is>
      </c>
      <c r="BW4" s="4" t="inlineStr">
        <is>
          <t>Upholstered</t>
        </is>
      </c>
      <c r="BX4" s="4" t="inlineStr">
        <is>
          <t>Gloss Finish</t>
        </is>
      </c>
      <c r="BY4" s="4" t="inlineStr">
        <is>
          <t>Mirrored</t>
        </is>
      </c>
      <c r="BZ4" s="4" t="inlineStr">
        <is>
          <t>Table Base Type</t>
        </is>
      </c>
      <c r="CA4" s="4" t="inlineStr">
        <is>
          <t>Wheels / Casters Included</t>
        </is>
      </c>
      <c r="CB4" s="4" t="inlineStr">
        <is>
          <t>Purposeful Distressing Type</t>
        </is>
      </c>
      <c r="CC4" s="4" t="inlineStr">
        <is>
          <t>Weight Capacity</t>
        </is>
      </c>
      <c r="CD4" s="4" t="inlineStr">
        <is>
          <t>Supplier Intended and Approved Use</t>
        </is>
      </c>
      <c r="CE4" s="4" t="inlineStr">
        <is>
          <t>Plug-In</t>
        </is>
      </c>
      <c r="CF4" s="4" t="inlineStr">
        <is>
          <t>Storage Included</t>
        </is>
      </c>
      <c r="CG4" s="4" t="inlineStr">
        <is>
          <t>Shelves Included</t>
        </is>
      </c>
      <c r="CH4" s="4" t="inlineStr">
        <is>
          <t>Drawers Included</t>
        </is>
      </c>
      <c r="CI4" s="4" t="inlineStr">
        <is>
          <t>Cabinets Included</t>
        </is>
      </c>
      <c r="CJ4" s="4" t="inlineStr">
        <is>
          <t>Decal/Laminate Design</t>
        </is>
      </c>
      <c r="CK4" s="4" t="inlineStr">
        <is>
          <t>Removable Tray</t>
        </is>
      </c>
      <c r="CL4" s="4" t="inlineStr">
        <is>
          <t>Set Type</t>
        </is>
      </c>
      <c r="CM4" s="4" t="inlineStr">
        <is>
          <t>Country of Origin - Additional Details</t>
        </is>
      </c>
      <c r="CN4" s="4" t="inlineStr">
        <is>
          <t>Inlaid Detail</t>
        </is>
      </c>
      <c r="CO4" s="4" t="inlineStr">
        <is>
          <t>Main Wood Joinery Method</t>
        </is>
      </c>
      <c r="CP4" s="4" t="inlineStr">
        <is>
          <t>Kiln-Dried Wood</t>
        </is>
      </c>
      <c r="CQ4" s="10" t="inlineStr">
        <is>
          <t>Battery or Batteries Included</t>
        </is>
      </c>
      <c r="CR4" s="11" t="inlineStr">
        <is>
          <t>Battery Composition</t>
        </is>
      </c>
      <c r="CS4" s="11" t="inlineStr">
        <is>
          <t>Battery Type</t>
        </is>
      </c>
      <c r="CT4" s="11" t="inlineStr">
        <is>
          <t>Number of Batteries</t>
        </is>
      </c>
      <c r="CU4" s="11" t="inlineStr">
        <is>
          <t>Battery Shipment</t>
        </is>
      </c>
      <c r="CV4" s="11" t="inlineStr">
        <is>
          <t>Lithium Content</t>
        </is>
      </c>
      <c r="CW4" s="11" t="inlineStr">
        <is>
          <t>Watt Rating of Cells / Battery</t>
        </is>
      </c>
      <c r="CX4" s="11" t="inlineStr">
        <is>
          <t>Weight of Cells / Battery</t>
        </is>
      </c>
      <c r="CY4" s="4" t="inlineStr">
        <is>
          <t>Unfinished</t>
        </is>
      </c>
      <c r="CZ4" s="4" t="inlineStr">
        <is>
          <t>Leg Design</t>
        </is>
      </c>
      <c r="DA4" s="4" t="inlineStr">
        <is>
          <t>Base Color</t>
        </is>
      </c>
      <c r="DB4" s="4" t="inlineStr">
        <is>
          <t>Wood Species</t>
        </is>
      </c>
      <c r="DC4" s="4" t="inlineStr">
        <is>
          <t>Pieces Included</t>
        </is>
      </c>
      <c r="DD4" s="4" t="inlineStr">
        <is>
          <t>Scalloped Edges</t>
        </is>
      </c>
      <c r="DE4" s="4" t="inlineStr">
        <is>
          <t>Fluted Detailing</t>
        </is>
      </c>
      <c r="DF4" s="4" t="inlineStr">
        <is>
          <t>Ribbed Detailing</t>
        </is>
      </c>
      <c r="DG4" s="4" t="inlineStr">
        <is>
          <t>Durability</t>
        </is>
      </c>
      <c r="DH4" s="4" t="inlineStr">
        <is>
          <t>Number of Tables Included</t>
        </is>
      </c>
      <c r="DI4" s="4" t="inlineStr">
        <is>
          <t>General Certificate of Conformity (GCC)</t>
        </is>
      </c>
      <c r="DJ4" s="4" t="inlineStr">
        <is>
          <t>ADA Compliant</t>
        </is>
      </c>
      <c r="DK4" s="10" t="inlineStr">
        <is>
          <t>Composite Wood Product (CWP)</t>
        </is>
      </c>
      <c r="DL4" s="11" t="inlineStr">
        <is>
          <t>CARB Phase II Compliant (formaldehyde emissions)</t>
        </is>
      </c>
      <c r="DM4" s="11" t="inlineStr">
        <is>
          <t>TSCA Title VI Compliant (formaldehyde emissions)</t>
        </is>
      </c>
      <c r="DN4" s="11" t="inlineStr">
        <is>
          <t>CANFER Compliant</t>
        </is>
      </c>
      <c r="DO4" s="4" t="inlineStr">
        <is>
          <t>CAL TB 117-2013 Compliant</t>
        </is>
      </c>
      <c r="DP4" s="4" t="inlineStr">
        <is>
          <t>Uniform Packaging and Labeling Regulations (UPLR) Compliant</t>
        </is>
      </c>
      <c r="DQ4" s="10" t="inlineStr">
        <is>
          <t>Canada Product Restriction</t>
        </is>
      </c>
      <c r="DR4" s="11" t="inlineStr">
        <is>
          <t>Reason for Restriction</t>
        </is>
      </c>
      <c r="DS4" s="4" t="inlineStr">
        <is>
          <t>SOFFA Compliant</t>
        </is>
      </c>
      <c r="DT4" s="10" t="inlineStr">
        <is>
          <t>Hazardous Material / Dangerous Goods</t>
        </is>
      </c>
      <c r="DU4" s="11" t="inlineStr">
        <is>
          <t>UN or ID number</t>
        </is>
      </c>
      <c r="DV4" s="11" t="inlineStr">
        <is>
          <t>Hazard Class(es)</t>
        </is>
      </c>
      <c r="DW4" s="11" t="inlineStr">
        <is>
          <t>Packing Group</t>
        </is>
      </c>
      <c r="DX4" s="11" t="inlineStr">
        <is>
          <t>Hazardous Material Weight</t>
        </is>
      </c>
      <c r="DY4" s="4" t="inlineStr">
        <is>
          <t>ISTA Certified</t>
        </is>
      </c>
      <c r="DZ4" s="4" t="inlineStr">
        <is>
          <t>Sustainability &amp; Social Responsibility Certifications (North America Only)</t>
        </is>
      </c>
      <c r="EA4" s="4" t="inlineStr">
        <is>
          <t>Commercial Certifications</t>
        </is>
      </c>
      <c r="EB4" s="4" t="inlineStr">
        <is>
          <t>Overall Height - Top to Bottom</t>
        </is>
      </c>
      <c r="EC4" s="4" t="inlineStr">
        <is>
          <t>Overall Width - Side to Side</t>
        </is>
      </c>
      <c r="ED4" s="4" t="inlineStr">
        <is>
          <t>Overall Depth - Front to Back</t>
        </is>
      </c>
      <c r="EE4" s="4" t="inlineStr">
        <is>
          <t>Overall Product Weight</t>
        </is>
      </c>
      <c r="EF4" s="4" t="inlineStr">
        <is>
          <t>Assembly Required</t>
        </is>
      </c>
      <c r="EG4" s="4" t="inlineStr">
        <is>
          <t>Level of Assembly</t>
        </is>
      </c>
      <c r="EH4" s="4" t="inlineStr">
        <is>
          <t>Additional Tools Required (Not Included)</t>
        </is>
      </c>
      <c r="EI4" s="10" t="inlineStr">
        <is>
          <t>Commercial Warranty</t>
        </is>
      </c>
      <c r="EJ4" s="11" t="inlineStr">
        <is>
          <t>Commercial Warranty Length</t>
        </is>
      </c>
      <c r="EK4" s="4" t="inlineStr">
        <is>
          <t>Product Warranty</t>
        </is>
      </c>
      <c r="EL4" s="4" t="inlineStr">
        <is>
          <t>Full or Limited Warranty</t>
        </is>
      </c>
      <c r="EM4" s="4" t="inlineStr">
        <is>
          <t>Warranty Length</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The Amazon Standard Identification Number (ASIN) is a 10-character alphanumeric unique identifier assigned by Amazon.com and its partners for product identification within the Amazon organization. The Amazon Seller SKU is Amazon's identifier for your product that allows you to fulfill the product through Amazon shipping even when selling the product on other sites like Wayfair.</t>
        </is>
      </c>
      <c r="D5" s="5" t="inlineStr">
        <is>
          <t>Enter your product's brand (may be the same as the product's manufacturer). New brands must be created in the brand management tool in Partner Home before they can be selected here.</t>
        </is>
      </c>
      <c r="E5" s="5" t="inlineStr">
        <is>
          <t>Must be less than 64 characters and must be a unique value (products cannot be added if they have the same part number as something you already have in your catalog). This is the part number provided by the manufacturer.</t>
        </is>
      </c>
      <c r="F5" s="5" t="inlineStr">
        <is>
          <t>Must follow the standard UPC format and must be a unique value (products cannot be added if they have the same UPC as something you already have in your catalog).</t>
        </is>
      </c>
      <c r="G5" s="5" t="inlineStr">
        <is>
          <t>Please do not use abbreviations or exceed the 255 character limit. Wayfair may adjust the provided name based on marketing standards per class.</t>
        </is>
      </c>
      <c r="H5" s="5" t="inlineStr">
        <is>
          <t>If the product belongs to a collection of associated products that are not just product variances/options, enter the collection here. This can match with collections of products you already sell on site. For example, a collection may be a bed and nightstand that both follow a modern theme, but would not be a bed that comes in two separate colors. Products in a collection do not share the same listing on site.</t>
        </is>
      </c>
      <c r="I5" s="5" t="inlineStr">
        <is>
          <t>Enter the URL for the specific manufacturer product page of your product.</t>
        </is>
      </c>
      <c r="J5" s="5" t="inlineStr">
        <is>
          <t>Indicate whether this part number is a standalone product, primary variant (all required fields must be provided), or non-primary variant (data can be autofilled from primary variant).</t>
        </is>
      </c>
      <c r="K5" s="5" t="inlineStr">
        <is>
          <t>Provide an identifier to group your variants. This information will be used to create a listing.</t>
        </is>
      </c>
      <c r="L5" s="5" t="inlineStr">
        <is>
          <t>Common attribute to group products by. Select from dropdown or enter a custom value.</t>
        </is>
      </c>
      <c r="M5" s="5" t="inlineStr">
        <is>
          <t>Display name for variant attribute, if differs from corresponding Attribute answer.</t>
        </is>
      </c>
      <c r="N5" s="5" t="inlineStr">
        <is>
          <t>Common attribute to group products by. Select from dropdown or enter a custom value.</t>
        </is>
      </c>
      <c r="O5" s="5" t="inlineStr">
        <is>
          <t>Display name for variant attribute, if differs from corresponding Attribute answer.</t>
        </is>
      </c>
      <c r="P5" s="5" t="inlineStr">
        <is>
          <t>Common attribute to group products by. Select from dropdown or enter a custom value.</t>
        </is>
      </c>
      <c r="Q5" s="5" t="inlineStr">
        <is>
          <t>Display name for variant attribute, if differs from corresponding Attribute answer.</t>
        </is>
      </c>
      <c r="R5" s="5" t="inlineStr">
        <is>
          <t>Your supplier profile preference for currency is used to determine the currency of the base (wholesale) cost provided.</t>
        </is>
      </c>
      <c r="S5" s="5" t="inlineStr">
        <is>
          <t>The region selected for this sheet is used to determine the currency of the MAP provided. This may differ from the currency of your base cost.</t>
        </is>
      </c>
      <c r="T5" s="5" t="inlineStr">
        <is>
          <t>The region selected for this sheet is used to determine the currency of the MSRP provided. This may differ from the currency of your base cost.</t>
        </is>
      </c>
      <c r="U5" s="5" t="inlineStr">
        <is>
          <t>Please do not use special symbols (trademark, copyright, etc.) or extra lines/spacing. This should be a short, single paragraph product description in complete sentences highlighting details about key product information.</t>
        </is>
      </c>
      <c r="V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W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X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Y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Z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AA5" s="5" t="inlineStr">
        <is>
          <t>The minimum count of items a customer must choose to purchase the product.</t>
        </is>
      </c>
      <c r="AB5" s="5" t="inlineStr">
        <is>
          <t>This represents how many items the customer must buy in increments of, or in addition to. For example, a multiplier of 2 would mean a custom must buy 1 quantity, 3 quantity, 5 quantity, or some other multiple of 2.</t>
        </is>
      </c>
      <c r="AC5" s="5" t="inlineStr">
        <is>
          <t>Number of items represented by the part number and wholesale price. For example, if you want to sell a bundle of pillows, and the part number and wholesale cost you provided represents that full bundle of pillows, then you would answer the Display Set Quantity question with how many pillows are in the bundle.</t>
        </is>
      </c>
      <c r="AD5" s="5" t="inlineStr">
        <is>
          <t>[Pounds] What is the total weight of this product once assembled? Please enter just the number (i.e. 45.5) without a unit of measurement.</t>
        </is>
      </c>
      <c r="AE5" s="5" t="inlineStr">
        <is>
          <t>Enter small parcel or LTL to indicate how the product can ship based on size and weight.</t>
        </is>
      </c>
      <c r="AF5" s="5" t="inlineStr">
        <is>
          <t>Each product falls into 1 of 18 classes determined by a product's 'transportability' and are crucial for calculating shipping cost. The field is required when ship type is LTL.</t>
        </is>
      </c>
      <c r="AG5" s="5" t="inlineStr">
        <is>
          <t>[Hours] This is the length of time from receipt of PO to shipment from the warehouse.</t>
        </is>
      </c>
      <c r="AH5" s="5" t="inlineStr">
        <is>
          <t>[Hours] This is length of time from receipt of a replacement PO to shipment from the warehouse</t>
        </is>
      </c>
      <c r="AI5" s="5" t="inlineStr">
        <is>
          <t>5 to 7 digit number in length (depending on any sub classification) that will identify what is shipping in the box</t>
        </is>
      </c>
      <c r="AJ5" s="5" t="inlineStr">
        <is>
          <t>Also known as 'knocked down'. Select 'Yes' if this product ships disassembled in a flat pack box.</t>
        </is>
      </c>
      <c r="AK5" s="5" t="inlineStr">
        <is>
          <t>Select 'Yes' if this product ships on a pallet.</t>
        </is>
      </c>
      <c r="AL5" s="5" t="inlineStr">
        <is>
          <t>[Pounds] Enter in the shipping weight (i.e. 45.5) of the packaging used for the product.  If the product ships in more than one box, this measurement is per box.</t>
        </is>
      </c>
      <c r="AM5" s="5" t="inlineStr">
        <is>
          <t>[Inches] Enter in the shipping height (i.e. 45.5) of the packaging used for the product.  If the product ships in more than one box, this measurement is per box.</t>
        </is>
      </c>
      <c r="AN5" s="5" t="inlineStr">
        <is>
          <t>[Inches] Enter in the shipping width (i.e. 45.5) of the packaging used for the product.  If the product ships in more than one box, this measurement is per box.</t>
        </is>
      </c>
      <c r="AO5" s="5" t="inlineStr">
        <is>
          <t>[Inches] Enter in the shipping depth (i.e. 45.5) of the packaging used for the product.  If the product ships in more than one box, this measurement is per box.</t>
        </is>
      </c>
      <c r="AP5" s="5" t="inlineStr">
        <is>
          <t>If the product requires a warning for Proposition 65 compliance in California, answer 'Yes' and indicate which chemicals and toxicities are applicable.</t>
        </is>
      </c>
      <c r="AQ5" s="5" t="inlineStr">
        <is>
          <t>Select the chemical that requires the Prop65 warning.</t>
        </is>
      </c>
      <c r="AR5" s="5" t="inlineStr">
        <is>
          <t>Select the toxicity that can result from the selected chemical.</t>
        </is>
      </c>
      <c r="AS5" s="5" t="inlineStr">
        <is>
          <t>Provide only a single country of manufacture for each product.</t>
        </is>
      </c>
      <c r="AT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U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V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W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X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Y5" s="5" t="inlineStr">
        <is>
          <t>Provide the video’s file name with extension for separate uploads or a direct public URL. Do not exceed 10 videos per product.</t>
        </is>
      </c>
      <c r="AZ5" s="5" t="inlineStr">
        <is>
          <t>Provide the document’s file name with extension for separate uploads or a direct public URL. Do not exceed 10 documents per product.</t>
        </is>
      </c>
      <c r="BA5" s="5" t="inlineStr">
        <is>
          <t>Select one or more values from the provided list that best describe the document’s purpose. This classification helps customers easily find information like “Installation &amp; Assembly” guides, “Warranty Information,” or “Specifications.</t>
        </is>
      </c>
      <c r="BB5" s="5" t="inlineStr">
        <is>
          <t>If the document serves as a legal notice or certification (e.g., “ASTM F2057 - 19,” “ANSI A117.1 Compliant”), select the specific type(s) from the provided list. This is used for compliance and to display certifications to customers.</t>
        </is>
      </c>
      <c r="BC5" s="5" t="inlineStr">
        <is>
          <t>Select the country or region where this document is legally applicable. This is crucial for compliance-related documents that may differ across locations.</t>
        </is>
      </c>
      <c r="BD5" s="5" t="inlineStr">
        <is>
          <t>Select the language in which the document is written.</t>
        </is>
      </c>
      <c r="BE5" s="5" t="inlineStr">
        <is>
          <t>Provide the document’s file name with extension for separate uploads or a direct public URL. Do not exceed 10 documents per product.</t>
        </is>
      </c>
      <c r="BF5" s="5" t="inlineStr">
        <is>
          <t>Select one or more values from the provided list that best describe the document’s purpose. This classification helps customers easily find information like “Installation &amp; Assembly” guides, “Warranty Information,” or “Specifications.</t>
        </is>
      </c>
      <c r="BG5" s="5" t="inlineStr">
        <is>
          <t>If the document serves as a legal notice or certification (e.g., “ASTM F2057 - 19,” “ANSI A117.1 Compliant”), select the specific type(s) from the provided list. This is used for compliance and to display certifications to customers.</t>
        </is>
      </c>
      <c r="BH5" s="5" t="inlineStr">
        <is>
          <t>Select the country or region where this document is legally applicable. This is crucial for compliance-related documents that may differ across locations.</t>
        </is>
      </c>
      <c r="BI5" s="5" t="inlineStr">
        <is>
          <t>Select the language in which the document is written.</t>
        </is>
      </c>
      <c r="BJ5" s="5" t="inlineStr">
        <is>
          <t>Provide the document’s file name with extension for separate uploads or a direct public URL. Do not exceed 10 documents per product.</t>
        </is>
      </c>
      <c r="BK5" s="5" t="inlineStr">
        <is>
          <t>Select one or more values from the provided list that best describe the document’s purpose. This classification helps customers easily find information like “Installation &amp; Assembly” guides, “Warranty Information,” or “Specifications.</t>
        </is>
      </c>
      <c r="BL5" s="5" t="inlineStr">
        <is>
          <t>If the document serves as a legal notice or certification (e.g., “ASTM F2057 - 19,” “ANSI A117.1 Compliant”), select the specific type(s) from the provided list. This is used for compliance and to display certifications to customers.</t>
        </is>
      </c>
      <c r="BM5" s="5" t="inlineStr">
        <is>
          <t>Select the country or region where this document is legally applicable. This is crucial for compliance-related documents that may differ across locations.</t>
        </is>
      </c>
      <c r="BN5" s="5" t="inlineStr">
        <is>
          <t>Select the language in which the document is written.</t>
        </is>
      </c>
      <c r="BO5" s="5" t="inlineStr">
        <is>
          <t>What type of product is this?</t>
        </is>
      </c>
      <c r="BP5" s="5" t="inlineStr">
        <is>
          <t>Does this product have a stool or stools included?</t>
        </is>
      </c>
      <c r="BQ5" s="5" t="inlineStr">
        <is>
          <t>What is the shape of the table? Please choose the closest match from the list.</t>
        </is>
      </c>
      <c r="BR5" s="5" t="inlineStr">
        <is>
          <t>What is the color or finish of the product?</t>
        </is>
      </c>
      <c r="BS5" s="5" t="inlineStr">
        <is>
          <t>Can the surface of the coffee table be lifted to a higher position?</t>
        </is>
      </c>
      <c r="BT5" s="5" t="inlineStr">
        <is>
          <t>What is the material used to construct the top of the product?</t>
        </is>
      </c>
      <c r="BU5" s="5" t="inlineStr">
        <is>
          <t>What material is used to construct the base of the product?</t>
        </is>
      </c>
      <c r="BV5" s="5" t="inlineStr">
        <is>
          <t>Which of the following types of natural variation and texture does the product have? Multiple can be selected if applicable. If the product does NOT have natural variation, please select No Natural Variation.</t>
        </is>
      </c>
      <c r="BW5" s="5" t="inlineStr">
        <is>
          <t>Select if this product is upholstered or comes with an upholstered component. (An upholstered item will have some sort of pad or filling material covered by fabric.)</t>
        </is>
      </c>
      <c r="BX5" s="5" t="inlineStr">
        <is>
          <t>Does this product have a shiny and sheer gloss finish over the normal painted finish?</t>
        </is>
      </c>
      <c r="BY5" s="5" t="inlineStr">
        <is>
          <t>Is the surface of the product mirrored? Please do not select “yes” if the product only features a mirror. This question refers to the surface material of the product, and if it is reflective.</t>
        </is>
      </c>
      <c r="BZ5" s="5" t="inlineStr">
        <is>
          <t>What type of base does this table have? If this product does not fit any of the listed options, please enter the correct information/value.</t>
        </is>
      </c>
      <c r="CA5" s="5" t="inlineStr">
        <is>
          <t>Does this product have wheels or casters?</t>
        </is>
      </c>
      <c r="CB5" s="5" t="inlineStr">
        <is>
          <t>What specific type of distressing does this product have? Select all that apply.</t>
        </is>
      </c>
      <c r="CC5" s="5" t="inlineStr">
        <is>
          <t>[Pounds] What is the maximum weight capacity of the product? Please enter just the number (i.e., 45.5).</t>
        </is>
      </c>
      <c r="CD5" s="5" t="inlineStr">
        <is>
          <t>What type of environmental setting was this product designed and manufactured to be used in? Note: your answer indicates that Wayfair is able to market this product as being intended for use in the selected setting(s). Please select both, if both options apply.</t>
        </is>
      </c>
      <c r="CE5" s="5" t="inlineStr">
        <is>
          <t>If this product requires electricity can it be plugged into a household outlet via an integral corded plug or an AC adapter? If this product does not require electricity or if this product requires electricity but does not/cannot use household AC voltages (with or without an AC adapter) please select "No".</t>
        </is>
      </c>
      <c r="CF5" s="5" t="inlineStr">
        <is>
          <t>Does this product include any storage elements such as shelves, drawers, cabinets or a hidden storage compartment?</t>
        </is>
      </c>
      <c r="CG5" s="5" t="inlineStr">
        <is>
          <t>Does this product include shelves?</t>
        </is>
      </c>
      <c r="CH5" s="5" t="inlineStr">
        <is>
          <t>Does this product have any drawers?</t>
        </is>
      </c>
      <c r="CI5" s="5" t="inlineStr">
        <is>
          <t>Does this product include cabinets?</t>
        </is>
      </c>
      <c r="CJ5" s="5" t="inlineStr">
        <is>
          <t>If the product is covered by decal or laminate, what material does that decal or laminate represent?</t>
        </is>
      </c>
      <c r="CK5" s="5" t="inlineStr">
        <is>
          <t>Is the tray removable?</t>
        </is>
      </c>
      <c r="CL5" s="5" t="inlineStr">
        <is>
          <t>What multiple separable pieces does this product include?</t>
        </is>
      </c>
      <c r="CM5" s="5" t="inlineStr">
        <is>
          <t>Does this product and/or packaging have additional advertising or labeling details regarding claims about the product’s origin? Please use this field to provide a qualified or unqualified claim regarding the product origin in accordance with US Federal Trade Commission (FTC) and Canada Competition Bureau regulations. Additionally, if applicable, please use this field to communicate any appropriate qualified, comparative, or descriptive claims regarding the origin of the product. Examples include, but are not limited to, communicating relevant percentage of domestic and non-domestic content (ex: 60% U.S. Content), communicating the origin of certain components of the product (ex: "Hand carved in U.S. — Wood from Philippines"), or communicating where the product was assembled (Ex : “Assembled In Mexico”). See https://www.ftc.gov/tips-advice/business-center/guidance/complying-made-usa-standard#qualified  and https://www.competitionbureau.gc.ca/eic/site/cb-bc.nsf/eng/03169.html</t>
        </is>
      </c>
      <c r="CN5" s="5" t="inlineStr">
        <is>
          <t>Does this product have a decorative inlay or insert made of a different material than the rest of the product?</t>
        </is>
      </c>
      <c r="CO5" s="5" t="inlineStr">
        <is>
          <t>Which technique was used to join together the main pieces of wood to construct the overall product?</t>
        </is>
      </c>
      <c r="CP5" s="5" t="inlineStr">
        <is>
          <t>Is the wood kiln-dried? If product is not made of wood, please select "does not apply."</t>
        </is>
      </c>
      <c r="CQ5" s="5" t="inlineStr">
        <is>
          <t>Is the product a battery or does the product include batteries?</t>
        </is>
      </c>
      <c r="CR5" s="5" t="inlineStr">
        <is>
          <t>What is the composition of the batteries included with product?</t>
        </is>
      </c>
      <c r="CS5" s="5" t="inlineStr">
        <is>
          <t>What type is the battery? Button Cell, Cell, Battery?</t>
        </is>
      </c>
      <c r="CT5" s="5" t="inlineStr">
        <is>
          <t>Confirm number of batteries in this product</t>
        </is>
      </c>
      <c r="CU5" s="5" t="inlineStr">
        <is>
          <t>Do the cells/batteries ship stand alone/packed with the equipment/ contained (installed) in the equipment?</t>
        </is>
      </c>
      <c r="CV5" s="5" t="inlineStr">
        <is>
          <t>What is the aggregate lithium content of the cell/battery?  Aggregate lithium content means the sum of the grams of lithium content contained by the cells comprising a battery.
Please note, this is the weight weight of the lithium in the cell or battery, and not the weight of the entire cell or battery.</t>
        </is>
      </c>
      <c r="CW5" s="5" t="inlineStr">
        <is>
          <t>What is the Watt-hour(Wh) rating of the cell/battery?  The Watt-hour rating of a lithium cell or battery is calculated by multiplying the rated capacity in ampere-hours by the nominal voltage.
If only the milliampere-hours (mAh) are marked on the battery then divide that number by 1000 to get ampere-hours (Ah) (i.e. 4400 mAh / 1000 = 4.4. Ah).</t>
        </is>
      </c>
      <c r="CX5" s="5" t="inlineStr">
        <is>
          <t>What is the net weight of the cells or batteries that ship with the product in grams or kilograms.</t>
        </is>
      </c>
      <c r="CY5" s="5" t="inlineStr">
        <is>
          <t>Is this product unfinished (no paint, stain, or varnish)?</t>
        </is>
      </c>
      <c r="CZ5" s="5" t="inlineStr">
        <is>
          <t>What is the design of the legs? If this product does not fit any of the listed options, please enter the correct information/value.</t>
        </is>
      </c>
      <c r="DA5" s="5" t="inlineStr">
        <is>
          <t>What is the color of the base of this product?</t>
        </is>
      </c>
      <c r="DB5" s="5" t="inlineStr">
        <is>
          <t>What type of wood was used to construct this product? This describes the actual materials used, not the product's appearance.</t>
        </is>
      </c>
      <c r="DC5" s="5" t="inlineStr">
        <is>
          <t>What pieces are included with this product?</t>
        </is>
      </c>
      <c r="DD5" s="5" t="inlineStr">
        <is>
          <t>A product has scalloped edges if it contains curved, semicircular edges.</t>
        </is>
      </c>
      <c r="DE5" s="5" t="inlineStr">
        <is>
          <t>Is there a a concave pattern of parallel lines on a surface of this product?</t>
        </is>
      </c>
      <c r="DF5" s="5" t="inlineStr">
        <is>
          <t>Is there a a raised pattern of parallel lines on a surface of this product?</t>
        </is>
      </c>
      <c r="DG5" s="5" t="inlineStr">
        <is>
          <t>Which of the following durability features are applicable to this product? Please select all applicable options from the list. If none apply, please select "No Durability Features."</t>
        </is>
      </c>
      <c r="DH5" s="5" t="inlineStr">
        <is>
          <t>How many tables are included?</t>
        </is>
      </c>
      <c r="DI5" s="5" t="inlineStr">
        <is>
          <t>Does this product have a General Certificate of Conformity (GCC), as required by the U.S. CPSC for certain product classes?</t>
        </is>
      </c>
      <c r="DJ5" s="5" t="inlineStr">
        <is>
          <t>Is this product ADA (Americans with Disabilities Act) compliant?</t>
        </is>
      </c>
      <c r="DK5" s="5" t="inlineStr">
        <is>
          <t>FOR COMPLIANCE PURPOSES. Not customer facing information. 
 Does this product include any pieces made of manufactured or composite wood products (CWP)  This includes any of the following
 1) HWPW-CC [Hardwood Plywood with Composite Core] 
 2) HWPW-VC [Hardwood Plywood with Veneer Core] 
 3) PB [Particleboard] 
 4) MDF or thin-MDF [Medium Density Fiberboard]</t>
        </is>
      </c>
      <c r="DL5" s="5" t="inlineStr">
        <is>
          <t>Is this product certified compliant for CARB ATCM Phase II formaldehyde emission standards from Composite Wood Products [California Air Resources Board (CARB)- Airborne Toxic Control Measures (ATCM) Phase II]</t>
        </is>
      </c>
      <c r="DM5" s="5" t="inlineStr">
        <is>
          <t>Is this product certified TSCA Title VI compliant regarding formaldehyde emissions from Composite Wood Products [Environmental Protection Agency (EPA)-Toxic Substance Control Act (TSCA)-Title VI]</t>
        </is>
      </c>
      <c r="DN5" s="5" t="inlineStr">
        <is>
          <t>Is this product CANFER compliant regarding formaldehyde emissions from composite wood products? [Canada Formaldehyde Emissions Regulation] NOTE: Please provide proof of certification to applicable formaldehyde emissions standards and a Declaration of Certification.
More information on the Declaration of Certification and on other requirements for CANFER compliance can be found in Health Canada's Guidance Document (https://bit.ly/3FvYK2B) or by contacting any of our Product Compliance Resources (https://bit.ly/3h8EIlw).</t>
        </is>
      </c>
      <c r="DO5" s="5" t="inlineStr">
        <is>
          <t>Are this products components certified compliant with California Technical Bulletin: CAL TB 117-2013, the Flammability (Smolder) Standard for Upholstered Furniture Materials?</t>
        </is>
      </c>
      <c r="DP5" s="5" t="inlineStr">
        <is>
          <t>Does your product comply with the Uniform Packaging and Labeling Regulations, which requires product packaging to be accurate and provide adequate information as to the identity and quantity of its contents, as well as the name and address of the manufacturer and/or distributor?</t>
        </is>
      </c>
      <c r="DQ5" s="5" t="inlineStr">
        <is>
          <t>Is this product legally or operationally restricted from being offered for sale to Canadian customers on Wayfair.ca or delivered to Canadian addresses? Select “Yes” only if the product cannot legally be sold or shipped to Canada. For example, if it requires a license or certification you do not hold, or if you operate through a separate Canadian entity that cannot support the listing.</t>
        </is>
      </c>
      <c r="DR5" s="5" t="inlineStr">
        <is>
          <t>Please select the reason this product can not ship to Canada?  Please select from the options or write in a reason if not selectable</t>
        </is>
      </c>
      <c r="DS5" s="5" t="inlineStr">
        <is>
          <t>Does this product meet the flammability standard for upholstered furniture set forth by Safer Occupancy Future Flammability Act (SOFFA)? Please note that SOFFA is incorporated into the COVID-19 Regulatory Relief and Work from Home Safety Act.</t>
        </is>
      </c>
      <c r="DT5" s="5" t="inlineStr">
        <is>
          <t>Is the product regulated as Hazardous Material / Dangerous Goods?
Hazardous Materials/Dangerous Goods are substances that when transported pose a risk to health, safety, property or the environment.  
These materials may include explosives, compressed gases (aerosols), flammable liquids, oxidizers, toxic/poisonous, radioactive, corrosive, batteries, etc.
An SDS is is a document that lists information relating to occupational safety and health for the use of various substances and products. 
The SDS includes information such as the properties of each chemical; the physical, health, and environmental health hazards; protective measures; and safety precautions for handling, storing, and transporting the chemical or product.</t>
        </is>
      </c>
      <c r="DU5" s="5" t="inlineStr">
        <is>
          <t>Please provide the UN or ID number. The UN or ID number is a 4 digit numeric code that identifies hazardous materials/dangerous goods, and articles in the framework of international and domestic transport. This can be found in section 14 of the Safety Data Sheet (SDS). Example - "UN3480" - Lithium Ion Batteries. If your UN number is not one of the options in the dropdown, please write this in manually.</t>
        </is>
      </c>
      <c r="DV5" s="5" t="inlineStr">
        <is>
          <t>Please provide the Hazard Class(es).  This is the category of hazard assigned to a hazardous material/dangerous goods under the definitional criteria of the transportation regulations. A material may meet the defining criteria for more than one hazard class but is assigned to only one hazard class. Hazard classes vary from 1-9.This can be found in section 14 of the Safety Data Sheet (SDS).</t>
        </is>
      </c>
      <c r="DW5" s="5" t="inlineStr">
        <is>
          <t>Please provide the packing group (if applicable).  Packing Groups I, II and III indicate the degree of danger presented by the material is great, medium or minor, respectively. Some hazardous materials/dangerous goods do not have a packing group assigned. This can be found in section 14 of the Safety Data Sheet (SDS).</t>
        </is>
      </c>
      <c r="DX5" s="5" t="inlineStr">
        <is>
          <t>Please provide the net weight or, for liquids, the net volume of hazardous material per unit of product. Provide the net weight of the hazardous materials/dangerous goods in your product in grams or kilograms.  For example -if your product is a vacuum containing a lithium ion battery, you would enter the net weight of the battery.</t>
        </is>
      </c>
      <c r="DY5" s="5" t="inlineStr">
        <is>
          <t>Is the packaging for this SKU ISTA Certified (1A, 3A, 6A)?</t>
        </is>
      </c>
      <c r="DZ5" s="5" t="inlineStr">
        <is>
          <t>Do you have any certifications or credentials related to environmental sustainability, social responsibility, or ethical sourcing (e.g.,OEKO-TEX®, GREENGUARD, GoodWeave, Fair Trade, FSC, etc.)? To see examples of certificates currently part of our Shop Sustainably program, please visit: https://www.aboutwayfair.com/shop-sustainably. Please upload all related certificates so your products can be merchandised as part of the Shop Sustainably program.</t>
        </is>
      </c>
      <c r="EA5" s="5" t="inlineStr">
        <is>
          <t>For BIFMA Accredited products, suppliers must upload an ANSI/BIFMA durability-related testing document for the product from an ISO 17025 accredited lab. For BIFMA Equivalent products, suppliers must upload an ANSI/BIFMA durability-related testing document for the product, but the lab is not required to be ISO 17025 accredited. For Contract Grade Accredited products, suppliers must upload a testing document that aligns with Wayfair’s contract grade standards, along with a signed consent letter. Reference the Contract Grade help center article or reach out to your relationship manager for more information.</t>
        </is>
      </c>
      <c r="EB5" s="5" t="inlineStr">
        <is>
          <t>[Inches] What is the overall height of the product from top to bottom? Please enter just the number (e.g. 45.5).</t>
        </is>
      </c>
      <c r="EC5" s="5" t="inlineStr">
        <is>
          <t>[Inches] What is overall width of the product from side to side? Please enter just the number (e.g. 45.5).</t>
        </is>
      </c>
      <c r="ED5" s="5" t="inlineStr">
        <is>
          <t>[Inches] What is the overall depth of the product from front to back? Please enter just the number (e.g. 45.5).</t>
        </is>
      </c>
      <c r="EE5" s="5" t="inlineStr">
        <is>
          <t>[Pounds] What is the total weight of this product once assembled? If this product includes multiples of the same item, add weight of one individual unit (e.g. 1 Dining Chair in a set of 2). Please enter just the number (i.e. 45.5).</t>
        </is>
      </c>
      <c r="EF5" s="5" t="inlineStr">
        <is>
          <t>Does the product require any form of assembly prior to use as intended?</t>
        </is>
      </c>
      <c r="EG5" s="5" t="inlineStr">
        <is>
          <t>What is the level of assembly required?</t>
        </is>
      </c>
      <c r="EH5" s="5" t="inlineStr">
        <is>
          <t>What additional tools will the customer need to set-up this product that are NOT included with purchase?</t>
        </is>
      </c>
      <c r="EI5" s="5" t="inlineStr">
        <is>
          <t>Does the manufacturer warranty cover the use of this product in a commercial environment?</t>
        </is>
      </c>
      <c r="EJ5" s="5" t="inlineStr">
        <is>
          <t>How long does the manufacturer warranty apply for the product used in a commercial (non-residential) environment? If the correct value is not found, please select the closest available answer that is shorter than the warranty length. If warranty length varies by part, please select the answer that matches the part of the product with the shortest warranty. Please use the “Warranty Details” tag for any additional details.</t>
        </is>
      </c>
      <c r="EK5" s="5" t="inlineStr">
        <is>
          <t>Please indicate if there is a warranty on this product if it were to be used in a residential setting.</t>
        </is>
      </c>
      <c r="EL5" s="5" t="inlineStr">
        <is>
          <t>Please indicate if the warranty is Full or Limited.</t>
        </is>
      </c>
      <c r="EM5" s="5" t="inlineStr">
        <is>
          <t>Please indicate the length of the warranty offered from our list if this product were to be used in a residential setting. If the correct value is not found, please indicate both the number and unit (Days, Months, Years) that is appropriate.</t>
        </is>
      </c>
    </row>
    <row r="6" ht="50.1" customHeight="1">
      <c r="A6" s="5" t="inlineStr">
        <is>
          <t>Read-Only</t>
        </is>
      </c>
      <c r="B6" s="5" t="inlineStr">
        <is>
          <t>Text</t>
        </is>
      </c>
      <c r="C6" s="5" t="inlineStr">
        <is>
          <t>Text</t>
        </is>
      </c>
      <c r="D6" s="6" t="inlineStr">
        <is>
          <t>Select</t>
        </is>
      </c>
      <c r="E6" s="5" t="inlineStr">
        <is>
          <t>Text</t>
        </is>
      </c>
      <c r="F6" s="5" t="inlineStr">
        <is>
          <t>Text</t>
        </is>
      </c>
      <c r="G6" s="5" t="inlineStr">
        <is>
          <t>Text</t>
        </is>
      </c>
      <c r="H6" s="5" t="inlineStr">
        <is>
          <t>Text</t>
        </is>
      </c>
      <c r="I6" s="5" t="inlineStr">
        <is>
          <t>Text</t>
        </is>
      </c>
      <c r="J6" s="6" t="inlineStr">
        <is>
          <t>Select</t>
        </is>
      </c>
      <c r="K6" s="5" t="inlineStr">
        <is>
          <t>Text</t>
        </is>
      </c>
      <c r="L6" s="6" t="inlineStr">
        <is>
          <t>Select</t>
        </is>
      </c>
      <c r="M6" s="5" t="inlineStr">
        <is>
          <t>Text</t>
        </is>
      </c>
      <c r="N6" s="6" t="inlineStr">
        <is>
          <t>Select</t>
        </is>
      </c>
      <c r="O6" s="5" t="inlineStr">
        <is>
          <t>Text</t>
        </is>
      </c>
      <c r="P6" s="6" t="inlineStr">
        <is>
          <t>Select</t>
        </is>
      </c>
      <c r="Q6" s="5" t="inlineStr">
        <is>
          <t>Text</t>
        </is>
      </c>
      <c r="R6" s="5" t="inlineStr">
        <is>
          <t>Number</t>
        </is>
      </c>
      <c r="S6" s="5" t="inlineStr">
        <is>
          <t>Number</t>
        </is>
      </c>
      <c r="T6" s="5" t="inlineStr">
        <is>
          <t>Number</t>
        </is>
      </c>
      <c r="U6" s="5" t="inlineStr">
        <is>
          <t>Text</t>
        </is>
      </c>
      <c r="V6" s="5" t="inlineStr">
        <is>
          <t>Text</t>
        </is>
      </c>
      <c r="W6" s="5" t="inlineStr">
        <is>
          <t>Text</t>
        </is>
      </c>
      <c r="X6" s="5" t="inlineStr">
        <is>
          <t>Text</t>
        </is>
      </c>
      <c r="Y6" s="5" t="inlineStr">
        <is>
          <t>Text</t>
        </is>
      </c>
      <c r="Z6" s="5" t="inlineStr">
        <is>
          <t>Text</t>
        </is>
      </c>
      <c r="AA6" s="5" t="inlineStr">
        <is>
          <t>Whole Number</t>
        </is>
      </c>
      <c r="AB6" s="5" t="inlineStr">
        <is>
          <t>Whole Number</t>
        </is>
      </c>
      <c r="AC6" s="5" t="inlineStr">
        <is>
          <t>Whole Number</t>
        </is>
      </c>
      <c r="AD6" s="5" t="inlineStr">
        <is>
          <t>Number</t>
        </is>
      </c>
      <c r="AE6" s="6" t="inlineStr">
        <is>
          <t>Select</t>
        </is>
      </c>
      <c r="AF6" s="6" t="inlineStr">
        <is>
          <t>Select</t>
        </is>
      </c>
      <c r="AG6" s="6" t="inlineStr">
        <is>
          <t>Select</t>
        </is>
      </c>
      <c r="AH6" s="6" t="inlineStr">
        <is>
          <t>Select</t>
        </is>
      </c>
      <c r="AI6" s="5" t="inlineStr">
        <is>
          <t>Text</t>
        </is>
      </c>
      <c r="AJ6" s="5" t="inlineStr">
        <is>
          <t>Yes or No</t>
        </is>
      </c>
      <c r="AK6" s="5" t="inlineStr">
        <is>
          <t>Yes or No</t>
        </is>
      </c>
      <c r="AL6" s="5" t="inlineStr">
        <is>
          <t>Number</t>
        </is>
      </c>
      <c r="AM6" s="5" t="inlineStr">
        <is>
          <t>Number</t>
        </is>
      </c>
      <c r="AN6" s="5" t="inlineStr">
        <is>
          <t>Number</t>
        </is>
      </c>
      <c r="AO6" s="5" t="inlineStr">
        <is>
          <t>Number</t>
        </is>
      </c>
      <c r="AP6" s="5" t="inlineStr">
        <is>
          <t>Yes or No</t>
        </is>
      </c>
      <c r="AQ6" s="6" t="inlineStr">
        <is>
          <t>Select</t>
        </is>
      </c>
      <c r="AR6" s="6" t="inlineStr">
        <is>
          <t>Please choose one or more from the following, using a semicolon (;) to separate each value: Cancer; Developmental</t>
        </is>
      </c>
      <c r="AS6" s="6" t="inlineStr">
        <is>
          <t>Select</t>
        </is>
      </c>
      <c r="AT6" s="5" t="inlineStr">
        <is>
          <t>Text</t>
        </is>
      </c>
      <c r="AU6" s="5" t="inlineStr">
        <is>
          <t>Text</t>
        </is>
      </c>
      <c r="AV6" s="5" t="inlineStr">
        <is>
          <t>Text</t>
        </is>
      </c>
      <c r="AW6" s="5" t="inlineStr">
        <is>
          <t>Text</t>
        </is>
      </c>
      <c r="AX6" s="5" t="inlineStr">
        <is>
          <t>Text</t>
        </is>
      </c>
      <c r="AY6" s="5" t="inlineStr">
        <is>
          <t>Text</t>
        </is>
      </c>
      <c r="AZ6" s="5" t="inlineStr">
        <is>
          <t>Text</t>
        </is>
      </c>
      <c r="BA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B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C6" s="6" t="inlineStr">
        <is>
          <t>Select</t>
        </is>
      </c>
      <c r="BD6" s="6" t="inlineStr">
        <is>
          <t>Select</t>
        </is>
      </c>
      <c r="BE6" s="5" t="inlineStr">
        <is>
          <t>Text</t>
        </is>
      </c>
      <c r="BF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G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H6" s="6" t="inlineStr">
        <is>
          <t>Select</t>
        </is>
      </c>
      <c r="BI6" s="6" t="inlineStr">
        <is>
          <t>Select</t>
        </is>
      </c>
      <c r="BJ6" s="5" t="inlineStr">
        <is>
          <t>Text</t>
        </is>
      </c>
      <c r="BK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L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M6" s="6" t="inlineStr">
        <is>
          <t>Select</t>
        </is>
      </c>
      <c r="BN6" s="6" t="inlineStr">
        <is>
          <t>Select</t>
        </is>
      </c>
      <c r="BO6" s="6" t="inlineStr">
        <is>
          <t>Select</t>
        </is>
      </c>
      <c r="BP6" s="5" t="inlineStr">
        <is>
          <t>Yes or No</t>
        </is>
      </c>
      <c r="BQ6" s="6" t="inlineStr">
        <is>
          <t>Please choose one or more from the following, using a semicolon (;) to separate each value: Round; Pentagonal; Wedge; Half Moon; Hexagonal; Octagonal; Oval; Rectangular; Semi-Circle; Trapezoidal; Circular; Square; Triangular; Specialty; Half-Round; Corner; Free Form; Unavailable</t>
        </is>
      </c>
      <c r="BR6" s="6" t="inlineStr">
        <is>
          <t>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t>
        </is>
      </c>
      <c r="BS6" s="5" t="inlineStr">
        <is>
          <t>Yes or No</t>
        </is>
      </c>
      <c r="BT6" s="6" t="inlineStr">
        <is>
          <t>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t>
        </is>
      </c>
      <c r="BU6" s="6" t="inlineStr">
        <is>
          <t>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t>
        </is>
      </c>
      <c r="BV6" s="6" t="inlineStr">
        <is>
          <t>Please choose one or more from the following, using a semicolon (;) to separate each value: No Natural Variation; Natural Wood Grain Color Variation; Weathered Steel; Wood Knots; Natural Stone Color Variation; Unavailable</t>
        </is>
      </c>
      <c r="BW6" s="5" t="inlineStr">
        <is>
          <t>Yes or No</t>
        </is>
      </c>
      <c r="BX6" s="5" t="inlineStr">
        <is>
          <t>Yes or No</t>
        </is>
      </c>
      <c r="BY6" s="5" t="inlineStr">
        <is>
          <t>Yes or No</t>
        </is>
      </c>
      <c r="BZ6" s="6" t="inlineStr">
        <is>
          <t>Select</t>
        </is>
      </c>
      <c r="CA6" s="5" t="inlineStr">
        <is>
          <t>Yes or No</t>
        </is>
      </c>
      <c r="CB6" s="6" t="inlineStr">
        <is>
          <t>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t>
        </is>
      </c>
      <c r="CC6" s="5" t="inlineStr">
        <is>
          <t>Number</t>
        </is>
      </c>
      <c r="CD6" s="6" t="inlineStr">
        <is>
          <t>Please choose one or more from the following, using a semicolon (;) to separate each value: Non Residential Use; Residential Use</t>
        </is>
      </c>
      <c r="CE6" s="5" t="inlineStr">
        <is>
          <t>Yes or No</t>
        </is>
      </c>
      <c r="CF6" s="5" t="inlineStr">
        <is>
          <t>Yes or No</t>
        </is>
      </c>
      <c r="CG6" s="5" t="inlineStr">
        <is>
          <t>Yes or No</t>
        </is>
      </c>
      <c r="CH6" s="5" t="inlineStr">
        <is>
          <t>Yes or No</t>
        </is>
      </c>
      <c r="CI6" s="5" t="inlineStr">
        <is>
          <t>Yes or No</t>
        </is>
      </c>
      <c r="CJ6" s="6" t="inlineStr">
        <is>
          <t>Please choose one or more from the following, using a semicolon (;) to separate each value: Traditional; Mosaic; Curved; Wood; Pent; Flat; No Decal/Laminate Design; Glass; Granite; Concrete; Marble; Stone; Unavailable; Does Not Apply</t>
        </is>
      </c>
      <c r="CK6" s="5" t="inlineStr">
        <is>
          <t>Yes or No</t>
        </is>
      </c>
      <c r="CL6" s="6" t="inlineStr">
        <is>
          <t>Please choose one or more from the following, using a semicolon (;) to separate each value: Single; Nesting Tables; Bunching Tables; Does Not Apply</t>
        </is>
      </c>
      <c r="CM6" s="6" t="inlineStr">
        <is>
          <t>Please choose one or more from the following, using a semicolon (;) to separate each value: Made in USA; Made in USA of Imported Materials; Product of Canada; Made In Canada; Does Not Apply</t>
        </is>
      </c>
      <c r="CN6" s="5" t="inlineStr">
        <is>
          <t>Yes or No</t>
        </is>
      </c>
      <c r="CO6" s="6" t="inlineStr">
        <is>
          <t>Select</t>
        </is>
      </c>
      <c r="CP6" s="5" t="inlineStr">
        <is>
          <t>Yes or No</t>
        </is>
      </c>
      <c r="CQ6" s="5" t="inlineStr">
        <is>
          <t>Yes or No</t>
        </is>
      </c>
      <c r="CR6" s="6" t="inlineStr">
        <is>
          <t>Select</t>
        </is>
      </c>
      <c r="CS6" s="6" t="inlineStr">
        <is>
          <t>Select</t>
        </is>
      </c>
      <c r="CT6" s="6" t="inlineStr">
        <is>
          <t>Select</t>
        </is>
      </c>
      <c r="CU6" s="6" t="inlineStr">
        <is>
          <t>Select</t>
        </is>
      </c>
      <c r="CV6" s="6" t="inlineStr">
        <is>
          <t>Select</t>
        </is>
      </c>
      <c r="CW6" s="6" t="inlineStr">
        <is>
          <t>Select</t>
        </is>
      </c>
      <c r="CX6" s="6" t="inlineStr">
        <is>
          <t>Select</t>
        </is>
      </c>
      <c r="CY6" s="5" t="inlineStr">
        <is>
          <t>Yes or No</t>
        </is>
      </c>
      <c r="CZ6" s="6" t="inlineStr">
        <is>
          <t>Please choose one or more from the following, using a semicolon (;) to separate each value: Bun Feet; Fluted; Cabriole Legs; Straight legs; Ball Feet; Queen Ann; Scroll; Sled; Squared Legs; Turned Legs; Block Feet; X-leg; Solid; Bracket Legs; Unavailable; Does Not Apply</t>
        </is>
      </c>
      <c r="DA6" s="6" t="inlineStr">
        <is>
          <t>Please choose one or more from the following, using a semicolon (;) to separate each value: Black; Clear; Gold; Navy; Gray; Green; Purple; Teal; Brown; Orange; Yellow; Blue; Beige; Red; Silver; White; Ivory; Tan; Cream; Pink; Does Not Apply</t>
        </is>
      </c>
      <c r="DB6" s="6" t="inlineStr">
        <is>
          <t>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t>
        </is>
      </c>
      <c r="DC6" s="6" t="inlineStr">
        <is>
          <t>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t>
        </is>
      </c>
      <c r="DD6" s="5" t="inlineStr">
        <is>
          <t>Yes or No</t>
        </is>
      </c>
      <c r="DE6" s="5" t="inlineStr">
        <is>
          <t>Yes or No</t>
        </is>
      </c>
      <c r="DF6" s="5" t="inlineStr">
        <is>
          <t>Yes or No</t>
        </is>
      </c>
      <c r="DG6" s="6" t="inlineStr">
        <is>
          <t>Please choose one or more from the following, using a semicolon (;) to separate each value: No Durability Features; Stain Resistant; Scratch Resistant; Does Not Apply</t>
        </is>
      </c>
      <c r="DH6" s="5" t="inlineStr">
        <is>
          <t>Whole Number</t>
        </is>
      </c>
      <c r="DI6" s="6" t="inlineStr">
        <is>
          <t>Select</t>
        </is>
      </c>
      <c r="DJ6" s="5" t="inlineStr">
        <is>
          <t>Yes or No</t>
        </is>
      </c>
      <c r="DK6" s="5" t="inlineStr">
        <is>
          <t>Yes or No</t>
        </is>
      </c>
      <c r="DL6" s="6" t="inlineStr">
        <is>
          <t>Select</t>
        </is>
      </c>
      <c r="DM6" s="6" t="inlineStr">
        <is>
          <t>Select</t>
        </is>
      </c>
      <c r="DN6" s="6" t="inlineStr">
        <is>
          <t>Select</t>
        </is>
      </c>
      <c r="DO6" s="6" t="inlineStr">
        <is>
          <t>Select</t>
        </is>
      </c>
      <c r="DP6" s="6" t="inlineStr">
        <is>
          <t>Select</t>
        </is>
      </c>
      <c r="DQ6" s="5" t="inlineStr">
        <is>
          <t>Yes or No</t>
        </is>
      </c>
      <c r="DR6" s="6" t="inlineStr">
        <is>
          <t>Please choose one or more from the following, using a semicolon (;) to separate each value: Dual Language; Distribution Conflict; Logistics; Does Not Apply</t>
        </is>
      </c>
      <c r="DS6" s="5" t="inlineStr">
        <is>
          <t>Yes or No</t>
        </is>
      </c>
      <c r="DT6" s="5" t="inlineStr">
        <is>
          <t>Yes or No</t>
        </is>
      </c>
      <c r="DU6" s="6" t="inlineStr">
        <is>
          <t>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t>
        </is>
      </c>
      <c r="DV6" s="6" t="inlineStr">
        <is>
          <t>Select</t>
        </is>
      </c>
      <c r="DW6" s="6" t="inlineStr">
        <is>
          <t>Select</t>
        </is>
      </c>
      <c r="DX6" s="6" t="inlineStr">
        <is>
          <t>Select</t>
        </is>
      </c>
      <c r="DY6" s="6" t="inlineStr">
        <is>
          <t>Select</t>
        </is>
      </c>
      <c r="DZ6" s="5" t="inlineStr">
        <is>
          <t>Yes or No</t>
        </is>
      </c>
      <c r="EA6" s="6" t="inlineStr">
        <is>
          <t>Select</t>
        </is>
      </c>
      <c r="EB6" s="5" t="inlineStr">
        <is>
          <t>Number</t>
        </is>
      </c>
      <c r="EC6" s="5" t="inlineStr">
        <is>
          <t>Number</t>
        </is>
      </c>
      <c r="ED6" s="5" t="inlineStr">
        <is>
          <t>Number</t>
        </is>
      </c>
      <c r="EE6" s="5" t="inlineStr">
        <is>
          <t>Number</t>
        </is>
      </c>
      <c r="EF6" s="5" t="inlineStr">
        <is>
          <t>Yes or No</t>
        </is>
      </c>
      <c r="EG6" s="6" t="inlineStr">
        <is>
          <t>Select</t>
        </is>
      </c>
      <c r="EH6" s="6" t="inlineStr">
        <is>
          <t>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t>
        </is>
      </c>
      <c r="EI6" s="5" t="inlineStr">
        <is>
          <t>Yes or No</t>
        </is>
      </c>
      <c r="EJ6" s="6" t="inlineStr">
        <is>
          <t>Select</t>
        </is>
      </c>
      <c r="EK6" s="5" t="inlineStr">
        <is>
          <t>Yes or No</t>
        </is>
      </c>
      <c r="EL6" s="6" t="inlineStr">
        <is>
          <t>Select</t>
        </is>
      </c>
      <c r="EM6" s="6" t="inlineStr">
        <is>
          <t>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t>
        </is>
      </c>
    </row>
    <row r="7">
      <c r="B7" s="12" t="inlineStr">
        <is>
          <t>Default Row:</t>
        </is>
      </c>
      <c r="C7" s="12" t="inlineStr">
        <is>
          <t>N/A</t>
        </is>
      </c>
      <c r="D7" s="13" t="n"/>
      <c r="E7" s="12" t="inlineStr">
        <is>
          <t>N/A</t>
        </is>
      </c>
      <c r="F7" s="12" t="inlineStr">
        <is>
          <t>N/A</t>
        </is>
      </c>
      <c r="G7" s="12" t="inlineStr">
        <is>
          <t>N/A</t>
        </is>
      </c>
      <c r="H7" s="13" t="n"/>
      <c r="I7" s="12" t="inlineStr">
        <is>
          <t>N/A</t>
        </is>
      </c>
      <c r="J7" s="12" t="inlineStr">
        <is>
          <t>N/A</t>
        </is>
      </c>
      <c r="K7" s="12" t="inlineStr">
        <is>
          <t>N/A</t>
        </is>
      </c>
      <c r="L7" s="12" t="inlineStr">
        <is>
          <t>N/A</t>
        </is>
      </c>
      <c r="M7" s="12" t="inlineStr">
        <is>
          <t>N/A</t>
        </is>
      </c>
      <c r="N7" s="12" t="inlineStr">
        <is>
          <t>N/A</t>
        </is>
      </c>
      <c r="O7" s="12" t="inlineStr">
        <is>
          <t>N/A</t>
        </is>
      </c>
      <c r="P7" s="12" t="inlineStr">
        <is>
          <t>N/A</t>
        </is>
      </c>
      <c r="Q7" s="12" t="inlineStr">
        <is>
          <t>N/A</t>
        </is>
      </c>
      <c r="R7" s="12" t="inlineStr">
        <is>
          <t>N/A</t>
        </is>
      </c>
      <c r="S7" s="13" t="n"/>
      <c r="T7" s="13" t="n"/>
      <c r="U7" s="13" t="n"/>
      <c r="V7" s="13" t="n"/>
      <c r="W7" s="13" t="n"/>
      <c r="X7" s="13" t="n"/>
      <c r="Y7" s="13" t="n"/>
      <c r="Z7" s="13" t="n"/>
      <c r="AA7" s="13" t="n"/>
      <c r="AB7" s="13" t="n"/>
      <c r="AC7" s="13" t="n"/>
      <c r="AD7" s="13" t="n"/>
      <c r="AE7" s="13" t="n"/>
      <c r="AF7" s="13" t="n"/>
      <c r="AG7" s="13" t="n"/>
      <c r="AH7" s="13" t="n"/>
      <c r="AI7" s="13" t="n"/>
      <c r="AJ7" s="13" t="n"/>
      <c r="AK7" s="13" t="n"/>
      <c r="AL7" s="13" t="n"/>
      <c r="AM7" s="13" t="n"/>
      <c r="AN7" s="13" t="n"/>
      <c r="AO7" s="13" t="n"/>
      <c r="AP7" s="13" t="n"/>
      <c r="AQ7" s="13" t="n"/>
      <c r="AR7" s="13" t="n"/>
      <c r="AS7" s="13" t="n"/>
      <c r="AT7" s="12" t="inlineStr">
        <is>
          <t>N/A</t>
        </is>
      </c>
      <c r="AU7" s="12" t="inlineStr">
        <is>
          <t>N/A</t>
        </is>
      </c>
      <c r="AV7" s="12" t="inlineStr">
        <is>
          <t>N/A</t>
        </is>
      </c>
      <c r="AW7" s="12" t="inlineStr">
        <is>
          <t>N/A</t>
        </is>
      </c>
      <c r="AX7" s="12" t="inlineStr">
        <is>
          <t>N/A</t>
        </is>
      </c>
      <c r="AY7" s="12" t="inlineStr">
        <is>
          <t>N/A</t>
        </is>
      </c>
      <c r="AZ7" s="13" t="n"/>
      <c r="BA7" s="13" t="n"/>
      <c r="BB7" s="13" t="n"/>
      <c r="BC7" s="13" t="n"/>
      <c r="BD7" s="13" t="n"/>
      <c r="BE7" s="13" t="n"/>
      <c r="BF7" s="13" t="n"/>
      <c r="BG7" s="13" t="n"/>
      <c r="BH7" s="13" t="n"/>
      <c r="BI7" s="13" t="n"/>
      <c r="BJ7" s="13" t="n"/>
      <c r="BK7" s="13" t="n"/>
      <c r="BL7" s="13" t="n"/>
      <c r="BM7" s="13" t="n"/>
      <c r="BN7" s="13" t="n"/>
      <c r="BO7" s="13" t="n"/>
      <c r="BP7" s="13" t="n"/>
      <c r="BQ7" s="13" t="n"/>
      <c r="BR7" s="13" t="n"/>
      <c r="BS7" s="13" t="n"/>
      <c r="BT7" s="13" t="n"/>
      <c r="BU7" s="13" t="n"/>
      <c r="BV7" s="13" t="n"/>
      <c r="BW7" s="13" t="n"/>
      <c r="BX7" s="13" t="n"/>
      <c r="BY7" s="13" t="n"/>
      <c r="BZ7" s="13" t="n"/>
      <c r="CA7" s="13" t="n"/>
      <c r="CB7" s="13" t="n"/>
      <c r="CC7" s="13" t="n"/>
      <c r="CD7" s="13" t="n"/>
      <c r="CE7" s="13" t="n"/>
      <c r="CF7" s="13" t="n"/>
      <c r="CG7" s="13" t="n"/>
      <c r="CH7" s="13" t="n"/>
      <c r="CI7" s="13" t="n"/>
      <c r="CJ7" s="13" t="n"/>
      <c r="CK7" s="13" t="n"/>
      <c r="CL7" s="13" t="n"/>
      <c r="CM7" s="13" t="n"/>
      <c r="CN7" s="13" t="n"/>
      <c r="CO7" s="13" t="n"/>
      <c r="CP7" s="13" t="n"/>
      <c r="CQ7" s="13" t="n"/>
      <c r="CR7" s="13" t="n"/>
      <c r="CS7" s="13" t="n"/>
      <c r="CT7" s="13" t="n"/>
      <c r="CU7" s="13" t="n"/>
      <c r="CV7" s="13" t="n"/>
      <c r="CW7" s="13" t="n"/>
      <c r="CX7" s="13" t="n"/>
      <c r="CY7" s="13" t="n"/>
      <c r="CZ7" s="13" t="n"/>
      <c r="DA7" s="13" t="n"/>
      <c r="DB7" s="13" t="n"/>
      <c r="DC7" s="13" t="n"/>
      <c r="DD7" s="13" t="n"/>
      <c r="DE7" s="13" t="n"/>
      <c r="DF7" s="13" t="n"/>
      <c r="DG7" s="13" t="n"/>
      <c r="DH7" s="13" t="n"/>
      <c r="DI7" s="13" t="n"/>
      <c r="DJ7" s="13" t="n"/>
      <c r="DK7" s="13" t="n"/>
      <c r="DL7" s="13" t="n"/>
      <c r="DM7" s="13" t="n"/>
      <c r="DN7" s="13" t="n"/>
      <c r="DO7" s="13" t="n"/>
      <c r="DP7" s="13" t="n"/>
      <c r="DQ7" s="13" t="n"/>
      <c r="DR7" s="13" t="n"/>
      <c r="DS7" s="13" t="n"/>
      <c r="DT7" s="13" t="n"/>
      <c r="DU7" s="13" t="n"/>
      <c r="DV7" s="13" t="n"/>
      <c r="DW7" s="13" t="n"/>
      <c r="DX7" s="13" t="n"/>
      <c r="DY7" s="13" t="n"/>
      <c r="DZ7" s="13" t="n"/>
      <c r="EA7" s="13" t="n"/>
      <c r="EB7" s="13" t="n"/>
      <c r="EC7" s="13" t="n"/>
      <c r="ED7" s="13" t="n"/>
      <c r="EE7" s="13" t="n"/>
      <c r="EF7" s="13" t="n"/>
      <c r="EG7" s="13" t="n"/>
      <c r="EH7" s="13" t="n"/>
      <c r="EI7" s="13" t="n"/>
      <c r="EJ7" s="13" t="n"/>
      <c r="EK7" s="13" t="n"/>
      <c r="EL7" s="13" t="n"/>
      <c r="EM7" s="13" t="n"/>
    </row>
    <row r="8">
      <c r="A8" s="9">
        <f>IF('441 - Coffee &amp; Cocktail'!B8="","",IF('441 - Coffee &amp; Cocktail-WUO_ERR'!A8="","Validated",HYPERLINK("#"&amp;ADDRESS(8,'441 - Coffee &amp; Cocktail-WUO_TRK'!A8),_xlfn.TEXTAFTER('441 - Coffee &amp; Cocktail-WUO_ERR'!A8,":"))))</f>
        <v/>
      </c>
      <c r="B8" s="37" t="inlineStr">
        <is>
          <t>coffee table nature-01</t>
        </is>
      </c>
      <c r="C8" s="37" t="inlineStr">
        <is>
          <t>coffee table nature</t>
        </is>
      </c>
      <c r="D8" s="37" t="inlineStr">
        <is>
          <t>DGpoco</t>
        </is>
      </c>
      <c r="E8" s="37" t="inlineStr">
        <is>
          <t>Dgpoco coffee table 02</t>
        </is>
      </c>
      <c r="F8" s="37" t="inlineStr">
        <is>
          <t>704505995860</t>
        </is>
      </c>
      <c r="G8" s="37" t="inlineStr">
        <is>
          <t>Lift Top Coffee Table With Large Storage, Lift Up Converts To Dining Table, Pop Up Coffee Table With Japanese Fluted, Oval Wood Center Table For Living Room, Fully Assembled Space-Saving For Eating &amp; Laptops</t>
        </is>
      </c>
      <c r="H8" s="37" t="n"/>
      <c r="I8" s="37" t="n"/>
      <c r="J8" s="37" t="inlineStr">
        <is>
          <t>Not Variant</t>
        </is>
      </c>
      <c r="K8" s="37" t="n"/>
      <c r="L8" s="37" t="n"/>
      <c r="M8" s="37" t="n"/>
      <c r="N8" s="37" t="n"/>
      <c r="O8" s="37" t="n"/>
      <c r="P8" s="37" t="n"/>
      <c r="Q8" s="37" t="n"/>
      <c r="R8" s="37" t="inlineStr">
        <is>
          <t>155</t>
        </is>
      </c>
      <c r="S8" s="37" t="n"/>
      <c r="T8" s="37" t="n"/>
      <c r="U8" s="37" t="inlineStr">
        <is>
          <t>Low-level furniture creates a warm and intimate atmosphere that encourages relaxation and informal socializing or family time, making it ideal for tea, conversation, and activities with children.
It saves space, is easy to move, and requires no room for chairs. 
Sitting on the floor without back support engages your core muscles, helping to improve posture, while also offering a comfortable position for leisure activities such as reading, drawing, or playing board games.</t>
        </is>
      </c>
      <c r="V8" s="37" t="inlineStr">
        <is>
          <t>3-in-1 Lift Top Coffee Table：Raise the top to create a standing-height workspace—perfect for pairing with low stools or sofas while catching up on shows. Lower it for a traditional coffee table that works with 6–10 inch floor cushions or poufs, ideal for tea, casual meals, or helping kids with homework. Need a dining table? Lift it all the way to 39.4 inches and comfortably seat four for dinner or laptop work. This 3-in-1 design combines a center table, desk, and dining table to save space and money—perfect for studios, apartments, dorms, or families of four.</t>
        </is>
      </c>
      <c r="W8" s="37" t="inlineStr">
        <is>
          <t>Fluted Wood Coffee Table with Hidden Storage：Lift the top to reveal three roomy compartments—enough to hold 30–60 laptops, or a few blankets plus toys. The open layout means everything is instantly accessible (no digging required). Twin-reinforced legs support 50% more weight than typical curved coffee tables, while the drawer-free design distributes weight evenly for smooth, wobble-free lifting. Finished in rustic walnut or natural wood, it’s as sturdy as it is stylish.</t>
        </is>
      </c>
      <c r="X8" s="37" t="inlineStr">
        <is>
          <t>Space-Saving Oval Coffee Table – Perfect for Small Spaces：Rated for 200 lbs on the tabletop and 66 lbs when lifted, this 39.4" x 19.7" oval coffee table easily fits two laptops for a dual workspace. Its oval shape saves 30% more floor space than rectangular tables and visually opens up a room by 18%. The warm walnut and natural wood tones help calm visual clutter in spaces under 15㎡—ideal for cozy living rooms or studio apartments.</t>
        </is>
      </c>
      <c r="Y8" s="37" t="inlineStr">
        <is>
          <t>5-Minute Assembly &amp; Child-Safe Design：Setup is a breeze—just attach the two legs in about five minutes. Rounded corners reduce bump injuries by 83%, and the smooth surface wipes clean with a dry cloth. To move it, simply lift (never drag). The professional-grade A3 metal gas spring is tested for 20,000 lifts (that’s 10+ years of use), operates silently below 50dB, and features a 7mm anti-pinch gap to keep little fingers safe.</t>
        </is>
      </c>
      <c r="Z8" s="37" t="n"/>
      <c r="AA8" s="37" t="inlineStr">
        <is>
          <t>1</t>
        </is>
      </c>
      <c r="AB8" s="37" t="inlineStr">
        <is>
          <t>1</t>
        </is>
      </c>
      <c r="AC8" s="37" t="inlineStr">
        <is>
          <t>1</t>
        </is>
      </c>
      <c r="AD8" s="37" t="inlineStr">
        <is>
          <t>66</t>
        </is>
      </c>
      <c r="AE8" s="37" t="inlineStr">
        <is>
          <t>Small Parcel</t>
        </is>
      </c>
      <c r="AF8" s="37" t="n"/>
      <c r="AG8" s="37" t="inlineStr">
        <is>
          <t>48</t>
        </is>
      </c>
      <c r="AH8" s="37" t="inlineStr">
        <is>
          <t>48</t>
        </is>
      </c>
      <c r="AI8" s="37" t="n"/>
      <c r="AJ8" s="37" t="inlineStr">
        <is>
          <t>Yes</t>
        </is>
      </c>
      <c r="AK8" s="37" t="n"/>
      <c r="AL8" s="37" t="inlineStr">
        <is>
          <t>66</t>
        </is>
      </c>
      <c r="AM8" s="37" t="inlineStr">
        <is>
          <t>10</t>
        </is>
      </c>
      <c r="AN8" s="37" t="inlineStr">
        <is>
          <t>21</t>
        </is>
      </c>
      <c r="AO8" s="37" t="inlineStr">
        <is>
          <t>1</t>
        </is>
      </c>
      <c r="AP8" s="37" t="inlineStr">
        <is>
          <t>No</t>
        </is>
      </c>
      <c r="AQ8" s="37" t="n"/>
      <c r="AR8" s="37" t="n"/>
      <c r="AS8" s="37" t="inlineStr">
        <is>
          <t>China</t>
        </is>
      </c>
      <c r="AT8" s="37" t="inlineStr">
        <is>
          <t>https://i.ibb.co/VYq72gtQ/1.png</t>
        </is>
      </c>
      <c r="AU8" s="37" t="inlineStr">
        <is>
          <t>https://i.ibb.co/WWq8LHJ9/image.jpg</t>
        </is>
      </c>
      <c r="AV8" s="37" t="inlineStr">
        <is>
          <t>https://i.ibb.co/99KtyqTL/image.jpg</t>
        </is>
      </c>
      <c r="AW8" s="37" t="inlineStr">
        <is>
          <t>https://i.ibb.co/gMFh1FLw/image.jpg</t>
        </is>
      </c>
      <c r="AX8" s="37" t="inlineStr">
        <is>
          <t>https://i.ibb.co/mr9SkgFM/image.jpg</t>
        </is>
      </c>
      <c r="AY8" s="37" t="n"/>
      <c r="AZ8" s="37" t="n"/>
      <c r="BA8" s="37" t="n"/>
      <c r="BB8" s="37" t="n"/>
      <c r="BC8" s="37" t="n"/>
      <c r="BD8" s="37" t="n"/>
      <c r="BE8" s="37" t="n"/>
      <c r="BF8" s="37" t="n"/>
      <c r="BG8" s="37" t="n"/>
      <c r="BH8" s="37" t="n"/>
      <c r="BI8" s="37" t="n"/>
      <c r="BJ8" s="37" t="n"/>
      <c r="BK8" s="37" t="n"/>
      <c r="BL8" s="37" t="n"/>
      <c r="BM8" s="37" t="n"/>
      <c r="BN8" s="37" t="n"/>
      <c r="BO8" s="37" t="inlineStr">
        <is>
          <t>Coffee Table</t>
        </is>
      </c>
      <c r="BP8" s="37" t="n"/>
      <c r="BQ8" s="37" t="inlineStr">
        <is>
          <t>oval</t>
        </is>
      </c>
      <c r="BR8" s="37" t="inlineStr">
        <is>
          <t>nature wood</t>
        </is>
      </c>
      <c r="BS8" s="37" t="inlineStr">
        <is>
          <t>Yes</t>
        </is>
      </c>
      <c r="BT8" s="37" t="inlineStr">
        <is>
          <t>MDF</t>
        </is>
      </c>
      <c r="BU8" s="37" t="inlineStr">
        <is>
          <t>MDF</t>
        </is>
      </c>
      <c r="BV8" s="37" t="n"/>
      <c r="BW8" s="37" t="inlineStr">
        <is>
          <t>Yes</t>
        </is>
      </c>
      <c r="BX8" s="37" t="n"/>
      <c r="BY8" s="37" t="n"/>
      <c r="BZ8" s="37" t="n"/>
      <c r="CA8" s="37" t="n"/>
      <c r="CB8" s="37" t="n"/>
      <c r="CC8" s="37" t="n"/>
      <c r="CD8" s="37" t="inlineStr">
        <is>
          <t>Residential Use</t>
        </is>
      </c>
      <c r="CE8" s="37" t="inlineStr">
        <is>
          <t>No</t>
        </is>
      </c>
      <c r="CF8" s="37" t="inlineStr">
        <is>
          <t>Yes</t>
        </is>
      </c>
      <c r="CG8" s="37" t="inlineStr">
        <is>
          <t>Yes</t>
        </is>
      </c>
      <c r="CH8" s="37" t="inlineStr">
        <is>
          <t>No</t>
        </is>
      </c>
      <c r="CI8" s="37" t="inlineStr">
        <is>
          <t>Yes</t>
        </is>
      </c>
      <c r="CJ8" s="37" t="inlineStr">
        <is>
          <t>MDF</t>
        </is>
      </c>
      <c r="CK8" s="37" t="inlineStr">
        <is>
          <t>Yes</t>
        </is>
      </c>
      <c r="CL8" s="37" t="inlineStr">
        <is>
          <t>Single</t>
        </is>
      </c>
      <c r="CM8" s="37" t="n"/>
      <c r="CN8" s="37" t="n"/>
      <c r="CO8" s="37" t="n"/>
      <c r="CP8" s="37" t="n"/>
      <c r="CQ8" s="37" t="inlineStr">
        <is>
          <t>No</t>
        </is>
      </c>
      <c r="CR8" s="37" t="inlineStr">
        <is>
          <t>Does Not Apply</t>
        </is>
      </c>
      <c r="CS8" s="37" t="inlineStr">
        <is>
          <t>Does Not Apply</t>
        </is>
      </c>
      <c r="CT8" s="37" t="inlineStr">
        <is>
          <t>Does Not Apply</t>
        </is>
      </c>
      <c r="CU8" s="37" t="inlineStr">
        <is>
          <t>Does Not Apply</t>
        </is>
      </c>
      <c r="CV8" s="37" t="inlineStr">
        <is>
          <t>Does Not Apply</t>
        </is>
      </c>
      <c r="CW8" s="37" t="inlineStr">
        <is>
          <t>Does Not Apply</t>
        </is>
      </c>
      <c r="CX8" s="37" t="inlineStr">
        <is>
          <t>Does Not Apply</t>
        </is>
      </c>
      <c r="CY8" s="37" t="n"/>
      <c r="CZ8" s="37" t="n"/>
      <c r="DA8" s="37" t="inlineStr">
        <is>
          <t>nature wood</t>
        </is>
      </c>
      <c r="DB8" s="37" t="n"/>
      <c r="DC8" s="37" t="n"/>
      <c r="DD8" s="37" t="n"/>
      <c r="DE8" s="37" t="n"/>
      <c r="DF8" s="37" t="n"/>
      <c r="DG8" s="37" t="inlineStr">
        <is>
          <t>Stain Resistant;Scratch Resistant</t>
        </is>
      </c>
      <c r="DH8" s="37" t="inlineStr">
        <is>
          <t>1</t>
        </is>
      </c>
      <c r="DI8" s="37" t="inlineStr">
        <is>
          <t>Yes</t>
        </is>
      </c>
      <c r="DJ8" s="37" t="n"/>
      <c r="DK8" s="37" t="inlineStr">
        <is>
          <t>Yes</t>
        </is>
      </c>
      <c r="DL8" s="37" t="inlineStr">
        <is>
          <t>Yes</t>
        </is>
      </c>
      <c r="DM8" s="37" t="inlineStr">
        <is>
          <t>Yes</t>
        </is>
      </c>
      <c r="DN8" s="37" t="inlineStr">
        <is>
          <t>Yes</t>
        </is>
      </c>
      <c r="DO8" s="37" t="inlineStr">
        <is>
          <t>Yes</t>
        </is>
      </c>
      <c r="DP8" s="37" t="inlineStr">
        <is>
          <t>Yes</t>
        </is>
      </c>
      <c r="DQ8" s="37" t="inlineStr">
        <is>
          <t>Yes</t>
        </is>
      </c>
      <c r="DR8" s="37" t="inlineStr">
        <is>
          <t>Does Not Apply</t>
        </is>
      </c>
      <c r="DS8" s="37" t="inlineStr">
        <is>
          <t>No</t>
        </is>
      </c>
      <c r="DT8" s="37" t="inlineStr">
        <is>
          <t>No</t>
        </is>
      </c>
      <c r="DU8" s="37" t="inlineStr">
        <is>
          <t>Does Not Apply</t>
        </is>
      </c>
      <c r="DV8" s="37" t="inlineStr">
        <is>
          <t>Does Not Apply</t>
        </is>
      </c>
      <c r="DW8" s="37" t="inlineStr">
        <is>
          <t>Does Not Apply</t>
        </is>
      </c>
      <c r="DX8" s="37" t="inlineStr">
        <is>
          <t>Does Not Apply</t>
        </is>
      </c>
      <c r="DY8" s="37" t="n"/>
      <c r="DZ8" s="37" t="n"/>
      <c r="EA8" s="37" t="n"/>
      <c r="EB8" s="37" t="inlineStr">
        <is>
          <t>21.7</t>
        </is>
      </c>
      <c r="EC8" s="37" t="inlineStr">
        <is>
          <t>39</t>
        </is>
      </c>
      <c r="ED8" s="37" t="inlineStr">
        <is>
          <t>19</t>
        </is>
      </c>
      <c r="EE8" s="37" t="inlineStr">
        <is>
          <t>66</t>
        </is>
      </c>
      <c r="EF8" s="37" t="inlineStr">
        <is>
          <t>Yes</t>
        </is>
      </c>
      <c r="EG8" s="37" t="inlineStr">
        <is>
          <t>Minimal Assembly Needed</t>
        </is>
      </c>
      <c r="EH8" s="37" t="n"/>
      <c r="EI8" s="37" t="inlineStr">
        <is>
          <t>Yes</t>
        </is>
      </c>
      <c r="EJ8" s="37" t="inlineStr">
        <is>
          <t>1 Year</t>
        </is>
      </c>
      <c r="EK8" s="37" t="inlineStr">
        <is>
          <t>Yes</t>
        </is>
      </c>
      <c r="EL8" s="37" t="n"/>
      <c r="EM8" s="37" t="n"/>
    </row>
    <row r="9">
      <c r="A9" s="9">
        <f>IF('441 - Coffee &amp; Cocktail'!B9="","",IF('441 - Coffee &amp; Cocktail-WUO_ERR'!A9="","Validated",HYPERLINK("#"&amp;ADDRESS(9,'441 - Coffee &amp; Cocktail-WUO_TRK'!A9),_xlfn.TEXTAFTER('441 - Coffee &amp; Cocktail-WUO_ERR'!A9,":"))))</f>
        <v/>
      </c>
      <c r="B9" s="37" t="inlineStr">
        <is>
          <t>coffee table kaqi-01</t>
        </is>
      </c>
      <c r="C9" s="37" t="inlineStr">
        <is>
          <t>coffee table kaqi</t>
        </is>
      </c>
      <c r="D9" s="37" t="inlineStr">
        <is>
          <t>DGpoco</t>
        </is>
      </c>
      <c r="E9" s="37" t="inlineStr">
        <is>
          <t>Dgpoco coffee table 03</t>
        </is>
      </c>
      <c r="F9" s="34" t="inlineStr">
        <is>
          <t>704505995853</t>
        </is>
      </c>
      <c r="G9" s="37" t="inlineStr">
        <is>
          <t>Lift Top Coffee Table With Large Storage, Lift Up Converts To Dining Table, Pop Up Coffee Table With Japanese Fluted, Oval Wood Center Table For Living Room, Fully Assembled Space-Saving For Eating &amp; Laptops</t>
        </is>
      </c>
      <c r="H9" s="37" t="n"/>
      <c r="I9" s="37" t="n"/>
      <c r="J9" s="37" t="inlineStr">
        <is>
          <t>Not Variant</t>
        </is>
      </c>
      <c r="K9" s="37" t="n"/>
      <c r="L9" s="37" t="n"/>
      <c r="M9" s="37" t="n"/>
      <c r="N9" s="37" t="n"/>
      <c r="O9" s="37" t="n"/>
      <c r="P9" s="37" t="n"/>
      <c r="Q9" s="37" t="n"/>
      <c r="R9" s="37" t="inlineStr">
        <is>
          <t>155</t>
        </is>
      </c>
      <c r="S9" s="37" t="n"/>
      <c r="T9" s="37" t="n"/>
      <c r="U9" s="37" t="inlineStr">
        <is>
          <t>Low-level furniture creates a warm and intimate atmosphere that encourages relaxation and informal socializing or family time, making it ideal for tea, conversation, and activities with children.
It saves space, is easy to move, and requires no room for chairs. 
Sitting on the floor without back support engages your core muscles, helping to improve posture, while also offering a comfortable position for leisure activities such as reading, drawing, or playing board games.</t>
        </is>
      </c>
      <c r="V9" s="37" t="inlineStr">
        <is>
          <t>3-in-1 Lift Top Coffee Table：Raise the top to create a standing-height workspace—perfect for pairing with low stools or sofas while catching up on shows. Lower it for a traditional coffee table that works with 6–10 inch floor cushions or poufs, ideal for tea, casual meals, or helping kids with homework. Need a dining table? Lift it all the way to 39.4 inches and comfortably seat four for dinner or laptop work. This 3-in-1 design combines a center table, desk, and dining table to save space and money—perfect for studios, apartments, dorms, or families of four.</t>
        </is>
      </c>
      <c r="W9" s="37" t="inlineStr">
        <is>
          <t>Fluted Wood Coffee Table with Hidden Storage：Lift the top to reveal three roomy compartments—enough to hold 30–60 laptops, or a few blankets plus toys. The open layout means everything is instantly accessible (no digging required). Twin-reinforced legs support 50% more weight than typical curved coffee tables, while the drawer-free design distributes weight evenly for smooth, wobble-free lifting. Finished in rustic walnut or natural wood, it’s as sturdy as it is stylish.</t>
        </is>
      </c>
      <c r="X9" s="37" t="inlineStr">
        <is>
          <t>Space-Saving Oval Coffee Table – Perfect for Small Spaces：Rated for 200 lbs on the tabletop and 66 lbs when lifted, this 39.4" x 19.7" oval coffee table easily fits two laptops for a dual workspace. Its oval shape saves 30% more floor space than rectangular tables and visually opens up a room by 18%. The warm walnut and natural wood tones help calm visual clutter in spaces under 15㎡—ideal for cozy living rooms or studio apartments.</t>
        </is>
      </c>
      <c r="Y9" s="37" t="inlineStr">
        <is>
          <t>5-Minute Assembly &amp; Child-Safe Design：Setup is a breeze—just attach the two legs in about five minutes. Rounded corners reduce bump injuries by 83%, and the smooth surface wipes clean with a dry cloth. To move it, simply lift (never drag). The professional-grade A3 metal gas spring is tested for 20,000 lifts (that’s 10+ years of use), operates silently below 50dB, and features a 7mm anti-pinch gap to keep little fingers safe.</t>
        </is>
      </c>
      <c r="Z9" s="37" t="inlineStr">
        <is>
          <t>Healthy Materials &amp; 24/7 Support：Made with an E1-certified core that cuts formaldehyde by 70%, plus a cold-pressed, lacquer-free surface that’s scratch-proof, waterproof, and heat-resistant (safe for 100°C coffee cups). Moisture expansion is just 0.03% at 80% humidity—four times better than standard coffee tables (0.12%). Backed by 24/7 customer support (yes, we reply to 3 a.m. messages by sunrise)。</t>
        </is>
      </c>
      <c r="AA9" s="37" t="inlineStr">
        <is>
          <t>1</t>
        </is>
      </c>
      <c r="AB9" s="37" t="inlineStr">
        <is>
          <t>1</t>
        </is>
      </c>
      <c r="AC9" s="37" t="inlineStr">
        <is>
          <t>1</t>
        </is>
      </c>
      <c r="AD9" s="37" t="inlineStr">
        <is>
          <t>66</t>
        </is>
      </c>
      <c r="AE9" s="37" t="inlineStr">
        <is>
          <t>Small Parcel</t>
        </is>
      </c>
      <c r="AF9" s="37" t="n"/>
      <c r="AG9" s="37" t="inlineStr">
        <is>
          <t>48</t>
        </is>
      </c>
      <c r="AH9" s="37" t="inlineStr">
        <is>
          <t>48</t>
        </is>
      </c>
      <c r="AI9" s="37" t="n"/>
      <c r="AJ9" s="37" t="n"/>
      <c r="AK9" s="37" t="n"/>
      <c r="AL9" s="37" t="inlineStr">
        <is>
          <t>66</t>
        </is>
      </c>
      <c r="AM9" s="37" t="inlineStr">
        <is>
          <t>10</t>
        </is>
      </c>
      <c r="AN9" s="37" t="inlineStr">
        <is>
          <t>21</t>
        </is>
      </c>
      <c r="AO9" s="37" t="inlineStr">
        <is>
          <t>1</t>
        </is>
      </c>
      <c r="AP9" s="37" t="inlineStr">
        <is>
          <t>No</t>
        </is>
      </c>
      <c r="AQ9" s="37" t="n"/>
      <c r="AR9" s="37" t="n"/>
      <c r="AS9" s="37" t="inlineStr">
        <is>
          <t>China</t>
        </is>
      </c>
      <c r="AT9" s="37" t="inlineStr">
        <is>
          <t>https://i.ibb.co/nNJL3Qpk/kaqiseddq-SS414.png</t>
        </is>
      </c>
      <c r="AU9" s="37" t="inlineStr">
        <is>
          <t>https://i.ibb.co/0jQH57pM/image.png</t>
        </is>
      </c>
      <c r="AV9" s="37" t="inlineStr">
        <is>
          <t>https://i.ibb.co/35c0bbjD/image.png</t>
        </is>
      </c>
      <c r="AW9" s="37" t="inlineStr">
        <is>
          <t>https://i.ibb.co/C3WJ4wBj/2.png</t>
        </is>
      </c>
      <c r="AX9" s="37" t="n"/>
      <c r="AY9" s="37" t="n"/>
      <c r="AZ9" s="37" t="n"/>
      <c r="BA9" s="37" t="n"/>
      <c r="BB9" s="37" t="n"/>
      <c r="BC9" s="37" t="n"/>
      <c r="BD9" s="37" t="n"/>
      <c r="BE9" s="37" t="n"/>
      <c r="BF9" s="37" t="n"/>
      <c r="BG9" s="37" t="n"/>
      <c r="BH9" s="37" t="n"/>
      <c r="BI9" s="37" t="n"/>
      <c r="BJ9" s="37" t="n"/>
      <c r="BK9" s="37" t="n"/>
      <c r="BL9" s="37" t="n"/>
      <c r="BM9" s="37" t="n"/>
      <c r="BN9" s="37" t="n"/>
      <c r="BO9" s="37" t="inlineStr">
        <is>
          <t>Coffee Table</t>
        </is>
      </c>
      <c r="BP9" s="37" t="n"/>
      <c r="BQ9" s="37" t="inlineStr">
        <is>
          <t>oval</t>
        </is>
      </c>
      <c r="BR9" s="37" t="inlineStr">
        <is>
          <t>khaki gray</t>
        </is>
      </c>
      <c r="BS9" s="37" t="inlineStr">
        <is>
          <t>Yes</t>
        </is>
      </c>
      <c r="BT9" s="37" t="inlineStr">
        <is>
          <t>MDF</t>
        </is>
      </c>
      <c r="BU9" s="37" t="inlineStr">
        <is>
          <t>MDF</t>
        </is>
      </c>
      <c r="BV9" s="37" t="n"/>
      <c r="BW9" s="37" t="inlineStr">
        <is>
          <t>Yes</t>
        </is>
      </c>
      <c r="BX9" s="37" t="n"/>
      <c r="BY9" s="37" t="n"/>
      <c r="BZ9" s="37" t="n"/>
      <c r="CA9" s="37" t="n"/>
      <c r="CB9" s="37" t="n"/>
      <c r="CC9" s="37" t="n"/>
      <c r="CD9" s="37" t="inlineStr">
        <is>
          <t>Residential Use</t>
        </is>
      </c>
      <c r="CE9" s="37" t="inlineStr">
        <is>
          <t>No</t>
        </is>
      </c>
      <c r="CF9" s="37" t="inlineStr">
        <is>
          <t>Yes</t>
        </is>
      </c>
      <c r="CG9" s="37" t="inlineStr">
        <is>
          <t>Yes</t>
        </is>
      </c>
      <c r="CH9" s="37" t="inlineStr">
        <is>
          <t>No</t>
        </is>
      </c>
      <c r="CI9" s="37" t="inlineStr">
        <is>
          <t>Yes</t>
        </is>
      </c>
      <c r="CJ9" s="37" t="inlineStr">
        <is>
          <t>MDF</t>
        </is>
      </c>
      <c r="CK9" s="37" t="inlineStr">
        <is>
          <t>Yes</t>
        </is>
      </c>
      <c r="CL9" s="37" t="inlineStr">
        <is>
          <t>Single</t>
        </is>
      </c>
      <c r="CM9" s="37" t="n"/>
      <c r="CN9" s="37" t="n"/>
      <c r="CO9" s="37" t="n"/>
      <c r="CP9" s="37" t="n"/>
      <c r="CQ9" s="37" t="inlineStr">
        <is>
          <t>No</t>
        </is>
      </c>
      <c r="CR9" s="37" t="inlineStr">
        <is>
          <t>Does Not Apply</t>
        </is>
      </c>
      <c r="CS9" s="37" t="inlineStr">
        <is>
          <t>Does Not Apply</t>
        </is>
      </c>
      <c r="CT9" s="37" t="inlineStr">
        <is>
          <t>Does Not Apply</t>
        </is>
      </c>
      <c r="CU9" s="37" t="inlineStr">
        <is>
          <t>Does Not Apply</t>
        </is>
      </c>
      <c r="CV9" s="37" t="inlineStr">
        <is>
          <t>Does Not Apply</t>
        </is>
      </c>
      <c r="CW9" s="37" t="inlineStr">
        <is>
          <t>Does Not Apply</t>
        </is>
      </c>
      <c r="CX9" s="37" t="inlineStr">
        <is>
          <t>Does Not Apply</t>
        </is>
      </c>
      <c r="CY9" s="37" t="n"/>
      <c r="CZ9" s="37" t="n"/>
      <c r="DA9" s="37" t="inlineStr">
        <is>
          <t>khaki gray</t>
        </is>
      </c>
      <c r="DB9" s="37" t="n"/>
      <c r="DC9" s="37" t="n"/>
      <c r="DD9" s="37" t="n"/>
      <c r="DE9" s="37" t="n"/>
      <c r="DF9" s="37" t="n"/>
      <c r="DG9" s="37" t="inlineStr">
        <is>
          <t>Stain Resistant;Scratch Resistant</t>
        </is>
      </c>
      <c r="DH9" s="37" t="inlineStr">
        <is>
          <t>1</t>
        </is>
      </c>
      <c r="DI9" s="37" t="inlineStr">
        <is>
          <t>Yes</t>
        </is>
      </c>
      <c r="DJ9" s="37" t="n"/>
      <c r="DK9" s="37" t="inlineStr">
        <is>
          <t>Yes</t>
        </is>
      </c>
      <c r="DL9" s="37" t="inlineStr">
        <is>
          <t>Yes</t>
        </is>
      </c>
      <c r="DM9" s="37" t="inlineStr">
        <is>
          <t>Yes</t>
        </is>
      </c>
      <c r="DN9" s="37" t="inlineStr">
        <is>
          <t>Yes</t>
        </is>
      </c>
      <c r="DO9" s="37" t="inlineStr">
        <is>
          <t>Yes</t>
        </is>
      </c>
      <c r="DP9" s="37" t="inlineStr">
        <is>
          <t>Yes</t>
        </is>
      </c>
      <c r="DQ9" s="37" t="inlineStr">
        <is>
          <t>Yes</t>
        </is>
      </c>
      <c r="DR9" s="37" t="inlineStr">
        <is>
          <t>Does Not Apply</t>
        </is>
      </c>
      <c r="DS9" s="37" t="inlineStr">
        <is>
          <t>No</t>
        </is>
      </c>
      <c r="DT9" s="37" t="inlineStr">
        <is>
          <t>No</t>
        </is>
      </c>
      <c r="DU9" s="37" t="inlineStr">
        <is>
          <t>Does Not Apply</t>
        </is>
      </c>
      <c r="DV9" s="37" t="inlineStr">
        <is>
          <t>Does Not Apply</t>
        </is>
      </c>
      <c r="DW9" s="37" t="inlineStr">
        <is>
          <t>Does Not Apply</t>
        </is>
      </c>
      <c r="DX9" s="37" t="inlineStr">
        <is>
          <t>Does Not Apply</t>
        </is>
      </c>
      <c r="DY9" s="37" t="n"/>
      <c r="DZ9" s="37" t="n"/>
      <c r="EA9" s="37" t="n"/>
      <c r="EB9" s="37" t="inlineStr">
        <is>
          <t>21.7</t>
        </is>
      </c>
      <c r="EC9" s="37" t="inlineStr">
        <is>
          <t>39</t>
        </is>
      </c>
      <c r="ED9" s="37" t="inlineStr">
        <is>
          <t>19</t>
        </is>
      </c>
      <c r="EE9" s="37" t="inlineStr">
        <is>
          <t>66</t>
        </is>
      </c>
      <c r="EF9" s="37" t="inlineStr">
        <is>
          <t>Yes</t>
        </is>
      </c>
      <c r="EG9" s="37" t="inlineStr">
        <is>
          <t>Full Assembly Needed</t>
        </is>
      </c>
      <c r="EH9" s="37" t="n"/>
      <c r="EI9" s="37" t="inlineStr">
        <is>
          <t>Yes</t>
        </is>
      </c>
      <c r="EJ9" s="37" t="inlineStr">
        <is>
          <t>1 Year</t>
        </is>
      </c>
      <c r="EK9" s="37" t="inlineStr">
        <is>
          <t>Yes</t>
        </is>
      </c>
      <c r="EL9" s="37" t="n"/>
      <c r="EM9" s="37" t="n"/>
    </row>
    <row r="10">
      <c r="A10" s="9">
        <f>IF('441 - Coffee &amp; Cocktail'!B10="","",IF('441 - Coffee &amp; Cocktail-WUO_ERR'!A10="","Validated",HYPERLINK("#"&amp;ADDRESS(10,'441 - Coffee &amp; Cocktail-WUO_TRK'!A10),_xlfn.TEXTAFTER('441 - Coffee &amp; Cocktail-WUO_ERR'!A10,":"))))</f>
        <v/>
      </c>
      <c r="B10" s="37" t="inlineStr">
        <is>
          <t>coffee table brown-01</t>
        </is>
      </c>
      <c r="C10" s="37" t="inlineStr">
        <is>
          <t>coffee table brown</t>
        </is>
      </c>
      <c r="D10" s="37" t="inlineStr">
        <is>
          <t>DGpoco</t>
        </is>
      </c>
      <c r="E10" s="37" t="inlineStr">
        <is>
          <t>Dgpoco coffee table 04</t>
        </is>
      </c>
      <c r="F10" s="37" t="inlineStr">
        <is>
          <t>704505995846</t>
        </is>
      </c>
      <c r="G10" s="37" t="inlineStr">
        <is>
          <t>Lift Top Coffee Table With Large Storage, Lift Up Converts To Dining Table, Pop Up Coffee Table With Japanese Fluted, Oval Wood Center Table For Living Room, Fully Assembled Space-Saving For Eating &amp; Laptops</t>
        </is>
      </c>
      <c r="H10" s="37" t="n"/>
      <c r="I10" s="37" t="n"/>
      <c r="J10" s="37" t="inlineStr">
        <is>
          <t>Not Variant</t>
        </is>
      </c>
      <c r="K10" s="37" t="n"/>
      <c r="L10" s="37" t="n"/>
      <c r="M10" s="37" t="n"/>
      <c r="N10" s="37" t="n"/>
      <c r="O10" s="37" t="n"/>
      <c r="P10" s="37" t="n"/>
      <c r="Q10" s="37" t="n"/>
      <c r="R10" s="37" t="inlineStr">
        <is>
          <t>155</t>
        </is>
      </c>
      <c r="S10" s="37" t="n"/>
      <c r="T10" s="37" t="n"/>
      <c r="U10" s="37" t="inlineStr">
        <is>
          <t>Low-level furniture creates a warm and intimate atmosphere that encourages relaxation and informal socializing or family time, making it ideal for tea, conversation, and activities with children.
It saves space, is easy to move, and requires no room for chairs. 
Sitting on the floor without back support engages your core muscles, helping to improve posture, while also offering a comfortable position for leisure activities such as reading, drawing, or playing board games.</t>
        </is>
      </c>
      <c r="V10" s="37" t="inlineStr">
        <is>
          <t>3-in-1 Lift Top Coffee Table：Raise the top to create a standing-height workspace—perfect for pairing with low stools or sofas while catching up on shows. Lower it for a traditional coffee table that works with 6–10 inch floor cushions or poufs, ideal for tea, casual meals, or helping kids with homework. Need a dining table? Lift it all the way to 39.4 inches and comfortably seat four for dinner or laptop work. This 3-in-1 design combines a center table, desk, and dining table to save space and money—perfect for studios, apartments, dorms, or families of four.</t>
        </is>
      </c>
      <c r="W10" s="37" t="inlineStr">
        <is>
          <t>Fluted Wood Coffee Table with Hidden Storage：Lift the top to reveal three roomy compartments—enough to hold 30–60 laptops, or a few blankets plus toys. The open layout means everything is instantly accessible (no digging required). Twin-reinforced legs support 50% more weight than typical curved coffee tables, while the drawer-free design distributes weight evenly for smooth, wobble-free lifting. Finished in rustic walnut or natural wood, it’s as sturdy as it is stylish.</t>
        </is>
      </c>
      <c r="X10" s="37" t="inlineStr">
        <is>
          <t>Space-Saving Oval Coffee Table – Perfect for Small Spaces：Rated for 200 lbs on the tabletop and 66 lbs when lifted, this 39.4" x 19.7" oval coffee table easily fits two laptops for a dual workspace. Its oval shape saves 30% more floor space than rectangular tables and visually opens up a room by 18%. The warm walnut and natural wood tones help calm visual clutter in spaces under 15㎡—ideal for cozy living rooms or studio apartments.</t>
        </is>
      </c>
      <c r="Y10" s="37" t="inlineStr">
        <is>
          <t>5-Minute Assembly &amp; Child-Safe Design：Setup is a breeze—just attach the two legs in about five minutes. Rounded corners reduce bump injuries by 83%, and the smooth surface wipes clean with a dry cloth. To move it, simply lift (never drag). The professional-grade A3 metal gas spring is tested for 20,000 lifts (that’s 10+ years of use), operates silently below 50dB, and features a 7mm anti-pinch gap to keep little fingers safe.</t>
        </is>
      </c>
      <c r="Z10" s="37" t="n"/>
      <c r="AA10" s="37" t="inlineStr">
        <is>
          <t>1</t>
        </is>
      </c>
      <c r="AB10" s="37" t="inlineStr">
        <is>
          <t>1</t>
        </is>
      </c>
      <c r="AC10" s="37" t="inlineStr">
        <is>
          <t>1</t>
        </is>
      </c>
      <c r="AD10" s="37" t="inlineStr">
        <is>
          <t>66</t>
        </is>
      </c>
      <c r="AE10" s="37" t="inlineStr">
        <is>
          <t>Small Parcel</t>
        </is>
      </c>
      <c r="AF10" s="37" t="n"/>
      <c r="AG10" s="37" t="inlineStr">
        <is>
          <t>48</t>
        </is>
      </c>
      <c r="AH10" s="37" t="inlineStr">
        <is>
          <t>48</t>
        </is>
      </c>
      <c r="AI10" s="37" t="n"/>
      <c r="AJ10" s="37" t="n"/>
      <c r="AK10" s="37" t="n"/>
      <c r="AL10" s="37" t="inlineStr">
        <is>
          <t>66</t>
        </is>
      </c>
      <c r="AM10" s="37" t="inlineStr">
        <is>
          <t>10</t>
        </is>
      </c>
      <c r="AN10" s="37" t="inlineStr">
        <is>
          <t>21</t>
        </is>
      </c>
      <c r="AO10" s="37" t="inlineStr">
        <is>
          <t>1</t>
        </is>
      </c>
      <c r="AP10" s="37" t="inlineStr">
        <is>
          <t>No</t>
        </is>
      </c>
      <c r="AQ10" s="37" t="n"/>
      <c r="AR10" s="37" t="n"/>
      <c r="AS10" s="37" t="inlineStr">
        <is>
          <t>China</t>
        </is>
      </c>
      <c r="AT10" s="37" t="inlineStr">
        <is>
          <t>https://i.ibb.co/VcSMDSXn/coffee-table-brown.png</t>
        </is>
      </c>
      <c r="AU10" s="37" t="inlineStr">
        <is>
          <t>https://i.ibb.co/SXnVJT1Y/image.jpg</t>
        </is>
      </c>
      <c r="AV10" s="37" t="inlineStr">
        <is>
          <t>https://i.ibb.co/7BpxndN/image.jpg</t>
        </is>
      </c>
      <c r="AW10" s="37" t="inlineStr">
        <is>
          <t>https://i.ibb.co/39kTDsTd/image.png</t>
        </is>
      </c>
      <c r="AX10" s="37" t="inlineStr">
        <is>
          <t>https://i.ibb.co/99KtyqTL/image.jpg</t>
        </is>
      </c>
      <c r="AY10" s="37" t="n"/>
      <c r="AZ10" s="37" t="n"/>
      <c r="BA10" s="37" t="n"/>
      <c r="BB10" s="37" t="n"/>
      <c r="BC10" s="37" t="n"/>
      <c r="BD10" s="37" t="n"/>
      <c r="BE10" s="37" t="n"/>
      <c r="BF10" s="37" t="n"/>
      <c r="BG10" s="37" t="n"/>
      <c r="BH10" s="37" t="n"/>
      <c r="BI10" s="37" t="n"/>
      <c r="BJ10" s="37" t="n"/>
      <c r="BK10" s="37" t="n"/>
      <c r="BL10" s="37" t="n"/>
      <c r="BM10" s="37" t="n"/>
      <c r="BN10" s="37" t="n"/>
      <c r="BO10" s="37" t="inlineStr">
        <is>
          <t>Coffee Table</t>
        </is>
      </c>
      <c r="BP10" s="37" t="n"/>
      <c r="BQ10" s="37" t="inlineStr">
        <is>
          <t>oval</t>
        </is>
      </c>
      <c r="BR10" s="37" t="inlineStr">
        <is>
          <t>walnut</t>
        </is>
      </c>
      <c r="BS10" s="37" t="inlineStr">
        <is>
          <t>Yes</t>
        </is>
      </c>
      <c r="BT10" s="37" t="inlineStr">
        <is>
          <t>MDF</t>
        </is>
      </c>
      <c r="BU10" s="37" t="inlineStr">
        <is>
          <t>MDF</t>
        </is>
      </c>
      <c r="BV10" s="37" t="n"/>
      <c r="BW10" s="37" t="inlineStr">
        <is>
          <t>Yes</t>
        </is>
      </c>
      <c r="BX10" s="37" t="n"/>
      <c r="BY10" s="37" t="n"/>
      <c r="BZ10" s="37" t="n"/>
      <c r="CA10" s="37" t="n"/>
      <c r="CB10" s="37" t="n"/>
      <c r="CC10" s="37" t="n"/>
      <c r="CD10" s="37" t="inlineStr">
        <is>
          <t>Residential Use</t>
        </is>
      </c>
      <c r="CE10" s="37" t="inlineStr">
        <is>
          <t>No</t>
        </is>
      </c>
      <c r="CF10" s="37" t="inlineStr">
        <is>
          <t>Yes</t>
        </is>
      </c>
      <c r="CG10" s="37" t="inlineStr">
        <is>
          <t>Yes</t>
        </is>
      </c>
      <c r="CH10" s="37" t="inlineStr">
        <is>
          <t>No</t>
        </is>
      </c>
      <c r="CI10" s="37" t="inlineStr">
        <is>
          <t>Yes</t>
        </is>
      </c>
      <c r="CJ10" s="37" t="inlineStr">
        <is>
          <t>MDF</t>
        </is>
      </c>
      <c r="CK10" s="37" t="inlineStr">
        <is>
          <t>Yes</t>
        </is>
      </c>
      <c r="CL10" s="37" t="inlineStr">
        <is>
          <t>Single</t>
        </is>
      </c>
      <c r="CM10" s="37" t="n"/>
      <c r="CN10" s="37" t="n"/>
      <c r="CO10" s="37" t="n"/>
      <c r="CP10" s="37" t="n"/>
      <c r="CQ10" s="37" t="inlineStr">
        <is>
          <t>No</t>
        </is>
      </c>
      <c r="CR10" s="37" t="inlineStr">
        <is>
          <t>Does Not Apply</t>
        </is>
      </c>
      <c r="CS10" s="37" t="inlineStr">
        <is>
          <t>Does Not Apply</t>
        </is>
      </c>
      <c r="CT10" s="37" t="inlineStr">
        <is>
          <t>Does Not Apply</t>
        </is>
      </c>
      <c r="CU10" s="37" t="inlineStr">
        <is>
          <t>Does Not Apply</t>
        </is>
      </c>
      <c r="CV10" s="37" t="inlineStr">
        <is>
          <t>Does Not Apply</t>
        </is>
      </c>
      <c r="CW10" s="37" t="inlineStr">
        <is>
          <t>Does Not Apply</t>
        </is>
      </c>
      <c r="CX10" s="37" t="inlineStr">
        <is>
          <t>Does Not Apply</t>
        </is>
      </c>
      <c r="CY10" s="37" t="n"/>
      <c r="CZ10" s="37" t="n"/>
      <c r="DA10" s="37" t="inlineStr">
        <is>
          <t>walnut</t>
        </is>
      </c>
      <c r="DB10" s="37" t="n"/>
      <c r="DC10" s="37" t="n"/>
      <c r="DD10" s="37" t="n"/>
      <c r="DE10" s="37" t="n"/>
      <c r="DF10" s="37" t="n"/>
      <c r="DG10" s="37" t="inlineStr">
        <is>
          <t>Stain Resistant;Scratch Resistant</t>
        </is>
      </c>
      <c r="DH10" s="37" t="inlineStr">
        <is>
          <t>1</t>
        </is>
      </c>
      <c r="DI10" s="37" t="inlineStr">
        <is>
          <t>Yes</t>
        </is>
      </c>
      <c r="DJ10" s="37" t="n"/>
      <c r="DK10" s="37" t="inlineStr">
        <is>
          <t>Yes</t>
        </is>
      </c>
      <c r="DL10" s="37" t="inlineStr">
        <is>
          <t>Yes</t>
        </is>
      </c>
      <c r="DM10" s="37" t="inlineStr">
        <is>
          <t>Yes</t>
        </is>
      </c>
      <c r="DN10" s="37" t="inlineStr">
        <is>
          <t>Yes</t>
        </is>
      </c>
      <c r="DO10" s="37" t="inlineStr">
        <is>
          <t>Yes</t>
        </is>
      </c>
      <c r="DP10" s="37" t="inlineStr">
        <is>
          <t>Yes</t>
        </is>
      </c>
      <c r="DQ10" s="37" t="inlineStr">
        <is>
          <t>Yes</t>
        </is>
      </c>
      <c r="DR10" s="37" t="inlineStr">
        <is>
          <t>Does Not Apply</t>
        </is>
      </c>
      <c r="DS10" s="37" t="inlineStr">
        <is>
          <t>No</t>
        </is>
      </c>
      <c r="DT10" s="37" t="inlineStr">
        <is>
          <t>No</t>
        </is>
      </c>
      <c r="DU10" s="37" t="inlineStr">
        <is>
          <t>Does Not Apply</t>
        </is>
      </c>
      <c r="DV10" s="37" t="inlineStr">
        <is>
          <t>Does Not Apply</t>
        </is>
      </c>
      <c r="DW10" s="37" t="inlineStr">
        <is>
          <t>Does Not Apply</t>
        </is>
      </c>
      <c r="DX10" s="37" t="inlineStr">
        <is>
          <t>Does Not Apply</t>
        </is>
      </c>
      <c r="DY10" s="37" t="n"/>
      <c r="DZ10" s="37" t="n"/>
      <c r="EA10" s="37" t="n"/>
      <c r="EB10" s="37" t="inlineStr">
        <is>
          <t>21.7</t>
        </is>
      </c>
      <c r="EC10" s="37" t="inlineStr">
        <is>
          <t>39</t>
        </is>
      </c>
      <c r="ED10" s="37" t="inlineStr">
        <is>
          <t>19</t>
        </is>
      </c>
      <c r="EE10" s="37" t="inlineStr">
        <is>
          <t>66</t>
        </is>
      </c>
      <c r="EF10" s="37" t="inlineStr">
        <is>
          <t>Yes</t>
        </is>
      </c>
      <c r="EG10" s="37" t="inlineStr">
        <is>
          <t>Minimal Assembly Needed</t>
        </is>
      </c>
      <c r="EH10" s="37" t="n"/>
      <c r="EI10" s="37" t="inlineStr">
        <is>
          <t>Yes</t>
        </is>
      </c>
      <c r="EJ10" s="37" t="inlineStr">
        <is>
          <t>1 Year</t>
        </is>
      </c>
      <c r="EK10" s="37" t="inlineStr">
        <is>
          <t>Yes</t>
        </is>
      </c>
      <c r="EL10" s="37" t="n"/>
      <c r="EM10" s="37" t="n"/>
    </row>
    <row r="11">
      <c r="A11" s="9">
        <f>IF('441 - Coffee &amp; Cocktail'!B11="","",IF('441 - Coffee &amp; Cocktail-WUO_ERR'!A11="","Validated",HYPERLINK("#"&amp;ADDRESS(11,'441 - Coffee &amp; Cocktail-WUO_TRK'!A11),_xlfn.TEXTAFTER('441 - Coffee &amp; Cocktail-WUO_ERR'!A11,":"))))</f>
        <v/>
      </c>
    </row>
    <row r="12">
      <c r="A12" s="9">
        <f>IF('441 - Coffee &amp; Cocktail'!B12="","",IF('441 - Coffee &amp; Cocktail-WUO_ERR'!A12="","Validated",HYPERLINK("#"&amp;ADDRESS(12,'441 - Coffee &amp; Cocktail-WUO_TRK'!A12),_xlfn.TEXTAFTER('441 - Coffee &amp; Cocktail-WUO_ERR'!A12,":"))))</f>
        <v/>
      </c>
    </row>
    <row r="13">
      <c r="A13" s="9">
        <f>IF('441 - Coffee &amp; Cocktail'!B13="","",IF('441 - Coffee &amp; Cocktail-WUO_ERR'!A13="","Validated",HYPERLINK("#"&amp;ADDRESS(13,'441 - Coffee &amp; Cocktail-WUO_TRK'!A13),_xlfn.TEXTAFTER('441 - Coffee &amp; Cocktail-WUO_ERR'!A13,":"))))</f>
        <v/>
      </c>
    </row>
    <row r="14">
      <c r="A14" s="9">
        <f>IF('441 - Coffee &amp; Cocktail'!B14="","",IF('441 - Coffee &amp; Cocktail-WUO_ERR'!A14="","Validated",HYPERLINK("#"&amp;ADDRESS(14,'441 - Coffee &amp; Cocktail-WUO_TRK'!A14),_xlfn.TEXTAFTER('441 - Coffee &amp; Cocktail-WUO_ERR'!A14,":"))))</f>
        <v/>
      </c>
    </row>
    <row r="15">
      <c r="A15" s="9">
        <f>IF('441 - Coffee &amp; Cocktail'!B15="","",IF('441 - Coffee &amp; Cocktail-WUO_ERR'!A15="","Validated",HYPERLINK("#"&amp;ADDRESS(15,'441 - Coffee &amp; Cocktail-WUO_TRK'!A15),_xlfn.TEXTAFTER('441 - Coffee &amp; Cocktail-WUO_ERR'!A15,":"))))</f>
        <v/>
      </c>
    </row>
    <row r="16">
      <c r="A16" s="9">
        <f>IF('441 - Coffee &amp; Cocktail'!B16="","",IF('441 - Coffee &amp; Cocktail-WUO_ERR'!A16="","Validated",HYPERLINK("#"&amp;ADDRESS(16,'441 - Coffee &amp; Cocktail-WUO_TRK'!A16),_xlfn.TEXTAFTER('441 - Coffee &amp; Cocktail-WUO_ERR'!A16,":"))))</f>
        <v/>
      </c>
    </row>
    <row r="17">
      <c r="A17" s="9">
        <f>IF('441 - Coffee &amp; Cocktail'!B17="","",IF('441 - Coffee &amp; Cocktail-WUO_ERR'!A17="","Validated",HYPERLINK("#"&amp;ADDRESS(17,'441 - Coffee &amp; Cocktail-WUO_TRK'!A17),_xlfn.TEXTAFTER('441 - Coffee &amp; Cocktail-WUO_ERR'!A17,":"))))</f>
        <v/>
      </c>
    </row>
    <row r="18">
      <c r="A18" s="9">
        <f>IF('441 - Coffee &amp; Cocktail'!B18="","",IF('441 - Coffee &amp; Cocktail-WUO_ERR'!A18="","Validated",HYPERLINK("#"&amp;ADDRESS(18,'441 - Coffee &amp; Cocktail-WUO_TRK'!A18),_xlfn.TEXTAFTER('441 - Coffee &amp; Cocktail-WUO_ERR'!A18,":"))))</f>
        <v/>
      </c>
    </row>
    <row r="19">
      <c r="A19" s="9">
        <f>IF('441 - Coffee &amp; Cocktail'!B19="","",IF('441 - Coffee &amp; Cocktail-WUO_ERR'!A19="","Validated",HYPERLINK("#"&amp;ADDRESS(19,'441 - Coffee &amp; Cocktail-WUO_TRK'!A19),_xlfn.TEXTAFTER('441 - Coffee &amp; Cocktail-WUO_ERR'!A19,":"))))</f>
        <v/>
      </c>
    </row>
    <row r="20">
      <c r="A20" s="9">
        <f>IF('441 - Coffee &amp; Cocktail'!B20="","",IF('441 - Coffee &amp; Cocktail-WUO_ERR'!A20="","Validated",HYPERLINK("#"&amp;ADDRESS(20,'441 - Coffee &amp; Cocktail-WUO_TRK'!A20),_xlfn.TEXTAFTER('441 - Coffee &amp; Cocktail-WUO_ERR'!A20,":"))))</f>
        <v/>
      </c>
    </row>
    <row r="21">
      <c r="A21" s="9">
        <f>IF('441 - Coffee &amp; Cocktail'!B21="","",IF('441 - Coffee &amp; Cocktail-WUO_ERR'!A21="","Validated",HYPERLINK("#"&amp;ADDRESS(21,'441 - Coffee &amp; Cocktail-WUO_TRK'!A21),_xlfn.TEXTAFTER('441 - Coffee &amp; Cocktail-WUO_ERR'!A21,":"))))</f>
        <v/>
      </c>
    </row>
    <row r="22">
      <c r="A22" s="9">
        <f>IF('441 - Coffee &amp; Cocktail'!B22="","",IF('441 - Coffee &amp; Cocktail-WUO_ERR'!A22="","Validated",HYPERLINK("#"&amp;ADDRESS(22,'441 - Coffee &amp; Cocktail-WUO_TRK'!A22),_xlfn.TEXTAFTER('441 - Coffee &amp; Cocktail-WUO_ERR'!A22,":"))))</f>
        <v/>
      </c>
    </row>
    <row r="23">
      <c r="A23" s="9">
        <f>IF('441 - Coffee &amp; Cocktail'!B23="","",IF('441 - Coffee &amp; Cocktail-WUO_ERR'!A23="","Validated",HYPERLINK("#"&amp;ADDRESS(23,'441 - Coffee &amp; Cocktail-WUO_TRK'!A23),_xlfn.TEXTAFTER('441 - Coffee &amp; Cocktail-WUO_ERR'!A23,":"))))</f>
        <v/>
      </c>
    </row>
    <row r="24">
      <c r="A24" s="9">
        <f>IF('441 - Coffee &amp; Cocktail'!B24="","",IF('441 - Coffee &amp; Cocktail-WUO_ERR'!A24="","Validated",HYPERLINK("#"&amp;ADDRESS(24,'441 - Coffee &amp; Cocktail-WUO_TRK'!A24),_xlfn.TEXTAFTER('441 - Coffee &amp; Cocktail-WUO_ERR'!A24,":"))))</f>
        <v/>
      </c>
    </row>
    <row r="25">
      <c r="A25" s="9">
        <f>IF('441 - Coffee &amp; Cocktail'!B25="","",IF('441 - Coffee &amp; Cocktail-WUO_ERR'!A25="","Validated",HYPERLINK("#"&amp;ADDRESS(25,'441 - Coffee &amp; Cocktail-WUO_TRK'!A25),_xlfn.TEXTAFTER('441 - Coffee &amp; Cocktail-WUO_ERR'!A25,":"))))</f>
        <v/>
      </c>
    </row>
    <row r="26">
      <c r="A26" s="9">
        <f>IF('441 - Coffee &amp; Cocktail'!B26="","",IF('441 - Coffee &amp; Cocktail-WUO_ERR'!A26="","Validated",HYPERLINK("#"&amp;ADDRESS(26,'441 - Coffee &amp; Cocktail-WUO_TRK'!A26),_xlfn.TEXTAFTER('441 - Coffee &amp; Cocktail-WUO_ERR'!A26,":"))))</f>
        <v/>
      </c>
    </row>
    <row r="27">
      <c r="A27" s="9">
        <f>IF('441 - Coffee &amp; Cocktail'!B27="","",IF('441 - Coffee &amp; Cocktail-WUO_ERR'!A27="","Validated",HYPERLINK("#"&amp;ADDRESS(27,'441 - Coffee &amp; Cocktail-WUO_TRK'!A27),_xlfn.TEXTAFTER('441 - Coffee &amp; Cocktail-WUO_ERR'!A27,":"))))</f>
        <v/>
      </c>
    </row>
    <row r="28">
      <c r="A28" s="9">
        <f>IF('441 - Coffee &amp; Cocktail'!B28="","",IF('441 - Coffee &amp; Cocktail-WUO_ERR'!A28="","Validated",HYPERLINK("#"&amp;ADDRESS(28,'441 - Coffee &amp; Cocktail-WUO_TRK'!A28),_xlfn.TEXTAFTER('441 - Coffee &amp; Cocktail-WUO_ERR'!A28,":"))))</f>
        <v/>
      </c>
    </row>
    <row r="29">
      <c r="A29" s="9">
        <f>IF('441 - Coffee &amp; Cocktail'!B29="","",IF('441 - Coffee &amp; Cocktail-WUO_ERR'!A29="","Validated",HYPERLINK("#"&amp;ADDRESS(29,'441 - Coffee &amp; Cocktail-WUO_TRK'!A29),_xlfn.TEXTAFTER('441 - Coffee &amp; Cocktail-WUO_ERR'!A29,":"))))</f>
        <v/>
      </c>
    </row>
    <row r="30">
      <c r="A30" s="9">
        <f>IF('441 - Coffee &amp; Cocktail'!B30="","",IF('441 - Coffee &amp; Cocktail-WUO_ERR'!A30="","Validated",HYPERLINK("#"&amp;ADDRESS(30,'441 - Coffee &amp; Cocktail-WUO_TRK'!A30),_xlfn.TEXTAFTER('441 - Coffee &amp; Cocktail-WUO_ERR'!A30,":"))))</f>
        <v/>
      </c>
    </row>
    <row r="31">
      <c r="A31" s="9">
        <f>IF('441 - Coffee &amp; Cocktail'!B31="","",IF('441 - Coffee &amp; Cocktail-WUO_ERR'!A31="","Validated",HYPERLINK("#"&amp;ADDRESS(31,'441 - Coffee &amp; Cocktail-WUO_TRK'!A31),_xlfn.TEXTAFTER('441 - Coffee &amp; Cocktail-WUO_ERR'!A31,":"))))</f>
        <v/>
      </c>
    </row>
    <row r="32">
      <c r="A32" s="9">
        <f>IF('441 - Coffee &amp; Cocktail'!B32="","",IF('441 - Coffee &amp; Cocktail-WUO_ERR'!A32="","Validated",HYPERLINK("#"&amp;ADDRESS(32,'441 - Coffee &amp; Cocktail-WUO_TRK'!A32),_xlfn.TEXTAFTER('441 - Coffee &amp; Cocktail-WUO_ERR'!A32,":"))))</f>
        <v/>
      </c>
    </row>
    <row r="33">
      <c r="A33" s="9">
        <f>IF('441 - Coffee &amp; Cocktail'!B33="","",IF('441 - Coffee &amp; Cocktail-WUO_ERR'!A33="","Validated",HYPERLINK("#"&amp;ADDRESS(33,'441 - Coffee &amp; Cocktail-WUO_TRK'!A33),_xlfn.TEXTAFTER('441 - Coffee &amp; Cocktail-WUO_ERR'!A33,":"))))</f>
        <v/>
      </c>
    </row>
    <row r="34">
      <c r="A34" s="9">
        <f>IF('441 - Coffee &amp; Cocktail'!B34="","",IF('441 - Coffee &amp; Cocktail-WUO_ERR'!A34="","Validated",HYPERLINK("#"&amp;ADDRESS(34,'441 - Coffee &amp; Cocktail-WUO_TRK'!A34),_xlfn.TEXTAFTER('441 - Coffee &amp; Cocktail-WUO_ERR'!A34,":"))))</f>
        <v/>
      </c>
    </row>
    <row r="35">
      <c r="A35" s="9">
        <f>IF('441 - Coffee &amp; Cocktail'!B35="","",IF('441 - Coffee &amp; Cocktail-WUO_ERR'!A35="","Validated",HYPERLINK("#"&amp;ADDRESS(35,'441 - Coffee &amp; Cocktail-WUO_TRK'!A35),_xlfn.TEXTAFTER('441 - Coffee &amp; Cocktail-WUO_ERR'!A35,":"))))</f>
        <v/>
      </c>
    </row>
    <row r="36">
      <c r="A36" s="9">
        <f>IF('441 - Coffee &amp; Cocktail'!B36="","",IF('441 - Coffee &amp; Cocktail-WUO_ERR'!A36="","Validated",HYPERLINK("#"&amp;ADDRESS(36,'441 - Coffee &amp; Cocktail-WUO_TRK'!A36),_xlfn.TEXTAFTER('441 - Coffee &amp; Cocktail-WUO_ERR'!A36,":"))))</f>
        <v/>
      </c>
    </row>
    <row r="37">
      <c r="A37" s="9">
        <f>IF('441 - Coffee &amp; Cocktail'!B37="","",IF('441 - Coffee &amp; Cocktail-WUO_ERR'!A37="","Validated",HYPERLINK("#"&amp;ADDRESS(37,'441 - Coffee &amp; Cocktail-WUO_TRK'!A37),_xlfn.TEXTAFTER('441 - Coffee &amp; Cocktail-WUO_ERR'!A37,":"))))</f>
        <v/>
      </c>
    </row>
    <row r="38">
      <c r="A38" s="9">
        <f>IF('441 - Coffee &amp; Cocktail'!B38="","",IF('441 - Coffee &amp; Cocktail-WUO_ERR'!A38="","Validated",HYPERLINK("#"&amp;ADDRESS(38,'441 - Coffee &amp; Cocktail-WUO_TRK'!A38),_xlfn.TEXTAFTER('441 - Coffee &amp; Cocktail-WUO_ERR'!A38,":"))))</f>
        <v/>
      </c>
    </row>
    <row r="39">
      <c r="A39" s="9">
        <f>IF('441 - Coffee &amp; Cocktail'!B39="","",IF('441 - Coffee &amp; Cocktail-WUO_ERR'!A39="","Validated",HYPERLINK("#"&amp;ADDRESS(39,'441 - Coffee &amp; Cocktail-WUO_TRK'!A39),_xlfn.TEXTAFTER('441 - Coffee &amp; Cocktail-WUO_ERR'!A39,":"))))</f>
        <v/>
      </c>
    </row>
    <row r="40">
      <c r="A40" s="9">
        <f>IF('441 - Coffee &amp; Cocktail'!B40="","",IF('441 - Coffee &amp; Cocktail-WUO_ERR'!A40="","Validated",HYPERLINK("#"&amp;ADDRESS(40,'441 - Coffee &amp; Cocktail-WUO_TRK'!A40),_xlfn.TEXTAFTER('441 - Coffee &amp; Cocktail-WUO_ERR'!A40,":"))))</f>
        <v/>
      </c>
    </row>
    <row r="41">
      <c r="A41" s="9">
        <f>IF('441 - Coffee &amp; Cocktail'!B41="","",IF('441 - Coffee &amp; Cocktail-WUO_ERR'!A41="","Validated",HYPERLINK("#"&amp;ADDRESS(41,'441 - Coffee &amp; Cocktail-WUO_TRK'!A41),_xlfn.TEXTAFTER('441 - Coffee &amp; Cocktail-WUO_ERR'!A41,":"))))</f>
        <v/>
      </c>
    </row>
    <row r="42">
      <c r="A42" s="9">
        <f>IF('441 - Coffee &amp; Cocktail'!B42="","",IF('441 - Coffee &amp; Cocktail-WUO_ERR'!A42="","Validated",HYPERLINK("#"&amp;ADDRESS(42,'441 - Coffee &amp; Cocktail-WUO_TRK'!A42),_xlfn.TEXTAFTER('441 - Coffee &amp; Cocktail-WUO_ERR'!A42,":"))))</f>
        <v/>
      </c>
    </row>
    <row r="43">
      <c r="A43" s="9">
        <f>IF('441 - Coffee &amp; Cocktail'!B43="","",IF('441 - Coffee &amp; Cocktail-WUO_ERR'!A43="","Validated",HYPERLINK("#"&amp;ADDRESS(43,'441 - Coffee &amp; Cocktail-WUO_TRK'!A43),_xlfn.TEXTAFTER('441 - Coffee &amp; Cocktail-WUO_ERR'!A43,":"))))</f>
        <v/>
      </c>
    </row>
    <row r="44">
      <c r="A44" s="9">
        <f>IF('441 - Coffee &amp; Cocktail'!B44="","",IF('441 - Coffee &amp; Cocktail-WUO_ERR'!A44="","Validated",HYPERLINK("#"&amp;ADDRESS(44,'441 - Coffee &amp; Cocktail-WUO_TRK'!A44),_xlfn.TEXTAFTER('441 - Coffee &amp; Cocktail-WUO_ERR'!A44,":"))))</f>
        <v/>
      </c>
    </row>
    <row r="45">
      <c r="A45" s="9">
        <f>IF('441 - Coffee &amp; Cocktail'!B45="","",IF('441 - Coffee &amp; Cocktail-WUO_ERR'!A45="","Validated",HYPERLINK("#"&amp;ADDRESS(45,'441 - Coffee &amp; Cocktail-WUO_TRK'!A45),_xlfn.TEXTAFTER('441 - Coffee &amp; Cocktail-WUO_ERR'!A45,":"))))</f>
        <v/>
      </c>
    </row>
    <row r="46">
      <c r="A46" s="9">
        <f>IF('441 - Coffee &amp; Cocktail'!B46="","",IF('441 - Coffee &amp; Cocktail-WUO_ERR'!A46="","Validated",HYPERLINK("#"&amp;ADDRESS(46,'441 - Coffee &amp; Cocktail-WUO_TRK'!A46),_xlfn.TEXTAFTER('441 - Coffee &amp; Cocktail-WUO_ERR'!A46,":"))))</f>
        <v/>
      </c>
    </row>
    <row r="47">
      <c r="A47" s="9">
        <f>IF('441 - Coffee &amp; Cocktail'!B47="","",IF('441 - Coffee &amp; Cocktail-WUO_ERR'!A47="","Validated",HYPERLINK("#"&amp;ADDRESS(47,'441 - Coffee &amp; Cocktail-WUO_TRK'!A47),_xlfn.TEXTAFTER('441 - Coffee &amp; Cocktail-WUO_ERR'!A47,":"))))</f>
        <v/>
      </c>
    </row>
    <row r="48">
      <c r="A48" s="9">
        <f>IF('441 - Coffee &amp; Cocktail'!B48="","",IF('441 - Coffee &amp; Cocktail-WUO_ERR'!A48="","Validated",HYPERLINK("#"&amp;ADDRESS(48,'441 - Coffee &amp; Cocktail-WUO_TRK'!A48),_xlfn.TEXTAFTER('441 - Coffee &amp; Cocktail-WUO_ERR'!A48,":"))))</f>
        <v/>
      </c>
    </row>
    <row r="49">
      <c r="A49" s="9">
        <f>IF('441 - Coffee &amp; Cocktail'!B49="","",IF('441 - Coffee &amp; Cocktail-WUO_ERR'!A49="","Validated",HYPERLINK("#"&amp;ADDRESS(49,'441 - Coffee &amp; Cocktail-WUO_TRK'!A49),_xlfn.TEXTAFTER('441 - Coffee &amp; Cocktail-WUO_ERR'!A49,":"))))</f>
        <v/>
      </c>
    </row>
    <row r="50">
      <c r="A50" s="9">
        <f>IF('441 - Coffee &amp; Cocktail'!B50="","",IF('441 - Coffee &amp; Cocktail-WUO_ERR'!A50="","Validated",HYPERLINK("#"&amp;ADDRESS(50,'441 - Coffee &amp; Cocktail-WUO_TRK'!A50),_xlfn.TEXTAFTER('441 - Coffee &amp; Cocktail-WUO_ERR'!A50,":"))))</f>
        <v/>
      </c>
    </row>
    <row r="51">
      <c r="A51" s="9">
        <f>IF('441 - Coffee &amp; Cocktail'!B51="","",IF('441 - Coffee &amp; Cocktail-WUO_ERR'!A51="","Validated",HYPERLINK("#"&amp;ADDRESS(51,'441 - Coffee &amp; Cocktail-WUO_TRK'!A51),_xlfn.TEXTAFTER('441 - Coffee &amp; Cocktail-WUO_ERR'!A51,":"))))</f>
        <v/>
      </c>
    </row>
    <row r="52">
      <c r="A52" s="9">
        <f>IF('441 - Coffee &amp; Cocktail'!B52="","",IF('441 - Coffee &amp; Cocktail-WUO_ERR'!A52="","Validated",HYPERLINK("#"&amp;ADDRESS(52,'441 - Coffee &amp; Cocktail-WUO_TRK'!A52),_xlfn.TEXTAFTER('441 - Coffee &amp; Cocktail-WUO_ERR'!A52,":"))))</f>
        <v/>
      </c>
    </row>
    <row r="53">
      <c r="A53" s="9">
        <f>IF('441 - Coffee &amp; Cocktail'!B53="","",IF('441 - Coffee &amp; Cocktail-WUO_ERR'!A53="","Validated",HYPERLINK("#"&amp;ADDRESS(53,'441 - Coffee &amp; Cocktail-WUO_TRK'!A53),_xlfn.TEXTAFTER('441 - Coffee &amp; Cocktail-WUO_ERR'!A53,":"))))</f>
        <v/>
      </c>
    </row>
    <row r="54">
      <c r="A54" s="9">
        <f>IF('441 - Coffee &amp; Cocktail'!B54="","",IF('441 - Coffee &amp; Cocktail-WUO_ERR'!A54="","Validated",HYPERLINK("#"&amp;ADDRESS(54,'441 - Coffee &amp; Cocktail-WUO_TRK'!A54),_xlfn.TEXTAFTER('441 - Coffee &amp; Cocktail-WUO_ERR'!A54,":"))))</f>
        <v/>
      </c>
    </row>
    <row r="55">
      <c r="A55" s="9">
        <f>IF('441 - Coffee &amp; Cocktail'!B55="","",IF('441 - Coffee &amp; Cocktail-WUO_ERR'!A55="","Validated",HYPERLINK("#"&amp;ADDRESS(55,'441 - Coffee &amp; Cocktail-WUO_TRK'!A55),_xlfn.TEXTAFTER('441 - Coffee &amp; Cocktail-WUO_ERR'!A55,":"))))</f>
        <v/>
      </c>
    </row>
    <row r="56">
      <c r="A56" s="9">
        <f>IF('441 - Coffee &amp; Cocktail'!B56="","",IF('441 - Coffee &amp; Cocktail-WUO_ERR'!A56="","Validated",HYPERLINK("#"&amp;ADDRESS(56,'441 - Coffee &amp; Cocktail-WUO_TRK'!A56),_xlfn.TEXTAFTER('441 - Coffee &amp; Cocktail-WUO_ERR'!A56,":"))))</f>
        <v/>
      </c>
    </row>
    <row r="57">
      <c r="A57" s="9">
        <f>IF('441 - Coffee &amp; Cocktail'!B57="","",IF('441 - Coffee &amp; Cocktail-WUO_ERR'!A57="","Validated",HYPERLINK("#"&amp;ADDRESS(57,'441 - Coffee &amp; Cocktail-WUO_TRK'!A57),_xlfn.TEXTAFTER('441 - Coffee &amp; Cocktail-WUO_ERR'!A57,":"))))</f>
        <v/>
      </c>
    </row>
    <row r="58">
      <c r="A58" s="9">
        <f>IF('441 - Coffee &amp; Cocktail'!B58="","",IF('441 - Coffee &amp; Cocktail-WUO_ERR'!A58="","Validated",HYPERLINK("#"&amp;ADDRESS(58,'441 - Coffee &amp; Cocktail-WUO_TRK'!A58),_xlfn.TEXTAFTER('441 - Coffee &amp; Cocktail-WUO_ERR'!A58,":"))))</f>
        <v/>
      </c>
    </row>
    <row r="59">
      <c r="A59" s="9">
        <f>IF('441 - Coffee &amp; Cocktail'!B59="","",IF('441 - Coffee &amp; Cocktail-WUO_ERR'!A59="","Validated",HYPERLINK("#"&amp;ADDRESS(59,'441 - Coffee &amp; Cocktail-WUO_TRK'!A59),_xlfn.TEXTAFTER('441 - Coffee &amp; Cocktail-WUO_ERR'!A59,":"))))</f>
        <v/>
      </c>
    </row>
    <row r="60">
      <c r="A60" s="9">
        <f>IF('441 - Coffee &amp; Cocktail'!B60="","",IF('441 - Coffee &amp; Cocktail-WUO_ERR'!A60="","Validated",HYPERLINK("#"&amp;ADDRESS(60,'441 - Coffee &amp; Cocktail-WUO_TRK'!A60),_xlfn.TEXTAFTER('441 - Coffee &amp; Cocktail-WUO_ERR'!A60,":"))))</f>
        <v/>
      </c>
    </row>
    <row r="61">
      <c r="A61" s="9">
        <f>IF('441 - Coffee &amp; Cocktail'!B61="","",IF('441 - Coffee &amp; Cocktail-WUO_ERR'!A61="","Validated",HYPERLINK("#"&amp;ADDRESS(61,'441 - Coffee &amp; Cocktail-WUO_TRK'!A61),_xlfn.TEXTAFTER('441 - Coffee &amp; Cocktail-WUO_ERR'!A61,":"))))</f>
        <v/>
      </c>
    </row>
    <row r="62">
      <c r="A62" s="9">
        <f>IF('441 - Coffee &amp; Cocktail'!B62="","",IF('441 - Coffee &amp; Cocktail-WUO_ERR'!A62="","Validated",HYPERLINK("#"&amp;ADDRESS(62,'441 - Coffee &amp; Cocktail-WUO_TRK'!A62),_xlfn.TEXTAFTER('441 - Coffee &amp; Cocktail-WUO_ERR'!A62,":"))))</f>
        <v/>
      </c>
    </row>
    <row r="63">
      <c r="A63" s="9">
        <f>IF('441 - Coffee &amp; Cocktail'!B63="","",IF('441 - Coffee &amp; Cocktail-WUO_ERR'!A63="","Validated",HYPERLINK("#"&amp;ADDRESS(63,'441 - Coffee &amp; Cocktail-WUO_TRK'!A63),_xlfn.TEXTAFTER('441 - Coffee &amp; Cocktail-WUO_ERR'!A63,":"))))</f>
        <v/>
      </c>
    </row>
    <row r="64">
      <c r="A64" s="9">
        <f>IF('441 - Coffee &amp; Cocktail'!B64="","",IF('441 - Coffee &amp; Cocktail-WUO_ERR'!A64="","Validated",HYPERLINK("#"&amp;ADDRESS(64,'441 - Coffee &amp; Cocktail-WUO_TRK'!A64),_xlfn.TEXTAFTER('441 - Coffee &amp; Cocktail-WUO_ERR'!A64,":"))))</f>
        <v/>
      </c>
    </row>
    <row r="65">
      <c r="A65" s="9">
        <f>IF('441 - Coffee &amp; Cocktail'!B65="","",IF('441 - Coffee &amp; Cocktail-WUO_ERR'!A65="","Validated",HYPERLINK("#"&amp;ADDRESS(65,'441 - Coffee &amp; Cocktail-WUO_TRK'!A65),_xlfn.TEXTAFTER('441 - Coffee &amp; Cocktail-WUO_ERR'!A65,":"))))</f>
        <v/>
      </c>
    </row>
    <row r="66">
      <c r="A66" s="9">
        <f>IF('441 - Coffee &amp; Cocktail'!B66="","",IF('441 - Coffee &amp; Cocktail-WUO_ERR'!A66="","Validated",HYPERLINK("#"&amp;ADDRESS(66,'441 - Coffee &amp; Cocktail-WUO_TRK'!A66),_xlfn.TEXTAFTER('441 - Coffee &amp; Cocktail-WUO_ERR'!A66,":"))))</f>
        <v/>
      </c>
    </row>
    <row r="67">
      <c r="A67" s="9">
        <f>IF('441 - Coffee &amp; Cocktail'!B67="","",IF('441 - Coffee &amp; Cocktail-WUO_ERR'!A67="","Validated",HYPERLINK("#"&amp;ADDRESS(67,'441 - Coffee &amp; Cocktail-WUO_TRK'!A67),_xlfn.TEXTAFTER('441 - Coffee &amp; Cocktail-WUO_ERR'!A67,":"))))</f>
        <v/>
      </c>
    </row>
    <row r="68">
      <c r="A68" s="9">
        <f>IF('441 - Coffee &amp; Cocktail'!B68="","",IF('441 - Coffee &amp; Cocktail-WUO_ERR'!A68="","Validated",HYPERLINK("#"&amp;ADDRESS(68,'441 - Coffee &amp; Cocktail-WUO_TRK'!A68),_xlfn.TEXTAFTER('441 - Coffee &amp; Cocktail-WUO_ERR'!A68,":"))))</f>
        <v/>
      </c>
    </row>
    <row r="69">
      <c r="A69" s="9">
        <f>IF('441 - Coffee &amp; Cocktail'!B69="","",IF('441 - Coffee &amp; Cocktail-WUO_ERR'!A69="","Validated",HYPERLINK("#"&amp;ADDRESS(69,'441 - Coffee &amp; Cocktail-WUO_TRK'!A69),_xlfn.TEXTAFTER('441 - Coffee &amp; Cocktail-WUO_ERR'!A69,":"))))</f>
        <v/>
      </c>
    </row>
    <row r="70">
      <c r="A70" s="9">
        <f>IF('441 - Coffee &amp; Cocktail'!B70="","",IF('441 - Coffee &amp; Cocktail-WUO_ERR'!A70="","Validated",HYPERLINK("#"&amp;ADDRESS(70,'441 - Coffee &amp; Cocktail-WUO_TRK'!A70),_xlfn.TEXTAFTER('441 - Coffee &amp; Cocktail-WUO_ERR'!A70,":"))))</f>
        <v/>
      </c>
    </row>
    <row r="71">
      <c r="A71" s="9">
        <f>IF('441 - Coffee &amp; Cocktail'!B71="","",IF('441 - Coffee &amp; Cocktail-WUO_ERR'!A71="","Validated",HYPERLINK("#"&amp;ADDRESS(71,'441 - Coffee &amp; Cocktail-WUO_TRK'!A71),_xlfn.TEXTAFTER('441 - Coffee &amp; Cocktail-WUO_ERR'!A71,":"))))</f>
        <v/>
      </c>
    </row>
    <row r="72">
      <c r="A72" s="9">
        <f>IF('441 - Coffee &amp; Cocktail'!B72="","",IF('441 - Coffee &amp; Cocktail-WUO_ERR'!A72="","Validated",HYPERLINK("#"&amp;ADDRESS(72,'441 - Coffee &amp; Cocktail-WUO_TRK'!A72),_xlfn.TEXTAFTER('441 - Coffee &amp; Cocktail-WUO_ERR'!A72,":"))))</f>
        <v/>
      </c>
    </row>
    <row r="73">
      <c r="A73" s="9">
        <f>IF('441 - Coffee &amp; Cocktail'!B73="","",IF('441 - Coffee &amp; Cocktail-WUO_ERR'!A73="","Validated",HYPERLINK("#"&amp;ADDRESS(73,'441 - Coffee &amp; Cocktail-WUO_TRK'!A73),_xlfn.TEXTAFTER('441 - Coffee &amp; Cocktail-WUO_ERR'!A73,":"))))</f>
        <v/>
      </c>
    </row>
    <row r="74">
      <c r="A74" s="9">
        <f>IF('441 - Coffee &amp; Cocktail'!B74="","",IF('441 - Coffee &amp; Cocktail-WUO_ERR'!A74="","Validated",HYPERLINK("#"&amp;ADDRESS(74,'441 - Coffee &amp; Cocktail-WUO_TRK'!A74),_xlfn.TEXTAFTER('441 - Coffee &amp; Cocktail-WUO_ERR'!A74,":"))))</f>
        <v/>
      </c>
    </row>
    <row r="75">
      <c r="A75" s="9">
        <f>IF('441 - Coffee &amp; Cocktail'!B75="","",IF('441 - Coffee &amp; Cocktail-WUO_ERR'!A75="","Validated",HYPERLINK("#"&amp;ADDRESS(75,'441 - Coffee &amp; Cocktail-WUO_TRK'!A75),_xlfn.TEXTAFTER('441 - Coffee &amp; Cocktail-WUO_ERR'!A75,":"))))</f>
        <v/>
      </c>
    </row>
    <row r="76">
      <c r="A76" s="9">
        <f>IF('441 - Coffee &amp; Cocktail'!B76="","",IF('441 - Coffee &amp; Cocktail-WUO_ERR'!A76="","Validated",HYPERLINK("#"&amp;ADDRESS(76,'441 - Coffee &amp; Cocktail-WUO_TRK'!A76),_xlfn.TEXTAFTER('441 - Coffee &amp; Cocktail-WUO_ERR'!A76,":"))))</f>
        <v/>
      </c>
    </row>
    <row r="77">
      <c r="A77" s="9">
        <f>IF('441 - Coffee &amp; Cocktail'!B77="","",IF('441 - Coffee &amp; Cocktail-WUO_ERR'!A77="","Validated",HYPERLINK("#"&amp;ADDRESS(77,'441 - Coffee &amp; Cocktail-WUO_TRK'!A77),_xlfn.TEXTAFTER('441 - Coffee &amp; Cocktail-WUO_ERR'!A77,":"))))</f>
        <v/>
      </c>
    </row>
    <row r="78">
      <c r="A78" s="9">
        <f>IF('441 - Coffee &amp; Cocktail'!B78="","",IF('441 - Coffee &amp; Cocktail-WUO_ERR'!A78="","Validated",HYPERLINK("#"&amp;ADDRESS(78,'441 - Coffee &amp; Cocktail-WUO_TRK'!A78),_xlfn.TEXTAFTER('441 - Coffee &amp; Cocktail-WUO_ERR'!A78,":"))))</f>
        <v/>
      </c>
    </row>
    <row r="79">
      <c r="A79" s="9">
        <f>IF('441 - Coffee &amp; Cocktail'!B79="","",IF('441 - Coffee &amp; Cocktail-WUO_ERR'!A79="","Validated",HYPERLINK("#"&amp;ADDRESS(79,'441 - Coffee &amp; Cocktail-WUO_TRK'!A79),_xlfn.TEXTAFTER('441 - Coffee &amp; Cocktail-WUO_ERR'!A79,":"))))</f>
        <v/>
      </c>
    </row>
    <row r="80">
      <c r="A80" s="9">
        <f>IF('441 - Coffee &amp; Cocktail'!B80="","",IF('441 - Coffee &amp; Cocktail-WUO_ERR'!A80="","Validated",HYPERLINK("#"&amp;ADDRESS(80,'441 - Coffee &amp; Cocktail-WUO_TRK'!A80),_xlfn.TEXTAFTER('441 - Coffee &amp; Cocktail-WUO_ERR'!A80,":"))))</f>
        <v/>
      </c>
    </row>
    <row r="81">
      <c r="A81" s="9">
        <f>IF('441 - Coffee &amp; Cocktail'!B81="","",IF('441 - Coffee &amp; Cocktail-WUO_ERR'!A81="","Validated",HYPERLINK("#"&amp;ADDRESS(81,'441 - Coffee &amp; Cocktail-WUO_TRK'!A81),_xlfn.TEXTAFTER('441 - Coffee &amp; Cocktail-WUO_ERR'!A81,":"))))</f>
        <v/>
      </c>
    </row>
    <row r="82">
      <c r="A82" s="9">
        <f>IF('441 - Coffee &amp; Cocktail'!B82="","",IF('441 - Coffee &amp; Cocktail-WUO_ERR'!A82="","Validated",HYPERLINK("#"&amp;ADDRESS(82,'441 - Coffee &amp; Cocktail-WUO_TRK'!A82),_xlfn.TEXTAFTER('441 - Coffee &amp; Cocktail-WUO_ERR'!A82,":"))))</f>
        <v/>
      </c>
    </row>
    <row r="83">
      <c r="A83" s="9">
        <f>IF('441 - Coffee &amp; Cocktail'!B83="","",IF('441 - Coffee &amp; Cocktail-WUO_ERR'!A83="","Validated",HYPERLINK("#"&amp;ADDRESS(83,'441 - Coffee &amp; Cocktail-WUO_TRK'!A83),_xlfn.TEXTAFTER('441 - Coffee &amp; Cocktail-WUO_ERR'!A83,":"))))</f>
        <v/>
      </c>
    </row>
    <row r="84">
      <c r="A84" s="9">
        <f>IF('441 - Coffee &amp; Cocktail'!B84="","",IF('441 - Coffee &amp; Cocktail-WUO_ERR'!A84="","Validated",HYPERLINK("#"&amp;ADDRESS(84,'441 - Coffee &amp; Cocktail-WUO_TRK'!A84),_xlfn.TEXTAFTER('441 - Coffee &amp; Cocktail-WUO_ERR'!A84,":"))))</f>
        <v/>
      </c>
    </row>
    <row r="85">
      <c r="A85" s="9">
        <f>IF('441 - Coffee &amp; Cocktail'!B85="","",IF('441 - Coffee &amp; Cocktail-WUO_ERR'!A85="","Validated",HYPERLINK("#"&amp;ADDRESS(85,'441 - Coffee &amp; Cocktail-WUO_TRK'!A85),_xlfn.TEXTAFTER('441 - Coffee &amp; Cocktail-WUO_ERR'!A85,":"))))</f>
        <v/>
      </c>
    </row>
    <row r="86">
      <c r="A86" s="9">
        <f>IF('441 - Coffee &amp; Cocktail'!B86="","",IF('441 - Coffee &amp; Cocktail-WUO_ERR'!A86="","Validated",HYPERLINK("#"&amp;ADDRESS(86,'441 - Coffee &amp; Cocktail-WUO_TRK'!A86),_xlfn.TEXTAFTER('441 - Coffee &amp; Cocktail-WUO_ERR'!A86,":"))))</f>
        <v/>
      </c>
    </row>
    <row r="87">
      <c r="A87" s="9">
        <f>IF('441 - Coffee &amp; Cocktail'!B87="","",IF('441 - Coffee &amp; Cocktail-WUO_ERR'!A87="","Validated",HYPERLINK("#"&amp;ADDRESS(87,'441 - Coffee &amp; Cocktail-WUO_TRK'!A87),_xlfn.TEXTAFTER('441 - Coffee &amp; Cocktail-WUO_ERR'!A87,":"))))</f>
        <v/>
      </c>
    </row>
    <row r="88">
      <c r="A88" s="9">
        <f>IF('441 - Coffee &amp; Cocktail'!B88="","",IF('441 - Coffee &amp; Cocktail-WUO_ERR'!A88="","Validated",HYPERLINK("#"&amp;ADDRESS(88,'441 - Coffee &amp; Cocktail-WUO_TRK'!A88),_xlfn.TEXTAFTER('441 - Coffee &amp; Cocktail-WUO_ERR'!A88,":"))))</f>
        <v/>
      </c>
    </row>
    <row r="89">
      <c r="A89" s="9">
        <f>IF('441 - Coffee &amp; Cocktail'!B89="","",IF('441 - Coffee &amp; Cocktail-WUO_ERR'!A89="","Validated",HYPERLINK("#"&amp;ADDRESS(89,'441 - Coffee &amp; Cocktail-WUO_TRK'!A89),_xlfn.TEXTAFTER('441 - Coffee &amp; Cocktail-WUO_ERR'!A89,":"))))</f>
        <v/>
      </c>
    </row>
    <row r="90">
      <c r="A90" s="9">
        <f>IF('441 - Coffee &amp; Cocktail'!B90="","",IF('441 - Coffee &amp; Cocktail-WUO_ERR'!A90="","Validated",HYPERLINK("#"&amp;ADDRESS(90,'441 - Coffee &amp; Cocktail-WUO_TRK'!A90),_xlfn.TEXTAFTER('441 - Coffee &amp; Cocktail-WUO_ERR'!A90,":"))))</f>
        <v/>
      </c>
    </row>
    <row r="91">
      <c r="A91" s="9">
        <f>IF('441 - Coffee &amp; Cocktail'!B91="","",IF('441 - Coffee &amp; Cocktail-WUO_ERR'!A91="","Validated",HYPERLINK("#"&amp;ADDRESS(91,'441 - Coffee &amp; Cocktail-WUO_TRK'!A91),_xlfn.TEXTAFTER('441 - Coffee &amp; Cocktail-WUO_ERR'!A91,":"))))</f>
        <v/>
      </c>
    </row>
    <row r="92">
      <c r="A92" s="9">
        <f>IF('441 - Coffee &amp; Cocktail'!B92="","",IF('441 - Coffee &amp; Cocktail-WUO_ERR'!A92="","Validated",HYPERLINK("#"&amp;ADDRESS(92,'441 - Coffee &amp; Cocktail-WUO_TRK'!A92),_xlfn.TEXTAFTER('441 - Coffee &amp; Cocktail-WUO_ERR'!A92,":"))))</f>
        <v/>
      </c>
    </row>
    <row r="93">
      <c r="A93" s="9">
        <f>IF('441 - Coffee &amp; Cocktail'!B93="","",IF('441 - Coffee &amp; Cocktail-WUO_ERR'!A93="","Validated",HYPERLINK("#"&amp;ADDRESS(93,'441 - Coffee &amp; Cocktail-WUO_TRK'!A93),_xlfn.TEXTAFTER('441 - Coffee &amp; Cocktail-WUO_ERR'!A93,":"))))</f>
        <v/>
      </c>
    </row>
    <row r="94">
      <c r="A94" s="9">
        <f>IF('441 - Coffee &amp; Cocktail'!B94="","",IF('441 - Coffee &amp; Cocktail-WUO_ERR'!A94="","Validated",HYPERLINK("#"&amp;ADDRESS(94,'441 - Coffee &amp; Cocktail-WUO_TRK'!A94),_xlfn.TEXTAFTER('441 - Coffee &amp; Cocktail-WUO_ERR'!A94,":"))))</f>
        <v/>
      </c>
    </row>
    <row r="95">
      <c r="A95" s="9">
        <f>IF('441 - Coffee &amp; Cocktail'!B95="","",IF('441 - Coffee &amp; Cocktail-WUO_ERR'!A95="","Validated",HYPERLINK("#"&amp;ADDRESS(95,'441 - Coffee &amp; Cocktail-WUO_TRK'!A95),_xlfn.TEXTAFTER('441 - Coffee &amp; Cocktail-WUO_ERR'!A95,":"))))</f>
        <v/>
      </c>
    </row>
    <row r="96">
      <c r="A96" s="9">
        <f>IF('441 - Coffee &amp; Cocktail'!B96="","",IF('441 - Coffee &amp; Cocktail-WUO_ERR'!A96="","Validated",HYPERLINK("#"&amp;ADDRESS(96,'441 - Coffee &amp; Cocktail-WUO_TRK'!A96),_xlfn.TEXTAFTER('441 - Coffee &amp; Cocktail-WUO_ERR'!A96,":"))))</f>
        <v/>
      </c>
    </row>
    <row r="97">
      <c r="A97" s="9">
        <f>IF('441 - Coffee &amp; Cocktail'!B97="","",IF('441 - Coffee &amp; Cocktail-WUO_ERR'!A97="","Validated",HYPERLINK("#"&amp;ADDRESS(97,'441 - Coffee &amp; Cocktail-WUO_TRK'!A97),_xlfn.TEXTAFTER('441 - Coffee &amp; Cocktail-WUO_ERR'!A97,":"))))</f>
        <v/>
      </c>
    </row>
    <row r="98">
      <c r="A98" s="9">
        <f>IF('441 - Coffee &amp; Cocktail'!B98="","",IF('441 - Coffee &amp; Cocktail-WUO_ERR'!A98="","Validated",HYPERLINK("#"&amp;ADDRESS(98,'441 - Coffee &amp; Cocktail-WUO_TRK'!A98),_xlfn.TEXTAFTER('441 - Coffee &amp; Cocktail-WUO_ERR'!A98,":"))))</f>
        <v/>
      </c>
    </row>
    <row r="99">
      <c r="A99" s="9">
        <f>IF('441 - Coffee &amp; Cocktail'!B99="","",IF('441 - Coffee &amp; Cocktail-WUO_ERR'!A99="","Validated",HYPERLINK("#"&amp;ADDRESS(99,'441 - Coffee &amp; Cocktail-WUO_TRK'!A99),_xlfn.TEXTAFTER('441 - Coffee &amp; Cocktail-WUO_ERR'!A99,":"))))</f>
        <v/>
      </c>
    </row>
    <row r="100">
      <c r="A100" s="9">
        <f>IF('441 - Coffee &amp; Cocktail'!B100="","",IF('441 - Coffee &amp; Cocktail-WUO_ERR'!A100="","Validated",HYPERLINK("#"&amp;ADDRESS(100,'441 - Coffee &amp; Cocktail-WUO_TRK'!A100),_xlfn.TEXTAFTER('441 - Coffee &amp; Cocktail-WUO_ERR'!A100,":"))))</f>
        <v/>
      </c>
    </row>
    <row r="101">
      <c r="A101" s="9">
        <f>IF('441 - Coffee &amp; Cocktail'!B101="","",IF('441 - Coffee &amp; Cocktail-WUO_ERR'!A101="","Validated",HYPERLINK("#"&amp;ADDRESS(101,'441 - Coffee &amp; Cocktail-WUO_TRK'!A101),_xlfn.TEXTAFTER('441 - Coffee &amp; Cocktail-WUO_ERR'!A101,":"))))</f>
        <v/>
      </c>
    </row>
    <row r="102">
      <c r="A102" s="9">
        <f>IF('441 - Coffee &amp; Cocktail'!B102="","",IF('441 - Coffee &amp; Cocktail-WUO_ERR'!A102="","Validated",HYPERLINK("#"&amp;ADDRESS(102,'441 - Coffee &amp; Cocktail-WUO_TRK'!A102),_xlfn.TEXTAFTER('441 - Coffee &amp; Cocktail-WUO_ERR'!A102,":"))))</f>
        <v/>
      </c>
    </row>
    <row r="103">
      <c r="A103" s="9">
        <f>IF('441 - Coffee &amp; Cocktail'!B103="","",IF('441 - Coffee &amp; Cocktail-WUO_ERR'!A103="","Validated",HYPERLINK("#"&amp;ADDRESS(103,'441 - Coffee &amp; Cocktail-WUO_TRK'!A103),_xlfn.TEXTAFTER('441 - Coffee &amp; Cocktail-WUO_ERR'!A103,":"))))</f>
        <v/>
      </c>
    </row>
    <row r="104">
      <c r="A104" s="9">
        <f>IF('441 - Coffee &amp; Cocktail'!B104="","",IF('441 - Coffee &amp; Cocktail-WUO_ERR'!A104="","Validated",HYPERLINK("#"&amp;ADDRESS(104,'441 - Coffee &amp; Cocktail-WUO_TRK'!A104),_xlfn.TEXTAFTER('441 - Coffee &amp; Cocktail-WUO_ERR'!A104,":"))))</f>
        <v/>
      </c>
    </row>
    <row r="105">
      <c r="A105" s="9">
        <f>IF('441 - Coffee &amp; Cocktail'!B105="","",IF('441 - Coffee &amp; Cocktail-WUO_ERR'!A105="","Validated",HYPERLINK("#"&amp;ADDRESS(105,'441 - Coffee &amp; Cocktail-WUO_TRK'!A105),_xlfn.TEXTAFTER('441 - Coffee &amp; Cocktail-WUO_ERR'!A105,":"))))</f>
        <v/>
      </c>
    </row>
    <row r="106">
      <c r="A106" s="9">
        <f>IF('441 - Coffee &amp; Cocktail'!B106="","",IF('441 - Coffee &amp; Cocktail-WUO_ERR'!A106="","Validated",HYPERLINK("#"&amp;ADDRESS(106,'441 - Coffee &amp; Cocktail-WUO_TRK'!A106),_xlfn.TEXTAFTER('441 - Coffee &amp; Cocktail-WUO_ERR'!A106,":"))))</f>
        <v/>
      </c>
    </row>
    <row r="107">
      <c r="A107" s="9">
        <f>IF('441 - Coffee &amp; Cocktail'!B107="","",IF('441 - Coffee &amp; Cocktail-WUO_ERR'!A107="","Validated",HYPERLINK("#"&amp;ADDRESS(107,'441 - Coffee &amp; Cocktail-WUO_TRK'!A107),_xlfn.TEXTAFTER('441 - Coffee &amp; Cocktail-WUO_ERR'!A107,":"))))</f>
        <v/>
      </c>
    </row>
    <row r="108">
      <c r="A108" s="9">
        <f>IF('441 - Coffee &amp; Cocktail'!B108="","",IF('441 - Coffee &amp; Cocktail-WUO_ERR'!A108="","Validated",HYPERLINK("#"&amp;ADDRESS(108,'441 - Coffee &amp; Cocktail-WUO_TRK'!A108),_xlfn.TEXTAFTER('441 - Coffee &amp; Cocktail-WUO_ERR'!A108,":"))))</f>
        <v/>
      </c>
    </row>
    <row r="109">
      <c r="A109" s="9">
        <f>IF('441 - Coffee &amp; Cocktail'!B109="","",IF('441 - Coffee &amp; Cocktail-WUO_ERR'!A109="","Validated",HYPERLINK("#"&amp;ADDRESS(109,'441 - Coffee &amp; Cocktail-WUO_TRK'!A109),_xlfn.TEXTAFTER('441 - Coffee &amp; Cocktail-WUO_ERR'!A109,":"))))</f>
        <v/>
      </c>
    </row>
    <row r="110">
      <c r="A110" s="9">
        <f>IF('441 - Coffee &amp; Cocktail'!B110="","",IF('441 - Coffee &amp; Cocktail-WUO_ERR'!A110="","Validated",HYPERLINK("#"&amp;ADDRESS(110,'441 - Coffee &amp; Cocktail-WUO_TRK'!A110),_xlfn.TEXTAFTER('441 - Coffee &amp; Cocktail-WUO_ERR'!A110,":"))))</f>
        <v/>
      </c>
    </row>
    <row r="111">
      <c r="A111" s="9">
        <f>IF('441 - Coffee &amp; Cocktail'!B111="","",IF('441 - Coffee &amp; Cocktail-WUO_ERR'!A111="","Validated",HYPERLINK("#"&amp;ADDRESS(111,'441 - Coffee &amp; Cocktail-WUO_TRK'!A111),_xlfn.TEXTAFTER('441 - Coffee &amp; Cocktail-WUO_ERR'!A111,":"))))</f>
        <v/>
      </c>
    </row>
    <row r="112">
      <c r="A112" s="9">
        <f>IF('441 - Coffee &amp; Cocktail'!B112="","",IF('441 - Coffee &amp; Cocktail-WUO_ERR'!A112="","Validated",HYPERLINK("#"&amp;ADDRESS(112,'441 - Coffee &amp; Cocktail-WUO_TRK'!A112),_xlfn.TEXTAFTER('441 - Coffee &amp; Cocktail-WUO_ERR'!A112,":"))))</f>
        <v/>
      </c>
    </row>
    <row r="113">
      <c r="A113" s="9">
        <f>IF('441 - Coffee &amp; Cocktail'!B113="","",IF('441 - Coffee &amp; Cocktail-WUO_ERR'!A113="","Validated",HYPERLINK("#"&amp;ADDRESS(113,'441 - Coffee &amp; Cocktail-WUO_TRK'!A113),_xlfn.TEXTAFTER('441 - Coffee &amp; Cocktail-WUO_ERR'!A113,":"))))</f>
        <v/>
      </c>
    </row>
    <row r="114">
      <c r="A114" s="9">
        <f>IF('441 - Coffee &amp; Cocktail'!B114="","",IF('441 - Coffee &amp; Cocktail-WUO_ERR'!A114="","Validated",HYPERLINK("#"&amp;ADDRESS(114,'441 - Coffee &amp; Cocktail-WUO_TRK'!A114),_xlfn.TEXTAFTER('441 - Coffee &amp; Cocktail-WUO_ERR'!A114,":"))))</f>
        <v/>
      </c>
    </row>
    <row r="115">
      <c r="A115" s="9">
        <f>IF('441 - Coffee &amp; Cocktail'!B115="","",IF('441 - Coffee &amp; Cocktail-WUO_ERR'!A115="","Validated",HYPERLINK("#"&amp;ADDRESS(115,'441 - Coffee &amp; Cocktail-WUO_TRK'!A115),_xlfn.TEXTAFTER('441 - Coffee &amp; Cocktail-WUO_ERR'!A115,":"))))</f>
        <v/>
      </c>
    </row>
    <row r="116">
      <c r="A116" s="9">
        <f>IF('441 - Coffee &amp; Cocktail'!B116="","",IF('441 - Coffee &amp; Cocktail-WUO_ERR'!A116="","Validated",HYPERLINK("#"&amp;ADDRESS(116,'441 - Coffee &amp; Cocktail-WUO_TRK'!A116),_xlfn.TEXTAFTER('441 - Coffee &amp; Cocktail-WUO_ERR'!A116,":"))))</f>
        <v/>
      </c>
    </row>
    <row r="117">
      <c r="A117" s="9">
        <f>IF('441 - Coffee &amp; Cocktail'!B117="","",IF('441 - Coffee &amp; Cocktail-WUO_ERR'!A117="","Validated",HYPERLINK("#"&amp;ADDRESS(117,'441 - Coffee &amp; Cocktail-WUO_TRK'!A117),_xlfn.TEXTAFTER('441 - Coffee &amp; Cocktail-WUO_ERR'!A117,":"))))</f>
        <v/>
      </c>
    </row>
    <row r="118">
      <c r="A118" s="9">
        <f>IF('441 - Coffee &amp; Cocktail'!B118="","",IF('441 - Coffee &amp; Cocktail-WUO_ERR'!A118="","Validated",HYPERLINK("#"&amp;ADDRESS(118,'441 - Coffee &amp; Cocktail-WUO_TRK'!A118),_xlfn.TEXTAFTER('441 - Coffee &amp; Cocktail-WUO_ERR'!A118,":"))))</f>
        <v/>
      </c>
    </row>
    <row r="119">
      <c r="A119" s="9">
        <f>IF('441 - Coffee &amp; Cocktail'!B119="","",IF('441 - Coffee &amp; Cocktail-WUO_ERR'!A119="","Validated",HYPERLINK("#"&amp;ADDRESS(119,'441 - Coffee &amp; Cocktail-WUO_TRK'!A119),_xlfn.TEXTAFTER('441 - Coffee &amp; Cocktail-WUO_ERR'!A119,":"))))</f>
        <v/>
      </c>
    </row>
    <row r="120">
      <c r="A120" s="9">
        <f>IF('441 - Coffee &amp; Cocktail'!B120="","",IF('441 - Coffee &amp; Cocktail-WUO_ERR'!A120="","Validated",HYPERLINK("#"&amp;ADDRESS(120,'441 - Coffee &amp; Cocktail-WUO_TRK'!A120),_xlfn.TEXTAFTER('441 - Coffee &amp; Cocktail-WUO_ERR'!A120,":"))))</f>
        <v/>
      </c>
    </row>
    <row r="121">
      <c r="A121" s="9">
        <f>IF('441 - Coffee &amp; Cocktail'!B121="","",IF('441 - Coffee &amp; Cocktail-WUO_ERR'!A121="","Validated",HYPERLINK("#"&amp;ADDRESS(121,'441 - Coffee &amp; Cocktail-WUO_TRK'!A121),_xlfn.TEXTAFTER('441 - Coffee &amp; Cocktail-WUO_ERR'!A121,":"))))</f>
        <v/>
      </c>
    </row>
    <row r="122">
      <c r="A122" s="9">
        <f>IF('441 - Coffee &amp; Cocktail'!B122="","",IF('441 - Coffee &amp; Cocktail-WUO_ERR'!A122="","Validated",HYPERLINK("#"&amp;ADDRESS(122,'441 - Coffee &amp; Cocktail-WUO_TRK'!A122),_xlfn.TEXTAFTER('441 - Coffee &amp; Cocktail-WUO_ERR'!A122,":"))))</f>
        <v/>
      </c>
    </row>
    <row r="123">
      <c r="A123" s="9">
        <f>IF('441 - Coffee &amp; Cocktail'!B123="","",IF('441 - Coffee &amp; Cocktail-WUO_ERR'!A123="","Validated",HYPERLINK("#"&amp;ADDRESS(123,'441 - Coffee &amp; Cocktail-WUO_TRK'!A123),_xlfn.TEXTAFTER('441 - Coffee &amp; Cocktail-WUO_ERR'!A123,":"))))</f>
        <v/>
      </c>
    </row>
    <row r="124">
      <c r="A124" s="9">
        <f>IF('441 - Coffee &amp; Cocktail'!B124="","",IF('441 - Coffee &amp; Cocktail-WUO_ERR'!A124="","Validated",HYPERLINK("#"&amp;ADDRESS(124,'441 - Coffee &amp; Cocktail-WUO_TRK'!A124),_xlfn.TEXTAFTER('441 - Coffee &amp; Cocktail-WUO_ERR'!A124,":"))))</f>
        <v/>
      </c>
    </row>
    <row r="125">
      <c r="A125" s="9">
        <f>IF('441 - Coffee &amp; Cocktail'!B125="","",IF('441 - Coffee &amp; Cocktail-WUO_ERR'!A125="","Validated",HYPERLINK("#"&amp;ADDRESS(125,'441 - Coffee &amp; Cocktail-WUO_TRK'!A125),_xlfn.TEXTAFTER('441 - Coffee &amp; Cocktail-WUO_ERR'!A125,":"))))</f>
        <v/>
      </c>
    </row>
    <row r="126">
      <c r="A126" s="9">
        <f>IF('441 - Coffee &amp; Cocktail'!B126="","",IF('441 - Coffee &amp; Cocktail-WUO_ERR'!A126="","Validated",HYPERLINK("#"&amp;ADDRESS(126,'441 - Coffee &amp; Cocktail-WUO_TRK'!A126),_xlfn.TEXTAFTER('441 - Coffee &amp; Cocktail-WUO_ERR'!A126,":"))))</f>
        <v/>
      </c>
    </row>
    <row r="127">
      <c r="A127" s="9">
        <f>IF('441 - Coffee &amp; Cocktail'!B127="","",IF('441 - Coffee &amp; Cocktail-WUO_ERR'!A127="","Validated",HYPERLINK("#"&amp;ADDRESS(127,'441 - Coffee &amp; Cocktail-WUO_TRK'!A127),_xlfn.TEXTAFTER('441 - Coffee &amp; Cocktail-WUO_ERR'!A127,":"))))</f>
        <v/>
      </c>
    </row>
    <row r="128">
      <c r="A128" s="9">
        <f>IF('441 - Coffee &amp; Cocktail'!B128="","",IF('441 - Coffee &amp; Cocktail-WUO_ERR'!A128="","Validated",HYPERLINK("#"&amp;ADDRESS(128,'441 - Coffee &amp; Cocktail-WUO_TRK'!A128),_xlfn.TEXTAFTER('441 - Coffee &amp; Cocktail-WUO_ERR'!A128,":"))))</f>
        <v/>
      </c>
    </row>
    <row r="129">
      <c r="A129" s="9">
        <f>IF('441 - Coffee &amp; Cocktail'!B129="","",IF('441 - Coffee &amp; Cocktail-WUO_ERR'!A129="","Validated",HYPERLINK("#"&amp;ADDRESS(129,'441 - Coffee &amp; Cocktail-WUO_TRK'!A129),_xlfn.TEXTAFTER('441 - Coffee &amp; Cocktail-WUO_ERR'!A129,":"))))</f>
        <v/>
      </c>
    </row>
    <row r="130">
      <c r="A130" s="9">
        <f>IF('441 - Coffee &amp; Cocktail'!B130="","",IF('441 - Coffee &amp; Cocktail-WUO_ERR'!A130="","Validated",HYPERLINK("#"&amp;ADDRESS(130,'441 - Coffee &amp; Cocktail-WUO_TRK'!A130),_xlfn.TEXTAFTER('441 - Coffee &amp; Cocktail-WUO_ERR'!A130,":"))))</f>
        <v/>
      </c>
    </row>
    <row r="131">
      <c r="A131" s="9">
        <f>IF('441 - Coffee &amp; Cocktail'!B131="","",IF('441 - Coffee &amp; Cocktail-WUO_ERR'!A131="","Validated",HYPERLINK("#"&amp;ADDRESS(131,'441 - Coffee &amp; Cocktail-WUO_TRK'!A131),_xlfn.TEXTAFTER('441 - Coffee &amp; Cocktail-WUO_ERR'!A131,":"))))</f>
        <v/>
      </c>
    </row>
    <row r="132">
      <c r="A132" s="9">
        <f>IF('441 - Coffee &amp; Cocktail'!B132="","",IF('441 - Coffee &amp; Cocktail-WUO_ERR'!A132="","Validated",HYPERLINK("#"&amp;ADDRESS(132,'441 - Coffee &amp; Cocktail-WUO_TRK'!A132),_xlfn.TEXTAFTER('441 - Coffee &amp; Cocktail-WUO_ERR'!A132,":"))))</f>
        <v/>
      </c>
    </row>
    <row r="133">
      <c r="A133" s="9">
        <f>IF('441 - Coffee &amp; Cocktail'!B133="","",IF('441 - Coffee &amp; Cocktail-WUO_ERR'!A133="","Validated",HYPERLINK("#"&amp;ADDRESS(133,'441 - Coffee &amp; Cocktail-WUO_TRK'!A133),_xlfn.TEXTAFTER('441 - Coffee &amp; Cocktail-WUO_ERR'!A133,":"))))</f>
        <v/>
      </c>
    </row>
    <row r="134">
      <c r="A134" s="9">
        <f>IF('441 - Coffee &amp; Cocktail'!B134="","",IF('441 - Coffee &amp; Cocktail-WUO_ERR'!A134="","Validated",HYPERLINK("#"&amp;ADDRESS(134,'441 - Coffee &amp; Cocktail-WUO_TRK'!A134),_xlfn.TEXTAFTER('441 - Coffee &amp; Cocktail-WUO_ERR'!A134,":"))))</f>
        <v/>
      </c>
    </row>
    <row r="135">
      <c r="A135" s="9">
        <f>IF('441 - Coffee &amp; Cocktail'!B135="","",IF('441 - Coffee &amp; Cocktail-WUO_ERR'!A135="","Validated",HYPERLINK("#"&amp;ADDRESS(135,'441 - Coffee &amp; Cocktail-WUO_TRK'!A135),_xlfn.TEXTAFTER('441 - Coffee &amp; Cocktail-WUO_ERR'!A135,":"))))</f>
        <v/>
      </c>
    </row>
    <row r="136">
      <c r="A136" s="9">
        <f>IF('441 - Coffee &amp; Cocktail'!B136="","",IF('441 - Coffee &amp; Cocktail-WUO_ERR'!A136="","Validated",HYPERLINK("#"&amp;ADDRESS(136,'441 - Coffee &amp; Cocktail-WUO_TRK'!A136),_xlfn.TEXTAFTER('441 - Coffee &amp; Cocktail-WUO_ERR'!A136,":"))))</f>
        <v/>
      </c>
    </row>
    <row r="137">
      <c r="A137" s="9">
        <f>IF('441 - Coffee &amp; Cocktail'!B137="","",IF('441 - Coffee &amp; Cocktail-WUO_ERR'!A137="","Validated",HYPERLINK("#"&amp;ADDRESS(137,'441 - Coffee &amp; Cocktail-WUO_TRK'!A137),_xlfn.TEXTAFTER('441 - Coffee &amp; Cocktail-WUO_ERR'!A137,":"))))</f>
        <v/>
      </c>
    </row>
    <row r="138">
      <c r="A138" s="9">
        <f>IF('441 - Coffee &amp; Cocktail'!B138="","",IF('441 - Coffee &amp; Cocktail-WUO_ERR'!A138="","Validated",HYPERLINK("#"&amp;ADDRESS(138,'441 - Coffee &amp; Cocktail-WUO_TRK'!A138),_xlfn.TEXTAFTER('441 - Coffee &amp; Cocktail-WUO_ERR'!A138,":"))))</f>
        <v/>
      </c>
    </row>
    <row r="139">
      <c r="A139" s="9">
        <f>IF('441 - Coffee &amp; Cocktail'!B139="","",IF('441 - Coffee &amp; Cocktail-WUO_ERR'!A139="","Validated",HYPERLINK("#"&amp;ADDRESS(139,'441 - Coffee &amp; Cocktail-WUO_TRK'!A139),_xlfn.TEXTAFTER('441 - Coffee &amp; Cocktail-WUO_ERR'!A139,":"))))</f>
        <v/>
      </c>
    </row>
    <row r="140">
      <c r="A140" s="9">
        <f>IF('441 - Coffee &amp; Cocktail'!B140="","",IF('441 - Coffee &amp; Cocktail-WUO_ERR'!A140="","Validated",HYPERLINK("#"&amp;ADDRESS(140,'441 - Coffee &amp; Cocktail-WUO_TRK'!A140),_xlfn.TEXTAFTER('441 - Coffee &amp; Cocktail-WUO_ERR'!A140,":"))))</f>
        <v/>
      </c>
    </row>
    <row r="141">
      <c r="A141" s="9">
        <f>IF('441 - Coffee &amp; Cocktail'!B141="","",IF('441 - Coffee &amp; Cocktail-WUO_ERR'!A141="","Validated",HYPERLINK("#"&amp;ADDRESS(141,'441 - Coffee &amp; Cocktail-WUO_TRK'!A141),_xlfn.TEXTAFTER('441 - Coffee &amp; Cocktail-WUO_ERR'!A141,":"))))</f>
        <v/>
      </c>
    </row>
    <row r="142">
      <c r="A142" s="9">
        <f>IF('441 - Coffee &amp; Cocktail'!B142="","",IF('441 - Coffee &amp; Cocktail-WUO_ERR'!A142="","Validated",HYPERLINK("#"&amp;ADDRESS(142,'441 - Coffee &amp; Cocktail-WUO_TRK'!A142),_xlfn.TEXTAFTER('441 - Coffee &amp; Cocktail-WUO_ERR'!A142,":"))))</f>
        <v/>
      </c>
    </row>
    <row r="143">
      <c r="A143" s="9">
        <f>IF('441 - Coffee &amp; Cocktail'!B143="","",IF('441 - Coffee &amp; Cocktail-WUO_ERR'!A143="","Validated",HYPERLINK("#"&amp;ADDRESS(143,'441 - Coffee &amp; Cocktail-WUO_TRK'!A143),_xlfn.TEXTAFTER('441 - Coffee &amp; Cocktail-WUO_ERR'!A143,":"))))</f>
        <v/>
      </c>
    </row>
    <row r="144">
      <c r="A144" s="9">
        <f>IF('441 - Coffee &amp; Cocktail'!B144="","",IF('441 - Coffee &amp; Cocktail-WUO_ERR'!A144="","Validated",HYPERLINK("#"&amp;ADDRESS(144,'441 - Coffee &amp; Cocktail-WUO_TRK'!A144),_xlfn.TEXTAFTER('441 - Coffee &amp; Cocktail-WUO_ERR'!A144,":"))))</f>
        <v/>
      </c>
    </row>
    <row r="145">
      <c r="A145" s="9">
        <f>IF('441 - Coffee &amp; Cocktail'!B145="","",IF('441 - Coffee &amp; Cocktail-WUO_ERR'!A145="","Validated",HYPERLINK("#"&amp;ADDRESS(145,'441 - Coffee &amp; Cocktail-WUO_TRK'!A145),_xlfn.TEXTAFTER('441 - Coffee &amp; Cocktail-WUO_ERR'!A145,":"))))</f>
        <v/>
      </c>
    </row>
    <row r="146">
      <c r="A146" s="9">
        <f>IF('441 - Coffee &amp; Cocktail'!B146="","",IF('441 - Coffee &amp; Cocktail-WUO_ERR'!A146="","Validated",HYPERLINK("#"&amp;ADDRESS(146,'441 - Coffee &amp; Cocktail-WUO_TRK'!A146),_xlfn.TEXTAFTER('441 - Coffee &amp; Cocktail-WUO_ERR'!A146,":"))))</f>
        <v/>
      </c>
    </row>
    <row r="147">
      <c r="A147" s="9">
        <f>IF('441 - Coffee &amp; Cocktail'!B147="","",IF('441 - Coffee &amp; Cocktail-WUO_ERR'!A147="","Validated",HYPERLINK("#"&amp;ADDRESS(147,'441 - Coffee &amp; Cocktail-WUO_TRK'!A147),_xlfn.TEXTAFTER('441 - Coffee &amp; Cocktail-WUO_ERR'!A147,":"))))</f>
        <v/>
      </c>
    </row>
    <row r="148">
      <c r="A148" s="9">
        <f>IF('441 - Coffee &amp; Cocktail'!B148="","",IF('441 - Coffee &amp; Cocktail-WUO_ERR'!A148="","Validated",HYPERLINK("#"&amp;ADDRESS(148,'441 - Coffee &amp; Cocktail-WUO_TRK'!A148),_xlfn.TEXTAFTER('441 - Coffee &amp; Cocktail-WUO_ERR'!A148,":"))))</f>
        <v/>
      </c>
    </row>
    <row r="149">
      <c r="A149" s="9">
        <f>IF('441 - Coffee &amp; Cocktail'!B149="","",IF('441 - Coffee &amp; Cocktail-WUO_ERR'!A149="","Validated",HYPERLINK("#"&amp;ADDRESS(149,'441 - Coffee &amp; Cocktail-WUO_TRK'!A149),_xlfn.TEXTAFTER('441 - Coffee &amp; Cocktail-WUO_ERR'!A149,":"))))</f>
        <v/>
      </c>
    </row>
    <row r="150">
      <c r="A150" s="9">
        <f>IF('441 - Coffee &amp; Cocktail'!B150="","",IF('441 - Coffee &amp; Cocktail-WUO_ERR'!A150="","Validated",HYPERLINK("#"&amp;ADDRESS(150,'441 - Coffee &amp; Cocktail-WUO_TRK'!A150),_xlfn.TEXTAFTER('441 - Coffee &amp; Cocktail-WUO_ERR'!A150,":"))))</f>
        <v/>
      </c>
    </row>
    <row r="151">
      <c r="A151" s="9">
        <f>IF('441 - Coffee &amp; Cocktail'!B151="","",IF('441 - Coffee &amp; Cocktail-WUO_ERR'!A151="","Validated",HYPERLINK("#"&amp;ADDRESS(151,'441 - Coffee &amp; Cocktail-WUO_TRK'!A151),_xlfn.TEXTAFTER('441 - Coffee &amp; Cocktail-WUO_ERR'!A151,":"))))</f>
        <v/>
      </c>
    </row>
    <row r="152">
      <c r="A152" s="9">
        <f>IF('441 - Coffee &amp; Cocktail'!B152="","",IF('441 - Coffee &amp; Cocktail-WUO_ERR'!A152="","Validated",HYPERLINK("#"&amp;ADDRESS(152,'441 - Coffee &amp; Cocktail-WUO_TRK'!A152),_xlfn.TEXTAFTER('441 - Coffee &amp; Cocktail-WUO_ERR'!A152,":"))))</f>
        <v/>
      </c>
    </row>
    <row r="153">
      <c r="A153" s="9">
        <f>IF('441 - Coffee &amp; Cocktail'!B153="","",IF('441 - Coffee &amp; Cocktail-WUO_ERR'!A153="","Validated",HYPERLINK("#"&amp;ADDRESS(153,'441 - Coffee &amp; Cocktail-WUO_TRK'!A153),_xlfn.TEXTAFTER('441 - Coffee &amp; Cocktail-WUO_ERR'!A153,":"))))</f>
        <v/>
      </c>
    </row>
    <row r="154">
      <c r="A154" s="9">
        <f>IF('441 - Coffee &amp; Cocktail'!B154="","",IF('441 - Coffee &amp; Cocktail-WUO_ERR'!A154="","Validated",HYPERLINK("#"&amp;ADDRESS(154,'441 - Coffee &amp; Cocktail-WUO_TRK'!A154),_xlfn.TEXTAFTER('441 - Coffee &amp; Cocktail-WUO_ERR'!A154,":"))))</f>
        <v/>
      </c>
    </row>
    <row r="155">
      <c r="A155" s="9">
        <f>IF('441 - Coffee &amp; Cocktail'!B155="","",IF('441 - Coffee &amp; Cocktail-WUO_ERR'!A155="","Validated",HYPERLINK("#"&amp;ADDRESS(155,'441 - Coffee &amp; Cocktail-WUO_TRK'!A155),_xlfn.TEXTAFTER('441 - Coffee &amp; Cocktail-WUO_ERR'!A155,":"))))</f>
        <v/>
      </c>
    </row>
    <row r="156">
      <c r="A156" s="9">
        <f>IF('441 - Coffee &amp; Cocktail'!B156="","",IF('441 - Coffee &amp; Cocktail-WUO_ERR'!A156="","Validated",HYPERLINK("#"&amp;ADDRESS(156,'441 - Coffee &amp; Cocktail-WUO_TRK'!A156),_xlfn.TEXTAFTER('441 - Coffee &amp; Cocktail-WUO_ERR'!A156,":"))))</f>
        <v/>
      </c>
    </row>
    <row r="157">
      <c r="A157" s="9">
        <f>IF('441 - Coffee &amp; Cocktail'!B157="","",IF('441 - Coffee &amp; Cocktail-WUO_ERR'!A157="","Validated",HYPERLINK("#"&amp;ADDRESS(157,'441 - Coffee &amp; Cocktail-WUO_TRK'!A157),_xlfn.TEXTAFTER('441 - Coffee &amp; Cocktail-WUO_ERR'!A157,":"))))</f>
        <v/>
      </c>
    </row>
    <row r="158">
      <c r="A158" s="9">
        <f>IF('441 - Coffee &amp; Cocktail'!B158="","",IF('441 - Coffee &amp; Cocktail-WUO_ERR'!A158="","Validated",HYPERLINK("#"&amp;ADDRESS(158,'441 - Coffee &amp; Cocktail-WUO_TRK'!A158),_xlfn.TEXTAFTER('441 - Coffee &amp; Cocktail-WUO_ERR'!A158,":"))))</f>
        <v/>
      </c>
    </row>
    <row r="159">
      <c r="A159" s="9">
        <f>IF('441 - Coffee &amp; Cocktail'!B159="","",IF('441 - Coffee &amp; Cocktail-WUO_ERR'!A159="","Validated",HYPERLINK("#"&amp;ADDRESS(159,'441 - Coffee &amp; Cocktail-WUO_TRK'!A159),_xlfn.TEXTAFTER('441 - Coffee &amp; Cocktail-WUO_ERR'!A159,":"))))</f>
        <v/>
      </c>
    </row>
    <row r="160">
      <c r="A160" s="9">
        <f>IF('441 - Coffee &amp; Cocktail'!B160="","",IF('441 - Coffee &amp; Cocktail-WUO_ERR'!A160="","Validated",HYPERLINK("#"&amp;ADDRESS(160,'441 - Coffee &amp; Cocktail-WUO_TRK'!A160),_xlfn.TEXTAFTER('441 - Coffee &amp; Cocktail-WUO_ERR'!A160,":"))))</f>
        <v/>
      </c>
    </row>
    <row r="161">
      <c r="A161" s="9">
        <f>IF('441 - Coffee &amp; Cocktail'!B161="","",IF('441 - Coffee &amp; Cocktail-WUO_ERR'!A161="","Validated",HYPERLINK("#"&amp;ADDRESS(161,'441 - Coffee &amp; Cocktail-WUO_TRK'!A161),_xlfn.TEXTAFTER('441 - Coffee &amp; Cocktail-WUO_ERR'!A161,":"))))</f>
        <v/>
      </c>
    </row>
    <row r="162">
      <c r="A162" s="9">
        <f>IF('441 - Coffee &amp; Cocktail'!B162="","",IF('441 - Coffee &amp; Cocktail-WUO_ERR'!A162="","Validated",HYPERLINK("#"&amp;ADDRESS(162,'441 - Coffee &amp; Cocktail-WUO_TRK'!A162),_xlfn.TEXTAFTER('441 - Coffee &amp; Cocktail-WUO_ERR'!A162,":"))))</f>
        <v/>
      </c>
    </row>
    <row r="163">
      <c r="A163" s="9">
        <f>IF('441 - Coffee &amp; Cocktail'!B163="","",IF('441 - Coffee &amp; Cocktail-WUO_ERR'!A163="","Validated",HYPERLINK("#"&amp;ADDRESS(163,'441 - Coffee &amp; Cocktail-WUO_TRK'!A163),_xlfn.TEXTAFTER('441 - Coffee &amp; Cocktail-WUO_ERR'!A163,":"))))</f>
        <v/>
      </c>
    </row>
    <row r="164">
      <c r="A164" s="9">
        <f>IF('441 - Coffee &amp; Cocktail'!B164="","",IF('441 - Coffee &amp; Cocktail-WUO_ERR'!A164="","Validated",HYPERLINK("#"&amp;ADDRESS(164,'441 - Coffee &amp; Cocktail-WUO_TRK'!A164),_xlfn.TEXTAFTER('441 - Coffee &amp; Cocktail-WUO_ERR'!A164,":"))))</f>
        <v/>
      </c>
    </row>
    <row r="165">
      <c r="A165" s="9">
        <f>IF('441 - Coffee &amp; Cocktail'!B165="","",IF('441 - Coffee &amp; Cocktail-WUO_ERR'!A165="","Validated",HYPERLINK("#"&amp;ADDRESS(165,'441 - Coffee &amp; Cocktail-WUO_TRK'!A165),_xlfn.TEXTAFTER('441 - Coffee &amp; Cocktail-WUO_ERR'!A165,":"))))</f>
        <v/>
      </c>
    </row>
    <row r="166">
      <c r="A166" s="9">
        <f>IF('441 - Coffee &amp; Cocktail'!B166="","",IF('441 - Coffee &amp; Cocktail-WUO_ERR'!A166="","Validated",HYPERLINK("#"&amp;ADDRESS(166,'441 - Coffee &amp; Cocktail-WUO_TRK'!A166),_xlfn.TEXTAFTER('441 - Coffee &amp; Cocktail-WUO_ERR'!A166,":"))))</f>
        <v/>
      </c>
    </row>
    <row r="167">
      <c r="A167" s="9">
        <f>IF('441 - Coffee &amp; Cocktail'!B167="","",IF('441 - Coffee &amp; Cocktail-WUO_ERR'!A167="","Validated",HYPERLINK("#"&amp;ADDRESS(167,'441 - Coffee &amp; Cocktail-WUO_TRK'!A167),_xlfn.TEXTAFTER('441 - Coffee &amp; Cocktail-WUO_ERR'!A167,":"))))</f>
        <v/>
      </c>
    </row>
    <row r="168">
      <c r="A168" s="9">
        <f>IF('441 - Coffee &amp; Cocktail'!B168="","",IF('441 - Coffee &amp; Cocktail-WUO_ERR'!A168="","Validated",HYPERLINK("#"&amp;ADDRESS(168,'441 - Coffee &amp; Cocktail-WUO_TRK'!A168),_xlfn.TEXTAFTER('441 - Coffee &amp; Cocktail-WUO_ERR'!A168,":"))))</f>
        <v/>
      </c>
    </row>
    <row r="169">
      <c r="A169" s="9">
        <f>IF('441 - Coffee &amp; Cocktail'!B169="","",IF('441 - Coffee &amp; Cocktail-WUO_ERR'!A169="","Validated",HYPERLINK("#"&amp;ADDRESS(169,'441 - Coffee &amp; Cocktail-WUO_TRK'!A169),_xlfn.TEXTAFTER('441 - Coffee &amp; Cocktail-WUO_ERR'!A169,":"))))</f>
        <v/>
      </c>
    </row>
    <row r="170">
      <c r="A170" s="9">
        <f>IF('441 - Coffee &amp; Cocktail'!B170="","",IF('441 - Coffee &amp; Cocktail-WUO_ERR'!A170="","Validated",HYPERLINK("#"&amp;ADDRESS(170,'441 - Coffee &amp; Cocktail-WUO_TRK'!A170),_xlfn.TEXTAFTER('441 - Coffee &amp; Cocktail-WUO_ERR'!A170,":"))))</f>
        <v/>
      </c>
    </row>
    <row r="171">
      <c r="A171" s="9">
        <f>IF('441 - Coffee &amp; Cocktail'!B171="","",IF('441 - Coffee &amp; Cocktail-WUO_ERR'!A171="","Validated",HYPERLINK("#"&amp;ADDRESS(171,'441 - Coffee &amp; Cocktail-WUO_TRK'!A171),_xlfn.TEXTAFTER('441 - Coffee &amp; Cocktail-WUO_ERR'!A171,":"))))</f>
        <v/>
      </c>
    </row>
    <row r="172">
      <c r="A172" s="9">
        <f>IF('441 - Coffee &amp; Cocktail'!B172="","",IF('441 - Coffee &amp; Cocktail-WUO_ERR'!A172="","Validated",HYPERLINK("#"&amp;ADDRESS(172,'441 - Coffee &amp; Cocktail-WUO_TRK'!A172),_xlfn.TEXTAFTER('441 - Coffee &amp; Cocktail-WUO_ERR'!A172,":"))))</f>
        <v/>
      </c>
    </row>
    <row r="173">
      <c r="A173" s="9">
        <f>IF('441 - Coffee &amp; Cocktail'!B173="","",IF('441 - Coffee &amp; Cocktail-WUO_ERR'!A173="","Validated",HYPERLINK("#"&amp;ADDRESS(173,'441 - Coffee &amp; Cocktail-WUO_TRK'!A173),_xlfn.TEXTAFTER('441 - Coffee &amp; Cocktail-WUO_ERR'!A173,":"))))</f>
        <v/>
      </c>
    </row>
    <row r="174">
      <c r="A174" s="9">
        <f>IF('441 - Coffee &amp; Cocktail'!B174="","",IF('441 - Coffee &amp; Cocktail-WUO_ERR'!A174="","Validated",HYPERLINK("#"&amp;ADDRESS(174,'441 - Coffee &amp; Cocktail-WUO_TRK'!A174),_xlfn.TEXTAFTER('441 - Coffee &amp; Cocktail-WUO_ERR'!A174,":"))))</f>
        <v/>
      </c>
    </row>
    <row r="175">
      <c r="A175" s="9">
        <f>IF('441 - Coffee &amp; Cocktail'!B175="","",IF('441 - Coffee &amp; Cocktail-WUO_ERR'!A175="","Validated",HYPERLINK("#"&amp;ADDRESS(175,'441 - Coffee &amp; Cocktail-WUO_TRK'!A175),_xlfn.TEXTAFTER('441 - Coffee &amp; Cocktail-WUO_ERR'!A175,":"))))</f>
        <v/>
      </c>
    </row>
    <row r="176">
      <c r="A176" s="9">
        <f>IF('441 - Coffee &amp; Cocktail'!B176="","",IF('441 - Coffee &amp; Cocktail-WUO_ERR'!A176="","Validated",HYPERLINK("#"&amp;ADDRESS(176,'441 - Coffee &amp; Cocktail-WUO_TRK'!A176),_xlfn.TEXTAFTER('441 - Coffee &amp; Cocktail-WUO_ERR'!A176,":"))))</f>
        <v/>
      </c>
    </row>
    <row r="177">
      <c r="A177" s="9">
        <f>IF('441 - Coffee &amp; Cocktail'!B177="","",IF('441 - Coffee &amp; Cocktail-WUO_ERR'!A177="","Validated",HYPERLINK("#"&amp;ADDRESS(177,'441 - Coffee &amp; Cocktail-WUO_TRK'!A177),_xlfn.TEXTAFTER('441 - Coffee &amp; Cocktail-WUO_ERR'!A177,":"))))</f>
        <v/>
      </c>
    </row>
    <row r="178">
      <c r="A178" s="9">
        <f>IF('441 - Coffee &amp; Cocktail'!B178="","",IF('441 - Coffee &amp; Cocktail-WUO_ERR'!A178="","Validated",HYPERLINK("#"&amp;ADDRESS(178,'441 - Coffee &amp; Cocktail-WUO_TRK'!A178),_xlfn.TEXTAFTER('441 - Coffee &amp; Cocktail-WUO_ERR'!A178,":"))))</f>
        <v/>
      </c>
    </row>
    <row r="179">
      <c r="A179" s="9">
        <f>IF('441 - Coffee &amp; Cocktail'!B179="","",IF('441 - Coffee &amp; Cocktail-WUO_ERR'!A179="","Validated",HYPERLINK("#"&amp;ADDRESS(179,'441 - Coffee &amp; Cocktail-WUO_TRK'!A179),_xlfn.TEXTAFTER('441 - Coffee &amp; Cocktail-WUO_ERR'!A179,":"))))</f>
        <v/>
      </c>
    </row>
    <row r="180">
      <c r="A180" s="9">
        <f>IF('441 - Coffee &amp; Cocktail'!B180="","",IF('441 - Coffee &amp; Cocktail-WUO_ERR'!A180="","Validated",HYPERLINK("#"&amp;ADDRESS(180,'441 - Coffee &amp; Cocktail-WUO_TRK'!A180),_xlfn.TEXTAFTER('441 - Coffee &amp; Cocktail-WUO_ERR'!A180,":"))))</f>
        <v/>
      </c>
    </row>
    <row r="181">
      <c r="A181" s="9">
        <f>IF('441 - Coffee &amp; Cocktail'!B181="","",IF('441 - Coffee &amp; Cocktail-WUO_ERR'!A181="","Validated",HYPERLINK("#"&amp;ADDRESS(181,'441 - Coffee &amp; Cocktail-WUO_TRK'!A181),_xlfn.TEXTAFTER('441 - Coffee &amp; Cocktail-WUO_ERR'!A181,":"))))</f>
        <v/>
      </c>
    </row>
    <row r="182">
      <c r="A182" s="9">
        <f>IF('441 - Coffee &amp; Cocktail'!B182="","",IF('441 - Coffee &amp; Cocktail-WUO_ERR'!A182="","Validated",HYPERLINK("#"&amp;ADDRESS(182,'441 - Coffee &amp; Cocktail-WUO_TRK'!A182),_xlfn.TEXTAFTER('441 - Coffee &amp; Cocktail-WUO_ERR'!A182,":"))))</f>
        <v/>
      </c>
    </row>
    <row r="183">
      <c r="A183" s="9">
        <f>IF('441 - Coffee &amp; Cocktail'!B183="","",IF('441 - Coffee &amp; Cocktail-WUO_ERR'!A183="","Validated",HYPERLINK("#"&amp;ADDRESS(183,'441 - Coffee &amp; Cocktail-WUO_TRK'!A183),_xlfn.TEXTAFTER('441 - Coffee &amp; Cocktail-WUO_ERR'!A183,":"))))</f>
        <v/>
      </c>
    </row>
    <row r="184">
      <c r="A184" s="9">
        <f>IF('441 - Coffee &amp; Cocktail'!B184="","",IF('441 - Coffee &amp; Cocktail-WUO_ERR'!A184="","Validated",HYPERLINK("#"&amp;ADDRESS(184,'441 - Coffee &amp; Cocktail-WUO_TRK'!A184),_xlfn.TEXTAFTER('441 - Coffee &amp; Cocktail-WUO_ERR'!A184,":"))))</f>
        <v/>
      </c>
    </row>
    <row r="185">
      <c r="A185" s="9">
        <f>IF('441 - Coffee &amp; Cocktail'!B185="","",IF('441 - Coffee &amp; Cocktail-WUO_ERR'!A185="","Validated",HYPERLINK("#"&amp;ADDRESS(185,'441 - Coffee &amp; Cocktail-WUO_TRK'!A185),_xlfn.TEXTAFTER('441 - Coffee &amp; Cocktail-WUO_ERR'!A185,":"))))</f>
        <v/>
      </c>
    </row>
    <row r="186">
      <c r="A186" s="9">
        <f>IF('441 - Coffee &amp; Cocktail'!B186="","",IF('441 - Coffee &amp; Cocktail-WUO_ERR'!A186="","Validated",HYPERLINK("#"&amp;ADDRESS(186,'441 - Coffee &amp; Cocktail-WUO_TRK'!A186),_xlfn.TEXTAFTER('441 - Coffee &amp; Cocktail-WUO_ERR'!A186,":"))))</f>
        <v/>
      </c>
    </row>
    <row r="187">
      <c r="A187" s="9">
        <f>IF('441 - Coffee &amp; Cocktail'!B187="","",IF('441 - Coffee &amp; Cocktail-WUO_ERR'!A187="","Validated",HYPERLINK("#"&amp;ADDRESS(187,'441 - Coffee &amp; Cocktail-WUO_TRK'!A187),_xlfn.TEXTAFTER('441 - Coffee &amp; Cocktail-WUO_ERR'!A187,":"))))</f>
        <v/>
      </c>
    </row>
    <row r="188">
      <c r="A188" s="9">
        <f>IF('441 - Coffee &amp; Cocktail'!B188="","",IF('441 - Coffee &amp; Cocktail-WUO_ERR'!A188="","Validated",HYPERLINK("#"&amp;ADDRESS(188,'441 - Coffee &amp; Cocktail-WUO_TRK'!A188),_xlfn.TEXTAFTER('441 - Coffee &amp; Cocktail-WUO_ERR'!A188,":"))))</f>
        <v/>
      </c>
    </row>
    <row r="189">
      <c r="A189" s="9">
        <f>IF('441 - Coffee &amp; Cocktail'!B189="","",IF('441 - Coffee &amp; Cocktail-WUO_ERR'!A189="","Validated",HYPERLINK("#"&amp;ADDRESS(189,'441 - Coffee &amp; Cocktail-WUO_TRK'!A189),_xlfn.TEXTAFTER('441 - Coffee &amp; Cocktail-WUO_ERR'!A189,":"))))</f>
        <v/>
      </c>
    </row>
    <row r="190">
      <c r="A190" s="9">
        <f>IF('441 - Coffee &amp; Cocktail'!B190="","",IF('441 - Coffee &amp; Cocktail-WUO_ERR'!A190="","Validated",HYPERLINK("#"&amp;ADDRESS(190,'441 - Coffee &amp; Cocktail-WUO_TRK'!A190),_xlfn.TEXTAFTER('441 - Coffee &amp; Cocktail-WUO_ERR'!A190,":"))))</f>
        <v/>
      </c>
    </row>
    <row r="191">
      <c r="A191" s="9">
        <f>IF('441 - Coffee &amp; Cocktail'!B191="","",IF('441 - Coffee &amp; Cocktail-WUO_ERR'!A191="","Validated",HYPERLINK("#"&amp;ADDRESS(191,'441 - Coffee &amp; Cocktail-WUO_TRK'!A191),_xlfn.TEXTAFTER('441 - Coffee &amp; Cocktail-WUO_ERR'!A191,":"))))</f>
        <v/>
      </c>
    </row>
    <row r="192">
      <c r="A192" s="9">
        <f>IF('441 - Coffee &amp; Cocktail'!B192="","",IF('441 - Coffee &amp; Cocktail-WUO_ERR'!A192="","Validated",HYPERLINK("#"&amp;ADDRESS(192,'441 - Coffee &amp; Cocktail-WUO_TRK'!A192),_xlfn.TEXTAFTER('441 - Coffee &amp; Cocktail-WUO_ERR'!A192,":"))))</f>
        <v/>
      </c>
    </row>
    <row r="193">
      <c r="A193" s="9">
        <f>IF('441 - Coffee &amp; Cocktail'!B193="","",IF('441 - Coffee &amp; Cocktail-WUO_ERR'!A193="","Validated",HYPERLINK("#"&amp;ADDRESS(193,'441 - Coffee &amp; Cocktail-WUO_TRK'!A193),_xlfn.TEXTAFTER('441 - Coffee &amp; Cocktail-WUO_ERR'!A193,":"))))</f>
        <v/>
      </c>
    </row>
    <row r="194">
      <c r="A194" s="9">
        <f>IF('441 - Coffee &amp; Cocktail'!B194="","",IF('441 - Coffee &amp; Cocktail-WUO_ERR'!A194="","Validated",HYPERLINK("#"&amp;ADDRESS(194,'441 - Coffee &amp; Cocktail-WUO_TRK'!A194),_xlfn.TEXTAFTER('441 - Coffee &amp; Cocktail-WUO_ERR'!A194,":"))))</f>
        <v/>
      </c>
    </row>
    <row r="195">
      <c r="A195" s="9">
        <f>IF('441 - Coffee &amp; Cocktail'!B195="","",IF('441 - Coffee &amp; Cocktail-WUO_ERR'!A195="","Validated",HYPERLINK("#"&amp;ADDRESS(195,'441 - Coffee &amp; Cocktail-WUO_TRK'!A195),_xlfn.TEXTAFTER('441 - Coffee &amp; Cocktail-WUO_ERR'!A195,":"))))</f>
        <v/>
      </c>
    </row>
    <row r="196">
      <c r="A196" s="9">
        <f>IF('441 - Coffee &amp; Cocktail'!B196="","",IF('441 - Coffee &amp; Cocktail-WUO_ERR'!A196="","Validated",HYPERLINK("#"&amp;ADDRESS(196,'441 - Coffee &amp; Cocktail-WUO_TRK'!A196),_xlfn.TEXTAFTER('441 - Coffee &amp; Cocktail-WUO_ERR'!A196,":"))))</f>
        <v/>
      </c>
    </row>
    <row r="197">
      <c r="A197" s="9">
        <f>IF('441 - Coffee &amp; Cocktail'!B197="","",IF('441 - Coffee &amp; Cocktail-WUO_ERR'!A197="","Validated",HYPERLINK("#"&amp;ADDRESS(197,'441 - Coffee &amp; Cocktail-WUO_TRK'!A197),_xlfn.TEXTAFTER('441 - Coffee &amp; Cocktail-WUO_ERR'!A197,":"))))</f>
        <v/>
      </c>
    </row>
    <row r="198">
      <c r="A198" s="9">
        <f>IF('441 - Coffee &amp; Cocktail'!B198="","",IF('441 - Coffee &amp; Cocktail-WUO_ERR'!A198="","Validated",HYPERLINK("#"&amp;ADDRESS(198,'441 - Coffee &amp; Cocktail-WUO_TRK'!A198),_xlfn.TEXTAFTER('441 - Coffee &amp; Cocktail-WUO_ERR'!A198,":"))))</f>
        <v/>
      </c>
    </row>
    <row r="199">
      <c r="A199" s="9">
        <f>IF('441 - Coffee &amp; Cocktail'!B199="","",IF('441 - Coffee &amp; Cocktail-WUO_ERR'!A199="","Validated",HYPERLINK("#"&amp;ADDRESS(199,'441 - Coffee &amp; Cocktail-WUO_TRK'!A199),_xlfn.TEXTAFTER('441 - Coffee &amp; Cocktail-WUO_ERR'!A199,":"))))</f>
        <v/>
      </c>
    </row>
    <row r="200">
      <c r="A200" s="9">
        <f>IF('441 - Coffee &amp; Cocktail'!B200="","",IF('441 - Coffee &amp; Cocktail-WUO_ERR'!A200="","Validated",HYPERLINK("#"&amp;ADDRESS(200,'441 - Coffee &amp; Cocktail-WUO_TRK'!A200),_xlfn.TEXTAFTER('441 - Coffee &amp; Cocktail-WUO_ERR'!A200,":"))))</f>
        <v/>
      </c>
    </row>
    <row r="201">
      <c r="A201" s="9">
        <f>IF('441 - Coffee &amp; Cocktail'!B201="","",IF('441 - Coffee &amp; Cocktail-WUO_ERR'!A201="","Validated",HYPERLINK("#"&amp;ADDRESS(201,'441 - Coffee &amp; Cocktail-WUO_TRK'!A201),_xlfn.TEXTAFTER('441 - Coffee &amp; Cocktail-WUO_ERR'!A201,":"))))</f>
        <v/>
      </c>
    </row>
    <row r="202">
      <c r="A202" s="9">
        <f>IF('441 - Coffee &amp; Cocktail'!B202="","",IF('441 - Coffee &amp; Cocktail-WUO_ERR'!A202="","Validated",HYPERLINK("#"&amp;ADDRESS(202,'441 - Coffee &amp; Cocktail-WUO_TRK'!A202),_xlfn.TEXTAFTER('441 - Coffee &amp; Cocktail-WUO_ERR'!A202,":"))))</f>
        <v/>
      </c>
    </row>
    <row r="203">
      <c r="A203" s="9">
        <f>IF('441 - Coffee &amp; Cocktail'!B203="","",IF('441 - Coffee &amp; Cocktail-WUO_ERR'!A203="","Validated",HYPERLINK("#"&amp;ADDRESS(203,'441 - Coffee &amp; Cocktail-WUO_TRK'!A203),_xlfn.TEXTAFTER('441 - Coffee &amp; Cocktail-WUO_ERR'!A203,":"))))</f>
        <v/>
      </c>
    </row>
    <row r="204">
      <c r="A204" s="9">
        <f>IF('441 - Coffee &amp; Cocktail'!B204="","",IF('441 - Coffee &amp; Cocktail-WUO_ERR'!A204="","Validated",HYPERLINK("#"&amp;ADDRESS(204,'441 - Coffee &amp; Cocktail-WUO_TRK'!A204),_xlfn.TEXTAFTER('441 - Coffee &amp; Cocktail-WUO_ERR'!A204,":"))))</f>
        <v/>
      </c>
    </row>
    <row r="205">
      <c r="A205" s="9">
        <f>IF('441 - Coffee &amp; Cocktail'!B205="","",IF('441 - Coffee &amp; Cocktail-WUO_ERR'!A205="","Validated",HYPERLINK("#"&amp;ADDRESS(205,'441 - Coffee &amp; Cocktail-WUO_TRK'!A205),_xlfn.TEXTAFTER('441 - Coffee &amp; Cocktail-WUO_ERR'!A205,":"))))</f>
        <v/>
      </c>
    </row>
    <row r="206">
      <c r="A206" s="9">
        <f>IF('441 - Coffee &amp; Cocktail'!B206="","",IF('441 - Coffee &amp; Cocktail-WUO_ERR'!A206="","Validated",HYPERLINK("#"&amp;ADDRESS(206,'441 - Coffee &amp; Cocktail-WUO_TRK'!A206),_xlfn.TEXTAFTER('441 - Coffee &amp; Cocktail-WUO_ERR'!A206,":"))))</f>
        <v/>
      </c>
    </row>
    <row r="207">
      <c r="A207" s="9">
        <f>IF('441 - Coffee &amp; Cocktail'!B207="","",IF('441 - Coffee &amp; Cocktail-WUO_ERR'!A207="","Validated",HYPERLINK("#"&amp;ADDRESS(207,'441 - Coffee &amp; Cocktail-WUO_TRK'!A207),_xlfn.TEXTAFTER('441 - Coffee &amp; Cocktail-WUO_ERR'!A207,":"))))</f>
        <v/>
      </c>
    </row>
    <row r="208">
      <c r="A208" s="9">
        <f>IF('441 - Coffee &amp; Cocktail'!B208="","",IF('441 - Coffee &amp; Cocktail-WUO_ERR'!A208="","Validated",HYPERLINK("#"&amp;ADDRESS(208,'441 - Coffee &amp; Cocktail-WUO_TRK'!A208),_xlfn.TEXTAFTER('441 - Coffee &amp; Cocktail-WUO_ERR'!A208,":"))))</f>
        <v/>
      </c>
    </row>
    <row r="209">
      <c r="A209" s="9">
        <f>IF('441 - Coffee &amp; Cocktail'!B209="","",IF('441 - Coffee &amp; Cocktail-WUO_ERR'!A209="","Validated",HYPERLINK("#"&amp;ADDRESS(209,'441 - Coffee &amp; Cocktail-WUO_TRK'!A209),_xlfn.TEXTAFTER('441 - Coffee &amp; Cocktail-WUO_ERR'!A209,":"))))</f>
        <v/>
      </c>
    </row>
    <row r="210">
      <c r="A210" s="9">
        <f>IF('441 - Coffee &amp; Cocktail'!B210="","",IF('441 - Coffee &amp; Cocktail-WUO_ERR'!A210="","Validated",HYPERLINK("#"&amp;ADDRESS(210,'441 - Coffee &amp; Cocktail-WUO_TRK'!A210),_xlfn.TEXTAFTER('441 - Coffee &amp; Cocktail-WUO_ERR'!A210,":"))))</f>
        <v/>
      </c>
    </row>
    <row r="211">
      <c r="A211" s="9">
        <f>IF('441 - Coffee &amp; Cocktail'!B211="","",IF('441 - Coffee &amp; Cocktail-WUO_ERR'!A211="","Validated",HYPERLINK("#"&amp;ADDRESS(211,'441 - Coffee &amp; Cocktail-WUO_TRK'!A211),_xlfn.TEXTAFTER('441 - Coffee &amp; Cocktail-WUO_ERR'!A211,":"))))</f>
        <v/>
      </c>
    </row>
    <row r="212">
      <c r="A212" s="9">
        <f>IF('441 - Coffee &amp; Cocktail'!B212="","",IF('441 - Coffee &amp; Cocktail-WUO_ERR'!A212="","Validated",HYPERLINK("#"&amp;ADDRESS(212,'441 - Coffee &amp; Cocktail-WUO_TRK'!A212),_xlfn.TEXTAFTER('441 - Coffee &amp; Cocktail-WUO_ERR'!A212,":"))))</f>
        <v/>
      </c>
    </row>
    <row r="213">
      <c r="A213" s="9">
        <f>IF('441 - Coffee &amp; Cocktail'!B213="","",IF('441 - Coffee &amp; Cocktail-WUO_ERR'!A213="","Validated",HYPERLINK("#"&amp;ADDRESS(213,'441 - Coffee &amp; Cocktail-WUO_TRK'!A213),_xlfn.TEXTAFTER('441 - Coffee &amp; Cocktail-WUO_ERR'!A213,":"))))</f>
        <v/>
      </c>
    </row>
    <row r="214">
      <c r="A214" s="9">
        <f>IF('441 - Coffee &amp; Cocktail'!B214="","",IF('441 - Coffee &amp; Cocktail-WUO_ERR'!A214="","Validated",HYPERLINK("#"&amp;ADDRESS(214,'441 - Coffee &amp; Cocktail-WUO_TRK'!A214),_xlfn.TEXTAFTER('441 - Coffee &amp; Cocktail-WUO_ERR'!A214,":"))))</f>
        <v/>
      </c>
    </row>
    <row r="215">
      <c r="A215" s="9">
        <f>IF('441 - Coffee &amp; Cocktail'!B215="","",IF('441 - Coffee &amp; Cocktail-WUO_ERR'!A215="","Validated",HYPERLINK("#"&amp;ADDRESS(215,'441 - Coffee &amp; Cocktail-WUO_TRK'!A215),_xlfn.TEXTAFTER('441 - Coffee &amp; Cocktail-WUO_ERR'!A215,":"))))</f>
        <v/>
      </c>
    </row>
    <row r="216">
      <c r="A216" s="9">
        <f>IF('441 - Coffee &amp; Cocktail'!B216="","",IF('441 - Coffee &amp; Cocktail-WUO_ERR'!A216="","Validated",HYPERLINK("#"&amp;ADDRESS(216,'441 - Coffee &amp; Cocktail-WUO_TRK'!A216),_xlfn.TEXTAFTER('441 - Coffee &amp; Cocktail-WUO_ERR'!A216,":"))))</f>
        <v/>
      </c>
    </row>
    <row r="217">
      <c r="A217" s="9">
        <f>IF('441 - Coffee &amp; Cocktail'!B217="","",IF('441 - Coffee &amp; Cocktail-WUO_ERR'!A217="","Validated",HYPERLINK("#"&amp;ADDRESS(217,'441 - Coffee &amp; Cocktail-WUO_TRK'!A217),_xlfn.TEXTAFTER('441 - Coffee &amp; Cocktail-WUO_ERR'!A217,":"))))</f>
        <v/>
      </c>
    </row>
    <row r="218">
      <c r="A218" s="9">
        <f>IF('441 - Coffee &amp; Cocktail'!B218="","",IF('441 - Coffee &amp; Cocktail-WUO_ERR'!A218="","Validated",HYPERLINK("#"&amp;ADDRESS(218,'441 - Coffee &amp; Cocktail-WUO_TRK'!A218),_xlfn.TEXTAFTER('441 - Coffee &amp; Cocktail-WUO_ERR'!A218,":"))))</f>
        <v/>
      </c>
    </row>
    <row r="219">
      <c r="A219" s="9">
        <f>IF('441 - Coffee &amp; Cocktail'!B219="","",IF('441 - Coffee &amp; Cocktail-WUO_ERR'!A219="","Validated",HYPERLINK("#"&amp;ADDRESS(219,'441 - Coffee &amp; Cocktail-WUO_TRK'!A219),_xlfn.TEXTAFTER('441 - Coffee &amp; Cocktail-WUO_ERR'!A219,":"))))</f>
        <v/>
      </c>
    </row>
    <row r="220">
      <c r="A220" s="9">
        <f>IF('441 - Coffee &amp; Cocktail'!B220="","",IF('441 - Coffee &amp; Cocktail-WUO_ERR'!A220="","Validated",HYPERLINK("#"&amp;ADDRESS(220,'441 - Coffee &amp; Cocktail-WUO_TRK'!A220),_xlfn.TEXTAFTER('441 - Coffee &amp; Cocktail-WUO_ERR'!A220,":"))))</f>
        <v/>
      </c>
    </row>
    <row r="221">
      <c r="A221" s="9">
        <f>IF('441 - Coffee &amp; Cocktail'!B221="","",IF('441 - Coffee &amp; Cocktail-WUO_ERR'!A221="","Validated",HYPERLINK("#"&amp;ADDRESS(221,'441 - Coffee &amp; Cocktail-WUO_TRK'!A221),_xlfn.TEXTAFTER('441 - Coffee &amp; Cocktail-WUO_ERR'!A221,":"))))</f>
        <v/>
      </c>
    </row>
    <row r="222">
      <c r="A222" s="9">
        <f>IF('441 - Coffee &amp; Cocktail'!B222="","",IF('441 - Coffee &amp; Cocktail-WUO_ERR'!A222="","Validated",HYPERLINK("#"&amp;ADDRESS(222,'441 - Coffee &amp; Cocktail-WUO_TRK'!A222),_xlfn.TEXTAFTER('441 - Coffee &amp; Cocktail-WUO_ERR'!A222,":"))))</f>
        <v/>
      </c>
    </row>
    <row r="223">
      <c r="A223" s="9">
        <f>IF('441 - Coffee &amp; Cocktail'!B223="","",IF('441 - Coffee &amp; Cocktail-WUO_ERR'!A223="","Validated",HYPERLINK("#"&amp;ADDRESS(223,'441 - Coffee &amp; Cocktail-WUO_TRK'!A223),_xlfn.TEXTAFTER('441 - Coffee &amp; Cocktail-WUO_ERR'!A223,":"))))</f>
        <v/>
      </c>
    </row>
    <row r="224">
      <c r="A224" s="9">
        <f>IF('441 - Coffee &amp; Cocktail'!B224="","",IF('441 - Coffee &amp; Cocktail-WUO_ERR'!A224="","Validated",HYPERLINK("#"&amp;ADDRESS(224,'441 - Coffee &amp; Cocktail-WUO_TRK'!A224),_xlfn.TEXTAFTER('441 - Coffee &amp; Cocktail-WUO_ERR'!A224,":"))))</f>
        <v/>
      </c>
    </row>
    <row r="225">
      <c r="A225" s="9">
        <f>IF('441 - Coffee &amp; Cocktail'!B225="","",IF('441 - Coffee &amp; Cocktail-WUO_ERR'!A225="","Validated",HYPERLINK("#"&amp;ADDRESS(225,'441 - Coffee &amp; Cocktail-WUO_TRK'!A225),_xlfn.TEXTAFTER('441 - Coffee &amp; Cocktail-WUO_ERR'!A225,":"))))</f>
        <v/>
      </c>
    </row>
    <row r="226">
      <c r="A226" s="9">
        <f>IF('441 - Coffee &amp; Cocktail'!B226="","",IF('441 - Coffee &amp; Cocktail-WUO_ERR'!A226="","Validated",HYPERLINK("#"&amp;ADDRESS(226,'441 - Coffee &amp; Cocktail-WUO_TRK'!A226),_xlfn.TEXTAFTER('441 - Coffee &amp; Cocktail-WUO_ERR'!A226,":"))))</f>
        <v/>
      </c>
    </row>
    <row r="227">
      <c r="A227" s="9">
        <f>IF('441 - Coffee &amp; Cocktail'!B227="","",IF('441 - Coffee &amp; Cocktail-WUO_ERR'!A227="","Validated",HYPERLINK("#"&amp;ADDRESS(227,'441 - Coffee &amp; Cocktail-WUO_TRK'!A227),_xlfn.TEXTAFTER('441 - Coffee &amp; Cocktail-WUO_ERR'!A227,":"))))</f>
        <v/>
      </c>
    </row>
    <row r="228">
      <c r="A228" s="9">
        <f>IF('441 - Coffee &amp; Cocktail'!B228="","",IF('441 - Coffee &amp; Cocktail-WUO_ERR'!A228="","Validated",HYPERLINK("#"&amp;ADDRESS(228,'441 - Coffee &amp; Cocktail-WUO_TRK'!A228),_xlfn.TEXTAFTER('441 - Coffee &amp; Cocktail-WUO_ERR'!A228,":"))))</f>
        <v/>
      </c>
    </row>
    <row r="229">
      <c r="A229" s="9">
        <f>IF('441 - Coffee &amp; Cocktail'!B229="","",IF('441 - Coffee &amp; Cocktail-WUO_ERR'!A229="","Validated",HYPERLINK("#"&amp;ADDRESS(229,'441 - Coffee &amp; Cocktail-WUO_TRK'!A229),_xlfn.TEXTAFTER('441 - Coffee &amp; Cocktail-WUO_ERR'!A229,":"))))</f>
        <v/>
      </c>
    </row>
    <row r="230">
      <c r="A230" s="9">
        <f>IF('441 - Coffee &amp; Cocktail'!B230="","",IF('441 - Coffee &amp; Cocktail-WUO_ERR'!A230="","Validated",HYPERLINK("#"&amp;ADDRESS(230,'441 - Coffee &amp; Cocktail-WUO_TRK'!A230),_xlfn.TEXTAFTER('441 - Coffee &amp; Cocktail-WUO_ERR'!A230,":"))))</f>
        <v/>
      </c>
    </row>
    <row r="231">
      <c r="A231" s="9">
        <f>IF('441 - Coffee &amp; Cocktail'!B231="","",IF('441 - Coffee &amp; Cocktail-WUO_ERR'!A231="","Validated",HYPERLINK("#"&amp;ADDRESS(231,'441 - Coffee &amp; Cocktail-WUO_TRK'!A231),_xlfn.TEXTAFTER('441 - Coffee &amp; Cocktail-WUO_ERR'!A231,":"))))</f>
        <v/>
      </c>
    </row>
    <row r="232">
      <c r="A232" s="9">
        <f>IF('441 - Coffee &amp; Cocktail'!B232="","",IF('441 - Coffee &amp; Cocktail-WUO_ERR'!A232="","Validated",HYPERLINK("#"&amp;ADDRESS(232,'441 - Coffee &amp; Cocktail-WUO_TRK'!A232),_xlfn.TEXTAFTER('441 - Coffee &amp; Cocktail-WUO_ERR'!A232,":"))))</f>
        <v/>
      </c>
    </row>
    <row r="233">
      <c r="A233" s="9">
        <f>IF('441 - Coffee &amp; Cocktail'!B233="","",IF('441 - Coffee &amp; Cocktail-WUO_ERR'!A233="","Validated",HYPERLINK("#"&amp;ADDRESS(233,'441 - Coffee &amp; Cocktail-WUO_TRK'!A233),_xlfn.TEXTAFTER('441 - Coffee &amp; Cocktail-WUO_ERR'!A233,":"))))</f>
        <v/>
      </c>
    </row>
    <row r="234">
      <c r="A234" s="9">
        <f>IF('441 - Coffee &amp; Cocktail'!B234="","",IF('441 - Coffee &amp; Cocktail-WUO_ERR'!A234="","Validated",HYPERLINK("#"&amp;ADDRESS(234,'441 - Coffee &amp; Cocktail-WUO_TRK'!A234),_xlfn.TEXTAFTER('441 - Coffee &amp; Cocktail-WUO_ERR'!A234,":"))))</f>
        <v/>
      </c>
    </row>
    <row r="235">
      <c r="A235" s="9">
        <f>IF('441 - Coffee &amp; Cocktail'!B235="","",IF('441 - Coffee &amp; Cocktail-WUO_ERR'!A235="","Validated",HYPERLINK("#"&amp;ADDRESS(235,'441 - Coffee &amp; Cocktail-WUO_TRK'!A235),_xlfn.TEXTAFTER('441 - Coffee &amp; Cocktail-WUO_ERR'!A235,":"))))</f>
        <v/>
      </c>
    </row>
    <row r="236">
      <c r="A236" s="9">
        <f>IF('441 - Coffee &amp; Cocktail'!B236="","",IF('441 - Coffee &amp; Cocktail-WUO_ERR'!A236="","Validated",HYPERLINK("#"&amp;ADDRESS(236,'441 - Coffee &amp; Cocktail-WUO_TRK'!A236),_xlfn.TEXTAFTER('441 - Coffee &amp; Cocktail-WUO_ERR'!A236,":"))))</f>
        <v/>
      </c>
    </row>
    <row r="237">
      <c r="A237" s="9">
        <f>IF('441 - Coffee &amp; Cocktail'!B237="","",IF('441 - Coffee &amp; Cocktail-WUO_ERR'!A237="","Validated",HYPERLINK("#"&amp;ADDRESS(237,'441 - Coffee &amp; Cocktail-WUO_TRK'!A237),_xlfn.TEXTAFTER('441 - Coffee &amp; Cocktail-WUO_ERR'!A237,":"))))</f>
        <v/>
      </c>
    </row>
    <row r="238">
      <c r="A238" s="9">
        <f>IF('441 - Coffee &amp; Cocktail'!B238="","",IF('441 - Coffee &amp; Cocktail-WUO_ERR'!A238="","Validated",HYPERLINK("#"&amp;ADDRESS(238,'441 - Coffee &amp; Cocktail-WUO_TRK'!A238),_xlfn.TEXTAFTER('441 - Coffee &amp; Cocktail-WUO_ERR'!A238,":"))))</f>
        <v/>
      </c>
    </row>
    <row r="239">
      <c r="A239" s="9">
        <f>IF('441 - Coffee &amp; Cocktail'!B239="","",IF('441 - Coffee &amp; Cocktail-WUO_ERR'!A239="","Validated",HYPERLINK("#"&amp;ADDRESS(239,'441 - Coffee &amp; Cocktail-WUO_TRK'!A239),_xlfn.TEXTAFTER('441 - Coffee &amp; Cocktail-WUO_ERR'!A239,":"))))</f>
        <v/>
      </c>
    </row>
    <row r="240">
      <c r="A240" s="9">
        <f>IF('441 - Coffee &amp; Cocktail'!B240="","",IF('441 - Coffee &amp; Cocktail-WUO_ERR'!A240="","Validated",HYPERLINK("#"&amp;ADDRESS(240,'441 - Coffee &amp; Cocktail-WUO_TRK'!A240),_xlfn.TEXTAFTER('441 - Coffee &amp; Cocktail-WUO_ERR'!A240,":"))))</f>
        <v/>
      </c>
    </row>
    <row r="241">
      <c r="A241" s="9">
        <f>IF('441 - Coffee &amp; Cocktail'!B241="","",IF('441 - Coffee &amp; Cocktail-WUO_ERR'!A241="","Validated",HYPERLINK("#"&amp;ADDRESS(241,'441 - Coffee &amp; Cocktail-WUO_TRK'!A241),_xlfn.TEXTAFTER('441 - Coffee &amp; Cocktail-WUO_ERR'!A241,":"))))</f>
        <v/>
      </c>
    </row>
    <row r="242">
      <c r="A242" s="9">
        <f>IF('441 - Coffee &amp; Cocktail'!B242="","",IF('441 - Coffee &amp; Cocktail-WUO_ERR'!A242="","Validated",HYPERLINK("#"&amp;ADDRESS(242,'441 - Coffee &amp; Cocktail-WUO_TRK'!A242),_xlfn.TEXTAFTER('441 - Coffee &amp; Cocktail-WUO_ERR'!A242,":"))))</f>
        <v/>
      </c>
    </row>
    <row r="243">
      <c r="A243" s="9">
        <f>IF('441 - Coffee &amp; Cocktail'!B243="","",IF('441 - Coffee &amp; Cocktail-WUO_ERR'!A243="","Validated",HYPERLINK("#"&amp;ADDRESS(243,'441 - Coffee &amp; Cocktail-WUO_TRK'!A243),_xlfn.TEXTAFTER('441 - Coffee &amp; Cocktail-WUO_ERR'!A243,":"))))</f>
        <v/>
      </c>
    </row>
    <row r="244">
      <c r="A244" s="9">
        <f>IF('441 - Coffee &amp; Cocktail'!B244="","",IF('441 - Coffee &amp; Cocktail-WUO_ERR'!A244="","Validated",HYPERLINK("#"&amp;ADDRESS(244,'441 - Coffee &amp; Cocktail-WUO_TRK'!A244),_xlfn.TEXTAFTER('441 - Coffee &amp; Cocktail-WUO_ERR'!A244,":"))))</f>
        <v/>
      </c>
    </row>
    <row r="245">
      <c r="A245" s="9">
        <f>IF('441 - Coffee &amp; Cocktail'!B245="","",IF('441 - Coffee &amp; Cocktail-WUO_ERR'!A245="","Validated",HYPERLINK("#"&amp;ADDRESS(245,'441 - Coffee &amp; Cocktail-WUO_TRK'!A245),_xlfn.TEXTAFTER('441 - Coffee &amp; Cocktail-WUO_ERR'!A245,":"))))</f>
        <v/>
      </c>
    </row>
    <row r="246">
      <c r="A246" s="9">
        <f>IF('441 - Coffee &amp; Cocktail'!B246="","",IF('441 - Coffee &amp; Cocktail-WUO_ERR'!A246="","Validated",HYPERLINK("#"&amp;ADDRESS(246,'441 - Coffee &amp; Cocktail-WUO_TRK'!A246),_xlfn.TEXTAFTER('441 - Coffee &amp; Cocktail-WUO_ERR'!A246,":"))))</f>
        <v/>
      </c>
    </row>
    <row r="247">
      <c r="A247" s="9">
        <f>IF('441 - Coffee &amp; Cocktail'!B247="","",IF('441 - Coffee &amp; Cocktail-WUO_ERR'!A247="","Validated",HYPERLINK("#"&amp;ADDRESS(247,'441 - Coffee &amp; Cocktail-WUO_TRK'!A247),_xlfn.TEXTAFTER('441 - Coffee &amp; Cocktail-WUO_ERR'!A247,":"))))</f>
        <v/>
      </c>
    </row>
    <row r="248">
      <c r="A248" s="9">
        <f>IF('441 - Coffee &amp; Cocktail'!B248="","",IF('441 - Coffee &amp; Cocktail-WUO_ERR'!A248="","Validated",HYPERLINK("#"&amp;ADDRESS(248,'441 - Coffee &amp; Cocktail-WUO_TRK'!A248),_xlfn.TEXTAFTER('441 - Coffee &amp; Cocktail-WUO_ERR'!A248,":"))))</f>
        <v/>
      </c>
    </row>
    <row r="249">
      <c r="A249" s="9">
        <f>IF('441 - Coffee &amp; Cocktail'!B249="","",IF('441 - Coffee &amp; Cocktail-WUO_ERR'!A249="","Validated",HYPERLINK("#"&amp;ADDRESS(249,'441 - Coffee &amp; Cocktail-WUO_TRK'!A249),_xlfn.TEXTAFTER('441 - Coffee &amp; Cocktail-WUO_ERR'!A249,":"))))</f>
        <v/>
      </c>
    </row>
    <row r="250">
      <c r="A250" s="9">
        <f>IF('441 - Coffee &amp; Cocktail'!B250="","",IF('441 - Coffee &amp; Cocktail-WUO_ERR'!A250="","Validated",HYPERLINK("#"&amp;ADDRESS(250,'441 - Coffee &amp; Cocktail-WUO_TRK'!A250),_xlfn.TEXTAFTER('441 - Coffee &amp; Cocktail-WUO_ERR'!A250,":"))))</f>
        <v/>
      </c>
    </row>
    <row r="251">
      <c r="A251" s="9">
        <f>IF('441 - Coffee &amp; Cocktail'!B251="","",IF('441 - Coffee &amp; Cocktail-WUO_ERR'!A251="","Validated",HYPERLINK("#"&amp;ADDRESS(251,'441 - Coffee &amp; Cocktail-WUO_TRK'!A251),_xlfn.TEXTAFTER('441 - Coffee &amp; Cocktail-WUO_ERR'!A251,":"))))</f>
        <v/>
      </c>
    </row>
    <row r="252">
      <c r="A252" s="9">
        <f>IF('441 - Coffee &amp; Cocktail'!B252="","",IF('441 - Coffee &amp; Cocktail-WUO_ERR'!A252="","Validated",HYPERLINK("#"&amp;ADDRESS(252,'441 - Coffee &amp; Cocktail-WUO_TRK'!A252),_xlfn.TEXTAFTER('441 - Coffee &amp; Cocktail-WUO_ERR'!A252,":"))))</f>
        <v/>
      </c>
    </row>
    <row r="253">
      <c r="A253" s="9">
        <f>IF('441 - Coffee &amp; Cocktail'!B253="","",IF('441 - Coffee &amp; Cocktail-WUO_ERR'!A253="","Validated",HYPERLINK("#"&amp;ADDRESS(253,'441 - Coffee &amp; Cocktail-WUO_TRK'!A253),_xlfn.TEXTAFTER('441 - Coffee &amp; Cocktail-WUO_ERR'!A253,":"))))</f>
        <v/>
      </c>
    </row>
    <row r="254">
      <c r="A254" s="9">
        <f>IF('441 - Coffee &amp; Cocktail'!B254="","",IF('441 - Coffee &amp; Cocktail-WUO_ERR'!A254="","Validated",HYPERLINK("#"&amp;ADDRESS(254,'441 - Coffee &amp; Cocktail-WUO_TRK'!A254),_xlfn.TEXTAFTER('441 - Coffee &amp; Cocktail-WUO_ERR'!A254,":"))))</f>
        <v/>
      </c>
    </row>
    <row r="255">
      <c r="A255" s="9">
        <f>IF('441 - Coffee &amp; Cocktail'!B255="","",IF('441 - Coffee &amp; Cocktail-WUO_ERR'!A255="","Validated",HYPERLINK("#"&amp;ADDRESS(255,'441 - Coffee &amp; Cocktail-WUO_TRK'!A255),_xlfn.TEXTAFTER('441 - Coffee &amp; Cocktail-WUO_ERR'!A255,":"))))</f>
        <v/>
      </c>
    </row>
    <row r="256">
      <c r="A256" s="9">
        <f>IF('441 - Coffee &amp; Cocktail'!B256="","",IF('441 - Coffee &amp; Cocktail-WUO_ERR'!A256="","Validated",HYPERLINK("#"&amp;ADDRESS(256,'441 - Coffee &amp; Cocktail-WUO_TRK'!A256),_xlfn.TEXTAFTER('441 - Coffee &amp; Cocktail-WUO_ERR'!A256,":"))))</f>
        <v/>
      </c>
    </row>
    <row r="257">
      <c r="A257" s="9">
        <f>IF('441 - Coffee &amp; Cocktail'!B257="","",IF('441 - Coffee &amp; Cocktail-WUO_ERR'!A257="","Validated",HYPERLINK("#"&amp;ADDRESS(257,'441 - Coffee &amp; Cocktail-WUO_TRK'!A257),_xlfn.TEXTAFTER('441 - Coffee &amp; Cocktail-WUO_ERR'!A257,":"))))</f>
        <v/>
      </c>
    </row>
    <row r="258">
      <c r="A258" s="9">
        <f>IF('441 - Coffee &amp; Cocktail'!B258="","",IF('441 - Coffee &amp; Cocktail-WUO_ERR'!A258="","Validated",HYPERLINK("#"&amp;ADDRESS(258,'441 - Coffee &amp; Cocktail-WUO_TRK'!A258),_xlfn.TEXTAFTER('441 - Coffee &amp; Cocktail-WUO_ERR'!A258,":"))))</f>
        <v/>
      </c>
    </row>
    <row r="259">
      <c r="A259" s="9">
        <f>IF('441 - Coffee &amp; Cocktail'!B259="","",IF('441 - Coffee &amp; Cocktail-WUO_ERR'!A259="","Validated",HYPERLINK("#"&amp;ADDRESS(259,'441 - Coffee &amp; Cocktail-WUO_TRK'!A259),_xlfn.TEXTAFTER('441 - Coffee &amp; Cocktail-WUO_ERR'!A259,":"))))</f>
        <v/>
      </c>
    </row>
    <row r="260">
      <c r="A260" s="9">
        <f>IF('441 - Coffee &amp; Cocktail'!B260="","",IF('441 - Coffee &amp; Cocktail-WUO_ERR'!A260="","Validated",HYPERLINK("#"&amp;ADDRESS(260,'441 - Coffee &amp; Cocktail-WUO_TRK'!A260),_xlfn.TEXTAFTER('441 - Coffee &amp; Cocktail-WUO_ERR'!A260,":"))))</f>
        <v/>
      </c>
    </row>
    <row r="261">
      <c r="A261" s="9">
        <f>IF('441 - Coffee &amp; Cocktail'!B261="","",IF('441 - Coffee &amp; Cocktail-WUO_ERR'!A261="","Validated",HYPERLINK("#"&amp;ADDRESS(261,'441 - Coffee &amp; Cocktail-WUO_TRK'!A261),_xlfn.TEXTAFTER('441 - Coffee &amp; Cocktail-WUO_ERR'!A261,":"))))</f>
        <v/>
      </c>
    </row>
    <row r="262">
      <c r="A262" s="9">
        <f>IF('441 - Coffee &amp; Cocktail'!B262="","",IF('441 - Coffee &amp; Cocktail-WUO_ERR'!A262="","Validated",HYPERLINK("#"&amp;ADDRESS(262,'441 - Coffee &amp; Cocktail-WUO_TRK'!A262),_xlfn.TEXTAFTER('441 - Coffee &amp; Cocktail-WUO_ERR'!A262,":"))))</f>
        <v/>
      </c>
    </row>
    <row r="263">
      <c r="A263" s="9">
        <f>IF('441 - Coffee &amp; Cocktail'!B263="","",IF('441 - Coffee &amp; Cocktail-WUO_ERR'!A263="","Validated",HYPERLINK("#"&amp;ADDRESS(263,'441 - Coffee &amp; Cocktail-WUO_TRK'!A263),_xlfn.TEXTAFTER('441 - Coffee &amp; Cocktail-WUO_ERR'!A263,":"))))</f>
        <v/>
      </c>
    </row>
    <row r="264">
      <c r="A264" s="9">
        <f>IF('441 - Coffee &amp; Cocktail'!B264="","",IF('441 - Coffee &amp; Cocktail-WUO_ERR'!A264="","Validated",HYPERLINK("#"&amp;ADDRESS(264,'441 - Coffee &amp; Cocktail-WUO_TRK'!A264),_xlfn.TEXTAFTER('441 - Coffee &amp; Cocktail-WUO_ERR'!A264,":"))))</f>
        <v/>
      </c>
    </row>
    <row r="265">
      <c r="A265" s="9">
        <f>IF('441 - Coffee &amp; Cocktail'!B265="","",IF('441 - Coffee &amp; Cocktail-WUO_ERR'!A265="","Validated",HYPERLINK("#"&amp;ADDRESS(265,'441 - Coffee &amp; Cocktail-WUO_TRK'!A265),_xlfn.TEXTAFTER('441 - Coffee &amp; Cocktail-WUO_ERR'!A265,":"))))</f>
        <v/>
      </c>
    </row>
    <row r="266">
      <c r="A266" s="9">
        <f>IF('441 - Coffee &amp; Cocktail'!B266="","",IF('441 - Coffee &amp; Cocktail-WUO_ERR'!A266="","Validated",HYPERLINK("#"&amp;ADDRESS(266,'441 - Coffee &amp; Cocktail-WUO_TRK'!A266),_xlfn.TEXTAFTER('441 - Coffee &amp; Cocktail-WUO_ERR'!A266,":"))))</f>
        <v/>
      </c>
    </row>
    <row r="267">
      <c r="A267" s="9">
        <f>IF('441 - Coffee &amp; Cocktail'!B267="","",IF('441 - Coffee &amp; Cocktail-WUO_ERR'!A267="","Validated",HYPERLINK("#"&amp;ADDRESS(267,'441 - Coffee &amp; Cocktail-WUO_TRK'!A267),_xlfn.TEXTAFTER('441 - Coffee &amp; Cocktail-WUO_ERR'!A267,":"))))</f>
        <v/>
      </c>
    </row>
    <row r="268">
      <c r="A268" s="9">
        <f>IF('441 - Coffee &amp; Cocktail'!B268="","",IF('441 - Coffee &amp; Cocktail-WUO_ERR'!A268="","Validated",HYPERLINK("#"&amp;ADDRESS(268,'441 - Coffee &amp; Cocktail-WUO_TRK'!A268),_xlfn.TEXTAFTER('441 - Coffee &amp; Cocktail-WUO_ERR'!A268,":"))))</f>
        <v/>
      </c>
    </row>
    <row r="269">
      <c r="A269" s="9">
        <f>IF('441 - Coffee &amp; Cocktail'!B269="","",IF('441 - Coffee &amp; Cocktail-WUO_ERR'!A269="","Validated",HYPERLINK("#"&amp;ADDRESS(269,'441 - Coffee &amp; Cocktail-WUO_TRK'!A269),_xlfn.TEXTAFTER('441 - Coffee &amp; Cocktail-WUO_ERR'!A269,":"))))</f>
        <v/>
      </c>
    </row>
    <row r="270">
      <c r="A270" s="9">
        <f>IF('441 - Coffee &amp; Cocktail'!B270="","",IF('441 - Coffee &amp; Cocktail-WUO_ERR'!A270="","Validated",HYPERLINK("#"&amp;ADDRESS(270,'441 - Coffee &amp; Cocktail-WUO_TRK'!A270),_xlfn.TEXTAFTER('441 - Coffee &amp; Cocktail-WUO_ERR'!A270,":"))))</f>
        <v/>
      </c>
    </row>
    <row r="271">
      <c r="A271" s="9">
        <f>IF('441 - Coffee &amp; Cocktail'!B271="","",IF('441 - Coffee &amp; Cocktail-WUO_ERR'!A271="","Validated",HYPERLINK("#"&amp;ADDRESS(271,'441 - Coffee &amp; Cocktail-WUO_TRK'!A271),_xlfn.TEXTAFTER('441 - Coffee &amp; Cocktail-WUO_ERR'!A271,":"))))</f>
        <v/>
      </c>
    </row>
    <row r="272">
      <c r="A272" s="9">
        <f>IF('441 - Coffee &amp; Cocktail'!B272="","",IF('441 - Coffee &amp; Cocktail-WUO_ERR'!A272="","Validated",HYPERLINK("#"&amp;ADDRESS(272,'441 - Coffee &amp; Cocktail-WUO_TRK'!A272),_xlfn.TEXTAFTER('441 - Coffee &amp; Cocktail-WUO_ERR'!A272,":"))))</f>
        <v/>
      </c>
    </row>
    <row r="273">
      <c r="A273" s="9">
        <f>IF('441 - Coffee &amp; Cocktail'!B273="","",IF('441 - Coffee &amp; Cocktail-WUO_ERR'!A273="","Validated",HYPERLINK("#"&amp;ADDRESS(273,'441 - Coffee &amp; Cocktail-WUO_TRK'!A273),_xlfn.TEXTAFTER('441 - Coffee &amp; Cocktail-WUO_ERR'!A273,":"))))</f>
        <v/>
      </c>
    </row>
    <row r="274">
      <c r="A274" s="9">
        <f>IF('441 - Coffee &amp; Cocktail'!B274="","",IF('441 - Coffee &amp; Cocktail-WUO_ERR'!A274="","Validated",HYPERLINK("#"&amp;ADDRESS(274,'441 - Coffee &amp; Cocktail-WUO_TRK'!A274),_xlfn.TEXTAFTER('441 - Coffee &amp; Cocktail-WUO_ERR'!A274,":"))))</f>
        <v/>
      </c>
    </row>
    <row r="275">
      <c r="A275" s="9">
        <f>IF('441 - Coffee &amp; Cocktail'!B275="","",IF('441 - Coffee &amp; Cocktail-WUO_ERR'!A275="","Validated",HYPERLINK("#"&amp;ADDRESS(275,'441 - Coffee &amp; Cocktail-WUO_TRK'!A275),_xlfn.TEXTAFTER('441 - Coffee &amp; Cocktail-WUO_ERR'!A275,":"))))</f>
        <v/>
      </c>
    </row>
    <row r="276">
      <c r="A276" s="9">
        <f>IF('441 - Coffee &amp; Cocktail'!B276="","",IF('441 - Coffee &amp; Cocktail-WUO_ERR'!A276="","Validated",HYPERLINK("#"&amp;ADDRESS(276,'441 - Coffee &amp; Cocktail-WUO_TRK'!A276),_xlfn.TEXTAFTER('441 - Coffee &amp; Cocktail-WUO_ERR'!A276,":"))))</f>
        <v/>
      </c>
    </row>
    <row r="277">
      <c r="A277" s="9">
        <f>IF('441 - Coffee &amp; Cocktail'!B277="","",IF('441 - Coffee &amp; Cocktail-WUO_ERR'!A277="","Validated",HYPERLINK("#"&amp;ADDRESS(277,'441 - Coffee &amp; Cocktail-WUO_TRK'!A277),_xlfn.TEXTAFTER('441 - Coffee &amp; Cocktail-WUO_ERR'!A277,":"))))</f>
        <v/>
      </c>
    </row>
    <row r="278">
      <c r="A278" s="9">
        <f>IF('441 - Coffee &amp; Cocktail'!B278="","",IF('441 - Coffee &amp; Cocktail-WUO_ERR'!A278="","Validated",HYPERLINK("#"&amp;ADDRESS(278,'441 - Coffee &amp; Cocktail-WUO_TRK'!A278),_xlfn.TEXTAFTER('441 - Coffee &amp; Cocktail-WUO_ERR'!A278,":"))))</f>
        <v/>
      </c>
    </row>
    <row r="279">
      <c r="A279" s="9">
        <f>IF('441 - Coffee &amp; Cocktail'!B279="","",IF('441 - Coffee &amp; Cocktail-WUO_ERR'!A279="","Validated",HYPERLINK("#"&amp;ADDRESS(279,'441 - Coffee &amp; Cocktail-WUO_TRK'!A279),_xlfn.TEXTAFTER('441 - Coffee &amp; Cocktail-WUO_ERR'!A279,":"))))</f>
        <v/>
      </c>
    </row>
    <row r="280">
      <c r="A280" s="9">
        <f>IF('441 - Coffee &amp; Cocktail'!B280="","",IF('441 - Coffee &amp; Cocktail-WUO_ERR'!A280="","Validated",HYPERLINK("#"&amp;ADDRESS(280,'441 - Coffee &amp; Cocktail-WUO_TRK'!A280),_xlfn.TEXTAFTER('441 - Coffee &amp; Cocktail-WUO_ERR'!A280,":"))))</f>
        <v/>
      </c>
    </row>
    <row r="281">
      <c r="A281" s="9">
        <f>IF('441 - Coffee &amp; Cocktail'!B281="","",IF('441 - Coffee &amp; Cocktail-WUO_ERR'!A281="","Validated",HYPERLINK("#"&amp;ADDRESS(281,'441 - Coffee &amp; Cocktail-WUO_TRK'!A281),_xlfn.TEXTAFTER('441 - Coffee &amp; Cocktail-WUO_ERR'!A281,":"))))</f>
        <v/>
      </c>
    </row>
    <row r="282">
      <c r="A282" s="9">
        <f>IF('441 - Coffee &amp; Cocktail'!B282="","",IF('441 - Coffee &amp; Cocktail-WUO_ERR'!A282="","Validated",HYPERLINK("#"&amp;ADDRESS(282,'441 - Coffee &amp; Cocktail-WUO_TRK'!A282),_xlfn.TEXTAFTER('441 - Coffee &amp; Cocktail-WUO_ERR'!A282,":"))))</f>
        <v/>
      </c>
    </row>
    <row r="283">
      <c r="A283" s="9">
        <f>IF('441 - Coffee &amp; Cocktail'!B283="","",IF('441 - Coffee &amp; Cocktail-WUO_ERR'!A283="","Validated",HYPERLINK("#"&amp;ADDRESS(283,'441 - Coffee &amp; Cocktail-WUO_TRK'!A283),_xlfn.TEXTAFTER('441 - Coffee &amp; Cocktail-WUO_ERR'!A283,":"))))</f>
        <v/>
      </c>
    </row>
    <row r="284">
      <c r="A284" s="9">
        <f>IF('441 - Coffee &amp; Cocktail'!B284="","",IF('441 - Coffee &amp; Cocktail-WUO_ERR'!A284="","Validated",HYPERLINK("#"&amp;ADDRESS(284,'441 - Coffee &amp; Cocktail-WUO_TRK'!A284),_xlfn.TEXTAFTER('441 - Coffee &amp; Cocktail-WUO_ERR'!A284,":"))))</f>
        <v/>
      </c>
    </row>
    <row r="285">
      <c r="A285" s="9">
        <f>IF('441 - Coffee &amp; Cocktail'!B285="","",IF('441 - Coffee &amp; Cocktail-WUO_ERR'!A285="","Validated",HYPERLINK("#"&amp;ADDRESS(285,'441 - Coffee &amp; Cocktail-WUO_TRK'!A285),_xlfn.TEXTAFTER('441 - Coffee &amp; Cocktail-WUO_ERR'!A285,":"))))</f>
        <v/>
      </c>
    </row>
    <row r="286">
      <c r="A286" s="9">
        <f>IF('441 - Coffee &amp; Cocktail'!B286="","",IF('441 - Coffee &amp; Cocktail-WUO_ERR'!A286="","Validated",HYPERLINK("#"&amp;ADDRESS(286,'441 - Coffee &amp; Cocktail-WUO_TRK'!A286),_xlfn.TEXTAFTER('441 - Coffee &amp; Cocktail-WUO_ERR'!A286,":"))))</f>
        <v/>
      </c>
    </row>
    <row r="287">
      <c r="A287" s="9">
        <f>IF('441 - Coffee &amp; Cocktail'!B287="","",IF('441 - Coffee &amp; Cocktail-WUO_ERR'!A287="","Validated",HYPERLINK("#"&amp;ADDRESS(287,'441 - Coffee &amp; Cocktail-WUO_TRK'!A287),_xlfn.TEXTAFTER('441 - Coffee &amp; Cocktail-WUO_ERR'!A287,":"))))</f>
        <v/>
      </c>
    </row>
    <row r="288">
      <c r="A288" s="9">
        <f>IF('441 - Coffee &amp; Cocktail'!B288="","",IF('441 - Coffee &amp; Cocktail-WUO_ERR'!A288="","Validated",HYPERLINK("#"&amp;ADDRESS(288,'441 - Coffee &amp; Cocktail-WUO_TRK'!A288),_xlfn.TEXTAFTER('441 - Coffee &amp; Cocktail-WUO_ERR'!A288,":"))))</f>
        <v/>
      </c>
    </row>
    <row r="289">
      <c r="A289" s="9">
        <f>IF('441 - Coffee &amp; Cocktail'!B289="","",IF('441 - Coffee &amp; Cocktail-WUO_ERR'!A289="","Validated",HYPERLINK("#"&amp;ADDRESS(289,'441 - Coffee &amp; Cocktail-WUO_TRK'!A289),_xlfn.TEXTAFTER('441 - Coffee &amp; Cocktail-WUO_ERR'!A289,":"))))</f>
        <v/>
      </c>
    </row>
    <row r="290">
      <c r="A290" s="9">
        <f>IF('441 - Coffee &amp; Cocktail'!B290="","",IF('441 - Coffee &amp; Cocktail-WUO_ERR'!A290="","Validated",HYPERLINK("#"&amp;ADDRESS(290,'441 - Coffee &amp; Cocktail-WUO_TRK'!A290),_xlfn.TEXTAFTER('441 - Coffee &amp; Cocktail-WUO_ERR'!A290,":"))))</f>
        <v/>
      </c>
    </row>
    <row r="291">
      <c r="A291" s="9">
        <f>IF('441 - Coffee &amp; Cocktail'!B291="","",IF('441 - Coffee &amp; Cocktail-WUO_ERR'!A291="","Validated",HYPERLINK("#"&amp;ADDRESS(291,'441 - Coffee &amp; Cocktail-WUO_TRK'!A291),_xlfn.TEXTAFTER('441 - Coffee &amp; Cocktail-WUO_ERR'!A291,":"))))</f>
        <v/>
      </c>
    </row>
    <row r="292">
      <c r="A292" s="9">
        <f>IF('441 - Coffee &amp; Cocktail'!B292="","",IF('441 - Coffee &amp; Cocktail-WUO_ERR'!A292="","Validated",HYPERLINK("#"&amp;ADDRESS(292,'441 - Coffee &amp; Cocktail-WUO_TRK'!A292),_xlfn.TEXTAFTER('441 - Coffee &amp; Cocktail-WUO_ERR'!A292,":"))))</f>
        <v/>
      </c>
    </row>
    <row r="293">
      <c r="A293" s="9">
        <f>IF('441 - Coffee &amp; Cocktail'!B293="","",IF('441 - Coffee &amp; Cocktail-WUO_ERR'!A293="","Validated",HYPERLINK("#"&amp;ADDRESS(293,'441 - Coffee &amp; Cocktail-WUO_TRK'!A293),_xlfn.TEXTAFTER('441 - Coffee &amp; Cocktail-WUO_ERR'!A293,":"))))</f>
        <v/>
      </c>
    </row>
    <row r="294">
      <c r="A294" s="9">
        <f>IF('441 - Coffee &amp; Cocktail'!B294="","",IF('441 - Coffee &amp; Cocktail-WUO_ERR'!A294="","Validated",HYPERLINK("#"&amp;ADDRESS(294,'441 - Coffee &amp; Cocktail-WUO_TRK'!A294),_xlfn.TEXTAFTER('441 - Coffee &amp; Cocktail-WUO_ERR'!A294,":"))))</f>
        <v/>
      </c>
    </row>
    <row r="295">
      <c r="A295" s="9">
        <f>IF('441 - Coffee &amp; Cocktail'!B295="","",IF('441 - Coffee &amp; Cocktail-WUO_ERR'!A295="","Validated",HYPERLINK("#"&amp;ADDRESS(295,'441 - Coffee &amp; Cocktail-WUO_TRK'!A295),_xlfn.TEXTAFTER('441 - Coffee &amp; Cocktail-WUO_ERR'!A295,":"))))</f>
        <v/>
      </c>
    </row>
    <row r="296">
      <c r="A296" s="9">
        <f>IF('441 - Coffee &amp; Cocktail'!B296="","",IF('441 - Coffee &amp; Cocktail-WUO_ERR'!A296="","Validated",HYPERLINK("#"&amp;ADDRESS(296,'441 - Coffee &amp; Cocktail-WUO_TRK'!A296),_xlfn.TEXTAFTER('441 - Coffee &amp; Cocktail-WUO_ERR'!A296,":"))))</f>
        <v/>
      </c>
    </row>
    <row r="297">
      <c r="A297" s="9">
        <f>IF('441 - Coffee &amp; Cocktail'!B297="","",IF('441 - Coffee &amp; Cocktail-WUO_ERR'!A297="","Validated",HYPERLINK("#"&amp;ADDRESS(297,'441 - Coffee &amp; Cocktail-WUO_TRK'!A297),_xlfn.TEXTAFTER('441 - Coffee &amp; Cocktail-WUO_ERR'!A297,":"))))</f>
        <v/>
      </c>
    </row>
    <row r="298">
      <c r="A298" s="9">
        <f>IF('441 - Coffee &amp; Cocktail'!B298="","",IF('441 - Coffee &amp; Cocktail-WUO_ERR'!A298="","Validated",HYPERLINK("#"&amp;ADDRESS(298,'441 - Coffee &amp; Cocktail-WUO_TRK'!A298),_xlfn.TEXTAFTER('441 - Coffee &amp; Cocktail-WUO_ERR'!A298,":"))))</f>
        <v/>
      </c>
    </row>
    <row r="299">
      <c r="A299" s="9">
        <f>IF('441 - Coffee &amp; Cocktail'!B299="","",IF('441 - Coffee &amp; Cocktail-WUO_ERR'!A299="","Validated",HYPERLINK("#"&amp;ADDRESS(299,'441 - Coffee &amp; Cocktail-WUO_TRK'!A299),_xlfn.TEXTAFTER('441 - Coffee &amp; Cocktail-WUO_ERR'!A299,":"))))</f>
        <v/>
      </c>
    </row>
    <row r="300">
      <c r="A300" s="9">
        <f>IF('441 - Coffee &amp; Cocktail'!B300="","",IF('441 - Coffee &amp; Cocktail-WUO_ERR'!A300="","Validated",HYPERLINK("#"&amp;ADDRESS(300,'441 - Coffee &amp; Cocktail-WUO_TRK'!A300),_xlfn.TEXTAFTER('441 - Coffee &amp; Cocktail-WUO_ERR'!A300,":"))))</f>
        <v/>
      </c>
    </row>
    <row r="301">
      <c r="A301" s="9">
        <f>IF('441 - Coffee &amp; Cocktail'!B301="","",IF('441 - Coffee &amp; Cocktail-WUO_ERR'!A301="","Validated",HYPERLINK("#"&amp;ADDRESS(301,'441 - Coffee &amp; Cocktail-WUO_TRK'!A301),_xlfn.TEXTAFTER('441 - Coffee &amp; Cocktail-WUO_ERR'!A301,":"))))</f>
        <v/>
      </c>
    </row>
    <row r="302">
      <c r="A302" s="9">
        <f>IF('441 - Coffee &amp; Cocktail'!B302="","",IF('441 - Coffee &amp; Cocktail-WUO_ERR'!A302="","Validated",HYPERLINK("#"&amp;ADDRESS(302,'441 - Coffee &amp; Cocktail-WUO_TRK'!A302),_xlfn.TEXTAFTER('441 - Coffee &amp; Cocktail-WUO_ERR'!A302,":"))))</f>
        <v/>
      </c>
    </row>
    <row r="303">
      <c r="A303" s="9">
        <f>IF('441 - Coffee &amp; Cocktail'!B303="","",IF('441 - Coffee &amp; Cocktail-WUO_ERR'!A303="","Validated",HYPERLINK("#"&amp;ADDRESS(303,'441 - Coffee &amp; Cocktail-WUO_TRK'!A303),_xlfn.TEXTAFTER('441 - Coffee &amp; Cocktail-WUO_ERR'!A303,":"))))</f>
        <v/>
      </c>
    </row>
    <row r="304">
      <c r="A304" s="9">
        <f>IF('441 - Coffee &amp; Cocktail'!B304="","",IF('441 - Coffee &amp; Cocktail-WUO_ERR'!A304="","Validated",HYPERLINK("#"&amp;ADDRESS(304,'441 - Coffee &amp; Cocktail-WUO_TRK'!A304),_xlfn.TEXTAFTER('441 - Coffee &amp; Cocktail-WUO_ERR'!A304,":"))))</f>
        <v/>
      </c>
    </row>
    <row r="305">
      <c r="A305" s="9">
        <f>IF('441 - Coffee &amp; Cocktail'!B305="","",IF('441 - Coffee &amp; Cocktail-WUO_ERR'!A305="","Validated",HYPERLINK("#"&amp;ADDRESS(305,'441 - Coffee &amp; Cocktail-WUO_TRK'!A305),_xlfn.TEXTAFTER('441 - Coffee &amp; Cocktail-WUO_ERR'!A305,":"))))</f>
        <v/>
      </c>
    </row>
    <row r="306">
      <c r="A306" s="9">
        <f>IF('441 - Coffee &amp; Cocktail'!B306="","",IF('441 - Coffee &amp; Cocktail-WUO_ERR'!A306="","Validated",HYPERLINK("#"&amp;ADDRESS(306,'441 - Coffee &amp; Cocktail-WUO_TRK'!A306),_xlfn.TEXTAFTER('441 - Coffee &amp; Cocktail-WUO_ERR'!A306,":"))))</f>
        <v/>
      </c>
    </row>
    <row r="307">
      <c r="A307" s="9">
        <f>IF('441 - Coffee &amp; Cocktail'!B307="","",IF('441 - Coffee &amp; Cocktail-WUO_ERR'!A307="","Validated",HYPERLINK("#"&amp;ADDRESS(307,'441 - Coffee &amp; Cocktail-WUO_TRK'!A307),_xlfn.TEXTAFTER('441 - Coffee &amp; Cocktail-WUO_ERR'!A307,":"))))</f>
        <v/>
      </c>
    </row>
    <row r="308">
      <c r="A308" s="9">
        <f>IF('441 - Coffee &amp; Cocktail'!B308="","",IF('441 - Coffee &amp; Cocktail-WUO_ERR'!A308="","Validated",HYPERLINK("#"&amp;ADDRESS(308,'441 - Coffee &amp; Cocktail-WUO_TRK'!A308),_xlfn.TEXTAFTER('441 - Coffee &amp; Cocktail-WUO_ERR'!A308,":"))))</f>
        <v/>
      </c>
    </row>
    <row r="309">
      <c r="A309" s="9">
        <f>IF('441 - Coffee &amp; Cocktail'!B309="","",IF('441 - Coffee &amp; Cocktail-WUO_ERR'!A309="","Validated",HYPERLINK("#"&amp;ADDRESS(309,'441 - Coffee &amp; Cocktail-WUO_TRK'!A309),_xlfn.TEXTAFTER('441 - Coffee &amp; Cocktail-WUO_ERR'!A309,":"))))</f>
        <v/>
      </c>
    </row>
    <row r="310">
      <c r="A310" s="9">
        <f>IF('441 - Coffee &amp; Cocktail'!B310="","",IF('441 - Coffee &amp; Cocktail-WUO_ERR'!A310="","Validated",HYPERLINK("#"&amp;ADDRESS(310,'441 - Coffee &amp; Cocktail-WUO_TRK'!A310),_xlfn.TEXTAFTER('441 - Coffee &amp; Cocktail-WUO_ERR'!A310,":"))))</f>
        <v/>
      </c>
    </row>
    <row r="311">
      <c r="A311" s="9">
        <f>IF('441 - Coffee &amp; Cocktail'!B311="","",IF('441 - Coffee &amp; Cocktail-WUO_ERR'!A311="","Validated",HYPERLINK("#"&amp;ADDRESS(311,'441 - Coffee &amp; Cocktail-WUO_TRK'!A311),_xlfn.TEXTAFTER('441 - Coffee &amp; Cocktail-WUO_ERR'!A311,":"))))</f>
        <v/>
      </c>
    </row>
    <row r="312">
      <c r="A312" s="9">
        <f>IF('441 - Coffee &amp; Cocktail'!B312="","",IF('441 - Coffee &amp; Cocktail-WUO_ERR'!A312="","Validated",HYPERLINK("#"&amp;ADDRESS(312,'441 - Coffee &amp; Cocktail-WUO_TRK'!A312),_xlfn.TEXTAFTER('441 - Coffee &amp; Cocktail-WUO_ERR'!A312,":"))))</f>
        <v/>
      </c>
    </row>
    <row r="313">
      <c r="A313" s="9">
        <f>IF('441 - Coffee &amp; Cocktail'!B313="","",IF('441 - Coffee &amp; Cocktail-WUO_ERR'!A313="","Validated",HYPERLINK("#"&amp;ADDRESS(313,'441 - Coffee &amp; Cocktail-WUO_TRK'!A313),_xlfn.TEXTAFTER('441 - Coffee &amp; Cocktail-WUO_ERR'!A313,":"))))</f>
        <v/>
      </c>
    </row>
    <row r="314">
      <c r="A314" s="9">
        <f>IF('441 - Coffee &amp; Cocktail'!B314="","",IF('441 - Coffee &amp; Cocktail-WUO_ERR'!A314="","Validated",HYPERLINK("#"&amp;ADDRESS(314,'441 - Coffee &amp; Cocktail-WUO_TRK'!A314),_xlfn.TEXTAFTER('441 - Coffee &amp; Cocktail-WUO_ERR'!A314,":"))))</f>
        <v/>
      </c>
    </row>
    <row r="315">
      <c r="A315" s="9">
        <f>IF('441 - Coffee &amp; Cocktail'!B315="","",IF('441 - Coffee &amp; Cocktail-WUO_ERR'!A315="","Validated",HYPERLINK("#"&amp;ADDRESS(315,'441 - Coffee &amp; Cocktail-WUO_TRK'!A315),_xlfn.TEXTAFTER('441 - Coffee &amp; Cocktail-WUO_ERR'!A315,":"))))</f>
        <v/>
      </c>
    </row>
    <row r="316">
      <c r="A316" s="9">
        <f>IF('441 - Coffee &amp; Cocktail'!B316="","",IF('441 - Coffee &amp; Cocktail-WUO_ERR'!A316="","Validated",HYPERLINK("#"&amp;ADDRESS(316,'441 - Coffee &amp; Cocktail-WUO_TRK'!A316),_xlfn.TEXTAFTER('441 - Coffee &amp; Cocktail-WUO_ERR'!A316,":"))))</f>
        <v/>
      </c>
    </row>
    <row r="317">
      <c r="A317" s="9">
        <f>IF('441 - Coffee &amp; Cocktail'!B317="","",IF('441 - Coffee &amp; Cocktail-WUO_ERR'!A317="","Validated",HYPERLINK("#"&amp;ADDRESS(317,'441 - Coffee &amp; Cocktail-WUO_TRK'!A317),_xlfn.TEXTAFTER('441 - Coffee &amp; Cocktail-WUO_ERR'!A317,":"))))</f>
        <v/>
      </c>
    </row>
    <row r="318">
      <c r="A318" s="9">
        <f>IF('441 - Coffee &amp; Cocktail'!B318="","",IF('441 - Coffee &amp; Cocktail-WUO_ERR'!A318="","Validated",HYPERLINK("#"&amp;ADDRESS(318,'441 - Coffee &amp; Cocktail-WUO_TRK'!A318),_xlfn.TEXTAFTER('441 - Coffee &amp; Cocktail-WUO_ERR'!A318,":"))))</f>
        <v/>
      </c>
    </row>
    <row r="319">
      <c r="A319" s="9">
        <f>IF('441 - Coffee &amp; Cocktail'!B319="","",IF('441 - Coffee &amp; Cocktail-WUO_ERR'!A319="","Validated",HYPERLINK("#"&amp;ADDRESS(319,'441 - Coffee &amp; Cocktail-WUO_TRK'!A319),_xlfn.TEXTAFTER('441 - Coffee &amp; Cocktail-WUO_ERR'!A319,":"))))</f>
        <v/>
      </c>
    </row>
    <row r="320">
      <c r="A320" s="9">
        <f>IF('441 - Coffee &amp; Cocktail'!B320="","",IF('441 - Coffee &amp; Cocktail-WUO_ERR'!A320="","Validated",HYPERLINK("#"&amp;ADDRESS(320,'441 - Coffee &amp; Cocktail-WUO_TRK'!A320),_xlfn.TEXTAFTER('441 - Coffee &amp; Cocktail-WUO_ERR'!A320,":"))))</f>
        <v/>
      </c>
    </row>
    <row r="321">
      <c r="A321" s="9">
        <f>IF('441 - Coffee &amp; Cocktail'!B321="","",IF('441 - Coffee &amp; Cocktail-WUO_ERR'!A321="","Validated",HYPERLINK("#"&amp;ADDRESS(321,'441 - Coffee &amp; Cocktail-WUO_TRK'!A321),_xlfn.TEXTAFTER('441 - Coffee &amp; Cocktail-WUO_ERR'!A321,":"))))</f>
        <v/>
      </c>
    </row>
    <row r="322">
      <c r="A322" s="9">
        <f>IF('441 - Coffee &amp; Cocktail'!B322="","",IF('441 - Coffee &amp; Cocktail-WUO_ERR'!A322="","Validated",HYPERLINK("#"&amp;ADDRESS(322,'441 - Coffee &amp; Cocktail-WUO_TRK'!A322),_xlfn.TEXTAFTER('441 - Coffee &amp; Cocktail-WUO_ERR'!A322,":"))))</f>
        <v/>
      </c>
    </row>
    <row r="323">
      <c r="A323" s="9">
        <f>IF('441 - Coffee &amp; Cocktail'!B323="","",IF('441 - Coffee &amp; Cocktail-WUO_ERR'!A323="","Validated",HYPERLINK("#"&amp;ADDRESS(323,'441 - Coffee &amp; Cocktail-WUO_TRK'!A323),_xlfn.TEXTAFTER('441 - Coffee &amp; Cocktail-WUO_ERR'!A323,":"))))</f>
        <v/>
      </c>
    </row>
    <row r="324">
      <c r="A324" s="9">
        <f>IF('441 - Coffee &amp; Cocktail'!B324="","",IF('441 - Coffee &amp; Cocktail-WUO_ERR'!A324="","Validated",HYPERLINK("#"&amp;ADDRESS(324,'441 - Coffee &amp; Cocktail-WUO_TRK'!A324),_xlfn.TEXTAFTER('441 - Coffee &amp; Cocktail-WUO_ERR'!A324,":"))))</f>
        <v/>
      </c>
    </row>
    <row r="325">
      <c r="A325" s="9">
        <f>IF('441 - Coffee &amp; Cocktail'!B325="","",IF('441 - Coffee &amp; Cocktail-WUO_ERR'!A325="","Validated",HYPERLINK("#"&amp;ADDRESS(325,'441 - Coffee &amp; Cocktail-WUO_TRK'!A325),_xlfn.TEXTAFTER('441 - Coffee &amp; Cocktail-WUO_ERR'!A325,":"))))</f>
        <v/>
      </c>
    </row>
    <row r="326">
      <c r="A326" s="9">
        <f>IF('441 - Coffee &amp; Cocktail'!B326="","",IF('441 - Coffee &amp; Cocktail-WUO_ERR'!A326="","Validated",HYPERLINK("#"&amp;ADDRESS(326,'441 - Coffee &amp; Cocktail-WUO_TRK'!A326),_xlfn.TEXTAFTER('441 - Coffee &amp; Cocktail-WUO_ERR'!A326,":"))))</f>
        <v/>
      </c>
    </row>
    <row r="327">
      <c r="A327" s="9">
        <f>IF('441 - Coffee &amp; Cocktail'!B327="","",IF('441 - Coffee &amp; Cocktail-WUO_ERR'!A327="","Validated",HYPERLINK("#"&amp;ADDRESS(327,'441 - Coffee &amp; Cocktail-WUO_TRK'!A327),_xlfn.TEXTAFTER('441 - Coffee &amp; Cocktail-WUO_ERR'!A327,":"))))</f>
        <v/>
      </c>
    </row>
    <row r="328">
      <c r="A328" s="9">
        <f>IF('441 - Coffee &amp; Cocktail'!B328="","",IF('441 - Coffee &amp; Cocktail-WUO_ERR'!A328="","Validated",HYPERLINK("#"&amp;ADDRESS(328,'441 - Coffee &amp; Cocktail-WUO_TRK'!A328),_xlfn.TEXTAFTER('441 - Coffee &amp; Cocktail-WUO_ERR'!A328,":"))))</f>
        <v/>
      </c>
    </row>
    <row r="329">
      <c r="A329" s="9">
        <f>IF('441 - Coffee &amp; Cocktail'!B329="","",IF('441 - Coffee &amp; Cocktail-WUO_ERR'!A329="","Validated",HYPERLINK("#"&amp;ADDRESS(329,'441 - Coffee &amp; Cocktail-WUO_TRK'!A329),_xlfn.TEXTAFTER('441 - Coffee &amp; Cocktail-WUO_ERR'!A329,":"))))</f>
        <v/>
      </c>
    </row>
    <row r="330">
      <c r="A330" s="9">
        <f>IF('441 - Coffee &amp; Cocktail'!B330="","",IF('441 - Coffee &amp; Cocktail-WUO_ERR'!A330="","Validated",HYPERLINK("#"&amp;ADDRESS(330,'441 - Coffee &amp; Cocktail-WUO_TRK'!A330),_xlfn.TEXTAFTER('441 - Coffee &amp; Cocktail-WUO_ERR'!A330,":"))))</f>
        <v/>
      </c>
    </row>
    <row r="331">
      <c r="A331" s="9">
        <f>IF('441 - Coffee &amp; Cocktail'!B331="","",IF('441 - Coffee &amp; Cocktail-WUO_ERR'!A331="","Validated",HYPERLINK("#"&amp;ADDRESS(331,'441 - Coffee &amp; Cocktail-WUO_TRK'!A331),_xlfn.TEXTAFTER('441 - Coffee &amp; Cocktail-WUO_ERR'!A331,":"))))</f>
        <v/>
      </c>
    </row>
    <row r="332">
      <c r="A332" s="9">
        <f>IF('441 - Coffee &amp; Cocktail'!B332="","",IF('441 - Coffee &amp; Cocktail-WUO_ERR'!A332="","Validated",HYPERLINK("#"&amp;ADDRESS(332,'441 - Coffee &amp; Cocktail-WUO_TRK'!A332),_xlfn.TEXTAFTER('441 - Coffee &amp; Cocktail-WUO_ERR'!A332,":"))))</f>
        <v/>
      </c>
    </row>
    <row r="333">
      <c r="A333" s="9">
        <f>IF('441 - Coffee &amp; Cocktail'!B333="","",IF('441 - Coffee &amp; Cocktail-WUO_ERR'!A333="","Validated",HYPERLINK("#"&amp;ADDRESS(333,'441 - Coffee &amp; Cocktail-WUO_TRK'!A333),_xlfn.TEXTAFTER('441 - Coffee &amp; Cocktail-WUO_ERR'!A333,":"))))</f>
        <v/>
      </c>
    </row>
    <row r="334">
      <c r="A334" s="9">
        <f>IF('441 - Coffee &amp; Cocktail'!B334="","",IF('441 - Coffee &amp; Cocktail-WUO_ERR'!A334="","Validated",HYPERLINK("#"&amp;ADDRESS(334,'441 - Coffee &amp; Cocktail-WUO_TRK'!A334),_xlfn.TEXTAFTER('441 - Coffee &amp; Cocktail-WUO_ERR'!A334,":"))))</f>
        <v/>
      </c>
    </row>
    <row r="335">
      <c r="A335" s="9">
        <f>IF('441 - Coffee &amp; Cocktail'!B335="","",IF('441 - Coffee &amp; Cocktail-WUO_ERR'!A335="","Validated",HYPERLINK("#"&amp;ADDRESS(335,'441 - Coffee &amp; Cocktail-WUO_TRK'!A335),_xlfn.TEXTAFTER('441 - Coffee &amp; Cocktail-WUO_ERR'!A335,":"))))</f>
        <v/>
      </c>
    </row>
    <row r="336">
      <c r="A336" s="9">
        <f>IF('441 - Coffee &amp; Cocktail'!B336="","",IF('441 - Coffee &amp; Cocktail-WUO_ERR'!A336="","Validated",HYPERLINK("#"&amp;ADDRESS(336,'441 - Coffee &amp; Cocktail-WUO_TRK'!A336),_xlfn.TEXTAFTER('441 - Coffee &amp; Cocktail-WUO_ERR'!A336,":"))))</f>
        <v/>
      </c>
    </row>
    <row r="337">
      <c r="A337" s="9">
        <f>IF('441 - Coffee &amp; Cocktail'!B337="","",IF('441 - Coffee &amp; Cocktail-WUO_ERR'!A337="","Validated",HYPERLINK("#"&amp;ADDRESS(337,'441 - Coffee &amp; Cocktail-WUO_TRK'!A337),_xlfn.TEXTAFTER('441 - Coffee &amp; Cocktail-WUO_ERR'!A337,":"))))</f>
        <v/>
      </c>
    </row>
    <row r="338">
      <c r="A338" s="9">
        <f>IF('441 - Coffee &amp; Cocktail'!B338="","",IF('441 - Coffee &amp; Cocktail-WUO_ERR'!A338="","Validated",HYPERLINK("#"&amp;ADDRESS(338,'441 - Coffee &amp; Cocktail-WUO_TRK'!A338),_xlfn.TEXTAFTER('441 - Coffee &amp; Cocktail-WUO_ERR'!A338,":"))))</f>
        <v/>
      </c>
    </row>
    <row r="339">
      <c r="A339" s="9">
        <f>IF('441 - Coffee &amp; Cocktail'!B339="","",IF('441 - Coffee &amp; Cocktail-WUO_ERR'!A339="","Validated",HYPERLINK("#"&amp;ADDRESS(339,'441 - Coffee &amp; Cocktail-WUO_TRK'!A339),_xlfn.TEXTAFTER('441 - Coffee &amp; Cocktail-WUO_ERR'!A339,":"))))</f>
        <v/>
      </c>
    </row>
    <row r="340">
      <c r="A340" s="9">
        <f>IF('441 - Coffee &amp; Cocktail'!B340="","",IF('441 - Coffee &amp; Cocktail-WUO_ERR'!A340="","Validated",HYPERLINK("#"&amp;ADDRESS(340,'441 - Coffee &amp; Cocktail-WUO_TRK'!A340),_xlfn.TEXTAFTER('441 - Coffee &amp; Cocktail-WUO_ERR'!A340,":"))))</f>
        <v/>
      </c>
    </row>
    <row r="341">
      <c r="A341" s="9">
        <f>IF('441 - Coffee &amp; Cocktail'!B341="","",IF('441 - Coffee &amp; Cocktail-WUO_ERR'!A341="","Validated",HYPERLINK("#"&amp;ADDRESS(341,'441 - Coffee &amp; Cocktail-WUO_TRK'!A341),_xlfn.TEXTAFTER('441 - Coffee &amp; Cocktail-WUO_ERR'!A341,":"))))</f>
        <v/>
      </c>
    </row>
    <row r="342">
      <c r="A342" s="9">
        <f>IF('441 - Coffee &amp; Cocktail'!B342="","",IF('441 - Coffee &amp; Cocktail-WUO_ERR'!A342="","Validated",HYPERLINK("#"&amp;ADDRESS(342,'441 - Coffee &amp; Cocktail-WUO_TRK'!A342),_xlfn.TEXTAFTER('441 - Coffee &amp; Cocktail-WUO_ERR'!A342,":"))))</f>
        <v/>
      </c>
    </row>
    <row r="343">
      <c r="A343" s="9">
        <f>IF('441 - Coffee &amp; Cocktail'!B343="","",IF('441 - Coffee &amp; Cocktail-WUO_ERR'!A343="","Validated",HYPERLINK("#"&amp;ADDRESS(343,'441 - Coffee &amp; Cocktail-WUO_TRK'!A343),_xlfn.TEXTAFTER('441 - Coffee &amp; Cocktail-WUO_ERR'!A343,":"))))</f>
        <v/>
      </c>
    </row>
    <row r="344">
      <c r="A344" s="9">
        <f>IF('441 - Coffee &amp; Cocktail'!B344="","",IF('441 - Coffee &amp; Cocktail-WUO_ERR'!A344="","Validated",HYPERLINK("#"&amp;ADDRESS(344,'441 - Coffee &amp; Cocktail-WUO_TRK'!A344),_xlfn.TEXTAFTER('441 - Coffee &amp; Cocktail-WUO_ERR'!A344,":"))))</f>
        <v/>
      </c>
    </row>
    <row r="345">
      <c r="A345" s="9">
        <f>IF('441 - Coffee &amp; Cocktail'!B345="","",IF('441 - Coffee &amp; Cocktail-WUO_ERR'!A345="","Validated",HYPERLINK("#"&amp;ADDRESS(345,'441 - Coffee &amp; Cocktail-WUO_TRK'!A345),_xlfn.TEXTAFTER('441 - Coffee &amp; Cocktail-WUO_ERR'!A345,":"))))</f>
        <v/>
      </c>
    </row>
    <row r="346">
      <c r="A346" s="9">
        <f>IF('441 - Coffee &amp; Cocktail'!B346="","",IF('441 - Coffee &amp; Cocktail-WUO_ERR'!A346="","Validated",HYPERLINK("#"&amp;ADDRESS(346,'441 - Coffee &amp; Cocktail-WUO_TRK'!A346),_xlfn.TEXTAFTER('441 - Coffee &amp; Cocktail-WUO_ERR'!A346,":"))))</f>
        <v/>
      </c>
    </row>
    <row r="347">
      <c r="A347" s="9">
        <f>IF('441 - Coffee &amp; Cocktail'!B347="","",IF('441 - Coffee &amp; Cocktail-WUO_ERR'!A347="","Validated",HYPERLINK("#"&amp;ADDRESS(347,'441 - Coffee &amp; Cocktail-WUO_TRK'!A347),_xlfn.TEXTAFTER('441 - Coffee &amp; Cocktail-WUO_ERR'!A347,":"))))</f>
        <v/>
      </c>
    </row>
    <row r="348">
      <c r="A348" s="9">
        <f>IF('441 - Coffee &amp; Cocktail'!B348="","",IF('441 - Coffee &amp; Cocktail-WUO_ERR'!A348="","Validated",HYPERLINK("#"&amp;ADDRESS(348,'441 - Coffee &amp; Cocktail-WUO_TRK'!A348),_xlfn.TEXTAFTER('441 - Coffee &amp; Cocktail-WUO_ERR'!A348,":"))))</f>
        <v/>
      </c>
    </row>
    <row r="349">
      <c r="A349" s="9">
        <f>IF('441 - Coffee &amp; Cocktail'!B349="","",IF('441 - Coffee &amp; Cocktail-WUO_ERR'!A349="","Validated",HYPERLINK("#"&amp;ADDRESS(349,'441 - Coffee &amp; Cocktail-WUO_TRK'!A349),_xlfn.TEXTAFTER('441 - Coffee &amp; Cocktail-WUO_ERR'!A349,":"))))</f>
        <v/>
      </c>
    </row>
    <row r="350">
      <c r="A350" s="9">
        <f>IF('441 - Coffee &amp; Cocktail'!B350="","",IF('441 - Coffee &amp; Cocktail-WUO_ERR'!A350="","Validated",HYPERLINK("#"&amp;ADDRESS(350,'441 - Coffee &amp; Cocktail-WUO_TRK'!A350),_xlfn.TEXTAFTER('441 - Coffee &amp; Cocktail-WUO_ERR'!A350,":"))))</f>
        <v/>
      </c>
    </row>
    <row r="351">
      <c r="A351" s="9">
        <f>IF('441 - Coffee &amp; Cocktail'!B351="","",IF('441 - Coffee &amp; Cocktail-WUO_ERR'!A351="","Validated",HYPERLINK("#"&amp;ADDRESS(351,'441 - Coffee &amp; Cocktail-WUO_TRK'!A351),_xlfn.TEXTAFTER('441 - Coffee &amp; Cocktail-WUO_ERR'!A351,":"))))</f>
        <v/>
      </c>
    </row>
    <row r="352">
      <c r="A352" s="9">
        <f>IF('441 - Coffee &amp; Cocktail'!B352="","",IF('441 - Coffee &amp; Cocktail-WUO_ERR'!A352="","Validated",HYPERLINK("#"&amp;ADDRESS(352,'441 - Coffee &amp; Cocktail-WUO_TRK'!A352),_xlfn.TEXTAFTER('441 - Coffee &amp; Cocktail-WUO_ERR'!A352,":"))))</f>
        <v/>
      </c>
    </row>
    <row r="353">
      <c r="A353" s="9">
        <f>IF('441 - Coffee &amp; Cocktail'!B353="","",IF('441 - Coffee &amp; Cocktail-WUO_ERR'!A353="","Validated",HYPERLINK("#"&amp;ADDRESS(353,'441 - Coffee &amp; Cocktail-WUO_TRK'!A353),_xlfn.TEXTAFTER('441 - Coffee &amp; Cocktail-WUO_ERR'!A353,":"))))</f>
        <v/>
      </c>
    </row>
    <row r="354">
      <c r="A354" s="9">
        <f>IF('441 - Coffee &amp; Cocktail'!B354="","",IF('441 - Coffee &amp; Cocktail-WUO_ERR'!A354="","Validated",HYPERLINK("#"&amp;ADDRESS(354,'441 - Coffee &amp; Cocktail-WUO_TRK'!A354),_xlfn.TEXTAFTER('441 - Coffee &amp; Cocktail-WUO_ERR'!A354,":"))))</f>
        <v/>
      </c>
    </row>
    <row r="355">
      <c r="A355" s="9">
        <f>IF('441 - Coffee &amp; Cocktail'!B355="","",IF('441 - Coffee &amp; Cocktail-WUO_ERR'!A355="","Validated",HYPERLINK("#"&amp;ADDRESS(355,'441 - Coffee &amp; Cocktail-WUO_TRK'!A355),_xlfn.TEXTAFTER('441 - Coffee &amp; Cocktail-WUO_ERR'!A355,":"))))</f>
        <v/>
      </c>
    </row>
    <row r="356">
      <c r="A356" s="9">
        <f>IF('441 - Coffee &amp; Cocktail'!B356="","",IF('441 - Coffee &amp; Cocktail-WUO_ERR'!A356="","Validated",HYPERLINK("#"&amp;ADDRESS(356,'441 - Coffee &amp; Cocktail-WUO_TRK'!A356),_xlfn.TEXTAFTER('441 - Coffee &amp; Cocktail-WUO_ERR'!A356,":"))))</f>
        <v/>
      </c>
    </row>
    <row r="357">
      <c r="A357" s="9">
        <f>IF('441 - Coffee &amp; Cocktail'!B357="","",IF('441 - Coffee &amp; Cocktail-WUO_ERR'!A357="","Validated",HYPERLINK("#"&amp;ADDRESS(357,'441 - Coffee &amp; Cocktail-WUO_TRK'!A357),_xlfn.TEXTAFTER('441 - Coffee &amp; Cocktail-WUO_ERR'!A357,":"))))</f>
        <v/>
      </c>
    </row>
    <row r="358">
      <c r="A358" s="9">
        <f>IF('441 - Coffee &amp; Cocktail'!B358="","",IF('441 - Coffee &amp; Cocktail-WUO_ERR'!A358="","Validated",HYPERLINK("#"&amp;ADDRESS(358,'441 - Coffee &amp; Cocktail-WUO_TRK'!A358),_xlfn.TEXTAFTER('441 - Coffee &amp; Cocktail-WUO_ERR'!A358,":"))))</f>
        <v/>
      </c>
    </row>
    <row r="359">
      <c r="A359" s="9">
        <f>IF('441 - Coffee &amp; Cocktail'!B359="","",IF('441 - Coffee &amp; Cocktail-WUO_ERR'!A359="","Validated",HYPERLINK("#"&amp;ADDRESS(359,'441 - Coffee &amp; Cocktail-WUO_TRK'!A359),_xlfn.TEXTAFTER('441 - Coffee &amp; Cocktail-WUO_ERR'!A359,":"))))</f>
        <v/>
      </c>
    </row>
    <row r="360">
      <c r="A360" s="9">
        <f>IF('441 - Coffee &amp; Cocktail'!B360="","",IF('441 - Coffee &amp; Cocktail-WUO_ERR'!A360="","Validated",HYPERLINK("#"&amp;ADDRESS(360,'441 - Coffee &amp; Cocktail-WUO_TRK'!A360),_xlfn.TEXTAFTER('441 - Coffee &amp; Cocktail-WUO_ERR'!A360,":"))))</f>
        <v/>
      </c>
    </row>
    <row r="361">
      <c r="A361" s="9">
        <f>IF('441 - Coffee &amp; Cocktail'!B361="","",IF('441 - Coffee &amp; Cocktail-WUO_ERR'!A361="","Validated",HYPERLINK("#"&amp;ADDRESS(361,'441 - Coffee &amp; Cocktail-WUO_TRK'!A361),_xlfn.TEXTAFTER('441 - Coffee &amp; Cocktail-WUO_ERR'!A361,":"))))</f>
        <v/>
      </c>
    </row>
    <row r="362">
      <c r="A362" s="9">
        <f>IF('441 - Coffee &amp; Cocktail'!B362="","",IF('441 - Coffee &amp; Cocktail-WUO_ERR'!A362="","Validated",HYPERLINK("#"&amp;ADDRESS(362,'441 - Coffee &amp; Cocktail-WUO_TRK'!A362),_xlfn.TEXTAFTER('441 - Coffee &amp; Cocktail-WUO_ERR'!A362,":"))))</f>
        <v/>
      </c>
    </row>
    <row r="363">
      <c r="A363" s="9">
        <f>IF('441 - Coffee &amp; Cocktail'!B363="","",IF('441 - Coffee &amp; Cocktail-WUO_ERR'!A363="","Validated",HYPERLINK("#"&amp;ADDRESS(363,'441 - Coffee &amp; Cocktail-WUO_TRK'!A363),_xlfn.TEXTAFTER('441 - Coffee &amp; Cocktail-WUO_ERR'!A363,":"))))</f>
        <v/>
      </c>
    </row>
    <row r="364">
      <c r="A364" s="9">
        <f>IF('441 - Coffee &amp; Cocktail'!B364="","",IF('441 - Coffee &amp; Cocktail-WUO_ERR'!A364="","Validated",HYPERLINK("#"&amp;ADDRESS(364,'441 - Coffee &amp; Cocktail-WUO_TRK'!A364),_xlfn.TEXTAFTER('441 - Coffee &amp; Cocktail-WUO_ERR'!A364,":"))))</f>
        <v/>
      </c>
    </row>
    <row r="365">
      <c r="A365" s="9">
        <f>IF('441 - Coffee &amp; Cocktail'!B365="","",IF('441 - Coffee &amp; Cocktail-WUO_ERR'!A365="","Validated",HYPERLINK("#"&amp;ADDRESS(365,'441 - Coffee &amp; Cocktail-WUO_TRK'!A365),_xlfn.TEXTAFTER('441 - Coffee &amp; Cocktail-WUO_ERR'!A365,":"))))</f>
        <v/>
      </c>
    </row>
    <row r="366">
      <c r="A366" s="9">
        <f>IF('441 - Coffee &amp; Cocktail'!B366="","",IF('441 - Coffee &amp; Cocktail-WUO_ERR'!A366="","Validated",HYPERLINK("#"&amp;ADDRESS(366,'441 - Coffee &amp; Cocktail-WUO_TRK'!A366),_xlfn.TEXTAFTER('441 - Coffee &amp; Cocktail-WUO_ERR'!A366,":"))))</f>
        <v/>
      </c>
    </row>
    <row r="367">
      <c r="A367" s="9">
        <f>IF('441 - Coffee &amp; Cocktail'!B367="","",IF('441 - Coffee &amp; Cocktail-WUO_ERR'!A367="","Validated",HYPERLINK("#"&amp;ADDRESS(367,'441 - Coffee &amp; Cocktail-WUO_TRK'!A367),_xlfn.TEXTAFTER('441 - Coffee &amp; Cocktail-WUO_ERR'!A367,":"))))</f>
        <v/>
      </c>
    </row>
    <row r="368">
      <c r="A368" s="9">
        <f>IF('441 - Coffee &amp; Cocktail'!B368="","",IF('441 - Coffee &amp; Cocktail-WUO_ERR'!A368="","Validated",HYPERLINK("#"&amp;ADDRESS(368,'441 - Coffee &amp; Cocktail-WUO_TRK'!A368),_xlfn.TEXTAFTER('441 - Coffee &amp; Cocktail-WUO_ERR'!A368,":"))))</f>
        <v/>
      </c>
    </row>
    <row r="369">
      <c r="A369" s="9">
        <f>IF('441 - Coffee &amp; Cocktail'!B369="","",IF('441 - Coffee &amp; Cocktail-WUO_ERR'!A369="","Validated",HYPERLINK("#"&amp;ADDRESS(369,'441 - Coffee &amp; Cocktail-WUO_TRK'!A369),_xlfn.TEXTAFTER('441 - Coffee &amp; Cocktail-WUO_ERR'!A369,":"))))</f>
        <v/>
      </c>
    </row>
    <row r="370">
      <c r="A370" s="9">
        <f>IF('441 - Coffee &amp; Cocktail'!B370="","",IF('441 - Coffee &amp; Cocktail-WUO_ERR'!A370="","Validated",HYPERLINK("#"&amp;ADDRESS(370,'441 - Coffee &amp; Cocktail-WUO_TRK'!A370),_xlfn.TEXTAFTER('441 - Coffee &amp; Cocktail-WUO_ERR'!A370,":"))))</f>
        <v/>
      </c>
    </row>
    <row r="371">
      <c r="A371" s="9">
        <f>IF('441 - Coffee &amp; Cocktail'!B371="","",IF('441 - Coffee &amp; Cocktail-WUO_ERR'!A371="","Validated",HYPERLINK("#"&amp;ADDRESS(371,'441 - Coffee &amp; Cocktail-WUO_TRK'!A371),_xlfn.TEXTAFTER('441 - Coffee &amp; Cocktail-WUO_ERR'!A371,":"))))</f>
        <v/>
      </c>
    </row>
    <row r="372">
      <c r="A372" s="9">
        <f>IF('441 - Coffee &amp; Cocktail'!B372="","",IF('441 - Coffee &amp; Cocktail-WUO_ERR'!A372="","Validated",HYPERLINK("#"&amp;ADDRESS(372,'441 - Coffee &amp; Cocktail-WUO_TRK'!A372),_xlfn.TEXTAFTER('441 - Coffee &amp; Cocktail-WUO_ERR'!A372,":"))))</f>
        <v/>
      </c>
    </row>
    <row r="373">
      <c r="A373" s="9">
        <f>IF('441 - Coffee &amp; Cocktail'!B373="","",IF('441 - Coffee &amp; Cocktail-WUO_ERR'!A373="","Validated",HYPERLINK("#"&amp;ADDRESS(373,'441 - Coffee &amp; Cocktail-WUO_TRK'!A373),_xlfn.TEXTAFTER('441 - Coffee &amp; Cocktail-WUO_ERR'!A373,":"))))</f>
        <v/>
      </c>
    </row>
    <row r="374">
      <c r="A374" s="9">
        <f>IF('441 - Coffee &amp; Cocktail'!B374="","",IF('441 - Coffee &amp; Cocktail-WUO_ERR'!A374="","Validated",HYPERLINK("#"&amp;ADDRESS(374,'441 - Coffee &amp; Cocktail-WUO_TRK'!A374),_xlfn.TEXTAFTER('441 - Coffee &amp; Cocktail-WUO_ERR'!A374,":"))))</f>
        <v/>
      </c>
    </row>
    <row r="375">
      <c r="A375" s="9">
        <f>IF('441 - Coffee &amp; Cocktail'!B375="","",IF('441 - Coffee &amp; Cocktail-WUO_ERR'!A375="","Validated",HYPERLINK("#"&amp;ADDRESS(375,'441 - Coffee &amp; Cocktail-WUO_TRK'!A375),_xlfn.TEXTAFTER('441 - Coffee &amp; Cocktail-WUO_ERR'!A375,":"))))</f>
        <v/>
      </c>
    </row>
    <row r="376">
      <c r="A376" s="9">
        <f>IF('441 - Coffee &amp; Cocktail'!B376="","",IF('441 - Coffee &amp; Cocktail-WUO_ERR'!A376="","Validated",HYPERLINK("#"&amp;ADDRESS(376,'441 - Coffee &amp; Cocktail-WUO_TRK'!A376),_xlfn.TEXTAFTER('441 - Coffee &amp; Cocktail-WUO_ERR'!A376,":"))))</f>
        <v/>
      </c>
    </row>
    <row r="377">
      <c r="A377" s="9">
        <f>IF('441 - Coffee &amp; Cocktail'!B377="","",IF('441 - Coffee &amp; Cocktail-WUO_ERR'!A377="","Validated",HYPERLINK("#"&amp;ADDRESS(377,'441 - Coffee &amp; Cocktail-WUO_TRK'!A377),_xlfn.TEXTAFTER('441 - Coffee &amp; Cocktail-WUO_ERR'!A377,":"))))</f>
        <v/>
      </c>
    </row>
    <row r="378">
      <c r="A378" s="9">
        <f>IF('441 - Coffee &amp; Cocktail'!B378="","",IF('441 - Coffee &amp; Cocktail-WUO_ERR'!A378="","Validated",HYPERLINK("#"&amp;ADDRESS(378,'441 - Coffee &amp; Cocktail-WUO_TRK'!A378),_xlfn.TEXTAFTER('441 - Coffee &amp; Cocktail-WUO_ERR'!A378,":"))))</f>
        <v/>
      </c>
    </row>
    <row r="379">
      <c r="A379" s="9">
        <f>IF('441 - Coffee &amp; Cocktail'!B379="","",IF('441 - Coffee &amp; Cocktail-WUO_ERR'!A379="","Validated",HYPERLINK("#"&amp;ADDRESS(379,'441 - Coffee &amp; Cocktail-WUO_TRK'!A379),_xlfn.TEXTAFTER('441 - Coffee &amp; Cocktail-WUO_ERR'!A379,":"))))</f>
        <v/>
      </c>
    </row>
    <row r="380">
      <c r="A380" s="9">
        <f>IF('441 - Coffee &amp; Cocktail'!B380="","",IF('441 - Coffee &amp; Cocktail-WUO_ERR'!A380="","Validated",HYPERLINK("#"&amp;ADDRESS(380,'441 - Coffee &amp; Cocktail-WUO_TRK'!A380),_xlfn.TEXTAFTER('441 - Coffee &amp; Cocktail-WUO_ERR'!A380,":"))))</f>
        <v/>
      </c>
    </row>
    <row r="381">
      <c r="A381" s="9">
        <f>IF('441 - Coffee &amp; Cocktail'!B381="","",IF('441 - Coffee &amp; Cocktail-WUO_ERR'!A381="","Validated",HYPERLINK("#"&amp;ADDRESS(381,'441 - Coffee &amp; Cocktail-WUO_TRK'!A381),_xlfn.TEXTAFTER('441 - Coffee &amp; Cocktail-WUO_ERR'!A381,":"))))</f>
        <v/>
      </c>
    </row>
    <row r="382">
      <c r="A382" s="9">
        <f>IF('441 - Coffee &amp; Cocktail'!B382="","",IF('441 - Coffee &amp; Cocktail-WUO_ERR'!A382="","Validated",HYPERLINK("#"&amp;ADDRESS(382,'441 - Coffee &amp; Cocktail-WUO_TRK'!A382),_xlfn.TEXTAFTER('441 - Coffee &amp; Cocktail-WUO_ERR'!A382,":"))))</f>
        <v/>
      </c>
    </row>
    <row r="383">
      <c r="A383" s="9">
        <f>IF('441 - Coffee &amp; Cocktail'!B383="","",IF('441 - Coffee &amp; Cocktail-WUO_ERR'!A383="","Validated",HYPERLINK("#"&amp;ADDRESS(383,'441 - Coffee &amp; Cocktail-WUO_TRK'!A383),_xlfn.TEXTAFTER('441 - Coffee &amp; Cocktail-WUO_ERR'!A383,":"))))</f>
        <v/>
      </c>
    </row>
    <row r="384">
      <c r="A384" s="9">
        <f>IF('441 - Coffee &amp; Cocktail'!B384="","",IF('441 - Coffee &amp; Cocktail-WUO_ERR'!A384="","Validated",HYPERLINK("#"&amp;ADDRESS(384,'441 - Coffee &amp; Cocktail-WUO_TRK'!A384),_xlfn.TEXTAFTER('441 - Coffee &amp; Cocktail-WUO_ERR'!A384,":"))))</f>
        <v/>
      </c>
    </row>
    <row r="385">
      <c r="A385" s="9">
        <f>IF('441 - Coffee &amp; Cocktail'!B385="","",IF('441 - Coffee &amp; Cocktail-WUO_ERR'!A385="","Validated",HYPERLINK("#"&amp;ADDRESS(385,'441 - Coffee &amp; Cocktail-WUO_TRK'!A385),_xlfn.TEXTAFTER('441 - Coffee &amp; Cocktail-WUO_ERR'!A385,":"))))</f>
        <v/>
      </c>
    </row>
    <row r="386">
      <c r="A386" s="9">
        <f>IF('441 - Coffee &amp; Cocktail'!B386="","",IF('441 - Coffee &amp; Cocktail-WUO_ERR'!A386="","Validated",HYPERLINK("#"&amp;ADDRESS(386,'441 - Coffee &amp; Cocktail-WUO_TRK'!A386),_xlfn.TEXTAFTER('441 - Coffee &amp; Cocktail-WUO_ERR'!A386,":"))))</f>
        <v/>
      </c>
    </row>
    <row r="387">
      <c r="A387" s="9">
        <f>IF('441 - Coffee &amp; Cocktail'!B387="","",IF('441 - Coffee &amp; Cocktail-WUO_ERR'!A387="","Validated",HYPERLINK("#"&amp;ADDRESS(387,'441 - Coffee &amp; Cocktail-WUO_TRK'!A387),_xlfn.TEXTAFTER('441 - Coffee &amp; Cocktail-WUO_ERR'!A387,":"))))</f>
        <v/>
      </c>
    </row>
    <row r="388">
      <c r="A388" s="9">
        <f>IF('441 - Coffee &amp; Cocktail'!B388="","",IF('441 - Coffee &amp; Cocktail-WUO_ERR'!A388="","Validated",HYPERLINK("#"&amp;ADDRESS(388,'441 - Coffee &amp; Cocktail-WUO_TRK'!A388),_xlfn.TEXTAFTER('441 - Coffee &amp; Cocktail-WUO_ERR'!A388,":"))))</f>
        <v/>
      </c>
    </row>
    <row r="389">
      <c r="A389" s="9">
        <f>IF('441 - Coffee &amp; Cocktail'!B389="","",IF('441 - Coffee &amp; Cocktail-WUO_ERR'!A389="","Validated",HYPERLINK("#"&amp;ADDRESS(389,'441 - Coffee &amp; Cocktail-WUO_TRK'!A389),_xlfn.TEXTAFTER('441 - Coffee &amp; Cocktail-WUO_ERR'!A389,":"))))</f>
        <v/>
      </c>
    </row>
    <row r="390">
      <c r="A390" s="9">
        <f>IF('441 - Coffee &amp; Cocktail'!B390="","",IF('441 - Coffee &amp; Cocktail-WUO_ERR'!A390="","Validated",HYPERLINK("#"&amp;ADDRESS(390,'441 - Coffee &amp; Cocktail-WUO_TRK'!A390),_xlfn.TEXTAFTER('441 - Coffee &amp; Cocktail-WUO_ERR'!A390,":"))))</f>
        <v/>
      </c>
    </row>
    <row r="391">
      <c r="A391" s="9">
        <f>IF('441 - Coffee &amp; Cocktail'!B391="","",IF('441 - Coffee &amp; Cocktail-WUO_ERR'!A391="","Validated",HYPERLINK("#"&amp;ADDRESS(391,'441 - Coffee &amp; Cocktail-WUO_TRK'!A391),_xlfn.TEXTAFTER('441 - Coffee &amp; Cocktail-WUO_ERR'!A391,":"))))</f>
        <v/>
      </c>
    </row>
    <row r="392">
      <c r="A392" s="9">
        <f>IF('441 - Coffee &amp; Cocktail'!B392="","",IF('441 - Coffee &amp; Cocktail-WUO_ERR'!A392="","Validated",HYPERLINK("#"&amp;ADDRESS(392,'441 - Coffee &amp; Cocktail-WUO_TRK'!A392),_xlfn.TEXTAFTER('441 - Coffee &amp; Cocktail-WUO_ERR'!A392,":"))))</f>
        <v/>
      </c>
    </row>
    <row r="393">
      <c r="A393" s="9">
        <f>IF('441 - Coffee &amp; Cocktail'!B393="","",IF('441 - Coffee &amp; Cocktail-WUO_ERR'!A393="","Validated",HYPERLINK("#"&amp;ADDRESS(393,'441 - Coffee &amp; Cocktail-WUO_TRK'!A393),_xlfn.TEXTAFTER('441 - Coffee &amp; Cocktail-WUO_ERR'!A393,":"))))</f>
        <v/>
      </c>
    </row>
    <row r="394">
      <c r="A394" s="9">
        <f>IF('441 - Coffee &amp; Cocktail'!B394="","",IF('441 - Coffee &amp; Cocktail-WUO_ERR'!A394="","Validated",HYPERLINK("#"&amp;ADDRESS(394,'441 - Coffee &amp; Cocktail-WUO_TRK'!A394),_xlfn.TEXTAFTER('441 - Coffee &amp; Cocktail-WUO_ERR'!A394,":"))))</f>
        <v/>
      </c>
    </row>
    <row r="395">
      <c r="A395" s="9">
        <f>IF('441 - Coffee &amp; Cocktail'!B395="","",IF('441 - Coffee &amp; Cocktail-WUO_ERR'!A395="","Validated",HYPERLINK("#"&amp;ADDRESS(395,'441 - Coffee &amp; Cocktail-WUO_TRK'!A395),_xlfn.TEXTAFTER('441 - Coffee &amp; Cocktail-WUO_ERR'!A395,":"))))</f>
        <v/>
      </c>
    </row>
    <row r="396">
      <c r="A396" s="9">
        <f>IF('441 - Coffee &amp; Cocktail'!B396="","",IF('441 - Coffee &amp; Cocktail-WUO_ERR'!A396="","Validated",HYPERLINK("#"&amp;ADDRESS(396,'441 - Coffee &amp; Cocktail-WUO_TRK'!A396),_xlfn.TEXTAFTER('441 - Coffee &amp; Cocktail-WUO_ERR'!A396,":"))))</f>
        <v/>
      </c>
    </row>
    <row r="397">
      <c r="A397" s="9">
        <f>IF('441 - Coffee &amp; Cocktail'!B397="","",IF('441 - Coffee &amp; Cocktail-WUO_ERR'!A397="","Validated",HYPERLINK("#"&amp;ADDRESS(397,'441 - Coffee &amp; Cocktail-WUO_TRK'!A397),_xlfn.TEXTAFTER('441 - Coffee &amp; Cocktail-WUO_ERR'!A397,":"))))</f>
        <v/>
      </c>
    </row>
    <row r="398">
      <c r="A398" s="9">
        <f>IF('441 - Coffee &amp; Cocktail'!B398="","",IF('441 - Coffee &amp; Cocktail-WUO_ERR'!A398="","Validated",HYPERLINK("#"&amp;ADDRESS(398,'441 - Coffee &amp; Cocktail-WUO_TRK'!A398),_xlfn.TEXTAFTER('441 - Coffee &amp; Cocktail-WUO_ERR'!A398,":"))))</f>
        <v/>
      </c>
    </row>
    <row r="399">
      <c r="A399" s="9">
        <f>IF('441 - Coffee &amp; Cocktail'!B399="","",IF('441 - Coffee &amp; Cocktail-WUO_ERR'!A399="","Validated",HYPERLINK("#"&amp;ADDRESS(399,'441 - Coffee &amp; Cocktail-WUO_TRK'!A399),_xlfn.TEXTAFTER('441 - Coffee &amp; Cocktail-WUO_ERR'!A399,":"))))</f>
        <v/>
      </c>
    </row>
    <row r="400">
      <c r="A400" s="9">
        <f>IF('441 - Coffee &amp; Cocktail'!B400="","",IF('441 - Coffee &amp; Cocktail-WUO_ERR'!A400="","Validated",HYPERLINK("#"&amp;ADDRESS(400,'441 - Coffee &amp; Cocktail-WUO_TRK'!A400),_xlfn.TEXTAFTER('441 - Coffee &amp; Cocktail-WUO_ERR'!A400,":"))))</f>
        <v/>
      </c>
    </row>
    <row r="401">
      <c r="A401" s="9">
        <f>IF('441 - Coffee &amp; Cocktail'!B401="","",IF('441 - Coffee &amp; Cocktail-WUO_ERR'!A401="","Validated",HYPERLINK("#"&amp;ADDRESS(401,'441 - Coffee &amp; Cocktail-WUO_TRK'!A401),_xlfn.TEXTAFTER('441 - Coffee &amp; Cocktail-WUO_ERR'!A401,":"))))</f>
        <v/>
      </c>
    </row>
    <row r="402">
      <c r="A402" s="9">
        <f>IF('441 - Coffee &amp; Cocktail'!B402="","",IF('441 - Coffee &amp; Cocktail-WUO_ERR'!A402="","Validated",HYPERLINK("#"&amp;ADDRESS(402,'441 - Coffee &amp; Cocktail-WUO_TRK'!A402),_xlfn.TEXTAFTER('441 - Coffee &amp; Cocktail-WUO_ERR'!A402,":"))))</f>
        <v/>
      </c>
    </row>
    <row r="403">
      <c r="A403" s="9">
        <f>IF('441 - Coffee &amp; Cocktail'!B403="","",IF('441 - Coffee &amp; Cocktail-WUO_ERR'!A403="","Validated",HYPERLINK("#"&amp;ADDRESS(403,'441 - Coffee &amp; Cocktail-WUO_TRK'!A403),_xlfn.TEXTAFTER('441 - Coffee &amp; Cocktail-WUO_ERR'!A403,":"))))</f>
        <v/>
      </c>
    </row>
    <row r="404">
      <c r="A404" s="9">
        <f>IF('441 - Coffee &amp; Cocktail'!B404="","",IF('441 - Coffee &amp; Cocktail-WUO_ERR'!A404="","Validated",HYPERLINK("#"&amp;ADDRESS(404,'441 - Coffee &amp; Cocktail-WUO_TRK'!A404),_xlfn.TEXTAFTER('441 - Coffee &amp; Cocktail-WUO_ERR'!A404,":"))))</f>
        <v/>
      </c>
    </row>
    <row r="405">
      <c r="A405" s="9">
        <f>IF('441 - Coffee &amp; Cocktail'!B405="","",IF('441 - Coffee &amp; Cocktail-WUO_ERR'!A405="","Validated",HYPERLINK("#"&amp;ADDRESS(405,'441 - Coffee &amp; Cocktail-WUO_TRK'!A405),_xlfn.TEXTAFTER('441 - Coffee &amp; Cocktail-WUO_ERR'!A405,":"))))</f>
        <v/>
      </c>
    </row>
    <row r="406">
      <c r="A406" s="9">
        <f>IF('441 - Coffee &amp; Cocktail'!B406="","",IF('441 - Coffee &amp; Cocktail-WUO_ERR'!A406="","Validated",HYPERLINK("#"&amp;ADDRESS(406,'441 - Coffee &amp; Cocktail-WUO_TRK'!A406),_xlfn.TEXTAFTER('441 - Coffee &amp; Cocktail-WUO_ERR'!A406,":"))))</f>
        <v/>
      </c>
    </row>
    <row r="407">
      <c r="A407" s="9">
        <f>IF('441 - Coffee &amp; Cocktail'!B407="","",IF('441 - Coffee &amp; Cocktail-WUO_ERR'!A407="","Validated",HYPERLINK("#"&amp;ADDRESS(407,'441 - Coffee &amp; Cocktail-WUO_TRK'!A407),_xlfn.TEXTAFTER('441 - Coffee &amp; Cocktail-WUO_ERR'!A407,":"))))</f>
        <v/>
      </c>
    </row>
    <row r="408">
      <c r="A408" s="9">
        <f>IF('441 - Coffee &amp; Cocktail'!B408="","",IF('441 - Coffee &amp; Cocktail-WUO_ERR'!A408="","Validated",HYPERLINK("#"&amp;ADDRESS(408,'441 - Coffee &amp; Cocktail-WUO_TRK'!A408),_xlfn.TEXTAFTER('441 - Coffee &amp; Cocktail-WUO_ERR'!A408,":"))))</f>
        <v/>
      </c>
    </row>
    <row r="409">
      <c r="A409" s="9">
        <f>IF('441 - Coffee &amp; Cocktail'!B409="","",IF('441 - Coffee &amp; Cocktail-WUO_ERR'!A409="","Validated",HYPERLINK("#"&amp;ADDRESS(409,'441 - Coffee &amp; Cocktail-WUO_TRK'!A409),_xlfn.TEXTAFTER('441 - Coffee &amp; Cocktail-WUO_ERR'!A409,":"))))</f>
        <v/>
      </c>
    </row>
    <row r="410">
      <c r="A410" s="9">
        <f>IF('441 - Coffee &amp; Cocktail'!B410="","",IF('441 - Coffee &amp; Cocktail-WUO_ERR'!A410="","Validated",HYPERLINK("#"&amp;ADDRESS(410,'441 - Coffee &amp; Cocktail-WUO_TRK'!A410),_xlfn.TEXTAFTER('441 - Coffee &amp; Cocktail-WUO_ERR'!A410,":"))))</f>
        <v/>
      </c>
    </row>
    <row r="411">
      <c r="A411" s="9">
        <f>IF('441 - Coffee &amp; Cocktail'!B411="","",IF('441 - Coffee &amp; Cocktail-WUO_ERR'!A411="","Validated",HYPERLINK("#"&amp;ADDRESS(411,'441 - Coffee &amp; Cocktail-WUO_TRK'!A411),_xlfn.TEXTAFTER('441 - Coffee &amp; Cocktail-WUO_ERR'!A411,":"))))</f>
        <v/>
      </c>
    </row>
    <row r="412">
      <c r="A412" s="9">
        <f>IF('441 - Coffee &amp; Cocktail'!B412="","",IF('441 - Coffee &amp; Cocktail-WUO_ERR'!A412="","Validated",HYPERLINK("#"&amp;ADDRESS(412,'441 - Coffee &amp; Cocktail-WUO_TRK'!A412),_xlfn.TEXTAFTER('441 - Coffee &amp; Cocktail-WUO_ERR'!A412,":"))))</f>
        <v/>
      </c>
    </row>
    <row r="413">
      <c r="A413" s="9">
        <f>IF('441 - Coffee &amp; Cocktail'!B413="","",IF('441 - Coffee &amp; Cocktail-WUO_ERR'!A413="","Validated",HYPERLINK("#"&amp;ADDRESS(413,'441 - Coffee &amp; Cocktail-WUO_TRK'!A413),_xlfn.TEXTAFTER('441 - Coffee &amp; Cocktail-WUO_ERR'!A413,":"))))</f>
        <v/>
      </c>
    </row>
    <row r="414">
      <c r="A414" s="9">
        <f>IF('441 - Coffee &amp; Cocktail'!B414="","",IF('441 - Coffee &amp; Cocktail-WUO_ERR'!A414="","Validated",HYPERLINK("#"&amp;ADDRESS(414,'441 - Coffee &amp; Cocktail-WUO_TRK'!A414),_xlfn.TEXTAFTER('441 - Coffee &amp; Cocktail-WUO_ERR'!A414,":"))))</f>
        <v/>
      </c>
    </row>
    <row r="415">
      <c r="A415" s="9">
        <f>IF('441 - Coffee &amp; Cocktail'!B415="","",IF('441 - Coffee &amp; Cocktail-WUO_ERR'!A415="","Validated",HYPERLINK("#"&amp;ADDRESS(415,'441 - Coffee &amp; Cocktail-WUO_TRK'!A415),_xlfn.TEXTAFTER('441 - Coffee &amp; Cocktail-WUO_ERR'!A415,":"))))</f>
        <v/>
      </c>
    </row>
    <row r="416">
      <c r="A416" s="9">
        <f>IF('441 - Coffee &amp; Cocktail'!B416="","",IF('441 - Coffee &amp; Cocktail-WUO_ERR'!A416="","Validated",HYPERLINK("#"&amp;ADDRESS(416,'441 - Coffee &amp; Cocktail-WUO_TRK'!A416),_xlfn.TEXTAFTER('441 - Coffee &amp; Cocktail-WUO_ERR'!A416,":"))))</f>
        <v/>
      </c>
    </row>
    <row r="417">
      <c r="A417" s="9">
        <f>IF('441 - Coffee &amp; Cocktail'!B417="","",IF('441 - Coffee &amp; Cocktail-WUO_ERR'!A417="","Validated",HYPERLINK("#"&amp;ADDRESS(417,'441 - Coffee &amp; Cocktail-WUO_TRK'!A417),_xlfn.TEXTAFTER('441 - Coffee &amp; Cocktail-WUO_ERR'!A417,":"))))</f>
        <v/>
      </c>
    </row>
    <row r="418">
      <c r="A418" s="9">
        <f>IF('441 - Coffee &amp; Cocktail'!B418="","",IF('441 - Coffee &amp; Cocktail-WUO_ERR'!A418="","Validated",HYPERLINK("#"&amp;ADDRESS(418,'441 - Coffee &amp; Cocktail-WUO_TRK'!A418),_xlfn.TEXTAFTER('441 - Coffee &amp; Cocktail-WUO_ERR'!A418,":"))))</f>
        <v/>
      </c>
    </row>
    <row r="419">
      <c r="A419" s="9">
        <f>IF('441 - Coffee &amp; Cocktail'!B419="","",IF('441 - Coffee &amp; Cocktail-WUO_ERR'!A419="","Validated",HYPERLINK("#"&amp;ADDRESS(419,'441 - Coffee &amp; Cocktail-WUO_TRK'!A419),_xlfn.TEXTAFTER('441 - Coffee &amp; Cocktail-WUO_ERR'!A419,":"))))</f>
        <v/>
      </c>
    </row>
    <row r="420">
      <c r="A420" s="9">
        <f>IF('441 - Coffee &amp; Cocktail'!B420="","",IF('441 - Coffee &amp; Cocktail-WUO_ERR'!A420="","Validated",HYPERLINK("#"&amp;ADDRESS(420,'441 - Coffee &amp; Cocktail-WUO_TRK'!A420),_xlfn.TEXTAFTER('441 - Coffee &amp; Cocktail-WUO_ERR'!A420,":"))))</f>
        <v/>
      </c>
    </row>
    <row r="421">
      <c r="A421" s="9">
        <f>IF('441 - Coffee &amp; Cocktail'!B421="","",IF('441 - Coffee &amp; Cocktail-WUO_ERR'!A421="","Validated",HYPERLINK("#"&amp;ADDRESS(421,'441 - Coffee &amp; Cocktail-WUO_TRK'!A421),_xlfn.TEXTAFTER('441 - Coffee &amp; Cocktail-WUO_ERR'!A421,":"))))</f>
        <v/>
      </c>
    </row>
    <row r="422">
      <c r="A422" s="9">
        <f>IF('441 - Coffee &amp; Cocktail'!B422="","",IF('441 - Coffee &amp; Cocktail-WUO_ERR'!A422="","Validated",HYPERLINK("#"&amp;ADDRESS(422,'441 - Coffee &amp; Cocktail-WUO_TRK'!A422),_xlfn.TEXTAFTER('441 - Coffee &amp; Cocktail-WUO_ERR'!A422,":"))))</f>
        <v/>
      </c>
    </row>
    <row r="423">
      <c r="A423" s="9">
        <f>IF('441 - Coffee &amp; Cocktail'!B423="","",IF('441 - Coffee &amp; Cocktail-WUO_ERR'!A423="","Validated",HYPERLINK("#"&amp;ADDRESS(423,'441 - Coffee &amp; Cocktail-WUO_TRK'!A423),_xlfn.TEXTAFTER('441 - Coffee &amp; Cocktail-WUO_ERR'!A423,":"))))</f>
        <v/>
      </c>
    </row>
    <row r="424">
      <c r="A424" s="9">
        <f>IF('441 - Coffee &amp; Cocktail'!B424="","",IF('441 - Coffee &amp; Cocktail-WUO_ERR'!A424="","Validated",HYPERLINK("#"&amp;ADDRESS(424,'441 - Coffee &amp; Cocktail-WUO_TRK'!A424),_xlfn.TEXTAFTER('441 - Coffee &amp; Cocktail-WUO_ERR'!A424,":"))))</f>
        <v/>
      </c>
    </row>
    <row r="425">
      <c r="A425" s="9">
        <f>IF('441 - Coffee &amp; Cocktail'!B425="","",IF('441 - Coffee &amp; Cocktail-WUO_ERR'!A425="","Validated",HYPERLINK("#"&amp;ADDRESS(425,'441 - Coffee &amp; Cocktail-WUO_TRK'!A425),_xlfn.TEXTAFTER('441 - Coffee &amp; Cocktail-WUO_ERR'!A425,":"))))</f>
        <v/>
      </c>
    </row>
    <row r="426">
      <c r="A426" s="9">
        <f>IF('441 - Coffee &amp; Cocktail'!B426="","",IF('441 - Coffee &amp; Cocktail-WUO_ERR'!A426="","Validated",HYPERLINK("#"&amp;ADDRESS(426,'441 - Coffee &amp; Cocktail-WUO_TRK'!A426),_xlfn.TEXTAFTER('441 - Coffee &amp; Cocktail-WUO_ERR'!A426,":"))))</f>
        <v/>
      </c>
    </row>
    <row r="427">
      <c r="A427" s="9">
        <f>IF('441 - Coffee &amp; Cocktail'!B427="","",IF('441 - Coffee &amp; Cocktail-WUO_ERR'!A427="","Validated",HYPERLINK("#"&amp;ADDRESS(427,'441 - Coffee &amp; Cocktail-WUO_TRK'!A427),_xlfn.TEXTAFTER('441 - Coffee &amp; Cocktail-WUO_ERR'!A427,":"))))</f>
        <v/>
      </c>
    </row>
    <row r="428">
      <c r="A428" s="9">
        <f>IF('441 - Coffee &amp; Cocktail'!B428="","",IF('441 - Coffee &amp; Cocktail-WUO_ERR'!A428="","Validated",HYPERLINK("#"&amp;ADDRESS(428,'441 - Coffee &amp; Cocktail-WUO_TRK'!A428),_xlfn.TEXTAFTER('441 - Coffee &amp; Cocktail-WUO_ERR'!A428,":"))))</f>
        <v/>
      </c>
    </row>
    <row r="429">
      <c r="A429" s="9">
        <f>IF('441 - Coffee &amp; Cocktail'!B429="","",IF('441 - Coffee &amp; Cocktail-WUO_ERR'!A429="","Validated",HYPERLINK("#"&amp;ADDRESS(429,'441 - Coffee &amp; Cocktail-WUO_TRK'!A429),_xlfn.TEXTAFTER('441 - Coffee &amp; Cocktail-WUO_ERR'!A429,":"))))</f>
        <v/>
      </c>
    </row>
    <row r="430">
      <c r="A430" s="9">
        <f>IF('441 - Coffee &amp; Cocktail'!B430="","",IF('441 - Coffee &amp; Cocktail-WUO_ERR'!A430="","Validated",HYPERLINK("#"&amp;ADDRESS(430,'441 - Coffee &amp; Cocktail-WUO_TRK'!A430),_xlfn.TEXTAFTER('441 - Coffee &amp; Cocktail-WUO_ERR'!A430,":"))))</f>
        <v/>
      </c>
    </row>
    <row r="431">
      <c r="A431" s="9">
        <f>IF('441 - Coffee &amp; Cocktail'!B431="","",IF('441 - Coffee &amp; Cocktail-WUO_ERR'!A431="","Validated",HYPERLINK("#"&amp;ADDRESS(431,'441 - Coffee &amp; Cocktail-WUO_TRK'!A431),_xlfn.TEXTAFTER('441 - Coffee &amp; Cocktail-WUO_ERR'!A431,":"))))</f>
        <v/>
      </c>
    </row>
    <row r="432">
      <c r="A432" s="9">
        <f>IF('441 - Coffee &amp; Cocktail'!B432="","",IF('441 - Coffee &amp; Cocktail-WUO_ERR'!A432="","Validated",HYPERLINK("#"&amp;ADDRESS(432,'441 - Coffee &amp; Cocktail-WUO_TRK'!A432),_xlfn.TEXTAFTER('441 - Coffee &amp; Cocktail-WUO_ERR'!A432,":"))))</f>
        <v/>
      </c>
    </row>
    <row r="433">
      <c r="A433" s="9">
        <f>IF('441 - Coffee &amp; Cocktail'!B433="","",IF('441 - Coffee &amp; Cocktail-WUO_ERR'!A433="","Validated",HYPERLINK("#"&amp;ADDRESS(433,'441 - Coffee &amp; Cocktail-WUO_TRK'!A433),_xlfn.TEXTAFTER('441 - Coffee &amp; Cocktail-WUO_ERR'!A433,":"))))</f>
        <v/>
      </c>
    </row>
    <row r="434">
      <c r="A434" s="9">
        <f>IF('441 - Coffee &amp; Cocktail'!B434="","",IF('441 - Coffee &amp; Cocktail-WUO_ERR'!A434="","Validated",HYPERLINK("#"&amp;ADDRESS(434,'441 - Coffee &amp; Cocktail-WUO_TRK'!A434),_xlfn.TEXTAFTER('441 - Coffee &amp; Cocktail-WUO_ERR'!A434,":"))))</f>
        <v/>
      </c>
    </row>
    <row r="435">
      <c r="A435" s="9">
        <f>IF('441 - Coffee &amp; Cocktail'!B435="","",IF('441 - Coffee &amp; Cocktail-WUO_ERR'!A435="","Validated",HYPERLINK("#"&amp;ADDRESS(435,'441 - Coffee &amp; Cocktail-WUO_TRK'!A435),_xlfn.TEXTAFTER('441 - Coffee &amp; Cocktail-WUO_ERR'!A435,":"))))</f>
        <v/>
      </c>
    </row>
    <row r="436">
      <c r="A436" s="9">
        <f>IF('441 - Coffee &amp; Cocktail'!B436="","",IF('441 - Coffee &amp; Cocktail-WUO_ERR'!A436="","Validated",HYPERLINK("#"&amp;ADDRESS(436,'441 - Coffee &amp; Cocktail-WUO_TRK'!A436),_xlfn.TEXTAFTER('441 - Coffee &amp; Cocktail-WUO_ERR'!A436,":"))))</f>
        <v/>
      </c>
    </row>
    <row r="437">
      <c r="A437" s="9">
        <f>IF('441 - Coffee &amp; Cocktail'!B437="","",IF('441 - Coffee &amp; Cocktail-WUO_ERR'!A437="","Validated",HYPERLINK("#"&amp;ADDRESS(437,'441 - Coffee &amp; Cocktail-WUO_TRK'!A437),_xlfn.TEXTAFTER('441 - Coffee &amp; Cocktail-WUO_ERR'!A437,":"))))</f>
        <v/>
      </c>
    </row>
    <row r="438">
      <c r="A438" s="9">
        <f>IF('441 - Coffee &amp; Cocktail'!B438="","",IF('441 - Coffee &amp; Cocktail-WUO_ERR'!A438="","Validated",HYPERLINK("#"&amp;ADDRESS(438,'441 - Coffee &amp; Cocktail-WUO_TRK'!A438),_xlfn.TEXTAFTER('441 - Coffee &amp; Cocktail-WUO_ERR'!A438,":"))))</f>
        <v/>
      </c>
    </row>
    <row r="439">
      <c r="A439" s="9">
        <f>IF('441 - Coffee &amp; Cocktail'!B439="","",IF('441 - Coffee &amp; Cocktail-WUO_ERR'!A439="","Validated",HYPERLINK("#"&amp;ADDRESS(439,'441 - Coffee &amp; Cocktail-WUO_TRK'!A439),_xlfn.TEXTAFTER('441 - Coffee &amp; Cocktail-WUO_ERR'!A439,":"))))</f>
        <v/>
      </c>
    </row>
    <row r="440">
      <c r="A440" s="9">
        <f>IF('441 - Coffee &amp; Cocktail'!B440="","",IF('441 - Coffee &amp; Cocktail-WUO_ERR'!A440="","Validated",HYPERLINK("#"&amp;ADDRESS(440,'441 - Coffee &amp; Cocktail-WUO_TRK'!A440),_xlfn.TEXTAFTER('441 - Coffee &amp; Cocktail-WUO_ERR'!A440,":"))))</f>
        <v/>
      </c>
    </row>
    <row r="441">
      <c r="A441" s="9">
        <f>IF('441 - Coffee &amp; Cocktail'!B441="","",IF('441 - Coffee &amp; Cocktail-WUO_ERR'!A441="","Validated",HYPERLINK("#"&amp;ADDRESS(441,'441 - Coffee &amp; Cocktail-WUO_TRK'!A441),_xlfn.TEXTAFTER('441 - Coffee &amp; Cocktail-WUO_ERR'!A441,":"))))</f>
        <v/>
      </c>
    </row>
    <row r="442">
      <c r="A442" s="9">
        <f>IF('441 - Coffee &amp; Cocktail'!B442="","",IF('441 - Coffee &amp; Cocktail-WUO_ERR'!A442="","Validated",HYPERLINK("#"&amp;ADDRESS(442,'441 - Coffee &amp; Cocktail-WUO_TRK'!A442),_xlfn.TEXTAFTER('441 - Coffee &amp; Cocktail-WUO_ERR'!A442,":"))))</f>
        <v/>
      </c>
    </row>
    <row r="443">
      <c r="A443" s="9">
        <f>IF('441 - Coffee &amp; Cocktail'!B443="","",IF('441 - Coffee &amp; Cocktail-WUO_ERR'!A443="","Validated",HYPERLINK("#"&amp;ADDRESS(443,'441 - Coffee &amp; Cocktail-WUO_TRK'!A443),_xlfn.TEXTAFTER('441 - Coffee &amp; Cocktail-WUO_ERR'!A443,":"))))</f>
        <v/>
      </c>
    </row>
    <row r="444">
      <c r="A444" s="9">
        <f>IF('441 - Coffee &amp; Cocktail'!B444="","",IF('441 - Coffee &amp; Cocktail-WUO_ERR'!A444="","Validated",HYPERLINK("#"&amp;ADDRESS(444,'441 - Coffee &amp; Cocktail-WUO_TRK'!A444),_xlfn.TEXTAFTER('441 - Coffee &amp; Cocktail-WUO_ERR'!A444,":"))))</f>
        <v/>
      </c>
    </row>
    <row r="445">
      <c r="A445" s="9">
        <f>IF('441 - Coffee &amp; Cocktail'!B445="","",IF('441 - Coffee &amp; Cocktail-WUO_ERR'!A445="","Validated",HYPERLINK("#"&amp;ADDRESS(445,'441 - Coffee &amp; Cocktail-WUO_TRK'!A445),_xlfn.TEXTAFTER('441 - Coffee &amp; Cocktail-WUO_ERR'!A445,":"))))</f>
        <v/>
      </c>
    </row>
    <row r="446">
      <c r="A446" s="9">
        <f>IF('441 - Coffee &amp; Cocktail'!B446="","",IF('441 - Coffee &amp; Cocktail-WUO_ERR'!A446="","Validated",HYPERLINK("#"&amp;ADDRESS(446,'441 - Coffee &amp; Cocktail-WUO_TRK'!A446),_xlfn.TEXTAFTER('441 - Coffee &amp; Cocktail-WUO_ERR'!A446,":"))))</f>
        <v/>
      </c>
    </row>
    <row r="447">
      <c r="A447" s="9">
        <f>IF('441 - Coffee &amp; Cocktail'!B447="","",IF('441 - Coffee &amp; Cocktail-WUO_ERR'!A447="","Validated",HYPERLINK("#"&amp;ADDRESS(447,'441 - Coffee &amp; Cocktail-WUO_TRK'!A447),_xlfn.TEXTAFTER('441 - Coffee &amp; Cocktail-WUO_ERR'!A447,":"))))</f>
        <v/>
      </c>
    </row>
    <row r="448">
      <c r="A448" s="9">
        <f>IF('441 - Coffee &amp; Cocktail'!B448="","",IF('441 - Coffee &amp; Cocktail-WUO_ERR'!A448="","Validated",HYPERLINK("#"&amp;ADDRESS(448,'441 - Coffee &amp; Cocktail-WUO_TRK'!A448),_xlfn.TEXTAFTER('441 - Coffee &amp; Cocktail-WUO_ERR'!A448,":"))))</f>
        <v/>
      </c>
    </row>
    <row r="449">
      <c r="A449" s="9">
        <f>IF('441 - Coffee &amp; Cocktail'!B449="","",IF('441 - Coffee &amp; Cocktail-WUO_ERR'!A449="","Validated",HYPERLINK("#"&amp;ADDRESS(449,'441 - Coffee &amp; Cocktail-WUO_TRK'!A449),_xlfn.TEXTAFTER('441 - Coffee &amp; Cocktail-WUO_ERR'!A449,":"))))</f>
        <v/>
      </c>
    </row>
    <row r="450">
      <c r="A450" s="9">
        <f>IF('441 - Coffee &amp; Cocktail'!B450="","",IF('441 - Coffee &amp; Cocktail-WUO_ERR'!A450="","Validated",HYPERLINK("#"&amp;ADDRESS(450,'441 - Coffee &amp; Cocktail-WUO_TRK'!A450),_xlfn.TEXTAFTER('441 - Coffee &amp; Cocktail-WUO_ERR'!A450,":"))))</f>
        <v/>
      </c>
    </row>
    <row r="451">
      <c r="A451" s="9">
        <f>IF('441 - Coffee &amp; Cocktail'!B451="","",IF('441 - Coffee &amp; Cocktail-WUO_ERR'!A451="","Validated",HYPERLINK("#"&amp;ADDRESS(451,'441 - Coffee &amp; Cocktail-WUO_TRK'!A451),_xlfn.TEXTAFTER('441 - Coffee &amp; Cocktail-WUO_ERR'!A451,":"))))</f>
        <v/>
      </c>
    </row>
    <row r="452">
      <c r="A452" s="9">
        <f>IF('441 - Coffee &amp; Cocktail'!B452="","",IF('441 - Coffee &amp; Cocktail-WUO_ERR'!A452="","Validated",HYPERLINK("#"&amp;ADDRESS(452,'441 - Coffee &amp; Cocktail-WUO_TRK'!A452),_xlfn.TEXTAFTER('441 - Coffee &amp; Cocktail-WUO_ERR'!A452,":"))))</f>
        <v/>
      </c>
    </row>
    <row r="453">
      <c r="A453" s="9">
        <f>IF('441 - Coffee &amp; Cocktail'!B453="","",IF('441 - Coffee &amp; Cocktail-WUO_ERR'!A453="","Validated",HYPERLINK("#"&amp;ADDRESS(453,'441 - Coffee &amp; Cocktail-WUO_TRK'!A453),_xlfn.TEXTAFTER('441 - Coffee &amp; Cocktail-WUO_ERR'!A453,":"))))</f>
        <v/>
      </c>
    </row>
    <row r="454">
      <c r="A454" s="9">
        <f>IF('441 - Coffee &amp; Cocktail'!B454="","",IF('441 - Coffee &amp; Cocktail-WUO_ERR'!A454="","Validated",HYPERLINK("#"&amp;ADDRESS(454,'441 - Coffee &amp; Cocktail-WUO_TRK'!A454),_xlfn.TEXTAFTER('441 - Coffee &amp; Cocktail-WUO_ERR'!A454,":"))))</f>
        <v/>
      </c>
    </row>
    <row r="455">
      <c r="A455" s="9">
        <f>IF('441 - Coffee &amp; Cocktail'!B455="","",IF('441 - Coffee &amp; Cocktail-WUO_ERR'!A455="","Validated",HYPERLINK("#"&amp;ADDRESS(455,'441 - Coffee &amp; Cocktail-WUO_TRK'!A455),_xlfn.TEXTAFTER('441 - Coffee &amp; Cocktail-WUO_ERR'!A455,":"))))</f>
        <v/>
      </c>
    </row>
    <row r="456">
      <c r="A456" s="9">
        <f>IF('441 - Coffee &amp; Cocktail'!B456="","",IF('441 - Coffee &amp; Cocktail-WUO_ERR'!A456="","Validated",HYPERLINK("#"&amp;ADDRESS(456,'441 - Coffee &amp; Cocktail-WUO_TRK'!A456),_xlfn.TEXTAFTER('441 - Coffee &amp; Cocktail-WUO_ERR'!A456,":"))))</f>
        <v/>
      </c>
    </row>
    <row r="457">
      <c r="A457" s="9">
        <f>IF('441 - Coffee &amp; Cocktail'!B457="","",IF('441 - Coffee &amp; Cocktail-WUO_ERR'!A457="","Validated",HYPERLINK("#"&amp;ADDRESS(457,'441 - Coffee &amp; Cocktail-WUO_TRK'!A457),_xlfn.TEXTAFTER('441 - Coffee &amp; Cocktail-WUO_ERR'!A457,":"))))</f>
        <v/>
      </c>
    </row>
    <row r="458">
      <c r="A458" s="9">
        <f>IF('441 - Coffee &amp; Cocktail'!B458="","",IF('441 - Coffee &amp; Cocktail-WUO_ERR'!A458="","Validated",HYPERLINK("#"&amp;ADDRESS(458,'441 - Coffee &amp; Cocktail-WUO_TRK'!A458),_xlfn.TEXTAFTER('441 - Coffee &amp; Cocktail-WUO_ERR'!A458,":"))))</f>
        <v/>
      </c>
    </row>
    <row r="459">
      <c r="A459" s="9">
        <f>IF('441 - Coffee &amp; Cocktail'!B459="","",IF('441 - Coffee &amp; Cocktail-WUO_ERR'!A459="","Validated",HYPERLINK("#"&amp;ADDRESS(459,'441 - Coffee &amp; Cocktail-WUO_TRK'!A459),_xlfn.TEXTAFTER('441 - Coffee &amp; Cocktail-WUO_ERR'!A459,":"))))</f>
        <v/>
      </c>
    </row>
    <row r="460">
      <c r="A460" s="9">
        <f>IF('441 - Coffee &amp; Cocktail'!B460="","",IF('441 - Coffee &amp; Cocktail-WUO_ERR'!A460="","Validated",HYPERLINK("#"&amp;ADDRESS(460,'441 - Coffee &amp; Cocktail-WUO_TRK'!A460),_xlfn.TEXTAFTER('441 - Coffee &amp; Cocktail-WUO_ERR'!A460,":"))))</f>
        <v/>
      </c>
    </row>
    <row r="461">
      <c r="A461" s="9">
        <f>IF('441 - Coffee &amp; Cocktail'!B461="","",IF('441 - Coffee &amp; Cocktail-WUO_ERR'!A461="","Validated",HYPERLINK("#"&amp;ADDRESS(461,'441 - Coffee &amp; Cocktail-WUO_TRK'!A461),_xlfn.TEXTAFTER('441 - Coffee &amp; Cocktail-WUO_ERR'!A461,":"))))</f>
        <v/>
      </c>
    </row>
    <row r="462">
      <c r="A462" s="9">
        <f>IF('441 - Coffee &amp; Cocktail'!B462="","",IF('441 - Coffee &amp; Cocktail-WUO_ERR'!A462="","Validated",HYPERLINK("#"&amp;ADDRESS(462,'441 - Coffee &amp; Cocktail-WUO_TRK'!A462),_xlfn.TEXTAFTER('441 - Coffee &amp; Cocktail-WUO_ERR'!A462,":"))))</f>
        <v/>
      </c>
    </row>
    <row r="463">
      <c r="A463" s="9">
        <f>IF('441 - Coffee &amp; Cocktail'!B463="","",IF('441 - Coffee &amp; Cocktail-WUO_ERR'!A463="","Validated",HYPERLINK("#"&amp;ADDRESS(463,'441 - Coffee &amp; Cocktail-WUO_TRK'!A463),_xlfn.TEXTAFTER('441 - Coffee &amp; Cocktail-WUO_ERR'!A463,":"))))</f>
        <v/>
      </c>
    </row>
    <row r="464">
      <c r="A464" s="9">
        <f>IF('441 - Coffee &amp; Cocktail'!B464="","",IF('441 - Coffee &amp; Cocktail-WUO_ERR'!A464="","Validated",HYPERLINK("#"&amp;ADDRESS(464,'441 - Coffee &amp; Cocktail-WUO_TRK'!A464),_xlfn.TEXTAFTER('441 - Coffee &amp; Cocktail-WUO_ERR'!A464,":"))))</f>
        <v/>
      </c>
    </row>
    <row r="465">
      <c r="A465" s="9">
        <f>IF('441 - Coffee &amp; Cocktail'!B465="","",IF('441 - Coffee &amp; Cocktail-WUO_ERR'!A465="","Validated",HYPERLINK("#"&amp;ADDRESS(465,'441 - Coffee &amp; Cocktail-WUO_TRK'!A465),_xlfn.TEXTAFTER('441 - Coffee &amp; Cocktail-WUO_ERR'!A465,":"))))</f>
        <v/>
      </c>
    </row>
    <row r="466">
      <c r="A466" s="9">
        <f>IF('441 - Coffee &amp; Cocktail'!B466="","",IF('441 - Coffee &amp; Cocktail-WUO_ERR'!A466="","Validated",HYPERLINK("#"&amp;ADDRESS(466,'441 - Coffee &amp; Cocktail-WUO_TRK'!A466),_xlfn.TEXTAFTER('441 - Coffee &amp; Cocktail-WUO_ERR'!A466,":"))))</f>
        <v/>
      </c>
    </row>
    <row r="467">
      <c r="A467" s="9">
        <f>IF('441 - Coffee &amp; Cocktail'!B467="","",IF('441 - Coffee &amp; Cocktail-WUO_ERR'!A467="","Validated",HYPERLINK("#"&amp;ADDRESS(467,'441 - Coffee &amp; Cocktail-WUO_TRK'!A467),_xlfn.TEXTAFTER('441 - Coffee &amp; Cocktail-WUO_ERR'!A467,":"))))</f>
        <v/>
      </c>
    </row>
    <row r="468">
      <c r="A468" s="9">
        <f>IF('441 - Coffee &amp; Cocktail'!B468="","",IF('441 - Coffee &amp; Cocktail-WUO_ERR'!A468="","Validated",HYPERLINK("#"&amp;ADDRESS(468,'441 - Coffee &amp; Cocktail-WUO_TRK'!A468),_xlfn.TEXTAFTER('441 - Coffee &amp; Cocktail-WUO_ERR'!A468,":"))))</f>
        <v/>
      </c>
    </row>
    <row r="469">
      <c r="A469" s="9">
        <f>IF('441 - Coffee &amp; Cocktail'!B469="","",IF('441 - Coffee &amp; Cocktail-WUO_ERR'!A469="","Validated",HYPERLINK("#"&amp;ADDRESS(469,'441 - Coffee &amp; Cocktail-WUO_TRK'!A469),_xlfn.TEXTAFTER('441 - Coffee &amp; Cocktail-WUO_ERR'!A469,":"))))</f>
        <v/>
      </c>
    </row>
    <row r="470">
      <c r="A470" s="9">
        <f>IF('441 - Coffee &amp; Cocktail'!B470="","",IF('441 - Coffee &amp; Cocktail-WUO_ERR'!A470="","Validated",HYPERLINK("#"&amp;ADDRESS(470,'441 - Coffee &amp; Cocktail-WUO_TRK'!A470),_xlfn.TEXTAFTER('441 - Coffee &amp; Cocktail-WUO_ERR'!A470,":"))))</f>
        <v/>
      </c>
    </row>
    <row r="471">
      <c r="A471" s="9">
        <f>IF('441 - Coffee &amp; Cocktail'!B471="","",IF('441 - Coffee &amp; Cocktail-WUO_ERR'!A471="","Validated",HYPERLINK("#"&amp;ADDRESS(471,'441 - Coffee &amp; Cocktail-WUO_TRK'!A471),_xlfn.TEXTAFTER('441 - Coffee &amp; Cocktail-WUO_ERR'!A471,":"))))</f>
        <v/>
      </c>
    </row>
    <row r="472">
      <c r="A472" s="9">
        <f>IF('441 - Coffee &amp; Cocktail'!B472="","",IF('441 - Coffee &amp; Cocktail-WUO_ERR'!A472="","Validated",HYPERLINK("#"&amp;ADDRESS(472,'441 - Coffee &amp; Cocktail-WUO_TRK'!A472),_xlfn.TEXTAFTER('441 - Coffee &amp; Cocktail-WUO_ERR'!A472,":"))))</f>
        <v/>
      </c>
    </row>
    <row r="473">
      <c r="A473" s="9">
        <f>IF('441 - Coffee &amp; Cocktail'!B473="","",IF('441 - Coffee &amp; Cocktail-WUO_ERR'!A473="","Validated",HYPERLINK("#"&amp;ADDRESS(473,'441 - Coffee &amp; Cocktail-WUO_TRK'!A473),_xlfn.TEXTAFTER('441 - Coffee &amp; Cocktail-WUO_ERR'!A473,":"))))</f>
        <v/>
      </c>
    </row>
    <row r="474">
      <c r="A474" s="9">
        <f>IF('441 - Coffee &amp; Cocktail'!B474="","",IF('441 - Coffee &amp; Cocktail-WUO_ERR'!A474="","Validated",HYPERLINK("#"&amp;ADDRESS(474,'441 - Coffee &amp; Cocktail-WUO_TRK'!A474),_xlfn.TEXTAFTER('441 - Coffee &amp; Cocktail-WUO_ERR'!A474,":"))))</f>
        <v/>
      </c>
    </row>
    <row r="475">
      <c r="A475" s="9">
        <f>IF('441 - Coffee &amp; Cocktail'!B475="","",IF('441 - Coffee &amp; Cocktail-WUO_ERR'!A475="","Validated",HYPERLINK("#"&amp;ADDRESS(475,'441 - Coffee &amp; Cocktail-WUO_TRK'!A475),_xlfn.TEXTAFTER('441 - Coffee &amp; Cocktail-WUO_ERR'!A475,":"))))</f>
        <v/>
      </c>
    </row>
    <row r="476">
      <c r="A476" s="9">
        <f>IF('441 - Coffee &amp; Cocktail'!B476="","",IF('441 - Coffee &amp; Cocktail-WUO_ERR'!A476="","Validated",HYPERLINK("#"&amp;ADDRESS(476,'441 - Coffee &amp; Cocktail-WUO_TRK'!A476),_xlfn.TEXTAFTER('441 - Coffee &amp; Cocktail-WUO_ERR'!A476,":"))))</f>
        <v/>
      </c>
    </row>
    <row r="477">
      <c r="A477" s="9">
        <f>IF('441 - Coffee &amp; Cocktail'!B477="","",IF('441 - Coffee &amp; Cocktail-WUO_ERR'!A477="","Validated",HYPERLINK("#"&amp;ADDRESS(477,'441 - Coffee &amp; Cocktail-WUO_TRK'!A477),_xlfn.TEXTAFTER('441 - Coffee &amp; Cocktail-WUO_ERR'!A477,":"))))</f>
        <v/>
      </c>
    </row>
    <row r="478">
      <c r="A478" s="9">
        <f>IF('441 - Coffee &amp; Cocktail'!B478="","",IF('441 - Coffee &amp; Cocktail-WUO_ERR'!A478="","Validated",HYPERLINK("#"&amp;ADDRESS(478,'441 - Coffee &amp; Cocktail-WUO_TRK'!A478),_xlfn.TEXTAFTER('441 - Coffee &amp; Cocktail-WUO_ERR'!A478,":"))))</f>
        <v/>
      </c>
    </row>
    <row r="479">
      <c r="A479" s="9">
        <f>IF('441 - Coffee &amp; Cocktail'!B479="","",IF('441 - Coffee &amp; Cocktail-WUO_ERR'!A479="","Validated",HYPERLINK("#"&amp;ADDRESS(479,'441 - Coffee &amp; Cocktail-WUO_TRK'!A479),_xlfn.TEXTAFTER('441 - Coffee &amp; Cocktail-WUO_ERR'!A479,":"))))</f>
        <v/>
      </c>
    </row>
    <row r="480">
      <c r="A480" s="9">
        <f>IF('441 - Coffee &amp; Cocktail'!B480="","",IF('441 - Coffee &amp; Cocktail-WUO_ERR'!A480="","Validated",HYPERLINK("#"&amp;ADDRESS(480,'441 - Coffee &amp; Cocktail-WUO_TRK'!A480),_xlfn.TEXTAFTER('441 - Coffee &amp; Cocktail-WUO_ERR'!A480,":"))))</f>
        <v/>
      </c>
    </row>
    <row r="481">
      <c r="A481" s="9">
        <f>IF('441 - Coffee &amp; Cocktail'!B481="","",IF('441 - Coffee &amp; Cocktail-WUO_ERR'!A481="","Validated",HYPERLINK("#"&amp;ADDRESS(481,'441 - Coffee &amp; Cocktail-WUO_TRK'!A481),_xlfn.TEXTAFTER('441 - Coffee &amp; Cocktail-WUO_ERR'!A481,":"))))</f>
        <v/>
      </c>
    </row>
    <row r="482">
      <c r="A482" s="9">
        <f>IF('441 - Coffee &amp; Cocktail'!B482="","",IF('441 - Coffee &amp; Cocktail-WUO_ERR'!A482="","Validated",HYPERLINK("#"&amp;ADDRESS(482,'441 - Coffee &amp; Cocktail-WUO_TRK'!A482),_xlfn.TEXTAFTER('441 - Coffee &amp; Cocktail-WUO_ERR'!A482,":"))))</f>
        <v/>
      </c>
    </row>
    <row r="483">
      <c r="A483" s="9">
        <f>IF('441 - Coffee &amp; Cocktail'!B483="","",IF('441 - Coffee &amp; Cocktail-WUO_ERR'!A483="","Validated",HYPERLINK("#"&amp;ADDRESS(483,'441 - Coffee &amp; Cocktail-WUO_TRK'!A483),_xlfn.TEXTAFTER('441 - Coffee &amp; Cocktail-WUO_ERR'!A483,":"))))</f>
        <v/>
      </c>
    </row>
    <row r="484">
      <c r="A484" s="9">
        <f>IF('441 - Coffee &amp; Cocktail'!B484="","",IF('441 - Coffee &amp; Cocktail-WUO_ERR'!A484="","Validated",HYPERLINK("#"&amp;ADDRESS(484,'441 - Coffee &amp; Cocktail-WUO_TRK'!A484),_xlfn.TEXTAFTER('441 - Coffee &amp; Cocktail-WUO_ERR'!A484,":"))))</f>
        <v/>
      </c>
    </row>
    <row r="485">
      <c r="A485" s="9">
        <f>IF('441 - Coffee &amp; Cocktail'!B485="","",IF('441 - Coffee &amp; Cocktail-WUO_ERR'!A485="","Validated",HYPERLINK("#"&amp;ADDRESS(485,'441 - Coffee &amp; Cocktail-WUO_TRK'!A485),_xlfn.TEXTAFTER('441 - Coffee &amp; Cocktail-WUO_ERR'!A485,":"))))</f>
        <v/>
      </c>
    </row>
    <row r="486">
      <c r="A486" s="9">
        <f>IF('441 - Coffee &amp; Cocktail'!B486="","",IF('441 - Coffee &amp; Cocktail-WUO_ERR'!A486="","Validated",HYPERLINK("#"&amp;ADDRESS(486,'441 - Coffee &amp; Cocktail-WUO_TRK'!A486),_xlfn.TEXTAFTER('441 - Coffee &amp; Cocktail-WUO_ERR'!A486,":"))))</f>
        <v/>
      </c>
    </row>
    <row r="487">
      <c r="A487" s="9">
        <f>IF('441 - Coffee &amp; Cocktail'!B487="","",IF('441 - Coffee &amp; Cocktail-WUO_ERR'!A487="","Validated",HYPERLINK("#"&amp;ADDRESS(487,'441 - Coffee &amp; Cocktail-WUO_TRK'!A487),_xlfn.TEXTAFTER('441 - Coffee &amp; Cocktail-WUO_ERR'!A487,":"))))</f>
        <v/>
      </c>
    </row>
    <row r="488">
      <c r="A488" s="9">
        <f>IF('441 - Coffee &amp; Cocktail'!B488="","",IF('441 - Coffee &amp; Cocktail-WUO_ERR'!A488="","Validated",HYPERLINK("#"&amp;ADDRESS(488,'441 - Coffee &amp; Cocktail-WUO_TRK'!A488),_xlfn.TEXTAFTER('441 - Coffee &amp; Cocktail-WUO_ERR'!A488,":"))))</f>
        <v/>
      </c>
    </row>
    <row r="489">
      <c r="A489" s="9">
        <f>IF('441 - Coffee &amp; Cocktail'!B489="","",IF('441 - Coffee &amp; Cocktail-WUO_ERR'!A489="","Validated",HYPERLINK("#"&amp;ADDRESS(489,'441 - Coffee &amp; Cocktail-WUO_TRK'!A489),_xlfn.TEXTAFTER('441 - Coffee &amp; Cocktail-WUO_ERR'!A489,":"))))</f>
        <v/>
      </c>
    </row>
    <row r="490">
      <c r="A490" s="9">
        <f>IF('441 - Coffee &amp; Cocktail'!B490="","",IF('441 - Coffee &amp; Cocktail-WUO_ERR'!A490="","Validated",HYPERLINK("#"&amp;ADDRESS(490,'441 - Coffee &amp; Cocktail-WUO_TRK'!A490),_xlfn.TEXTAFTER('441 - Coffee &amp; Cocktail-WUO_ERR'!A490,":"))))</f>
        <v/>
      </c>
    </row>
    <row r="491">
      <c r="A491" s="9">
        <f>IF('441 - Coffee &amp; Cocktail'!B491="","",IF('441 - Coffee &amp; Cocktail-WUO_ERR'!A491="","Validated",HYPERLINK("#"&amp;ADDRESS(491,'441 - Coffee &amp; Cocktail-WUO_TRK'!A491),_xlfn.TEXTAFTER('441 - Coffee &amp; Cocktail-WUO_ERR'!A491,":"))))</f>
        <v/>
      </c>
    </row>
    <row r="492">
      <c r="A492" s="9">
        <f>IF('441 - Coffee &amp; Cocktail'!B492="","",IF('441 - Coffee &amp; Cocktail-WUO_ERR'!A492="","Validated",HYPERLINK("#"&amp;ADDRESS(492,'441 - Coffee &amp; Cocktail-WUO_TRK'!A492),_xlfn.TEXTAFTER('441 - Coffee &amp; Cocktail-WUO_ERR'!A492,":"))))</f>
        <v/>
      </c>
    </row>
    <row r="493">
      <c r="A493" s="9">
        <f>IF('441 - Coffee &amp; Cocktail'!B493="","",IF('441 - Coffee &amp; Cocktail-WUO_ERR'!A493="","Validated",HYPERLINK("#"&amp;ADDRESS(493,'441 - Coffee &amp; Cocktail-WUO_TRK'!A493),_xlfn.TEXTAFTER('441 - Coffee &amp; Cocktail-WUO_ERR'!A493,":"))))</f>
        <v/>
      </c>
    </row>
    <row r="494">
      <c r="A494" s="9">
        <f>IF('441 - Coffee &amp; Cocktail'!B494="","",IF('441 - Coffee &amp; Cocktail-WUO_ERR'!A494="","Validated",HYPERLINK("#"&amp;ADDRESS(494,'441 - Coffee &amp; Cocktail-WUO_TRK'!A494),_xlfn.TEXTAFTER('441 - Coffee &amp; Cocktail-WUO_ERR'!A494,":"))))</f>
        <v/>
      </c>
    </row>
    <row r="495">
      <c r="A495" s="9">
        <f>IF('441 - Coffee &amp; Cocktail'!B495="","",IF('441 - Coffee &amp; Cocktail-WUO_ERR'!A495="","Validated",HYPERLINK("#"&amp;ADDRESS(495,'441 - Coffee &amp; Cocktail-WUO_TRK'!A495),_xlfn.TEXTAFTER('441 - Coffee &amp; Cocktail-WUO_ERR'!A495,":"))))</f>
        <v/>
      </c>
    </row>
    <row r="496">
      <c r="A496" s="9">
        <f>IF('441 - Coffee &amp; Cocktail'!B496="","",IF('441 - Coffee &amp; Cocktail-WUO_ERR'!A496="","Validated",HYPERLINK("#"&amp;ADDRESS(496,'441 - Coffee &amp; Cocktail-WUO_TRK'!A496),_xlfn.TEXTAFTER('441 - Coffee &amp; Cocktail-WUO_ERR'!A496,":"))))</f>
        <v/>
      </c>
    </row>
    <row r="497">
      <c r="A497" s="9">
        <f>IF('441 - Coffee &amp; Cocktail'!B497="","",IF('441 - Coffee &amp; Cocktail-WUO_ERR'!A497="","Validated",HYPERLINK("#"&amp;ADDRESS(497,'441 - Coffee &amp; Cocktail-WUO_TRK'!A497),_xlfn.TEXTAFTER('441 - Coffee &amp; Cocktail-WUO_ERR'!A497,":"))))</f>
        <v/>
      </c>
    </row>
    <row r="498">
      <c r="A498" s="9">
        <f>IF('441 - Coffee &amp; Cocktail'!B498="","",IF('441 - Coffee &amp; Cocktail-WUO_ERR'!A498="","Validated",HYPERLINK("#"&amp;ADDRESS(498,'441 - Coffee &amp; Cocktail-WUO_TRK'!A498),_xlfn.TEXTAFTER('441 - Coffee &amp; Cocktail-WUO_ERR'!A498,":"))))</f>
        <v/>
      </c>
    </row>
    <row r="499">
      <c r="A499" s="9">
        <f>IF('441 - Coffee &amp; Cocktail'!B499="","",IF('441 - Coffee &amp; Cocktail-WUO_ERR'!A499="","Validated",HYPERLINK("#"&amp;ADDRESS(499,'441 - Coffee &amp; Cocktail-WUO_TRK'!A499),_xlfn.TEXTAFTER('441 - Coffee &amp; Cocktail-WUO_ERR'!A499,":"))))</f>
        <v/>
      </c>
    </row>
    <row r="500">
      <c r="A500" s="9">
        <f>IF('441 - Coffee &amp; Cocktail'!B500="","",IF('441 - Coffee &amp; Cocktail-WUO_ERR'!A500="","Validated",HYPERLINK("#"&amp;ADDRESS(500,'441 - Coffee &amp; Cocktail-WUO_TRK'!A500),_xlfn.TEXTAFTER('441 - Coffee &amp; Cocktail-WUO_ERR'!A500,":"))))</f>
        <v/>
      </c>
    </row>
    <row r="501">
      <c r="A501" s="9">
        <f>IF('441 - Coffee &amp; Cocktail'!B501="","",IF('441 - Coffee &amp; Cocktail-WUO_ERR'!A501="","Validated",HYPERLINK("#"&amp;ADDRESS(501,'441 - Coffee &amp; Cocktail-WUO_TRK'!A501),_xlfn.TEXTAFTER('441 - Coffee &amp; Cocktail-WUO_ERR'!A501,":"))))</f>
        <v/>
      </c>
    </row>
    <row r="502">
      <c r="A502" s="9">
        <f>IF('441 - Coffee &amp; Cocktail'!B502="","",IF('441 - Coffee &amp; Cocktail-WUO_ERR'!A502="","Validated",HYPERLINK("#"&amp;ADDRESS(502,'441 - Coffee &amp; Cocktail-WUO_TRK'!A502),_xlfn.TEXTAFTER('441 - Coffee &amp; Cocktail-WUO_ERR'!A502,":"))))</f>
        <v/>
      </c>
    </row>
    <row r="503">
      <c r="A503" s="9">
        <f>IF('441 - Coffee &amp; Cocktail'!B503="","",IF('441 - Coffee &amp; Cocktail-WUO_ERR'!A503="","Validated",HYPERLINK("#"&amp;ADDRESS(503,'441 - Coffee &amp; Cocktail-WUO_TRK'!A503),_xlfn.TEXTAFTER('441 - Coffee &amp; Cocktail-WUO_ERR'!A503,":"))))</f>
        <v/>
      </c>
    </row>
    <row r="504">
      <c r="A504" s="9">
        <f>IF('441 - Coffee &amp; Cocktail'!B504="","",IF('441 - Coffee &amp; Cocktail-WUO_ERR'!A504="","Validated",HYPERLINK("#"&amp;ADDRESS(504,'441 - Coffee &amp; Cocktail-WUO_TRK'!A504),_xlfn.TEXTAFTER('441 - Coffee &amp; Cocktail-WUO_ERR'!A504,":"))))</f>
        <v/>
      </c>
    </row>
    <row r="505">
      <c r="A505" s="9">
        <f>IF('441 - Coffee &amp; Cocktail'!B505="","",IF('441 - Coffee &amp; Cocktail-WUO_ERR'!A505="","Validated",HYPERLINK("#"&amp;ADDRESS(505,'441 - Coffee &amp; Cocktail-WUO_TRK'!A505),_xlfn.TEXTAFTER('441 - Coffee &amp; Cocktail-WUO_ERR'!A505,":"))))</f>
        <v/>
      </c>
    </row>
    <row r="506">
      <c r="A506" s="9">
        <f>IF('441 - Coffee &amp; Cocktail'!B506="","",IF('441 - Coffee &amp; Cocktail-WUO_ERR'!A506="","Validated",HYPERLINK("#"&amp;ADDRESS(506,'441 - Coffee &amp; Cocktail-WUO_TRK'!A506),_xlfn.TEXTAFTER('441 - Coffee &amp; Cocktail-WUO_ERR'!A506,":"))))</f>
        <v/>
      </c>
    </row>
    <row r="507">
      <c r="A507" s="9">
        <f>IF('441 - Coffee &amp; Cocktail'!B507="","",IF('441 - Coffee &amp; Cocktail-WUO_ERR'!A507="","Validated",HYPERLINK("#"&amp;ADDRESS(507,'441 - Coffee &amp; Cocktail-WUO_TRK'!A507),_xlfn.TEXTAFTER('441 - Coffee &amp; Cocktail-WUO_ERR'!A507,":"))))</f>
        <v/>
      </c>
    </row>
    <row r="508">
      <c r="B508" t="inlineStr">
        <is>
          <t>W2758P27989356-60"W x 60"H Double Sliding Tub Shower Door, Aluminium Alloy Frame in Chrome, 1/4" (6mm) Thick SGCC Tempered Clear Glass.</t>
        </is>
      </c>
      <c r="E508" t="inlineStr">
        <is>
          <t>W2758P27989356-60"W x 60"H Double Sliding Tub Shower Door, Aluminium Alloy Frame in Chrome, 1/4" (6mm) Thick SGCC Tempered Clear Glass.</t>
        </is>
      </c>
      <c r="R508" t="n">
        <v>172</v>
      </c>
      <c r="T508" t="n">
        <v>242</v>
      </c>
      <c r="AD508" t="n">
        <v>88.40000000000001</v>
      </c>
      <c r="AL508" t="n">
        <v>94.59999999999999</v>
      </c>
      <c r="AM508" t="n">
        <v>3.9</v>
      </c>
      <c r="AN508" t="n">
        <v>31.5</v>
      </c>
      <c r="AO508" t="n">
        <v>59.4</v>
      </c>
      <c r="BR508" t="inlineStr">
        <is>
          <t>Chrome</t>
        </is>
      </c>
      <c r="BT508" t="inlineStr">
        <is>
          <t>Aluminium Alloy</t>
        </is>
      </c>
      <c r="BU508" t="inlineStr">
        <is>
          <t>Aluminium Alloy</t>
        </is>
      </c>
      <c r="DA508" t="inlineStr">
        <is>
          <t>Chrome</t>
        </is>
      </c>
      <c r="EB508" t="n">
        <v>60</v>
      </c>
      <c r="EC508" t="n">
        <v>60</v>
      </c>
      <c r="EE508" t="n">
        <v>88.40000000000001</v>
      </c>
    </row>
  </sheetData>
  <sheetProtection selectLockedCells="0" selectUnlockedCells="0" sheet="1" objects="1" insertRows="1" insertHyperlinks="1" autoFilter="1" scenarios="1" formatColumns="0" deleteColumns="1" insertColumns="1" pivotTables="1" deleteRows="1" formatCells="1" formatRows="0" sort="1" password="E8AD"/>
  <mergeCells count="9">
    <mergeCell ref="AL2:AO2"/>
    <mergeCell ref="AP2:AS2"/>
    <mergeCell ref="BO2:EM2"/>
    <mergeCell ref="U2:Z2"/>
    <mergeCell ref="R2:T2"/>
    <mergeCell ref="B2:I2"/>
    <mergeCell ref="AA2:AK2"/>
    <mergeCell ref="AT2:BN2"/>
    <mergeCell ref="J2:Q2"/>
  </mergeCells>
  <conditionalFormatting sqref="A8:A507">
    <cfRule type="expression" priority="136" dxfId="6">
      <formula>A8="Validated"</formula>
    </cfRule>
  </conditionalFormatting>
  <conditionalFormatting sqref="D7">
    <cfRule type="containsBlanks" priority="140" dxfId="221">
      <formula>LEN(TRIM(D7))=0</formula>
    </cfRule>
    <cfRule type="notContainsBlanks" priority="139" dxfId="39">
      <formula>LEN(TRIM(D7))&gt;0</formula>
    </cfRule>
  </conditionalFormatting>
  <conditionalFormatting sqref="D8:D10">
    <cfRule type="expression" priority="16" dxfId="39">
      <formula>AND($D$7&lt;&gt;"",D8="")</formula>
    </cfRule>
  </conditionalFormatting>
  <conditionalFormatting sqref="D11:D2501">
    <cfRule type="expression" priority="141" dxfId="39">
      <formula>AND($D$7&lt;&gt;"",D11="")</formula>
    </cfRule>
  </conditionalFormatting>
  <conditionalFormatting sqref="H7">
    <cfRule type="notContainsBlanks" priority="142" dxfId="39">
      <formula>LEN(TRIM(H7))&gt;0</formula>
    </cfRule>
    <cfRule type="containsBlanks" priority="143" dxfId="221">
      <formula>LEN(TRIM(H7))=0</formula>
    </cfRule>
  </conditionalFormatting>
  <conditionalFormatting sqref="H8:H10">
    <cfRule type="expression" priority="17" dxfId="39">
      <formula>AND($H$7&lt;&gt;"",H8="")</formula>
    </cfRule>
  </conditionalFormatting>
  <conditionalFormatting sqref="H11:H2501">
    <cfRule type="expression" priority="144" dxfId="39">
      <formula>AND($H$7&lt;&gt;"",H11="")</formula>
    </cfRule>
  </conditionalFormatting>
  <conditionalFormatting sqref="S8:S10">
    <cfRule type="expression" priority="18" dxfId="39">
      <formula>AND($S$7&lt;&gt;"",S8="")</formula>
    </cfRule>
  </conditionalFormatting>
  <conditionalFormatting sqref="S11:S2501">
    <cfRule type="expression" priority="147" dxfId="39">
      <formula>AND($S$7&lt;&gt;"",S11="")</formula>
    </cfRule>
  </conditionalFormatting>
  <conditionalFormatting sqref="S7:AS7">
    <cfRule type="notContainsBlanks" priority="145" dxfId="39">
      <formula>LEN(TRIM(S7))&gt;0</formula>
    </cfRule>
    <cfRule type="containsBlanks" priority="146" dxfId="221">
      <formula>LEN(TRIM(S7))=0</formula>
    </cfRule>
  </conditionalFormatting>
  <conditionalFormatting sqref="T8:T10">
    <cfRule type="expression" priority="19" dxfId="39">
      <formula>AND($T$7&lt;&gt;"",T8="")</formula>
    </cfRule>
  </conditionalFormatting>
  <conditionalFormatting sqref="T11:T2501">
    <cfRule type="expression" priority="150" dxfId="39">
      <formula>AND($T$7&lt;&gt;"",T11="")</formula>
    </cfRule>
  </conditionalFormatting>
  <conditionalFormatting sqref="U8:U10">
    <cfRule type="expression" priority="20" dxfId="39">
      <formula>AND($U$7&lt;&gt;"",U8="")</formula>
    </cfRule>
  </conditionalFormatting>
  <conditionalFormatting sqref="U11:U2501">
    <cfRule type="expression" priority="153" dxfId="39">
      <formula>AND($U$7&lt;&gt;"",U11="")</formula>
    </cfRule>
  </conditionalFormatting>
  <conditionalFormatting sqref="V8:V10">
    <cfRule type="expression" priority="1" dxfId="39">
      <formula>AND($V$7&lt;&gt;"",V8="")</formula>
    </cfRule>
  </conditionalFormatting>
  <conditionalFormatting sqref="V11:V2501">
    <cfRule type="expression" priority="156" dxfId="39">
      <formula>AND($V$7&lt;&gt;"",V11="")</formula>
    </cfRule>
  </conditionalFormatting>
  <conditionalFormatting sqref="W8:W10">
    <cfRule type="expression" priority="4" dxfId="39">
      <formula>AND($W$7&lt;&gt;"",W8="")</formula>
    </cfRule>
  </conditionalFormatting>
  <conditionalFormatting sqref="W11:W2501">
    <cfRule type="expression" priority="159" dxfId="39">
      <formula>AND($W$7&lt;&gt;"",W11="")</formula>
    </cfRule>
  </conditionalFormatting>
  <conditionalFormatting sqref="X8:X10">
    <cfRule type="expression" priority="7" dxfId="39">
      <formula>AND($X$7&lt;&gt;"",X8="")</formula>
    </cfRule>
  </conditionalFormatting>
  <conditionalFormatting sqref="X11:X2501">
    <cfRule type="expression" priority="162" dxfId="39">
      <formula>AND($X$7&lt;&gt;"",X11="")</formula>
    </cfRule>
  </conditionalFormatting>
  <conditionalFormatting sqref="Y8:Y10">
    <cfRule type="expression" priority="10" dxfId="39">
      <formula>AND($Y$7&lt;&gt;"",Y8="")</formula>
    </cfRule>
  </conditionalFormatting>
  <conditionalFormatting sqref="Y11:Y2501">
    <cfRule type="expression" priority="165" dxfId="39">
      <formula>AND($Y$7&lt;&gt;"",Y11="")</formula>
    </cfRule>
  </conditionalFormatting>
  <conditionalFormatting sqref="Z8:Z10">
    <cfRule type="expression" priority="13" dxfId="39">
      <formula>AND($Z$7&lt;&gt;"",Z8="")</formula>
    </cfRule>
  </conditionalFormatting>
  <conditionalFormatting sqref="Z11:Z2501">
    <cfRule type="expression" priority="168" dxfId="39">
      <formula>AND($Z$7&lt;&gt;"",Z11="")</formula>
    </cfRule>
  </conditionalFormatting>
  <conditionalFormatting sqref="AA8:AA10">
    <cfRule type="expression" priority="21" dxfId="39">
      <formula>AND($AA$7&lt;&gt;"",AA8="")</formula>
    </cfRule>
  </conditionalFormatting>
  <conditionalFormatting sqref="AA11:AA2501">
    <cfRule type="expression" priority="171" dxfId="39">
      <formula>AND($AA$7&lt;&gt;"",AA11="")</formula>
    </cfRule>
  </conditionalFormatting>
  <conditionalFormatting sqref="AB8:AB10">
    <cfRule type="expression" priority="22" dxfId="39">
      <formula>AND($AB$7&lt;&gt;"",AB8="")</formula>
    </cfRule>
  </conditionalFormatting>
  <conditionalFormatting sqref="AB11:AB2501">
    <cfRule type="expression" priority="174" dxfId="39">
      <formula>AND($AB$7&lt;&gt;"",AB11="")</formula>
    </cfRule>
  </conditionalFormatting>
  <conditionalFormatting sqref="AC8:AC10">
    <cfRule type="expression" priority="23" dxfId="39">
      <formula>AND($AC$7&lt;&gt;"",AC8="")</formula>
    </cfRule>
  </conditionalFormatting>
  <conditionalFormatting sqref="AC11:AC2501">
    <cfRule type="expression" priority="177" dxfId="39">
      <formula>AND($AC$7&lt;&gt;"",AC11="")</formula>
    </cfRule>
  </conditionalFormatting>
  <conditionalFormatting sqref="AD8:AD10">
    <cfRule type="expression" priority="24" dxfId="39">
      <formula>AND($AD$7&lt;&gt;"",AD8="")</formula>
    </cfRule>
  </conditionalFormatting>
  <conditionalFormatting sqref="AD11:AD2501">
    <cfRule type="expression" priority="180" dxfId="39">
      <formula>AND($AD$7&lt;&gt;"",AD11="")</formula>
    </cfRule>
  </conditionalFormatting>
  <conditionalFormatting sqref="AE8:AE10">
    <cfRule type="expression" priority="25" dxfId="39">
      <formula>AND($AE$7&lt;&gt;"",AE8="")</formula>
    </cfRule>
  </conditionalFormatting>
  <conditionalFormatting sqref="AE11:AE2501">
    <cfRule type="expression" priority="183" dxfId="39">
      <formula>AND($AE$7&lt;&gt;"",AE11="")</formula>
    </cfRule>
  </conditionalFormatting>
  <conditionalFormatting sqref="AF8:AF10">
    <cfRule type="expression" priority="26" dxfId="39">
      <formula>AND($AF$7&lt;&gt;"",AF8="")</formula>
    </cfRule>
  </conditionalFormatting>
  <conditionalFormatting sqref="AF11:AF2501">
    <cfRule type="expression" priority="186" dxfId="39">
      <formula>AND($AF$7&lt;&gt;"",AF11="")</formula>
    </cfRule>
  </conditionalFormatting>
  <conditionalFormatting sqref="AG8:AG10">
    <cfRule type="expression" priority="27" dxfId="39">
      <formula>AND($AG$7&lt;&gt;"",AG8="")</formula>
    </cfRule>
  </conditionalFormatting>
  <conditionalFormatting sqref="AG11:AG2501">
    <cfRule type="expression" priority="189" dxfId="39">
      <formula>AND($AG$7&lt;&gt;"",AG11="")</formula>
    </cfRule>
  </conditionalFormatting>
  <conditionalFormatting sqref="AH8:AH10">
    <cfRule type="expression" priority="28" dxfId="39">
      <formula>AND($AH$7&lt;&gt;"",AH8="")</formula>
    </cfRule>
  </conditionalFormatting>
  <conditionalFormatting sqref="AH11:AH2501">
    <cfRule type="expression" priority="192" dxfId="39">
      <formula>AND($AH$7&lt;&gt;"",AH11="")</formula>
    </cfRule>
  </conditionalFormatting>
  <conditionalFormatting sqref="AI8:AI10">
    <cfRule type="expression" priority="29" dxfId="39">
      <formula>AND($AI$7&lt;&gt;"",AI8="")</formula>
    </cfRule>
  </conditionalFormatting>
  <conditionalFormatting sqref="AI11:AI2501">
    <cfRule type="expression" priority="195" dxfId="39">
      <formula>AND($AI$7&lt;&gt;"",AI11="")</formula>
    </cfRule>
  </conditionalFormatting>
  <conditionalFormatting sqref="AJ8:AJ10">
    <cfRule type="expression" priority="30" dxfId="39">
      <formula>AND($AJ$7&lt;&gt;"",AJ8="")</formula>
    </cfRule>
  </conditionalFormatting>
  <conditionalFormatting sqref="AJ11:AJ2501">
    <cfRule type="expression" priority="198" dxfId="39">
      <formula>AND($AJ$7&lt;&gt;"",AJ11="")</formula>
    </cfRule>
  </conditionalFormatting>
  <conditionalFormatting sqref="AK8:AK10">
    <cfRule type="expression" priority="31" dxfId="39">
      <formula>AND($AK$7&lt;&gt;"",AK8="")</formula>
    </cfRule>
  </conditionalFormatting>
  <conditionalFormatting sqref="AK11:AK2501">
    <cfRule type="expression" priority="201" dxfId="39">
      <formula>AND($AK$7&lt;&gt;"",AK11="")</formula>
    </cfRule>
  </conditionalFormatting>
  <conditionalFormatting sqref="AL8:AL10">
    <cfRule type="expression" priority="32" dxfId="39">
      <formula>AND($AL$7&lt;&gt;"",AL8="")</formula>
    </cfRule>
  </conditionalFormatting>
  <conditionalFormatting sqref="AL11:AL2501">
    <cfRule type="expression" priority="204" dxfId="39">
      <formula>AND($AL$7&lt;&gt;"",AL11="")</formula>
    </cfRule>
  </conditionalFormatting>
  <conditionalFormatting sqref="AM8:AM10">
    <cfRule type="expression" priority="33" dxfId="39">
      <formula>AND($AM$7&lt;&gt;"",AM8="")</formula>
    </cfRule>
  </conditionalFormatting>
  <conditionalFormatting sqref="AM11:AM2501">
    <cfRule type="expression" priority="207" dxfId="39">
      <formula>AND($AM$7&lt;&gt;"",AM11="")</formula>
    </cfRule>
  </conditionalFormatting>
  <conditionalFormatting sqref="AN8:AN10">
    <cfRule type="expression" priority="34" dxfId="39">
      <formula>AND($AN$7&lt;&gt;"",AN8="")</formula>
    </cfRule>
  </conditionalFormatting>
  <conditionalFormatting sqref="AN11:AN2501">
    <cfRule type="expression" priority="210" dxfId="39">
      <formula>AND($AN$7&lt;&gt;"",AN11="")</formula>
    </cfRule>
  </conditionalFormatting>
  <conditionalFormatting sqref="AO8:AO10">
    <cfRule type="expression" priority="35" dxfId="39">
      <formula>AND($AO$7&lt;&gt;"",AO8="")</formula>
    </cfRule>
  </conditionalFormatting>
  <conditionalFormatting sqref="AO11:AO2501">
    <cfRule type="expression" priority="213" dxfId="39">
      <formula>AND($AO$7&lt;&gt;"",AO11="")</formula>
    </cfRule>
  </conditionalFormatting>
  <conditionalFormatting sqref="AP8:AP10">
    <cfRule type="expression" priority="36" dxfId="39">
      <formula>AND($AP$7&lt;&gt;"",AP8="")</formula>
    </cfRule>
  </conditionalFormatting>
  <conditionalFormatting sqref="AP11:AP2501">
    <cfRule type="expression" priority="216" dxfId="39">
      <formula>AND($AP$7&lt;&gt;"",AP11="")</formula>
    </cfRule>
  </conditionalFormatting>
  <conditionalFormatting sqref="AQ8:AQ10">
    <cfRule type="expression" priority="37" dxfId="39">
      <formula>AND($AQ$7&lt;&gt;"",AQ8="")</formula>
    </cfRule>
  </conditionalFormatting>
  <conditionalFormatting sqref="AQ11:AQ2501">
    <cfRule type="expression" priority="219" dxfId="39">
      <formula>AND($AQ$7&lt;&gt;"",AQ11="")</formula>
    </cfRule>
  </conditionalFormatting>
  <conditionalFormatting sqref="AR8:AR10">
    <cfRule type="expression" priority="38" dxfId="39">
      <formula>AND($AR$7&lt;&gt;"",AR8="")</formula>
    </cfRule>
  </conditionalFormatting>
  <conditionalFormatting sqref="AR11:AR2501">
    <cfRule type="expression" priority="222" dxfId="39">
      <formula>AND($AR$7&lt;&gt;"",AR11="")</formula>
    </cfRule>
  </conditionalFormatting>
  <conditionalFormatting sqref="AS8:AS10">
    <cfRule type="expression" priority="39" dxfId="39">
      <formula>AND($AS$7&lt;&gt;"",AS8="")</formula>
    </cfRule>
  </conditionalFormatting>
  <conditionalFormatting sqref="AS11:AS2501">
    <cfRule type="expression" priority="225" dxfId="39">
      <formula>AND($AS$7&lt;&gt;"",AS11="")</formula>
    </cfRule>
  </conditionalFormatting>
  <conditionalFormatting sqref="AZ8:AZ10">
    <cfRule type="expression" priority="40" dxfId="39">
      <formula>AND($AZ$7&lt;&gt;"",AZ8="")</formula>
    </cfRule>
  </conditionalFormatting>
  <conditionalFormatting sqref="AZ11:AZ2501">
    <cfRule type="expression" priority="228" dxfId="39">
      <formula>AND($AZ$7&lt;&gt;"",AZ11="")</formula>
    </cfRule>
  </conditionalFormatting>
  <conditionalFormatting sqref="AZ7:EM7">
    <cfRule type="notContainsBlanks" priority="226" dxfId="39">
      <formula>LEN(TRIM(AZ7))&gt;0</formula>
    </cfRule>
    <cfRule type="containsBlanks" priority="227" dxfId="221">
      <formula>LEN(TRIM(AZ7))=0</formula>
    </cfRule>
  </conditionalFormatting>
  <conditionalFormatting sqref="BA8:BA10">
    <cfRule type="expression" priority="41" dxfId="39">
      <formula>AND($BA$7&lt;&gt;"",BA8="")</formula>
    </cfRule>
  </conditionalFormatting>
  <conditionalFormatting sqref="BA11:BA2501">
    <cfRule type="expression" priority="231" dxfId="39">
      <formula>AND($BA$7&lt;&gt;"",BA11="")</formula>
    </cfRule>
  </conditionalFormatting>
  <conditionalFormatting sqref="BB8:BB10">
    <cfRule type="expression" priority="42" dxfId="39">
      <formula>AND($BB$7&lt;&gt;"",BB8="")</formula>
    </cfRule>
  </conditionalFormatting>
  <conditionalFormatting sqref="BB11:BB2501">
    <cfRule type="expression" priority="234" dxfId="39">
      <formula>AND($BB$7&lt;&gt;"",BB11="")</formula>
    </cfRule>
  </conditionalFormatting>
  <conditionalFormatting sqref="BC8:BC10">
    <cfRule type="expression" priority="43" dxfId="39">
      <formula>AND($BC$7&lt;&gt;"",BC8="")</formula>
    </cfRule>
  </conditionalFormatting>
  <conditionalFormatting sqref="BC11:BC2501">
    <cfRule type="expression" priority="237" dxfId="39">
      <formula>AND($BC$7&lt;&gt;"",BC11="")</formula>
    </cfRule>
  </conditionalFormatting>
  <conditionalFormatting sqref="BD8:BD10">
    <cfRule type="expression" priority="44" dxfId="39">
      <formula>AND($BD$7&lt;&gt;"",BD8="")</formula>
    </cfRule>
  </conditionalFormatting>
  <conditionalFormatting sqref="BD11:BD2501">
    <cfRule type="expression" priority="240" dxfId="39">
      <formula>AND($BD$7&lt;&gt;"",BD11="")</formula>
    </cfRule>
  </conditionalFormatting>
  <conditionalFormatting sqref="BE8:BE10">
    <cfRule type="expression" priority="45" dxfId="39">
      <formula>AND($BE$7&lt;&gt;"",BE8="")</formula>
    </cfRule>
  </conditionalFormatting>
  <conditionalFormatting sqref="BE11:BE2501">
    <cfRule type="expression" priority="243" dxfId="39">
      <formula>AND($BE$7&lt;&gt;"",BE11="")</formula>
    </cfRule>
  </conditionalFormatting>
  <conditionalFormatting sqref="BF8:BF10">
    <cfRule type="expression" priority="46" dxfId="39">
      <formula>AND($BF$7&lt;&gt;"",BF8="")</formula>
    </cfRule>
  </conditionalFormatting>
  <conditionalFormatting sqref="BF11:BF2501">
    <cfRule type="expression" priority="246" dxfId="39">
      <formula>AND($BF$7&lt;&gt;"",BF11="")</formula>
    </cfRule>
  </conditionalFormatting>
  <conditionalFormatting sqref="BG8:BG10">
    <cfRule type="expression" priority="47" dxfId="39">
      <formula>AND($BG$7&lt;&gt;"",BG8="")</formula>
    </cfRule>
  </conditionalFormatting>
  <conditionalFormatting sqref="BG11:BG2501">
    <cfRule type="expression" priority="249" dxfId="39">
      <formula>AND($BG$7&lt;&gt;"",BG11="")</formula>
    </cfRule>
  </conditionalFormatting>
  <conditionalFormatting sqref="BH8:BH10">
    <cfRule type="expression" priority="48" dxfId="39">
      <formula>AND($BH$7&lt;&gt;"",BH8="")</formula>
    </cfRule>
  </conditionalFormatting>
  <conditionalFormatting sqref="BH11:BH2501">
    <cfRule type="expression" priority="252" dxfId="39">
      <formula>AND($BH$7&lt;&gt;"",BH11="")</formula>
    </cfRule>
  </conditionalFormatting>
  <conditionalFormatting sqref="BI8:BI10">
    <cfRule type="expression" priority="49" dxfId="39">
      <formula>AND($BI$7&lt;&gt;"",BI8="")</formula>
    </cfRule>
  </conditionalFormatting>
  <conditionalFormatting sqref="BI11:BI2501">
    <cfRule type="expression" priority="255" dxfId="39">
      <formula>AND($BI$7&lt;&gt;"",BI11="")</formula>
    </cfRule>
  </conditionalFormatting>
  <conditionalFormatting sqref="BJ8:BJ10">
    <cfRule type="expression" priority="50" dxfId="39">
      <formula>AND($BJ$7&lt;&gt;"",BJ8="")</formula>
    </cfRule>
  </conditionalFormatting>
  <conditionalFormatting sqref="BJ11:BJ2501">
    <cfRule type="expression" priority="258" dxfId="39">
      <formula>AND($BJ$7&lt;&gt;"",BJ11="")</formula>
    </cfRule>
  </conditionalFormatting>
  <conditionalFormatting sqref="BK8:BK10">
    <cfRule type="expression" priority="51" dxfId="39">
      <formula>AND($BK$7&lt;&gt;"",BK8="")</formula>
    </cfRule>
  </conditionalFormatting>
  <conditionalFormatting sqref="BK11:BK2501">
    <cfRule type="expression" priority="261" dxfId="39">
      <formula>AND($BK$7&lt;&gt;"",BK11="")</formula>
    </cfRule>
  </conditionalFormatting>
  <conditionalFormatting sqref="BL8:BL10">
    <cfRule type="expression" priority="52" dxfId="39">
      <formula>AND($BL$7&lt;&gt;"",BL8="")</formula>
    </cfRule>
  </conditionalFormatting>
  <conditionalFormatting sqref="BL11:BL2501">
    <cfRule type="expression" priority="264" dxfId="39">
      <formula>AND($BL$7&lt;&gt;"",BL11="")</formula>
    </cfRule>
  </conditionalFormatting>
  <conditionalFormatting sqref="BM8:BM10">
    <cfRule type="expression" priority="53" dxfId="39">
      <formula>AND($BM$7&lt;&gt;"",BM8="")</formula>
    </cfRule>
  </conditionalFormatting>
  <conditionalFormatting sqref="BM11:BM2501">
    <cfRule type="expression" priority="267" dxfId="39">
      <formula>AND($BM$7&lt;&gt;"",BM11="")</formula>
    </cfRule>
  </conditionalFormatting>
  <conditionalFormatting sqref="BN8:BN10">
    <cfRule type="expression" priority="54" dxfId="39">
      <formula>AND($BN$7&lt;&gt;"",BN8="")</formula>
    </cfRule>
  </conditionalFormatting>
  <conditionalFormatting sqref="BN11:BN2501">
    <cfRule type="expression" priority="270" dxfId="39">
      <formula>AND($BN$7&lt;&gt;"",BN11="")</formula>
    </cfRule>
  </conditionalFormatting>
  <conditionalFormatting sqref="BO8:BO10">
    <cfRule type="expression" priority="55" dxfId="39">
      <formula>AND($BO$7&lt;&gt;"",BO8="")</formula>
    </cfRule>
  </conditionalFormatting>
  <conditionalFormatting sqref="BO11:BO2501">
    <cfRule type="expression" priority="273" dxfId="39">
      <formula>AND($BO$7&lt;&gt;"",BO11="")</formula>
    </cfRule>
  </conditionalFormatting>
  <conditionalFormatting sqref="BP8:BP10">
    <cfRule type="expression" priority="56" dxfId="39">
      <formula>AND($BP$7&lt;&gt;"",BP8="")</formula>
    </cfRule>
  </conditionalFormatting>
  <conditionalFormatting sqref="BP11:BP2501">
    <cfRule type="expression" priority="276" dxfId="39">
      <formula>AND($BP$7&lt;&gt;"",BP11="")</formula>
    </cfRule>
  </conditionalFormatting>
  <conditionalFormatting sqref="BQ8:BQ10">
    <cfRule type="expression" priority="57" dxfId="39">
      <formula>AND($BQ$7&lt;&gt;"",BQ8="")</formula>
    </cfRule>
  </conditionalFormatting>
  <conditionalFormatting sqref="BQ11:BQ2501">
    <cfRule type="expression" priority="279" dxfId="39">
      <formula>AND($BQ$7&lt;&gt;"",BQ11="")</formula>
    </cfRule>
  </conditionalFormatting>
  <conditionalFormatting sqref="BR8:BR10">
    <cfRule type="expression" priority="58" dxfId="39">
      <formula>AND($BR$7&lt;&gt;"",BR8="")</formula>
    </cfRule>
  </conditionalFormatting>
  <conditionalFormatting sqref="BR11:BR2501">
    <cfRule type="expression" priority="282" dxfId="39">
      <formula>AND($BR$7&lt;&gt;"",BR11="")</formula>
    </cfRule>
  </conditionalFormatting>
  <conditionalFormatting sqref="BS8:BS10">
    <cfRule type="expression" priority="59" dxfId="39">
      <formula>AND($BS$7&lt;&gt;"",BS8="")</formula>
    </cfRule>
  </conditionalFormatting>
  <conditionalFormatting sqref="BS11:BS2501">
    <cfRule type="expression" priority="285" dxfId="39">
      <formula>AND($BS$7&lt;&gt;"",BS11="")</formula>
    </cfRule>
  </conditionalFormatting>
  <conditionalFormatting sqref="BT8:BT10">
    <cfRule type="expression" priority="60" dxfId="39">
      <formula>AND($BT$7&lt;&gt;"",BT8="")</formula>
    </cfRule>
  </conditionalFormatting>
  <conditionalFormatting sqref="BT11:BT2501">
    <cfRule type="expression" priority="288" dxfId="39">
      <formula>AND($BT$7&lt;&gt;"",BT11="")</formula>
    </cfRule>
  </conditionalFormatting>
  <conditionalFormatting sqref="BU8:BU10">
    <cfRule type="expression" priority="61" dxfId="39">
      <formula>AND($BU$7&lt;&gt;"",BU8="")</formula>
    </cfRule>
  </conditionalFormatting>
  <conditionalFormatting sqref="BU11:BU2501">
    <cfRule type="expression" priority="291" dxfId="39">
      <formula>AND($BU$7&lt;&gt;"",BU11="")</formula>
    </cfRule>
  </conditionalFormatting>
  <conditionalFormatting sqref="BV8:BV10">
    <cfRule type="expression" priority="62" dxfId="39">
      <formula>AND($BV$7&lt;&gt;"",BV8="")</formula>
    </cfRule>
  </conditionalFormatting>
  <conditionalFormatting sqref="BV11:BV2501">
    <cfRule type="expression" priority="294" dxfId="39">
      <formula>AND($BV$7&lt;&gt;"",BV11="")</formula>
    </cfRule>
  </conditionalFormatting>
  <conditionalFormatting sqref="BW8:BW10">
    <cfRule type="expression" priority="63" dxfId="39">
      <formula>AND($BW$7&lt;&gt;"",BW8="")</formula>
    </cfRule>
  </conditionalFormatting>
  <conditionalFormatting sqref="BW11:BW2501">
    <cfRule type="expression" priority="297" dxfId="39">
      <formula>AND($BW$7&lt;&gt;"",BW11="")</formula>
    </cfRule>
  </conditionalFormatting>
  <conditionalFormatting sqref="BX8:BX10">
    <cfRule type="expression" priority="64" dxfId="39">
      <formula>AND($BX$7&lt;&gt;"",BX8="")</formula>
    </cfRule>
  </conditionalFormatting>
  <conditionalFormatting sqref="BX11:BX2501">
    <cfRule type="expression" priority="300" dxfId="39">
      <formula>AND($BX$7&lt;&gt;"",BX11="")</formula>
    </cfRule>
  </conditionalFormatting>
  <conditionalFormatting sqref="BY8:BY10">
    <cfRule type="expression" priority="65" dxfId="39">
      <formula>AND($BY$7&lt;&gt;"",BY8="")</formula>
    </cfRule>
  </conditionalFormatting>
  <conditionalFormatting sqref="BY11:BY2501">
    <cfRule type="expression" priority="303" dxfId="39">
      <formula>AND($BY$7&lt;&gt;"",BY11="")</formula>
    </cfRule>
  </conditionalFormatting>
  <conditionalFormatting sqref="BZ8:BZ10">
    <cfRule type="expression" priority="66" dxfId="39">
      <formula>AND($BZ$7&lt;&gt;"",BZ8="")</formula>
    </cfRule>
  </conditionalFormatting>
  <conditionalFormatting sqref="BZ11:BZ2501">
    <cfRule type="expression" priority="306" dxfId="39">
      <formula>AND($BZ$7&lt;&gt;"",BZ11="")</formula>
    </cfRule>
  </conditionalFormatting>
  <conditionalFormatting sqref="CA8:CA10">
    <cfRule type="expression" priority="67" dxfId="39">
      <formula>AND($CA$7&lt;&gt;"",CA8="")</formula>
    </cfRule>
  </conditionalFormatting>
  <conditionalFormatting sqref="CA11:CA2501">
    <cfRule type="expression" priority="309" dxfId="39">
      <formula>AND($CA$7&lt;&gt;"",CA11="")</formula>
    </cfRule>
  </conditionalFormatting>
  <conditionalFormatting sqref="CB8:CB10">
    <cfRule type="expression" priority="68" dxfId="39">
      <formula>AND($CB$7&lt;&gt;"",CB8="")</formula>
    </cfRule>
  </conditionalFormatting>
  <conditionalFormatting sqref="CB11:CB2501">
    <cfRule type="expression" priority="312" dxfId="39">
      <formula>AND($CB$7&lt;&gt;"",CB11="")</formula>
    </cfRule>
  </conditionalFormatting>
  <conditionalFormatting sqref="CC8:CC10">
    <cfRule type="expression" priority="69" dxfId="39">
      <formula>AND($CC$7&lt;&gt;"",CC8="")</formula>
    </cfRule>
  </conditionalFormatting>
  <conditionalFormatting sqref="CC11:CC2501">
    <cfRule type="expression" priority="315" dxfId="39">
      <formula>AND($CC$7&lt;&gt;"",CC11="")</formula>
    </cfRule>
  </conditionalFormatting>
  <conditionalFormatting sqref="CD8:CD10">
    <cfRule type="expression" priority="70" dxfId="39">
      <formula>AND($CD$7&lt;&gt;"",CD8="")</formula>
    </cfRule>
  </conditionalFormatting>
  <conditionalFormatting sqref="CD11:CD2501">
    <cfRule type="expression" priority="318" dxfId="39">
      <formula>AND($CD$7&lt;&gt;"",CD11="")</formula>
    </cfRule>
  </conditionalFormatting>
  <conditionalFormatting sqref="CE8:CE10">
    <cfRule type="expression" priority="71" dxfId="39">
      <formula>AND($CE$7&lt;&gt;"",CE8="")</formula>
    </cfRule>
  </conditionalFormatting>
  <conditionalFormatting sqref="CE11:CE2501">
    <cfRule type="expression" priority="321" dxfId="39">
      <formula>AND($CE$7&lt;&gt;"",CE11="")</formula>
    </cfRule>
  </conditionalFormatting>
  <conditionalFormatting sqref="CF8:CF10">
    <cfRule type="expression" priority="72" dxfId="39">
      <formula>AND($CF$7&lt;&gt;"",CF8="")</formula>
    </cfRule>
  </conditionalFormatting>
  <conditionalFormatting sqref="CF11:CF2501">
    <cfRule type="expression" priority="324" dxfId="39">
      <formula>AND($CF$7&lt;&gt;"",CF11="")</formula>
    </cfRule>
  </conditionalFormatting>
  <conditionalFormatting sqref="CG8:CG10">
    <cfRule type="expression" priority="73" dxfId="39">
      <formula>AND($CG$7&lt;&gt;"",CG8="")</formula>
    </cfRule>
  </conditionalFormatting>
  <conditionalFormatting sqref="CG11:CG2501">
    <cfRule type="expression" priority="327" dxfId="39">
      <formula>AND($CG$7&lt;&gt;"",CG11="")</formula>
    </cfRule>
  </conditionalFormatting>
  <conditionalFormatting sqref="CH8:CH10">
    <cfRule type="expression" priority="74" dxfId="39">
      <formula>AND($CH$7&lt;&gt;"",CH8="")</formula>
    </cfRule>
  </conditionalFormatting>
  <conditionalFormatting sqref="CH11:CH2501">
    <cfRule type="expression" priority="330" dxfId="39">
      <formula>AND($CH$7&lt;&gt;"",CH11="")</formula>
    </cfRule>
  </conditionalFormatting>
  <conditionalFormatting sqref="CI8:CI10">
    <cfRule type="expression" priority="75" dxfId="39">
      <formula>AND($CI$7&lt;&gt;"",CI8="")</formula>
    </cfRule>
  </conditionalFormatting>
  <conditionalFormatting sqref="CI11:CI2501">
    <cfRule type="expression" priority="333" dxfId="39">
      <formula>AND($CI$7&lt;&gt;"",CI11="")</formula>
    </cfRule>
  </conditionalFormatting>
  <conditionalFormatting sqref="CJ8:CJ10">
    <cfRule type="expression" priority="76" dxfId="39">
      <formula>AND($CJ$7&lt;&gt;"",CJ8="")</formula>
    </cfRule>
  </conditionalFormatting>
  <conditionalFormatting sqref="CJ11:CJ2501">
    <cfRule type="expression" priority="336" dxfId="39">
      <formula>AND($CJ$7&lt;&gt;"",CJ11="")</formula>
    </cfRule>
  </conditionalFormatting>
  <conditionalFormatting sqref="CK8:CK10">
    <cfRule type="expression" priority="77" dxfId="39">
      <formula>AND($CK$7&lt;&gt;"",CK8="")</formula>
    </cfRule>
  </conditionalFormatting>
  <conditionalFormatting sqref="CK11:CK2501">
    <cfRule type="expression" priority="339" dxfId="39">
      <formula>AND($CK$7&lt;&gt;"",CK11="")</formula>
    </cfRule>
  </conditionalFormatting>
  <conditionalFormatting sqref="CL8:CL10">
    <cfRule type="expression" priority="78" dxfId="39">
      <formula>AND($CL$7&lt;&gt;"",CL8="")</formula>
    </cfRule>
  </conditionalFormatting>
  <conditionalFormatting sqref="CL11:CL2501">
    <cfRule type="expression" priority="342" dxfId="39">
      <formula>AND($CL$7&lt;&gt;"",CL11="")</formula>
    </cfRule>
  </conditionalFormatting>
  <conditionalFormatting sqref="CM8:CM10">
    <cfRule type="expression" priority="79" dxfId="39">
      <formula>AND($CM$7&lt;&gt;"",CM8="")</formula>
    </cfRule>
  </conditionalFormatting>
  <conditionalFormatting sqref="CM11:CM2501">
    <cfRule type="expression" priority="345" dxfId="39">
      <formula>AND($CM$7&lt;&gt;"",CM11="")</formula>
    </cfRule>
  </conditionalFormatting>
  <conditionalFormatting sqref="CN8:CN10">
    <cfRule type="expression" priority="80" dxfId="39">
      <formula>AND($CN$7&lt;&gt;"",CN8="")</formula>
    </cfRule>
  </conditionalFormatting>
  <conditionalFormatting sqref="CN11:CN2501">
    <cfRule type="expression" priority="348" dxfId="39">
      <formula>AND($CN$7&lt;&gt;"",CN11="")</formula>
    </cfRule>
  </conditionalFormatting>
  <conditionalFormatting sqref="CO8:CO10">
    <cfRule type="expression" priority="81" dxfId="39">
      <formula>AND($CO$7&lt;&gt;"",CO8="")</formula>
    </cfRule>
  </conditionalFormatting>
  <conditionalFormatting sqref="CO11:CO2501">
    <cfRule type="expression" priority="351" dxfId="39">
      <formula>AND($CO$7&lt;&gt;"",CO11="")</formula>
    </cfRule>
  </conditionalFormatting>
  <conditionalFormatting sqref="CP8:CP10">
    <cfRule type="expression" priority="82" dxfId="39">
      <formula>AND($CP$7&lt;&gt;"",CP8="")</formula>
    </cfRule>
  </conditionalFormatting>
  <conditionalFormatting sqref="CP11:CP2501">
    <cfRule type="expression" priority="354" dxfId="39">
      <formula>AND($CP$7&lt;&gt;"",CP11="")</formula>
    </cfRule>
  </conditionalFormatting>
  <conditionalFormatting sqref="CQ8:CQ10">
    <cfRule type="expression" priority="83" dxfId="39">
      <formula>AND($CQ$7&lt;&gt;"",CQ8="")</formula>
    </cfRule>
  </conditionalFormatting>
  <conditionalFormatting sqref="CQ11:CQ2501">
    <cfRule type="expression" priority="357" dxfId="39">
      <formula>AND($CQ$7&lt;&gt;"",CQ11="")</formula>
    </cfRule>
  </conditionalFormatting>
  <conditionalFormatting sqref="CR8:CR10">
    <cfRule type="expression" priority="84" dxfId="39">
      <formula>AND($CR$7&lt;&gt;"",CR8="")</formula>
    </cfRule>
  </conditionalFormatting>
  <conditionalFormatting sqref="CR11:CR2501">
    <cfRule type="expression" priority="360" dxfId="39">
      <formula>AND($CR$7&lt;&gt;"",CR11="")</formula>
    </cfRule>
  </conditionalFormatting>
  <conditionalFormatting sqref="CS8:CS10">
    <cfRule type="expression" priority="85" dxfId="39">
      <formula>AND($CS$7&lt;&gt;"",CS8="")</formula>
    </cfRule>
  </conditionalFormatting>
  <conditionalFormatting sqref="CS11:CS2501">
    <cfRule type="expression" priority="363" dxfId="39">
      <formula>AND($CS$7&lt;&gt;"",CS11="")</formula>
    </cfRule>
  </conditionalFormatting>
  <conditionalFormatting sqref="CT8:CT10">
    <cfRule type="expression" priority="86" dxfId="39">
      <formula>AND($CT$7&lt;&gt;"",CT8="")</formula>
    </cfRule>
  </conditionalFormatting>
  <conditionalFormatting sqref="CT11:CT2501">
    <cfRule type="expression" priority="366" dxfId="39">
      <formula>AND($CT$7&lt;&gt;"",CT11="")</formula>
    </cfRule>
  </conditionalFormatting>
  <conditionalFormatting sqref="CU8:CU10">
    <cfRule type="expression" priority="87" dxfId="39">
      <formula>AND($CU$7&lt;&gt;"",CU8="")</formula>
    </cfRule>
  </conditionalFormatting>
  <conditionalFormatting sqref="CU11:CU2501">
    <cfRule type="expression" priority="369" dxfId="39">
      <formula>AND($CU$7&lt;&gt;"",CU11="")</formula>
    </cfRule>
  </conditionalFormatting>
  <conditionalFormatting sqref="CV8:CV10">
    <cfRule type="expression" priority="88" dxfId="39">
      <formula>AND($CV$7&lt;&gt;"",CV8="")</formula>
    </cfRule>
  </conditionalFormatting>
  <conditionalFormatting sqref="CV11:CV2501">
    <cfRule type="expression" priority="372" dxfId="39">
      <formula>AND($CV$7&lt;&gt;"",CV11="")</formula>
    </cfRule>
  </conditionalFormatting>
  <conditionalFormatting sqref="CW8:CW10">
    <cfRule type="expression" priority="89" dxfId="39">
      <formula>AND($CW$7&lt;&gt;"",CW8="")</formula>
    </cfRule>
  </conditionalFormatting>
  <conditionalFormatting sqref="CW11:CW2501">
    <cfRule type="expression" priority="375" dxfId="39">
      <formula>AND($CW$7&lt;&gt;"",CW11="")</formula>
    </cfRule>
  </conditionalFormatting>
  <conditionalFormatting sqref="CX8:CX10">
    <cfRule type="expression" priority="90" dxfId="39">
      <formula>AND($CX$7&lt;&gt;"",CX8="")</formula>
    </cfRule>
  </conditionalFormatting>
  <conditionalFormatting sqref="CX11:CX2501">
    <cfRule type="expression" priority="378" dxfId="39">
      <formula>AND($CX$7&lt;&gt;"",CX11="")</formula>
    </cfRule>
  </conditionalFormatting>
  <conditionalFormatting sqref="CY8:CY10">
    <cfRule type="expression" priority="91" dxfId="39">
      <formula>AND($CY$7&lt;&gt;"",CY8="")</formula>
    </cfRule>
  </conditionalFormatting>
  <conditionalFormatting sqref="CY11:CY2501">
    <cfRule type="expression" priority="381" dxfId="39">
      <formula>AND($CY$7&lt;&gt;"",CY11="")</formula>
    </cfRule>
  </conditionalFormatting>
  <conditionalFormatting sqref="CZ8:CZ10">
    <cfRule type="expression" priority="92" dxfId="39">
      <formula>AND($CZ$7&lt;&gt;"",CZ8="")</formula>
    </cfRule>
  </conditionalFormatting>
  <conditionalFormatting sqref="CZ11:CZ2501">
    <cfRule type="expression" priority="384" dxfId="39">
      <formula>AND($CZ$7&lt;&gt;"",CZ11="")</formula>
    </cfRule>
  </conditionalFormatting>
  <conditionalFormatting sqref="DA8:DA10">
    <cfRule type="expression" priority="93" dxfId="39">
      <formula>AND($DA$7&lt;&gt;"",DA8="")</formula>
    </cfRule>
  </conditionalFormatting>
  <conditionalFormatting sqref="DA11:DA2501">
    <cfRule type="expression" priority="387" dxfId="39">
      <formula>AND($DA$7&lt;&gt;"",DA11="")</formula>
    </cfRule>
  </conditionalFormatting>
  <conditionalFormatting sqref="DB8:DB10">
    <cfRule type="expression" priority="94" dxfId="39">
      <formula>AND($DB$7&lt;&gt;"",DB8="")</formula>
    </cfRule>
  </conditionalFormatting>
  <conditionalFormatting sqref="DB11:DB2501">
    <cfRule type="expression" priority="390" dxfId="39">
      <formula>AND($DB$7&lt;&gt;"",DB11="")</formula>
    </cfRule>
  </conditionalFormatting>
  <conditionalFormatting sqref="DC8:DC10">
    <cfRule type="expression" priority="95" dxfId="39">
      <formula>AND($DC$7&lt;&gt;"",DC8="")</formula>
    </cfRule>
  </conditionalFormatting>
  <conditionalFormatting sqref="DC11:DC2501">
    <cfRule type="expression" priority="393" dxfId="39">
      <formula>AND($DC$7&lt;&gt;"",DC11="")</formula>
    </cfRule>
  </conditionalFormatting>
  <conditionalFormatting sqref="DD8:DD10">
    <cfRule type="expression" priority="96" dxfId="39">
      <formula>AND($DD$7&lt;&gt;"",DD8="")</formula>
    </cfRule>
  </conditionalFormatting>
  <conditionalFormatting sqref="DD11:DD2501">
    <cfRule type="expression" priority="396" dxfId="39">
      <formula>AND($DD$7&lt;&gt;"",DD11="")</formula>
    </cfRule>
  </conditionalFormatting>
  <conditionalFormatting sqref="DE8:DE10">
    <cfRule type="expression" priority="97" dxfId="39">
      <formula>AND($DE$7&lt;&gt;"",DE8="")</formula>
    </cfRule>
  </conditionalFormatting>
  <conditionalFormatting sqref="DE11:DE2501">
    <cfRule type="expression" priority="399" dxfId="39">
      <formula>AND($DE$7&lt;&gt;"",DE11="")</formula>
    </cfRule>
  </conditionalFormatting>
  <conditionalFormatting sqref="DF8:DF10">
    <cfRule type="expression" priority="98" dxfId="39">
      <formula>AND($DF$7&lt;&gt;"",DF8="")</formula>
    </cfRule>
  </conditionalFormatting>
  <conditionalFormatting sqref="DF11:DF2501">
    <cfRule type="expression" priority="402" dxfId="39">
      <formula>AND($DF$7&lt;&gt;"",DF11="")</formula>
    </cfRule>
  </conditionalFormatting>
  <conditionalFormatting sqref="DG8:DG10">
    <cfRule type="expression" priority="99" dxfId="39">
      <formula>AND($DG$7&lt;&gt;"",DG8="")</formula>
    </cfRule>
  </conditionalFormatting>
  <conditionalFormatting sqref="DG11:DG2501">
    <cfRule type="expression" priority="405" dxfId="39">
      <formula>AND($DG$7&lt;&gt;"",DG11="")</formula>
    </cfRule>
  </conditionalFormatting>
  <conditionalFormatting sqref="DH8:DH10">
    <cfRule type="expression" priority="100" dxfId="39">
      <formula>AND($DH$7&lt;&gt;"",DH8="")</formula>
    </cfRule>
  </conditionalFormatting>
  <conditionalFormatting sqref="DH11:DH2501">
    <cfRule type="expression" priority="408" dxfId="39">
      <formula>AND($DH$7&lt;&gt;"",DH11="")</formula>
    </cfRule>
  </conditionalFormatting>
  <conditionalFormatting sqref="DI8:DI10">
    <cfRule type="expression" priority="101" dxfId="39">
      <formula>AND($DI$7&lt;&gt;"",DI8="")</formula>
    </cfRule>
  </conditionalFormatting>
  <conditionalFormatting sqref="DI11:DI2501">
    <cfRule type="expression" priority="411" dxfId="39">
      <formula>AND($DI$7&lt;&gt;"",DI11="")</formula>
    </cfRule>
  </conditionalFormatting>
  <conditionalFormatting sqref="DJ8:DJ10">
    <cfRule type="expression" priority="102" dxfId="39">
      <formula>AND($DJ$7&lt;&gt;"",DJ8="")</formula>
    </cfRule>
  </conditionalFormatting>
  <conditionalFormatting sqref="DJ11:DJ2501">
    <cfRule type="expression" priority="414" dxfId="39">
      <formula>AND($DJ$7&lt;&gt;"",DJ11="")</formula>
    </cfRule>
  </conditionalFormatting>
  <conditionalFormatting sqref="DK8:DK10">
    <cfRule type="expression" priority="103" dxfId="39">
      <formula>AND($DK$7&lt;&gt;"",DK8="")</formula>
    </cfRule>
  </conditionalFormatting>
  <conditionalFormatting sqref="DK11:DK2501">
    <cfRule type="expression" priority="417" dxfId="39">
      <formula>AND($DK$7&lt;&gt;"",DK11="")</formula>
    </cfRule>
  </conditionalFormatting>
  <conditionalFormatting sqref="DL8:DL10">
    <cfRule type="expression" priority="104" dxfId="39">
      <formula>AND($DL$7&lt;&gt;"",DL8="")</formula>
    </cfRule>
  </conditionalFormatting>
  <conditionalFormatting sqref="DL11:DL2501">
    <cfRule type="expression" priority="420" dxfId="39">
      <formula>AND($DL$7&lt;&gt;"",DL11="")</formula>
    </cfRule>
  </conditionalFormatting>
  <conditionalFormatting sqref="DM8:DM10">
    <cfRule type="expression" priority="105" dxfId="39">
      <formula>AND($DM$7&lt;&gt;"",DM8="")</formula>
    </cfRule>
  </conditionalFormatting>
  <conditionalFormatting sqref="DM11:DM2501">
    <cfRule type="expression" priority="423" dxfId="39">
      <formula>AND($DM$7&lt;&gt;"",DM11="")</formula>
    </cfRule>
  </conditionalFormatting>
  <conditionalFormatting sqref="DN8:DN10">
    <cfRule type="expression" priority="106" dxfId="39">
      <formula>AND($DN$7&lt;&gt;"",DN8="")</formula>
    </cfRule>
  </conditionalFormatting>
  <conditionalFormatting sqref="DN11:DN2501">
    <cfRule type="expression" priority="426" dxfId="39">
      <formula>AND($DN$7&lt;&gt;"",DN11="")</formula>
    </cfRule>
  </conditionalFormatting>
  <conditionalFormatting sqref="DO8:DO10">
    <cfRule type="expression" priority="107" dxfId="39">
      <formula>AND($DO$7&lt;&gt;"",DO8="")</formula>
    </cfRule>
  </conditionalFormatting>
  <conditionalFormatting sqref="DO11:DO2501">
    <cfRule type="expression" priority="429" dxfId="39">
      <formula>AND($DO$7&lt;&gt;"",DO11="")</formula>
    </cfRule>
  </conditionalFormatting>
  <conditionalFormatting sqref="DP8:DP10">
    <cfRule type="expression" priority="108" dxfId="39">
      <formula>AND($DP$7&lt;&gt;"",DP8="")</formula>
    </cfRule>
  </conditionalFormatting>
  <conditionalFormatting sqref="DP11:DP2501">
    <cfRule type="expression" priority="432" dxfId="39">
      <formula>AND($DP$7&lt;&gt;"",DP11="")</formula>
    </cfRule>
  </conditionalFormatting>
  <conditionalFormatting sqref="DQ8:DQ10">
    <cfRule type="expression" priority="109" dxfId="39">
      <formula>AND($DQ$7&lt;&gt;"",DQ8="")</formula>
    </cfRule>
  </conditionalFormatting>
  <conditionalFormatting sqref="DQ11:DQ2501">
    <cfRule type="expression" priority="435" dxfId="39">
      <formula>AND($DQ$7&lt;&gt;"",DQ11="")</formula>
    </cfRule>
  </conditionalFormatting>
  <conditionalFormatting sqref="DR8:DR10">
    <cfRule type="expression" priority="110" dxfId="39">
      <formula>AND($DR$7&lt;&gt;"",DR8="")</formula>
    </cfRule>
  </conditionalFormatting>
  <conditionalFormatting sqref="DR11:DR2501">
    <cfRule type="expression" priority="438" dxfId="39">
      <formula>AND($DR$7&lt;&gt;"",DR11="")</formula>
    </cfRule>
  </conditionalFormatting>
  <conditionalFormatting sqref="DS8:DS10">
    <cfRule type="expression" priority="111" dxfId="39">
      <formula>AND($DS$7&lt;&gt;"",DS8="")</formula>
    </cfRule>
  </conditionalFormatting>
  <conditionalFormatting sqref="DS11:DS2501">
    <cfRule type="expression" priority="441" dxfId="39">
      <formula>AND($DS$7&lt;&gt;"",DS11="")</formula>
    </cfRule>
  </conditionalFormatting>
  <conditionalFormatting sqref="DT8:DT10">
    <cfRule type="expression" priority="112" dxfId="39">
      <formula>AND($DT$7&lt;&gt;"",DT8="")</formula>
    </cfRule>
  </conditionalFormatting>
  <conditionalFormatting sqref="DT11:DT2501">
    <cfRule type="expression" priority="444" dxfId="39">
      <formula>AND($DT$7&lt;&gt;"",DT11="")</formula>
    </cfRule>
  </conditionalFormatting>
  <conditionalFormatting sqref="DU8:DU10">
    <cfRule type="expression" priority="113" dxfId="39">
      <formula>AND($DU$7&lt;&gt;"",DU8="")</formula>
    </cfRule>
  </conditionalFormatting>
  <conditionalFormatting sqref="DU11:DU2501">
    <cfRule type="expression" priority="447" dxfId="39">
      <formula>AND($DU$7&lt;&gt;"",DU11="")</formula>
    </cfRule>
  </conditionalFormatting>
  <conditionalFormatting sqref="DV8:DV10">
    <cfRule type="expression" priority="114" dxfId="39">
      <formula>AND($DV$7&lt;&gt;"",DV8="")</formula>
    </cfRule>
  </conditionalFormatting>
  <conditionalFormatting sqref="DV11:DV2501">
    <cfRule type="expression" priority="450" dxfId="39">
      <formula>AND($DV$7&lt;&gt;"",DV11="")</formula>
    </cfRule>
  </conditionalFormatting>
  <conditionalFormatting sqref="DW8:DW10">
    <cfRule type="expression" priority="115" dxfId="39">
      <formula>AND($DW$7&lt;&gt;"",DW8="")</formula>
    </cfRule>
  </conditionalFormatting>
  <conditionalFormatting sqref="DW11:DW2501">
    <cfRule type="expression" priority="453" dxfId="39">
      <formula>AND($DW$7&lt;&gt;"",DW11="")</formula>
    </cfRule>
  </conditionalFormatting>
  <conditionalFormatting sqref="DX8:DX10">
    <cfRule type="expression" priority="116" dxfId="39">
      <formula>AND($DX$7&lt;&gt;"",DX8="")</formula>
    </cfRule>
  </conditionalFormatting>
  <conditionalFormatting sqref="DX11:DX2501">
    <cfRule type="expression" priority="456" dxfId="39">
      <formula>AND($DX$7&lt;&gt;"",DX11="")</formula>
    </cfRule>
  </conditionalFormatting>
  <conditionalFormatting sqref="DY8:DY10">
    <cfRule type="expression" priority="117" dxfId="39">
      <formula>AND($DY$7&lt;&gt;"",DY8="")</formula>
    </cfRule>
  </conditionalFormatting>
  <conditionalFormatting sqref="DY11:DY2501">
    <cfRule type="expression" priority="459" dxfId="39">
      <formula>AND($DY$7&lt;&gt;"",DY11="")</formula>
    </cfRule>
  </conditionalFormatting>
  <conditionalFormatting sqref="DZ8:DZ10">
    <cfRule type="expression" priority="118" dxfId="39">
      <formula>AND($DZ$7&lt;&gt;"",DZ8="")</formula>
    </cfRule>
  </conditionalFormatting>
  <conditionalFormatting sqref="DZ11:DZ2501">
    <cfRule type="expression" priority="462" dxfId="39">
      <formula>AND($DZ$7&lt;&gt;"",DZ11="")</formula>
    </cfRule>
  </conditionalFormatting>
  <conditionalFormatting sqref="EA8:EA10">
    <cfRule type="expression" priority="119" dxfId="39">
      <formula>AND($EA$7&lt;&gt;"",EA8="")</formula>
    </cfRule>
  </conditionalFormatting>
  <conditionalFormatting sqref="EA11:EA2501">
    <cfRule type="expression" priority="465" dxfId="39">
      <formula>AND($EA$7&lt;&gt;"",EA11="")</formula>
    </cfRule>
  </conditionalFormatting>
  <conditionalFormatting sqref="EB8:EB10">
    <cfRule type="expression" priority="120" dxfId="39">
      <formula>AND($EB$7&lt;&gt;"",EB8="")</formula>
    </cfRule>
  </conditionalFormatting>
  <conditionalFormatting sqref="EB11:EB2501">
    <cfRule type="expression" priority="468" dxfId="39">
      <formula>AND($EB$7&lt;&gt;"",EB11="")</formula>
    </cfRule>
  </conditionalFormatting>
  <conditionalFormatting sqref="EC8:EC10">
    <cfRule type="expression" priority="121" dxfId="39">
      <formula>AND($EC$7&lt;&gt;"",EC8="")</formula>
    </cfRule>
  </conditionalFormatting>
  <conditionalFormatting sqref="EC11:EC2501">
    <cfRule type="expression" priority="471" dxfId="39">
      <formula>AND($EC$7&lt;&gt;"",EC11="")</formula>
    </cfRule>
  </conditionalFormatting>
  <conditionalFormatting sqref="ED8:ED10">
    <cfRule type="expression" priority="122" dxfId="39">
      <formula>AND($ED$7&lt;&gt;"",ED8="")</formula>
    </cfRule>
  </conditionalFormatting>
  <conditionalFormatting sqref="ED11:ED2501">
    <cfRule type="expression" priority="474" dxfId="39">
      <formula>AND($ED$7&lt;&gt;"",ED11="")</formula>
    </cfRule>
  </conditionalFormatting>
  <conditionalFormatting sqref="EE8:EE10">
    <cfRule type="expression" priority="123" dxfId="39">
      <formula>AND($EE$7&lt;&gt;"",EE8="")</formula>
    </cfRule>
  </conditionalFormatting>
  <conditionalFormatting sqref="EE11:EE2501">
    <cfRule type="expression" priority="477" dxfId="39">
      <formula>AND($EE$7&lt;&gt;"",EE11="")</formula>
    </cfRule>
  </conditionalFormatting>
  <conditionalFormatting sqref="EF8:EF10">
    <cfRule type="expression" priority="124" dxfId="39">
      <formula>AND($EF$7&lt;&gt;"",EF8="")</formula>
    </cfRule>
  </conditionalFormatting>
  <conditionalFormatting sqref="EF11:EF2501">
    <cfRule type="expression" priority="480" dxfId="39">
      <formula>AND($EF$7&lt;&gt;"",EF11="")</formula>
    </cfRule>
  </conditionalFormatting>
  <conditionalFormatting sqref="EG8:EG10">
    <cfRule type="expression" priority="125" dxfId="39">
      <formula>AND($EG$7&lt;&gt;"",EG8="")</formula>
    </cfRule>
  </conditionalFormatting>
  <conditionalFormatting sqref="EG11:EG2501">
    <cfRule type="expression" priority="483" dxfId="39">
      <formula>AND($EG$7&lt;&gt;"",EG11="")</formula>
    </cfRule>
  </conditionalFormatting>
  <conditionalFormatting sqref="EH8:EH10">
    <cfRule type="expression" priority="126" dxfId="39">
      <formula>AND($EH$7&lt;&gt;"",EH8="")</formula>
    </cfRule>
  </conditionalFormatting>
  <conditionalFormatting sqref="EH11:EH2501">
    <cfRule type="expression" priority="486" dxfId="39">
      <formula>AND($EH$7&lt;&gt;"",EH11="")</formula>
    </cfRule>
  </conditionalFormatting>
  <conditionalFormatting sqref="EI8:EI10">
    <cfRule type="expression" priority="127" dxfId="39">
      <formula>AND($EI$7&lt;&gt;"",EI8="")</formula>
    </cfRule>
  </conditionalFormatting>
  <conditionalFormatting sqref="EI11:EI2501">
    <cfRule type="expression" priority="489" dxfId="39">
      <formula>AND($EI$7&lt;&gt;"",EI11="")</formula>
    </cfRule>
  </conditionalFormatting>
  <conditionalFormatting sqref="EJ8:EJ10">
    <cfRule type="expression" priority="128" dxfId="39">
      <formula>AND($EJ$7&lt;&gt;"",EJ8="")</formula>
    </cfRule>
  </conditionalFormatting>
  <conditionalFormatting sqref="EJ11:EJ2501">
    <cfRule type="expression" priority="492" dxfId="39">
      <formula>AND($EJ$7&lt;&gt;"",EJ11="")</formula>
    </cfRule>
  </conditionalFormatting>
  <conditionalFormatting sqref="EK8:EK10">
    <cfRule type="expression" priority="129" dxfId="39">
      <formula>AND($EK$7&lt;&gt;"",EK8="")</formula>
    </cfRule>
  </conditionalFormatting>
  <conditionalFormatting sqref="EK11:EK2501">
    <cfRule type="expression" priority="495" dxfId="39">
      <formula>AND($EK$7&lt;&gt;"",EK11="")</formula>
    </cfRule>
  </conditionalFormatting>
  <conditionalFormatting sqref="EL8:EL10">
    <cfRule type="expression" priority="130" dxfId="39">
      <formula>AND($EL$7&lt;&gt;"",EL8="")</formula>
    </cfRule>
  </conditionalFormatting>
  <conditionalFormatting sqref="EL11:EL2501">
    <cfRule type="expression" priority="498" dxfId="39">
      <formula>AND($EL$7&lt;&gt;"",EL11="")</formula>
    </cfRule>
  </conditionalFormatting>
  <conditionalFormatting sqref="EM8:EM10">
    <cfRule type="expression" priority="131" dxfId="39">
      <formula>AND($EM$7&lt;&gt;"",EM8="")</formula>
    </cfRule>
  </conditionalFormatting>
  <conditionalFormatting sqref="EM11:EM2501">
    <cfRule type="expression" priority="501" dxfId="39">
      <formula>AND($EM$7&lt;&gt;"",EM11="")</formula>
    </cfRule>
  </conditionalFormatting>
  <dataValidations count="41">
    <dataValidation sqref="CR4:CX4" showDropDown="0" showInputMessage="1" showErrorMessage="1" allowBlank="1" promptTitle="Class Specific Child Question" prompt="This Question is directly related to the tag &quot;Battery or Batteries Included Your answer to the related question may influence which answers are accepted here."/>
    <dataValidation sqref="DL4:DN4" showDropDown="0" showInputMessage="1" showErrorMessage="1" allowBlank="1" promptTitle="Class Specific Child Question" prompt="This Question is directly related to the tag &quot;Composite Wood Product (CWP) Your answer to the related question may influence which answers are accepted here."/>
    <dataValidation sqref="DR4" showDropDown="0" showInputMessage="1" showErrorMessage="1" allowBlank="1" promptTitle="Class Specific Child Question" prompt="This Question is directly related to the tag &quot;Canada Product Restriction Your answer to the related question may influence which answers are accepted here."/>
    <dataValidation sqref="DU4:DX4" showDropDown="0" showInputMessage="1" showErrorMessage="1" allowBlank="1" promptTitle="Class Specific Child Question" prompt="This Question is directly related to the tag &quot;Hazardous Material / Dangerous Goods Your answer to the related question may influence which answers are accepted here."/>
    <dataValidation sqref="EJ4" showDropDown="0" showInputMessage="1" showErrorMessage="1" allowBlank="1" promptTitle="Class Specific Child Question" prompt="This Question is directly related to the tag &quot;Commercial Warranty Your answer to the related question may influence which answers are accepted here."/>
    <dataValidation sqref="H7 U7:Z7 AI7 AZ7 BE7 BJ7" showDropDown="0" showInputMessage="1" showErrorMessage="1" allowBlank="0" errorTitle="Invalid Text" error="The value provided is not a valid Text."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S7:T7 AD7 AL7:AO7 CC7 EB7:EE7" showDropDown="0" showInputMessage="1" showErrorMessage="1" allowBlank="0" errorTitle="Invalid Number" error="The value provided is not a valid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A7:AC7 DH7" showDropDown="0" showInputMessage="1" showErrorMessage="1" allowBlank="0" errorTitle="Invalid Whole Number" error="The value provided is not a valid Whole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R7 BA7:BB7 BF7:BG7 BK7:BL7 BQ7:BR7 BT7:BV7 CB7 CD7 CJ7 CL7:CM7 CZ7:DC7 DG7 DR7 DU7 EH7 EM7" showDropDown="0" showInputMessage="1" showErrorMessage="1" allowBlank="1" prompt="If all products in this class consistently have the same answer, you can set a default value to apply automatically. For any exceptions, you can modify the answer for specific products without changing the default."/>
    <dataValidation sqref="B8:B2500" showDropDown="0" showInputMessage="1" showErrorMessage="1" allowBlank="1" errorTitle="Duplicate supplier part number" error="The providedsupplier part number is invalid due to having a duplicate value provided elsewhere in the sheet. Please provide a unique value here or remove the original value from the sheet." promptTitle="Supplier Part Number" prompt="Please enter Text" type="custom">
      <formula1>AND(LEN(B8)&lt;32767,IF(B8&lt;&gt;"",COUNTIF($B$8:$B$2500,B8)=1,""))</formula1>
    </dataValidation>
    <dataValidation sqref="C8:C2500" showDropDown="0" showInputMessage="1" showErrorMessage="1" allowBlank="0" errorTitle="Invalid Text" error="The value provided is not a valid Text." promptTitle="ASIN or Amazon Seller SKU" prompt="Please enter Text" type="textLength" errorStyle="warning" operator="lessThanOrEqual">
      <formula1>32767</formula1>
    </dataValidation>
    <dataValidation sqref="E8:E2500" showDropDown="0" showInputMessage="1" showErrorMessage="1" allowBlank="1" errorTitle="Duplicate manufacturer part numb" error="The providedmanufacturer part number is invalid due to having a duplicate value provided elsewhere in the sheet. Please provide a unique value here or remove the original value from the sheet." promptTitle="Manufacturer Part Number" prompt="Please enter Text" type="custom">
      <formula1>AND(LEN(E8)&lt;32767,IF(E8&lt;&gt;"",COUNTIF($E$8:$E$2500,E8)=1,""))</formula1>
    </dataValidation>
    <dataValidation sqref="F8:F2500" showDropDown="0" showInputMessage="1" showErrorMessage="1" allowBlank="1" errorTitle="Duplicate universal product code" error="The provideduniversal product code is invalid due to having a duplicate value provided elsewhere in the sheet. Please provide a unique value here or remove the original value from the sheet." promptTitle="Universal Product Code" prompt="Please enter Text" type="custom">
      <formula1>AND(LEN(F8)&lt;32767,IF(F8&lt;&gt;"",COUNTIF($F$8:$F$2500,F8)=1,""))</formula1>
    </dataValidation>
    <dataValidation sqref="G8:G2500" showDropDown="0" showInputMessage="1" showErrorMessage="1" allowBlank="0" errorTitle="Invalid Text" error="The value provided is not a valid Text." promptTitle="Product Name" prompt="Please enter Text" type="textLength" errorStyle="warning" operator="lessThanOrEqual">
      <formula1>32767</formula1>
    </dataValidation>
    <dataValidation sqref="H8:H2500" showDropDown="0" showInputMessage="1" showErrorMessage="1" allowBlank="0" errorTitle="Invalid Text" error="The value provided is not a valid Text." promptTitle="Collection Name" prompt="Please enter Text" type="textLength" errorStyle="warning" operator="lessThanOrEqual">
      <formula1>32767</formula1>
    </dataValidation>
    <dataValidation sqref="I8:I2500" showDropDown="0" showInputMessage="1" showErrorMessage="1" allowBlank="0" errorTitle="Invalid Text" error="The value provided is not a valid Text." promptTitle="Manufacturer Product URL" prompt="Please enter Text" type="textLength" errorStyle="warning" operator="lessThanOrEqual">
      <formula1>32767</formula1>
    </dataValidation>
    <dataValidation sqref="K8:K2500" showDropDown="0" showInputMessage="1" showErrorMessage="1" allowBlank="0" errorTitle="Invalid Text" error="The value provided is not a valid Text." promptTitle="Group Reference ID" prompt="Please enter Text" type="textLength" errorStyle="warning" operator="lessThanOrEqual">
      <formula1>32767</formula1>
    </dataValidation>
    <dataValidation sqref="M8:M2500 O8:O2500 Q8:Q2500" showDropDown="0" showInputMessage="1" showErrorMessage="1" allowBlank="0" errorTitle="Invalid Text" error="The value provided is not a valid Text." promptTitle="Variant Attribute Name On Site" prompt="Please enter Text" type="textLength" errorStyle="warning" operator="lessThanOrEqual">
      <formula1>32767</formula1>
    </dataValidation>
    <dataValidation sqref="R8:R2500" showDropDown="0" showInputMessage="1" showErrorMessage="1" allowBlank="0" errorTitle="Invalid Number" error="The value provided is not a valid Number." promptTitle="Base Cost" prompt="Please enter Number" type="textLength" errorStyle="warning" operator="lessThanOrEqual">
      <formula1>32767</formula1>
    </dataValidation>
    <dataValidation sqref="S8:S2500" showDropDown="0" showInputMessage="1" showErrorMessage="1" allowBlank="0" errorTitle="Invalid Number" error="The value provided is not a valid Number." promptTitle="Minimum Advertised Price" prompt="Please enter Number" type="textLength" errorStyle="warning" operator="lessThanOrEqual">
      <formula1>32767</formula1>
    </dataValidation>
    <dataValidation sqref="T8:T2500" showDropDown="0" showInputMessage="1" showErrorMessage="1" allowBlank="0" errorTitle="Invalid Number" error="The value provided is not a valid Number." promptTitle="Manufacturer Suggested Retail Pr" prompt="Please enter Number" type="textLength" errorStyle="warning" operator="lessThanOrEqual">
      <formula1>32767</formula1>
    </dataValidation>
    <dataValidation sqref="U8:U2500" showDropDown="0" showInputMessage="1" showErrorMessage="1" allowBlank="0" errorTitle="Invalid Text" error="The value provided is not a valid Text." promptTitle="Marketing Copy" prompt="Please enter Text" type="textLength" errorStyle="warning" operator="lessThanOrEqual">
      <formula1>32767</formula1>
    </dataValidation>
    <dataValidation sqref="AA8:AA2500" showDropDown="0" showInputMessage="1" showErrorMessage="1" allowBlank="0" errorTitle="Invalid Whole Number" error="The value provided is not a valid Whole Number." promptTitle="Minimum Order Quantity" prompt="Please enter Whole Number" type="textLength" errorStyle="warning" operator="lessThanOrEqual">
      <formula1>32767</formula1>
    </dataValidation>
    <dataValidation sqref="AB8:AB2500" showDropDown="0" showInputMessage="1" showErrorMessage="1" allowBlank="0" errorTitle="Invalid Whole Number" error="The value provided is not a valid Whole Number." promptTitle="Force Quantity Multiplier" prompt="Please enter Whole Number" type="textLength" errorStyle="warning" operator="lessThanOrEqual">
      <formula1>32767</formula1>
    </dataValidation>
    <dataValidation sqref="AC8:AC2500" showDropDown="0" showInputMessage="1" showErrorMessage="1" allowBlank="0" errorTitle="Invalid Whole Number" error="The value provided is not a valid Whole Number." promptTitle="Display Set Quantity" prompt="Please enter Whole Number" type="textLength" errorStyle="warning" operator="lessThanOrEqual">
      <formula1>32767</formula1>
    </dataValidation>
    <dataValidation sqref="AD8:AD2500" showDropDown="0" showInputMessage="1" showErrorMessage="1" allowBlank="0" errorTitle="Invalid Number" error="The value provided is not a valid Number." promptTitle="Product Weight" prompt="Please enter Number" type="textLength" errorStyle="warning" operator="lessThanOrEqual">
      <formula1>32767</formula1>
    </dataValidation>
    <dataValidation sqref="AI8:AI2500" showDropDown="0" showInputMessage="1" showErrorMessage="1" allowBlank="0" errorTitle="Invalid Text" error="The value provided is not a valid Text." promptTitle="National Motor Freight Class" prompt="Please enter Text" type="textLength" errorStyle="warning" operator="lessThanOrEqual">
      <formula1>32767</formula1>
    </dataValidation>
    <dataValidation sqref="AL8:AL2500" showDropDown="0" showInputMessage="1" showErrorMessage="1" allowBlank="0" errorTitle="Invalid Number" error="The value provided is not a valid Number." promptTitle="Carton Weight" prompt="Please enter Number" type="textLength" errorStyle="warning" operator="lessThanOrEqual">
      <formula1>32767</formula1>
    </dataValidation>
    <dataValidation sqref="AM8:AM2500" showDropDown="0" showInputMessage="1" showErrorMessage="1" allowBlank="0" errorTitle="Invalid Number" error="The value provided is not a valid Number." promptTitle="Carton Height" prompt="Please enter Number" type="textLength" errorStyle="warning" operator="lessThanOrEqual">
      <formula1>32767</formula1>
    </dataValidation>
    <dataValidation sqref="AN8:AN2500" showDropDown="0" showInputMessage="1" showErrorMessage="1" allowBlank="0" errorTitle="Invalid Number" error="The value provided is not a valid Number." promptTitle="Carton Width" prompt="Please enter Number" type="textLength" errorStyle="warning" operator="lessThanOrEqual">
      <formula1>32767</formula1>
    </dataValidation>
    <dataValidation sqref="AO8:AO2500" showDropDown="0" showInputMessage="1" showErrorMessage="1" allowBlank="0" errorTitle="Invalid Number" error="The value provided is not a valid Number." promptTitle="Carton Depth" prompt="Please enter Number" type="textLength" errorStyle="warning" operator="lessThanOrEqual">
      <formula1>32767</formula1>
    </dataValidation>
    <dataValidation sqref="AY8:AY2500" showDropDown="0" showInputMessage="1" showErrorMessage="1" allowBlank="0" errorTitle="Invalid Text" error="The value provided is not a valid Text." promptTitle="Video File Name or URL" prompt="Please enter Text" type="textLength" errorStyle="warning" operator="lessThanOrEqual">
      <formula1>32767</formula1>
    </dataValidation>
    <dataValidation sqref="AZ8:AZ2500 BE8:BE2500 BJ8:BJ2500" showDropDown="0" showInputMessage="1" showErrorMessage="1" allowBlank="0" errorTitle="Invalid Text" error="The value provided is not a valid Text." promptTitle="Document File Name or URL" prompt="Please enter Text" type="textLength" errorStyle="warning" operator="lessThanOrEqual">
      <formula1>32767</formula1>
    </dataValidation>
    <dataValidation sqref="CC8:CC2500" showDropDown="0" showInputMessage="1" showErrorMessage="1" allowBlank="0" errorTitle="Invalid Number" error="The value provided is not a valid Number." promptTitle="Weight Capacity" prompt="Please enter Number" type="textLength" errorStyle="warning" operator="lessThanOrEqual">
      <formula1>32767</formula1>
    </dataValidation>
    <dataValidation sqref="DH8:DH2500" showDropDown="0" showInputMessage="1" showErrorMessage="1" allowBlank="0" errorTitle="Invalid Whole Number" error="The value provided is not a valid Whole Number." promptTitle="Number of Tables Included" prompt="Please enter Whole Number" type="textLength" errorStyle="warning" operator="lessThanOrEqual">
      <formula1>32767</formula1>
    </dataValidation>
    <dataValidation sqref="EB8:EB2500" showDropDown="0" showInputMessage="1" showErrorMessage="1" allowBlank="0" errorTitle="Invalid Number" error="The value provided is not a valid Number." promptTitle="Overall Height - Top to Bottom" prompt="Please enter Number" type="textLength" errorStyle="warning" operator="lessThanOrEqual">
      <formula1>32767</formula1>
    </dataValidation>
    <dataValidation sqref="EC8:EC2500" showDropDown="0" showInputMessage="1" showErrorMessage="1" allowBlank="0" errorTitle="Invalid Number" error="The value provided is not a valid Number." promptTitle="Overall Width - Side to Side" prompt="Please enter Number" type="textLength" errorStyle="warning" operator="lessThanOrEqual">
      <formula1>32767</formula1>
    </dataValidation>
    <dataValidation sqref="ED8:ED2500" showDropDown="0" showInputMessage="1" showErrorMessage="1" allowBlank="0" errorTitle="Invalid Number" error="The value provided is not a valid Number." promptTitle="Overall Depth - Front to Back" prompt="Please enter Number" type="textLength" errorStyle="warning" operator="lessThanOrEqual">
      <formula1>32767</formula1>
    </dataValidation>
    <dataValidation sqref="EE8:EE2500" showDropDown="0" showInputMessage="1" showErrorMessage="1" allowBlank="0" errorTitle="Invalid Number" error="The value provided is not a valid Number." promptTitle="Overall Product Weight" prompt="Please enter Number" type="textLength" errorStyle="warning" operator="lessThanOrEqual">
      <formula1>32767</formula1>
    </dataValidation>
    <dataValidation sqref="V8:Z2500" showDropDown="0" showInputMessage="1" showErrorMessage="1" allowBlank="0" errorTitle="Invalid Text" error="The value provided is not a valid Text." promptTitle="Feature Bullet" prompt="Please enter Text" type="textLength" errorStyle="warning" operator="lessThanOrEqual">
      <formula1>32767</formula1>
    </dataValidation>
    <dataValidation sqref="AT8:AX2500" showDropDown="0" showInputMessage="1" showErrorMessage="1" allowBlank="0" errorTitle="Invalid Text" error="The value provided is not a valid Text." promptTitle="Image File Name or URL" prompt="Please enter Text" type="textLength" errorStyle="warning" operator="lessThanOrEqual">
      <formula1>32767</formula1>
    </dataValidation>
  </dataValidations>
  <hyperlinks>
    <hyperlink ref="D6" location="'Valid Values'!A1" display="Select"/>
    <hyperlink ref="J6" location="'Valid Values'!B1" display="Select"/>
    <hyperlink ref="L6" location="'Valid Values'!C1" display="Select"/>
    <hyperlink ref="N6" location="'Valid Values'!C1" display="Select"/>
    <hyperlink ref="P6" location="'Valid Values'!C1" display="Select"/>
    <hyperlink ref="AE6" location="'Valid Values'!D1" display="Select"/>
    <hyperlink ref="AF6" location="'Valid Values'!E1" display="Select"/>
    <hyperlink ref="AG6" location="'Valid Values'!F1" display="Select"/>
    <hyperlink ref="AH6" location="'Valid Values'!G1" display="Select"/>
    <hyperlink ref="AQ6" location="'Valid Values'!H1" display="Select"/>
    <hyperlink ref="AR6" location="'Valid Values'!I1" display="Please choose one or more from the following, using a semicolon (;) to separate each value: Cancer; Developmental"/>
    <hyperlink ref="AS6" location="'Valid Values'!J1" display="Select"/>
    <hyperlink ref="BA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B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C6" location="'Valid Values'!M1" display="Select"/>
    <hyperlink ref="BD6" location="'Valid Values'!N1" display="Select"/>
    <hyperlink ref="BF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G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H6" location="'Valid Values'!M1" display="Select"/>
    <hyperlink ref="BI6" location="'Valid Values'!N1" display="Select"/>
    <hyperlink ref="BK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L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M6" location="'Valid Values'!M1" display="Select"/>
    <hyperlink ref="BN6" location="'Valid Values'!N1" display="Select"/>
    <hyperlink ref="BO6" location="'Valid Values'!O1" display="Select"/>
    <hyperlink ref="BQ6" location="'Valid Values'!P1" display="Please choose one or more from the following, using a semicolon (;) to separate each value: Round; Pentagonal; Wedge; Half Moon; Hexagonal; Octagonal; Oval; Rectangular; Semi-Circle; Trapezoidal; Circular; Square; Triangular; Specialty; Half-Round; Corner; Free Form; Unavailable"/>
    <hyperlink ref="BR6" location="'Valid Values'!Q1" display="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
    <hyperlink ref="BT6" location="'Valid Values'!R1" display="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
    <hyperlink ref="BU6" location="'Valid Values'!S1" display="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
    <hyperlink ref="BV6" location="'Valid Values'!T1" display="Please choose one or more from the following, using a semicolon (;) to separate each value: No Natural Variation; Natural Wood Grain Color Variation; Weathered Steel; Wood Knots; Natural Stone Color Variation; Unavailable"/>
    <hyperlink ref="BZ6" location="'Valid Values'!U1" display="Select"/>
    <hyperlink ref="CB6" location="'Valid Values'!V1" display="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
    <hyperlink ref="CD6" location="'Valid Values'!W1" display="Please choose one or more from the following, using a semicolon (;) to separate each value: Non Residential Use; Residential Use"/>
    <hyperlink ref="CJ6" location="'Valid Values'!X1" display="Please choose one or more from the following, using a semicolon (;) to separate each value: Traditional; Mosaic; Curved; Wood; Pent; Flat; No Decal/Laminate Design; Glass; Granite; Concrete; Marble; Stone; Unavailable; Does Not Apply"/>
    <hyperlink ref="CL6" location="'Valid Values'!Y1" display="Please choose one or more from the following, using a semicolon (;) to separate each value: Single; Nesting Tables; Bunching Tables; Does Not Apply"/>
    <hyperlink ref="CM6" location="'Valid Values'!Z1" display="Please choose one or more from the following, using a semicolon (;) to separate each value: Made in USA; Made in USA of Imported Materials; Product of Canada; Made In Canada; Does Not Apply"/>
    <hyperlink ref="CO6" location="'Valid Values'!AA1" display="Select"/>
    <hyperlink ref="CR6" location="'Valid Values'!AB1" display="Select"/>
    <hyperlink ref="CS6" location="'Valid Values'!AC1" display="Select"/>
    <hyperlink ref="CT6" location="'Valid Values'!AD1" display="Select"/>
    <hyperlink ref="CU6" location="'Valid Values'!AE1" display="Select"/>
    <hyperlink ref="CV6" location="'Valid Values'!AF1" display="Select"/>
    <hyperlink ref="CW6" location="'Valid Values'!AG1" display="Select"/>
    <hyperlink ref="CX6" location="'Valid Values'!AH1" display="Select"/>
    <hyperlink ref="CZ6" location="'Valid Values'!AI1" display="Please choose one or more from the following, using a semicolon (;) to separate each value: Bun Feet; Fluted; Cabriole Legs; Straight legs; Ball Feet; Queen Ann; Scroll; Sled; Squared Legs; Turned Legs; Block Feet; X-leg; Solid; Bracket Legs; Unavailable; Does Not Apply"/>
    <hyperlink ref="DA6" location="'Valid Values'!AJ1" display="Please choose one or more from the following, using a semicolon (;) to separate each value: Black; Clear; Gold; Navy; Gray; Green; Purple; Teal; Brown; Orange; Yellow; Blue; Beige; Red; Silver; White; Ivory; Tan; Cream; Pink; Does Not Apply"/>
    <hyperlink ref="DB6" location="'Valid Values'!AK1" display="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
    <hyperlink ref="DC6" location="'Valid Values'!AL1" display="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
    <hyperlink ref="DG6" location="'Valid Values'!AM1" display="Please choose one or more from the following, using a semicolon (;) to separate each value: No Durability Features; Stain Resistant; Scratch Resistant; Does Not Apply"/>
    <hyperlink ref="DI6" location="'Valid Values'!AN1" display="Select"/>
    <hyperlink ref="DL6" location="'Valid Values'!AO1" display="Select"/>
    <hyperlink ref="DM6" location="'Valid Values'!AP1" display="Select"/>
    <hyperlink ref="DN6" location="'Valid Values'!AQ1" display="Select"/>
    <hyperlink ref="DO6" location="'Valid Values'!AR1" display="Select"/>
    <hyperlink ref="DP6" location="'Valid Values'!AS1" display="Select"/>
    <hyperlink ref="DR6" location="'Valid Values'!AT1" display="Please choose one or more from the following, using a semicolon (;) to separate each value: Dual Language; Distribution Conflict; Logistics; Does Not Apply"/>
    <hyperlink ref="DU6" location="'Valid Values'!AU1" display="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
    <hyperlink ref="DV6" location="'Valid Values'!AV1" display="Select"/>
    <hyperlink ref="DW6" location="'Valid Values'!AW1" display="Select"/>
    <hyperlink ref="DX6" location="'Valid Values'!AX1" display="Select"/>
    <hyperlink ref="DY6" location="'Valid Values'!AY1" display="Select"/>
    <hyperlink ref="EA6" location="'Valid Values'!AZ1" display="Select"/>
    <hyperlink ref="EG6" location="'Valid Values'!BA1" display="Select"/>
    <hyperlink ref="EH6" location="'Valid Values'!BB1" display="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
    <hyperlink ref="EJ6" location="'Valid Values'!BC1" display="Select"/>
    <hyperlink ref="EL6" location="'Valid Values'!BD1" display="Select"/>
    <hyperlink ref="EM6" location="'Valid Values'!BE1" display="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
    <hyperlink xmlns:r="http://schemas.openxmlformats.org/officeDocument/2006/relationships" ref="AT8" r:id="rId1"/>
    <hyperlink xmlns:r="http://schemas.openxmlformats.org/officeDocument/2006/relationships" ref="AU8" r:id="rId2"/>
    <hyperlink xmlns:r="http://schemas.openxmlformats.org/officeDocument/2006/relationships" ref="AV8" r:id="rId3"/>
    <hyperlink xmlns:r="http://schemas.openxmlformats.org/officeDocument/2006/relationships" ref="AW8" r:id="rId4"/>
    <hyperlink xmlns:r="http://schemas.openxmlformats.org/officeDocument/2006/relationships" ref="AX8" r:id="rId5"/>
    <hyperlink xmlns:r="http://schemas.openxmlformats.org/officeDocument/2006/relationships" ref="AT9" r:id="rId6"/>
    <hyperlink xmlns:r="http://schemas.openxmlformats.org/officeDocument/2006/relationships" ref="AU9" r:id="rId7"/>
    <hyperlink xmlns:r="http://schemas.openxmlformats.org/officeDocument/2006/relationships" ref="AV9" r:id="rId8"/>
    <hyperlink xmlns:r="http://schemas.openxmlformats.org/officeDocument/2006/relationships" ref="AW9" r:id="rId9"/>
    <hyperlink xmlns:r="http://schemas.openxmlformats.org/officeDocument/2006/relationships" ref="AT10" r:id="rId10"/>
    <hyperlink xmlns:r="http://schemas.openxmlformats.org/officeDocument/2006/relationships" ref="AU10" r:id="rId11"/>
    <hyperlink xmlns:r="http://schemas.openxmlformats.org/officeDocument/2006/relationships" ref="AV10" r:id="rId12"/>
    <hyperlink xmlns:r="http://schemas.openxmlformats.org/officeDocument/2006/relationships" ref="AW10" r:id="rId13"/>
    <hyperlink xmlns:r="http://schemas.openxmlformats.org/officeDocument/2006/relationships" ref="AX10" r:id="rId14"/>
  </hyperlinks>
  <pageMargins left="0.7" right="0.7" top="0.75" bottom="0.75" header="0.3" footer="0.3"/>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EM507"/>
  <sheetViews>
    <sheetView topLeftCell="A2" workbookViewId="0">
      <selection activeCell="A1" sqref="A1"/>
    </sheetView>
  </sheetViews>
  <sheetFormatPr baseColWidth="8" defaultColWidth="9" defaultRowHeight="13.5"/>
  <cols>
    <col width="25.75" customWidth="1" style="37" min="2" max="2"/>
    <col width="30.75" customWidth="1" style="37" min="3" max="3"/>
    <col width="10.75" customWidth="1" style="37" min="4" max="4"/>
    <col width="29.75" customWidth="1" style="37" min="5" max="5"/>
    <col width="27.75" customWidth="1" style="37" min="6" max="6"/>
    <col width="17.75" customWidth="1" style="37" min="7" max="7"/>
    <col width="20.75" customWidth="1" style="37" min="8" max="8"/>
    <col width="29.75" customWidth="1" style="37" min="9" max="9"/>
    <col width="17.75" customWidth="1" style="37" min="10" max="10"/>
    <col width="23.75" customWidth="1" style="37" min="11" max="12"/>
    <col width="37.75" customWidth="1" style="37" min="13" max="13"/>
    <col width="23.75" customWidth="1" style="37" min="14" max="14"/>
    <col width="37.75" customWidth="1" style="37" min="15" max="15"/>
    <col width="23.75" customWidth="1" style="37" min="16" max="16"/>
    <col width="37.75" customWidth="1" style="37" min="17" max="17"/>
    <col width="14.75" customWidth="1" style="37" min="18" max="18"/>
    <col width="29.75" customWidth="1" style="37" min="19" max="19"/>
    <col width="40.75" customWidth="1" style="37" min="20" max="20"/>
    <col width="19.75" customWidth="1" style="37" min="21" max="21"/>
    <col width="21.75" customWidth="1" style="37" min="22" max="26"/>
    <col width="27.75" customWidth="1" style="37" min="27" max="27"/>
    <col width="30.75" customWidth="1" style="37" min="28" max="28"/>
    <col width="25.75" customWidth="1" style="37" min="29" max="29"/>
    <col width="19.75" customWidth="1" style="37" min="30" max="30"/>
    <col width="14.75" customWidth="1" style="37" min="31" max="31"/>
    <col width="18.75" customWidth="1" style="37" min="32" max="32"/>
    <col width="14.75" customWidth="1" style="37" min="33" max="33"/>
    <col width="26.75" customWidth="1" style="37" min="34" max="34"/>
    <col width="33.75" customWidth="1" style="37" min="35" max="35"/>
    <col width="14.75" customWidth="1" style="37" min="36" max="36"/>
    <col width="20.75" customWidth="1" style="37" min="37" max="39"/>
    <col width="19.75" customWidth="1" style="37" min="40" max="41"/>
    <col width="21.75" customWidth="1" style="37" min="42" max="42"/>
    <col width="15.75" customWidth="1" style="37" min="43" max="44"/>
    <col width="28.75" customWidth="1" style="37" min="45" max="45"/>
    <col width="29.75" customWidth="1" style="37" min="46" max="51"/>
    <col width="32.75" customWidth="1" style="37" min="52" max="52"/>
    <col width="20.75" customWidth="1" style="37" min="53" max="53"/>
    <col width="26.75" customWidth="1" style="37" min="54" max="54"/>
    <col width="22.75" customWidth="1" style="37" min="55" max="55"/>
    <col width="24.75" customWidth="1" style="37" min="56" max="56"/>
    <col width="32.75" customWidth="1" style="37" min="57" max="57"/>
    <col width="20.75" customWidth="1" style="37" min="58" max="58"/>
    <col width="26.75" customWidth="1" style="37" min="59" max="59"/>
    <col width="22.75" customWidth="1" style="37" min="60" max="60"/>
    <col width="24.75" customWidth="1" style="37" min="61" max="61"/>
    <col width="32.75" customWidth="1" style="37" min="62" max="62"/>
    <col width="20.75" customWidth="1" style="37" min="63" max="63"/>
    <col width="26.75" customWidth="1" style="37" min="64" max="64"/>
    <col width="22.75" customWidth="1" style="37" min="65" max="65"/>
    <col width="24.75" customWidth="1" style="37" min="66" max="66"/>
    <col width="17.75" customWidth="1" style="37" min="67" max="67"/>
    <col width="22.75" customWidth="1" style="37" min="68" max="68"/>
    <col width="20.75" customWidth="1" style="37" min="69" max="69"/>
    <col width="14.75" customWidth="1" style="37" min="70" max="70"/>
    <col width="26.75" customWidth="1" style="37" min="71" max="71"/>
    <col width="17.75" customWidth="1" style="37" min="72" max="72"/>
    <col width="18.75" customWidth="1" style="37" min="73" max="73"/>
    <col width="27.75" customWidth="1" style="37" min="74" max="74"/>
    <col width="16.75" customWidth="1" style="37" min="75" max="75"/>
    <col width="17.75" customWidth="1" style="37" min="76" max="76"/>
    <col width="13.75" customWidth="1" style="37" min="77" max="77"/>
    <col width="20.75" customWidth="1" style="37" min="78" max="78"/>
    <col width="30.75" customWidth="1" style="37" min="79" max="79"/>
    <col width="32.75" customWidth="1" style="37" min="80" max="80"/>
    <col width="20.75" customWidth="1" style="37" min="81" max="81"/>
    <col width="39.75" customWidth="1" style="37" min="82" max="82"/>
    <col width="12.75" customWidth="1" style="37" min="83" max="83"/>
    <col width="21.75" customWidth="1" style="37" min="84" max="86"/>
    <col width="22.75" customWidth="1" style="37" min="87" max="87"/>
    <col width="26.75" customWidth="1" style="37" min="88" max="88"/>
    <col width="19.75" customWidth="1" style="37" min="89" max="89"/>
    <col width="13.75" customWidth="1" style="37" min="90" max="90"/>
    <col width="43.75" customWidth="1" style="37" min="91" max="91"/>
    <col width="18.75" customWidth="1" style="37" min="92" max="92"/>
    <col width="29.75" customWidth="1" style="37" min="93" max="93"/>
    <col width="20.75" customWidth="1" style="37" min="94" max="94"/>
    <col width="34.75" customWidth="1" style="37" min="95" max="95"/>
    <col width="24.75" customWidth="1" style="37" min="96" max="96"/>
    <col width="17.75" customWidth="1" style="37" min="97" max="97"/>
    <col width="24.75" customWidth="1" style="37" min="98" max="98"/>
    <col width="21.75" customWidth="1" style="37" min="99" max="99"/>
    <col width="20.75" customWidth="1" style="37" min="100" max="100"/>
    <col width="35.75" customWidth="1" style="37" min="101" max="101"/>
    <col width="30.75" customWidth="1" style="37" min="102" max="102"/>
    <col width="15.75" customWidth="1" style="37" min="103" max="105"/>
    <col width="17.75" customWidth="1" style="37" min="106" max="106"/>
    <col width="20.75" customWidth="1" style="37" min="107" max="108"/>
    <col width="21.75" customWidth="1" style="37" min="109" max="110"/>
    <col width="15.75" customWidth="1" style="37" min="111" max="111"/>
    <col width="30.75" customWidth="1" style="37" min="112" max="112"/>
    <col width="44.75" customWidth="1" style="37" min="113" max="113"/>
    <col width="18.75" customWidth="1" style="37" min="114" max="114"/>
    <col width="33.75" customWidth="1" style="37" min="115" max="115"/>
    <col width="53.75" customWidth="1" style="37" min="116" max="117"/>
    <col width="21.75" customWidth="1" style="37" min="118" max="118"/>
    <col width="30.75" customWidth="1" style="37" min="119" max="119"/>
    <col width="64.75" customWidth="1" style="37" min="120" max="120"/>
    <col width="31.75" customWidth="1" style="37" min="121" max="121"/>
    <col width="27.75" customWidth="1" style="37" min="122" max="122"/>
    <col width="20.75" customWidth="1" style="37" min="123" max="123"/>
    <col width="41.75" customWidth="1" style="37" min="124" max="124"/>
    <col width="20.75" customWidth="1" style="37" min="125" max="125"/>
    <col width="21.75" customWidth="1" style="37" min="126" max="126"/>
    <col width="18.75" customWidth="1" style="37" min="127" max="127"/>
    <col width="30.75" customWidth="1" style="37" min="128" max="128"/>
    <col width="19.75" customWidth="1" style="37" min="129" max="129"/>
    <col width="79.75" customWidth="1" style="37" min="130" max="130"/>
    <col width="30.75" customWidth="1" style="37" min="131" max="131"/>
    <col width="35.75" customWidth="1" style="37" min="132" max="132"/>
    <col width="33.75" customWidth="1" style="37" min="133" max="133"/>
    <col width="34.75" customWidth="1" style="37" min="134" max="134"/>
    <col width="27.75" customWidth="1" style="37" min="135" max="135"/>
    <col width="22.75" customWidth="1" style="37" min="136" max="137"/>
    <col width="45.75" customWidth="1" style="37" min="138" max="138"/>
    <col width="24.75" customWidth="1" style="37" min="139" max="139"/>
    <col width="31.75" customWidth="1" style="37" min="140" max="140"/>
    <col width="21.75" customWidth="1" style="37" min="141" max="141"/>
    <col width="29.75" customWidth="1" style="37" min="142" max="142"/>
    <col width="20.75" customWidth="1" style="37" min="143" max="143"/>
  </cols>
  <sheetData>
    <row r="1" hidden="1">
      <c r="B1" s="37" t="inlineStr">
        <is>
          <t>core::supplierPartNumber</t>
        </is>
      </c>
      <c r="C1" s="37" t="inlineStr">
        <is>
          <t>core::amazonStandardIdentificationNumber</t>
        </is>
      </c>
      <c r="D1" s="37" t="inlineStr">
        <is>
          <t>core::manufacturerId</t>
        </is>
      </c>
      <c r="E1" s="37" t="inlineStr">
        <is>
          <t>core::manufacturerPartNumber</t>
        </is>
      </c>
      <c r="F1" s="37" t="inlineStr">
        <is>
          <t>core::universalProductCode</t>
        </is>
      </c>
      <c r="G1" s="37" t="inlineStr">
        <is>
          <t>core::productName</t>
        </is>
      </c>
      <c r="H1" s="37" t="inlineStr">
        <is>
          <t>core::collectionName</t>
        </is>
      </c>
      <c r="I1" s="37" t="inlineStr">
        <is>
          <t>core::manufacturerProductUrl</t>
        </is>
      </c>
      <c r="J1" s="37" t="inlineStr">
        <is>
          <t>variantGrouping::variantType</t>
        </is>
      </c>
      <c r="K1" s="37" t="inlineStr">
        <is>
          <t>variantGrouping::groupReferenceId</t>
        </is>
      </c>
      <c r="L1" s="37" t="inlineStr">
        <is>
          <t>variantGrouping::variantGrouping</t>
        </is>
      </c>
      <c r="M1" s="37" t="inlineStr">
        <is>
          <t>variantGrouping::variantAttributeNameOnSite</t>
        </is>
      </c>
      <c r="N1" s="37" t="inlineStr">
        <is>
          <t>variantGrouping::variantGrouping</t>
        </is>
      </c>
      <c r="O1" s="37" t="inlineStr">
        <is>
          <t>variantGrouping::variantAttributeNameOnSite</t>
        </is>
      </c>
      <c r="P1" s="37" t="inlineStr">
        <is>
          <t>variantGrouping::variantGrouping</t>
        </is>
      </c>
      <c r="Q1" s="37" t="inlineStr">
        <is>
          <t>variantGrouping::variantAttributeNameOnSite</t>
        </is>
      </c>
      <c r="R1" s="37" t="inlineStr">
        <is>
          <t>price::wholesalePrice</t>
        </is>
      </c>
      <c r="S1" s="37" t="inlineStr">
        <is>
          <t>price::minimumAdvertizedPrice</t>
        </is>
      </c>
      <c r="T1" s="37" t="inlineStr">
        <is>
          <t>price::manufacturerSuggestedRetailPrice</t>
        </is>
      </c>
      <c r="U1" s="37" t="inlineStr">
        <is>
          <t>featureDescription::romanceCopy</t>
        </is>
      </c>
      <c r="V1" s="37" t="inlineStr">
        <is>
          <t>featureDescription::genericFeatures</t>
        </is>
      </c>
      <c r="W1" s="37" t="inlineStr">
        <is>
          <t>featureDescription::genericFeatures</t>
        </is>
      </c>
      <c r="X1" s="37" t="inlineStr">
        <is>
          <t>featureDescription::genericFeatures</t>
        </is>
      </c>
      <c r="Y1" s="37" t="inlineStr">
        <is>
          <t>featureDescription::genericFeatures</t>
        </is>
      </c>
      <c r="Z1" s="37" t="inlineStr">
        <is>
          <t>featureDescription::genericFeatures</t>
        </is>
      </c>
      <c r="AA1" s="37" t="inlineStr">
        <is>
          <t>shippingAndFulfillment::minimumOrderQuantity</t>
        </is>
      </c>
      <c r="AB1" s="37" t="inlineStr">
        <is>
          <t>shippingAndFulfillment::forceQuantityMultiplier</t>
        </is>
      </c>
      <c r="AC1" s="37" t="inlineStr">
        <is>
          <t>shippingAndFulfillment::displaySetQuantity</t>
        </is>
      </c>
      <c r="AD1" s="37" t="inlineStr">
        <is>
          <t>shippingAndFulfillment::productWeight</t>
        </is>
      </c>
      <c r="AE1" s="37" t="inlineStr">
        <is>
          <t>shippingAndFulfillment::shipType</t>
        </is>
      </c>
      <c r="AF1" s="37" t="inlineStr">
        <is>
          <t>shippingAndFulfillment::freightClass</t>
        </is>
      </c>
      <c r="AG1" s="37" t="inlineStr">
        <is>
          <t>shippingAndFulfillment::leadTime</t>
        </is>
      </c>
      <c r="AH1" s="37" t="inlineStr">
        <is>
          <t>shippingAndFulfillment::replacementLeadTime</t>
        </is>
      </c>
      <c r="AI1" s="37" t="inlineStr">
        <is>
          <t>shippingAndFulfillment::nationalMotorFreightClass</t>
        </is>
      </c>
      <c r="AJ1" s="37" t="inlineStr">
        <is>
          <t>shippingAndFulfillment::flatPack</t>
        </is>
      </c>
      <c r="AK1" s="37" t="inlineStr">
        <is>
          <t>shippingAndFulfillment::shipPalletized</t>
        </is>
      </c>
      <c r="AL1" s="37" t="inlineStr">
        <is>
          <t>shippingAndFulfillment::weight</t>
        </is>
      </c>
      <c r="AM1" s="37" t="inlineStr">
        <is>
          <t>shippingAndFulfillment::height</t>
        </is>
      </c>
      <c r="AN1" s="37" t="inlineStr">
        <is>
          <t>shippingAndFulfillment::width</t>
        </is>
      </c>
      <c r="AO1" s="37" t="inlineStr">
        <is>
          <t>shippingAndFulfillment::depth</t>
        </is>
      </c>
      <c r="AP1" s="37" t="inlineStr">
        <is>
          <t>propSixtyFive::warningRequired</t>
        </is>
      </c>
      <c r="AQ1" s="37" t="inlineStr">
        <is>
          <t>propSixtyFive::chemicalId</t>
        </is>
      </c>
      <c r="AR1" s="37" t="inlineStr">
        <is>
          <t>propSixtyFive::toxicity</t>
        </is>
      </c>
      <c r="AS1" s="37" t="inlineStr">
        <is>
          <t>propSixtyFive::countryOfManufacturer</t>
        </is>
      </c>
      <c r="AT1" s="37" t="inlineStr">
        <is>
          <t>media::imageValue</t>
        </is>
      </c>
      <c r="AU1" s="37" t="inlineStr">
        <is>
          <t>media::imageValue</t>
        </is>
      </c>
      <c r="AV1" s="37" t="inlineStr">
        <is>
          <t>media::imageValue</t>
        </is>
      </c>
      <c r="AW1" s="37" t="inlineStr">
        <is>
          <t>media::imageValue</t>
        </is>
      </c>
      <c r="AX1" s="37" t="inlineStr">
        <is>
          <t>media::imageValue</t>
        </is>
      </c>
      <c r="AY1" s="37" t="inlineStr">
        <is>
          <t>media::videoValue</t>
        </is>
      </c>
      <c r="AZ1" s="37" t="inlineStr">
        <is>
          <t>media::documentValue</t>
        </is>
      </c>
      <c r="BA1" s="37" t="inlineStr">
        <is>
          <t>media::documentType</t>
        </is>
      </c>
      <c r="BB1" s="37" t="inlineStr">
        <is>
          <t>media::legalDocumentType</t>
        </is>
      </c>
      <c r="BC1" s="37" t="inlineStr">
        <is>
          <t>media::regionType</t>
        </is>
      </c>
      <c r="BD1" s="37" t="inlineStr">
        <is>
          <t>media::language</t>
        </is>
      </c>
      <c r="BE1" s="37" t="inlineStr">
        <is>
          <t>media::documentValue</t>
        </is>
      </c>
      <c r="BF1" s="37" t="inlineStr">
        <is>
          <t>media::documentType</t>
        </is>
      </c>
      <c r="BG1" s="37" t="inlineStr">
        <is>
          <t>media::legalDocumentType</t>
        </is>
      </c>
      <c r="BH1" s="37" t="inlineStr">
        <is>
          <t>media::regionType</t>
        </is>
      </c>
      <c r="BI1" s="37" t="inlineStr">
        <is>
          <t>media::language</t>
        </is>
      </c>
      <c r="BJ1" s="37" t="inlineStr">
        <is>
          <t>media::documentValue</t>
        </is>
      </c>
      <c r="BK1" s="37" t="inlineStr">
        <is>
          <t>media::documentType</t>
        </is>
      </c>
      <c r="BL1" s="37" t="inlineStr">
        <is>
          <t>media::legalDocumentType</t>
        </is>
      </c>
      <c r="BM1" s="37" t="inlineStr">
        <is>
          <t>media::regionType</t>
        </is>
      </c>
      <c r="BN1" s="37" t="inlineStr">
        <is>
          <t>media::language</t>
        </is>
      </c>
      <c r="BO1" s="37" t="inlineStr">
        <is>
          <t>10391</t>
        </is>
      </c>
      <c r="BP1" s="37" t="inlineStr">
        <is>
          <t>10402</t>
        </is>
      </c>
      <c r="BQ1" s="37" t="inlineStr">
        <is>
          <t>10393</t>
        </is>
      </c>
      <c r="BR1" s="37" t="inlineStr">
        <is>
          <t>378129</t>
        </is>
      </c>
      <c r="BS1" s="37" t="inlineStr">
        <is>
          <t>10394</t>
        </is>
      </c>
      <c r="BT1" s="37" t="inlineStr">
        <is>
          <t>10375</t>
        </is>
      </c>
      <c r="BU1" s="37" t="inlineStr">
        <is>
          <t>10376</t>
        </is>
      </c>
      <c r="BV1" s="37" t="inlineStr">
        <is>
          <t>222982</t>
        </is>
      </c>
      <c r="BW1" s="37" t="inlineStr">
        <is>
          <t>10415</t>
        </is>
      </c>
      <c r="BX1" s="37" t="inlineStr">
        <is>
          <t>10373</t>
        </is>
      </c>
      <c r="BY1" s="37" t="inlineStr">
        <is>
          <t>164011</t>
        </is>
      </c>
      <c r="BZ1" s="37" t="inlineStr">
        <is>
          <t>10377</t>
        </is>
      </c>
      <c r="CA1" s="37" t="inlineStr">
        <is>
          <t>10404</t>
        </is>
      </c>
      <c r="CB1" s="37" t="inlineStr">
        <is>
          <t>222981</t>
        </is>
      </c>
      <c r="CC1" s="37" t="inlineStr">
        <is>
          <t>10417</t>
        </is>
      </c>
      <c r="CD1" s="37" t="inlineStr">
        <is>
          <t>223537</t>
        </is>
      </c>
      <c r="CE1" s="37" t="inlineStr">
        <is>
          <t>237697</t>
        </is>
      </c>
      <c r="CF1" s="37" t="inlineStr">
        <is>
          <t>237702</t>
        </is>
      </c>
      <c r="CG1" s="37" t="inlineStr">
        <is>
          <t>10405</t>
        </is>
      </c>
      <c r="CH1" s="37" t="inlineStr">
        <is>
          <t>10407</t>
        </is>
      </c>
      <c r="CI1" s="37" t="inlineStr">
        <is>
          <t>10406</t>
        </is>
      </c>
      <c r="CJ1" s="37" t="inlineStr">
        <is>
          <t>239991</t>
        </is>
      </c>
      <c r="CK1" s="37" t="inlineStr">
        <is>
          <t>239994</t>
        </is>
      </c>
      <c r="CL1" s="37" t="inlineStr">
        <is>
          <t>239997</t>
        </is>
      </c>
      <c r="CM1" s="37" t="inlineStr">
        <is>
          <t>244560</t>
        </is>
      </c>
      <c r="CN1" s="37" t="inlineStr">
        <is>
          <t>292813</t>
        </is>
      </c>
      <c r="CO1" s="37" t="inlineStr">
        <is>
          <t>293475</t>
        </is>
      </c>
      <c r="CP1" s="37" t="inlineStr">
        <is>
          <t>293539</t>
        </is>
      </c>
      <c r="CQ1" s="37" t="inlineStr">
        <is>
          <t>344977</t>
        </is>
      </c>
      <c r="CR1" s="37" t="inlineStr">
        <is>
          <t>346776</t>
        </is>
      </c>
      <c r="CS1" s="37" t="inlineStr">
        <is>
          <t>351565</t>
        </is>
      </c>
      <c r="CT1" s="37" t="inlineStr">
        <is>
          <t>367216</t>
        </is>
      </c>
      <c r="CU1" s="37" t="inlineStr">
        <is>
          <t>351576</t>
        </is>
      </c>
      <c r="CV1" s="37" t="inlineStr">
        <is>
          <t>352302</t>
        </is>
      </c>
      <c r="CW1" s="37" t="inlineStr">
        <is>
          <t>352293</t>
        </is>
      </c>
      <c r="CX1" s="37" t="inlineStr">
        <is>
          <t>351606</t>
        </is>
      </c>
      <c r="CY1" s="37" t="inlineStr">
        <is>
          <t>370837</t>
        </is>
      </c>
      <c r="CZ1" s="37" t="inlineStr">
        <is>
          <t>371510</t>
        </is>
      </c>
      <c r="DA1" s="37" t="inlineStr">
        <is>
          <t>381749</t>
        </is>
      </c>
      <c r="DB1" s="37" t="inlineStr">
        <is>
          <t>185333</t>
        </is>
      </c>
      <c r="DC1" s="37" t="inlineStr">
        <is>
          <t>384836</t>
        </is>
      </c>
      <c r="DD1" s="37" t="inlineStr">
        <is>
          <t>387434</t>
        </is>
      </c>
      <c r="DE1" s="37" t="inlineStr">
        <is>
          <t>400761</t>
        </is>
      </c>
      <c r="DF1" s="37" t="inlineStr">
        <is>
          <t>400777</t>
        </is>
      </c>
      <c r="DG1" s="37" t="inlineStr">
        <is>
          <t>400839</t>
        </is>
      </c>
      <c r="DH1" s="37" t="inlineStr">
        <is>
          <t>237693</t>
        </is>
      </c>
      <c r="DI1" s="37" t="inlineStr">
        <is>
          <t>10429</t>
        </is>
      </c>
      <c r="DJ1" s="37" t="inlineStr">
        <is>
          <t>210003</t>
        </is>
      </c>
      <c r="DK1" s="37" t="inlineStr">
        <is>
          <t>201428</t>
        </is>
      </c>
      <c r="DL1" s="37" t="inlineStr">
        <is>
          <t>224756</t>
        </is>
      </c>
      <c r="DM1" s="37" t="inlineStr">
        <is>
          <t>224977</t>
        </is>
      </c>
      <c r="DN1" s="37" t="inlineStr">
        <is>
          <t>364800</t>
        </is>
      </c>
      <c r="DO1" s="37" t="inlineStr">
        <is>
          <t>210009</t>
        </is>
      </c>
      <c r="DP1" s="37" t="inlineStr">
        <is>
          <t>236265</t>
        </is>
      </c>
      <c r="DQ1" s="37" t="inlineStr">
        <is>
          <t>249356</t>
        </is>
      </c>
      <c r="DR1" s="37" t="inlineStr">
        <is>
          <t>251106</t>
        </is>
      </c>
      <c r="DS1" s="37" t="inlineStr">
        <is>
          <t>295667</t>
        </is>
      </c>
      <c r="DT1" s="37" t="inlineStr">
        <is>
          <t>339303</t>
        </is>
      </c>
      <c r="DU1" s="37" t="inlineStr">
        <is>
          <t>373909</t>
        </is>
      </c>
      <c r="DV1" s="37" t="inlineStr">
        <is>
          <t>340805</t>
        </is>
      </c>
      <c r="DW1" s="37" t="inlineStr">
        <is>
          <t>341053</t>
        </is>
      </c>
      <c r="DX1" s="37" t="inlineStr">
        <is>
          <t>369745</t>
        </is>
      </c>
      <c r="DY1" s="37" t="inlineStr">
        <is>
          <t>386031</t>
        </is>
      </c>
      <c r="DZ1" s="37" t="inlineStr">
        <is>
          <t>415236</t>
        </is>
      </c>
      <c r="EA1" s="37" t="inlineStr">
        <is>
          <t>421625</t>
        </is>
      </c>
      <c r="EB1" s="37" t="inlineStr">
        <is>
          <t>10433</t>
        </is>
      </c>
      <c r="EC1" s="37" t="inlineStr">
        <is>
          <t>10434</t>
        </is>
      </c>
      <c r="ED1" s="37" t="inlineStr">
        <is>
          <t>10435</t>
        </is>
      </c>
      <c r="EE1" s="37" t="inlineStr">
        <is>
          <t>10444</t>
        </is>
      </c>
      <c r="EF1" s="37" t="inlineStr">
        <is>
          <t>10445</t>
        </is>
      </c>
      <c r="EG1" s="37" t="inlineStr">
        <is>
          <t>222846</t>
        </is>
      </c>
      <c r="EH1" s="37" t="inlineStr">
        <is>
          <t>222849</t>
        </is>
      </c>
      <c r="EI1" s="37" t="inlineStr">
        <is>
          <t>228897</t>
        </is>
      </c>
      <c r="EJ1" s="37" t="inlineStr">
        <is>
          <t>333534</t>
        </is>
      </c>
      <c r="EK1" s="37" t="inlineStr">
        <is>
          <t>254150</t>
        </is>
      </c>
      <c r="EL1" s="37" t="inlineStr">
        <is>
          <t>255266</t>
        </is>
      </c>
      <c r="EM1" s="37" t="inlineStr">
        <is>
          <t>256050</t>
        </is>
      </c>
    </row>
    <row r="2" ht="15" customHeight="1">
      <c r="B2" s="36" t="inlineStr">
        <is>
          <t>Basic Information</t>
        </is>
      </c>
      <c r="C2" s="46" t="n"/>
      <c r="D2" s="46" t="n"/>
      <c r="E2" s="46" t="n"/>
      <c r="F2" s="46" t="n"/>
      <c r="G2" s="46" t="n"/>
      <c r="H2" s="46" t="n"/>
      <c r="I2" s="47" t="n"/>
      <c r="J2" s="38" t="inlineStr">
        <is>
          <t>Variants</t>
        </is>
      </c>
      <c r="K2" s="46" t="n"/>
      <c r="L2" s="46" t="n"/>
      <c r="M2" s="46" t="n"/>
      <c r="N2" s="46" t="n"/>
      <c r="O2" s="46" t="n"/>
      <c r="P2" s="46" t="n"/>
      <c r="Q2" s="47" t="n"/>
      <c r="R2" s="39" t="inlineStr">
        <is>
          <t>Pricing</t>
        </is>
      </c>
      <c r="S2" s="46" t="n"/>
      <c r="T2" s="47" t="n"/>
      <c r="U2" s="40" t="inlineStr">
        <is>
          <t>Marketing Information</t>
        </is>
      </c>
      <c r="V2" s="46" t="n"/>
      <c r="W2" s="46" t="n"/>
      <c r="X2" s="46" t="n"/>
      <c r="Y2" s="46" t="n"/>
      <c r="Z2" s="47" t="n"/>
      <c r="AA2" s="41" t="inlineStr">
        <is>
          <t>Fulfillment Information</t>
        </is>
      </c>
      <c r="AB2" s="46" t="n"/>
      <c r="AC2" s="46" t="n"/>
      <c r="AD2" s="46" t="n"/>
      <c r="AE2" s="46" t="n"/>
      <c r="AF2" s="46" t="n"/>
      <c r="AG2" s="46" t="n"/>
      <c r="AH2" s="46" t="n"/>
      <c r="AI2" s="46" t="n"/>
      <c r="AJ2" s="46" t="n"/>
      <c r="AK2" s="47" t="n"/>
      <c r="AL2" s="42" t="inlineStr">
        <is>
          <t>Carton Details</t>
        </is>
      </c>
      <c r="AM2" s="46" t="n"/>
      <c r="AN2" s="46" t="n"/>
      <c r="AO2" s="47" t="n"/>
      <c r="AP2" s="43" t="inlineStr">
        <is>
          <t>Compliance</t>
        </is>
      </c>
      <c r="AQ2" s="46" t="n"/>
      <c r="AR2" s="46" t="n"/>
      <c r="AS2" s="47" t="n"/>
      <c r="AT2" s="44" t="inlineStr">
        <is>
          <t>Media</t>
        </is>
      </c>
      <c r="AU2" s="46" t="n"/>
      <c r="AV2" s="46" t="n"/>
      <c r="AW2" s="46" t="n"/>
      <c r="AX2" s="46" t="n"/>
      <c r="AY2" s="46" t="n"/>
      <c r="AZ2" s="46" t="n"/>
      <c r="BA2" s="46" t="n"/>
      <c r="BB2" s="46" t="n"/>
      <c r="BC2" s="46" t="n"/>
      <c r="BD2" s="46" t="n"/>
      <c r="BE2" s="46" t="n"/>
      <c r="BF2" s="46" t="n"/>
      <c r="BG2" s="46" t="n"/>
      <c r="BH2" s="46" t="n"/>
      <c r="BI2" s="46" t="n"/>
      <c r="BJ2" s="46" t="n"/>
      <c r="BK2" s="46" t="n"/>
      <c r="BL2" s="46" t="n"/>
      <c r="BM2" s="46" t="n"/>
      <c r="BN2" s="47" t="n"/>
      <c r="BO2" s="45" t="inlineStr">
        <is>
          <t>Attributes</t>
        </is>
      </c>
      <c r="BP2" s="46" t="n"/>
      <c r="BQ2" s="46" t="n"/>
      <c r="BR2" s="46" t="n"/>
      <c r="BS2" s="46" t="n"/>
      <c r="BT2" s="46" t="n"/>
      <c r="BU2" s="46" t="n"/>
      <c r="BV2" s="46" t="n"/>
      <c r="BW2" s="46" t="n"/>
      <c r="BX2" s="46" t="n"/>
      <c r="BY2" s="46" t="n"/>
      <c r="BZ2" s="46" t="n"/>
      <c r="CA2" s="46" t="n"/>
      <c r="CB2" s="46" t="n"/>
      <c r="CC2" s="46" t="n"/>
      <c r="CD2" s="46" t="n"/>
      <c r="CE2" s="46" t="n"/>
      <c r="CF2" s="46" t="n"/>
      <c r="CG2" s="46" t="n"/>
      <c r="CH2" s="46" t="n"/>
      <c r="CI2" s="46" t="n"/>
      <c r="CJ2" s="46" t="n"/>
      <c r="CK2" s="46" t="n"/>
      <c r="CL2" s="46" t="n"/>
      <c r="CM2" s="46" t="n"/>
      <c r="CN2" s="46" t="n"/>
      <c r="CO2" s="46" t="n"/>
      <c r="CP2" s="46" t="n"/>
      <c r="CQ2" s="46" t="n"/>
      <c r="CR2" s="46" t="n"/>
      <c r="CS2" s="46" t="n"/>
      <c r="CT2" s="46" t="n"/>
      <c r="CU2" s="46" t="n"/>
      <c r="CV2" s="46" t="n"/>
      <c r="CW2" s="46" t="n"/>
      <c r="CX2" s="46" t="n"/>
      <c r="CY2" s="46" t="n"/>
      <c r="CZ2" s="46" t="n"/>
      <c r="DA2" s="46" t="n"/>
      <c r="DB2" s="46" t="n"/>
      <c r="DC2" s="46" t="n"/>
      <c r="DD2" s="46" t="n"/>
      <c r="DE2" s="46" t="n"/>
      <c r="DF2" s="46" t="n"/>
      <c r="DG2" s="46" t="n"/>
      <c r="DH2" s="46" t="n"/>
      <c r="DI2" s="46" t="n"/>
      <c r="DJ2" s="46" t="n"/>
      <c r="DK2" s="46" t="n"/>
      <c r="DL2" s="46" t="n"/>
      <c r="DM2" s="46" t="n"/>
      <c r="DN2" s="46" t="n"/>
      <c r="DO2" s="46" t="n"/>
      <c r="DP2" s="46" t="n"/>
      <c r="DQ2" s="46" t="n"/>
      <c r="DR2" s="46" t="n"/>
      <c r="DS2" s="46" t="n"/>
      <c r="DT2" s="46" t="n"/>
      <c r="DU2" s="46" t="n"/>
      <c r="DV2" s="46" t="n"/>
      <c r="DW2" s="46" t="n"/>
      <c r="DX2" s="46" t="n"/>
      <c r="DY2" s="46" t="n"/>
      <c r="DZ2" s="46" t="n"/>
      <c r="EA2" s="46" t="n"/>
      <c r="EB2" s="46" t="n"/>
      <c r="EC2" s="46" t="n"/>
      <c r="ED2" s="46" t="n"/>
      <c r="EE2" s="46" t="n"/>
      <c r="EF2" s="46" t="n"/>
      <c r="EG2" s="46" t="n"/>
      <c r="EH2" s="46" t="n"/>
      <c r="EI2" s="46" t="n"/>
      <c r="EJ2" s="46" t="n"/>
      <c r="EK2" s="46" t="n"/>
      <c r="EL2" s="46" t="n"/>
      <c r="EM2" s="47" t="n"/>
    </row>
    <row r="3">
      <c r="B3" s="3" t="inlineStr">
        <is>
          <t>Required</t>
        </is>
      </c>
      <c r="C3" s="3" t="inlineStr">
        <is>
          <t>Additional</t>
        </is>
      </c>
      <c r="D3" s="3" t="inlineStr">
        <is>
          <t>Required</t>
        </is>
      </c>
      <c r="E3" s="3" t="inlineStr">
        <is>
          <t>Required</t>
        </is>
      </c>
      <c r="F3" s="3" t="inlineStr">
        <is>
          <t>Recommended</t>
        </is>
      </c>
      <c r="G3" s="3" t="inlineStr">
        <is>
          <t>Required</t>
        </is>
      </c>
      <c r="H3" s="3" t="inlineStr">
        <is>
          <t>Additional</t>
        </is>
      </c>
      <c r="I3" s="3" t="inlineStr">
        <is>
          <t>Additional</t>
        </is>
      </c>
      <c r="J3" s="3" t="inlineStr">
        <is>
          <t>Required</t>
        </is>
      </c>
      <c r="K3" s="3" t="inlineStr">
        <is>
          <t>Conditional</t>
        </is>
      </c>
      <c r="L3" s="3" t="inlineStr">
        <is>
          <t>Recommended</t>
        </is>
      </c>
      <c r="M3" s="3" t="inlineStr">
        <is>
          <t>Conditional</t>
        </is>
      </c>
      <c r="N3" s="3" t="inlineStr">
        <is>
          <t>Recommended</t>
        </is>
      </c>
      <c r="O3" s="3" t="inlineStr">
        <is>
          <t>Conditional</t>
        </is>
      </c>
      <c r="P3" s="3" t="inlineStr">
        <is>
          <t>Recommended</t>
        </is>
      </c>
      <c r="Q3" s="3" t="inlineStr">
        <is>
          <t>Conditional</t>
        </is>
      </c>
      <c r="R3" s="3" t="inlineStr">
        <is>
          <t>Required</t>
        </is>
      </c>
      <c r="S3" s="3" t="inlineStr">
        <is>
          <t>Additional</t>
        </is>
      </c>
      <c r="T3" s="3" t="inlineStr">
        <is>
          <t>Additional</t>
        </is>
      </c>
      <c r="U3" s="3" t="inlineStr">
        <is>
          <t>Conditional</t>
        </is>
      </c>
      <c r="V3" s="3" t="inlineStr">
        <is>
          <t>Conditional</t>
        </is>
      </c>
      <c r="W3" s="3" t="inlineStr">
        <is>
          <t>Conditional</t>
        </is>
      </c>
      <c r="X3" s="3" t="inlineStr">
        <is>
          <t>Conditional</t>
        </is>
      </c>
      <c r="Y3" s="3" t="inlineStr">
        <is>
          <t>Conditional</t>
        </is>
      </c>
      <c r="Z3" s="3" t="inlineStr">
        <is>
          <t>Conditional</t>
        </is>
      </c>
      <c r="AA3" s="3" t="inlineStr">
        <is>
          <t>Required</t>
        </is>
      </c>
      <c r="AB3" s="3" t="inlineStr">
        <is>
          <t>Required</t>
        </is>
      </c>
      <c r="AC3" s="3" t="inlineStr">
        <is>
          <t>Required</t>
        </is>
      </c>
      <c r="AD3" s="3" t="inlineStr">
        <is>
          <t>Required</t>
        </is>
      </c>
      <c r="AE3" s="3" t="inlineStr">
        <is>
          <t>Required</t>
        </is>
      </c>
      <c r="AF3" s="3" t="inlineStr">
        <is>
          <t>Conditional</t>
        </is>
      </c>
      <c r="AG3" s="3" t="inlineStr">
        <is>
          <t>Required</t>
        </is>
      </c>
      <c r="AH3" s="3" t="inlineStr">
        <is>
          <t>Required</t>
        </is>
      </c>
      <c r="AI3" s="3" t="inlineStr">
        <is>
          <t>Additional</t>
        </is>
      </c>
      <c r="AJ3" s="3" t="inlineStr">
        <is>
          <t>Additional</t>
        </is>
      </c>
      <c r="AK3" s="3" t="inlineStr">
        <is>
          <t>Additional</t>
        </is>
      </c>
      <c r="AL3" s="3" t="inlineStr">
        <is>
          <t>Required</t>
        </is>
      </c>
      <c r="AM3" s="3" t="inlineStr">
        <is>
          <t>Required</t>
        </is>
      </c>
      <c r="AN3" s="3" t="inlineStr">
        <is>
          <t>Required</t>
        </is>
      </c>
      <c r="AO3" s="3" t="inlineStr">
        <is>
          <t>Required</t>
        </is>
      </c>
      <c r="AP3" s="3" t="inlineStr">
        <is>
          <t>Required</t>
        </is>
      </c>
      <c r="AQ3" s="3" t="inlineStr">
        <is>
          <t>Conditional</t>
        </is>
      </c>
      <c r="AR3" s="3" t="inlineStr">
        <is>
          <t>Conditional</t>
        </is>
      </c>
      <c r="AS3" s="3" t="inlineStr">
        <is>
          <t>Required</t>
        </is>
      </c>
      <c r="AT3" s="3" t="inlineStr">
        <is>
          <t>Required</t>
        </is>
      </c>
      <c r="AU3" s="3" t="inlineStr">
        <is>
          <t>Additional</t>
        </is>
      </c>
      <c r="AV3" s="3" t="inlineStr">
        <is>
          <t>Additional</t>
        </is>
      </c>
      <c r="AW3" s="3" t="inlineStr">
        <is>
          <t>Additional</t>
        </is>
      </c>
      <c r="AX3" s="3" t="inlineStr">
        <is>
          <t>Additional</t>
        </is>
      </c>
      <c r="AY3" s="3" t="inlineStr">
        <is>
          <t>Additional</t>
        </is>
      </c>
      <c r="AZ3" s="3" t="inlineStr">
        <is>
          <t>Conditional</t>
        </is>
      </c>
      <c r="BA3" s="3" t="inlineStr">
        <is>
          <t>Conditional</t>
        </is>
      </c>
      <c r="BB3" s="3" t="inlineStr">
        <is>
          <t>Conditional</t>
        </is>
      </c>
      <c r="BC3" s="3" t="inlineStr">
        <is>
          <t>Conditional</t>
        </is>
      </c>
      <c r="BD3" s="3" t="inlineStr">
        <is>
          <t>Conditional</t>
        </is>
      </c>
      <c r="BE3" s="3" t="inlineStr">
        <is>
          <t>Conditional</t>
        </is>
      </c>
      <c r="BF3" s="3" t="inlineStr">
        <is>
          <t>Conditional</t>
        </is>
      </c>
      <c r="BG3" s="3" t="inlineStr">
        <is>
          <t>Conditional</t>
        </is>
      </c>
      <c r="BH3" s="3" t="inlineStr">
        <is>
          <t>Conditional</t>
        </is>
      </c>
      <c r="BI3" s="3" t="inlineStr">
        <is>
          <t>Conditional</t>
        </is>
      </c>
      <c r="BJ3" s="3" t="inlineStr">
        <is>
          <t>Conditional</t>
        </is>
      </c>
      <c r="BK3" s="3" t="inlineStr">
        <is>
          <t>Conditional</t>
        </is>
      </c>
      <c r="BL3" s="3" t="inlineStr">
        <is>
          <t>Conditional</t>
        </is>
      </c>
      <c r="BM3" s="3" t="inlineStr">
        <is>
          <t>Conditional</t>
        </is>
      </c>
      <c r="BN3" s="3" t="inlineStr">
        <is>
          <t>Conditional</t>
        </is>
      </c>
      <c r="BO3" s="3" t="inlineStr">
        <is>
          <t>Required</t>
        </is>
      </c>
      <c r="BP3" s="3" t="inlineStr">
        <is>
          <t>Recommended</t>
        </is>
      </c>
      <c r="BQ3" s="3" t="inlineStr">
        <is>
          <t>Required</t>
        </is>
      </c>
      <c r="BR3" s="3" t="inlineStr">
        <is>
          <t>Required</t>
        </is>
      </c>
      <c r="BS3" s="3" t="inlineStr">
        <is>
          <t>Required</t>
        </is>
      </c>
      <c r="BT3" s="3" t="inlineStr">
        <is>
          <t>Required</t>
        </is>
      </c>
      <c r="BU3" s="3" t="inlineStr">
        <is>
          <t>Required</t>
        </is>
      </c>
      <c r="BV3" s="3" t="inlineStr">
        <is>
          <t>Recommended</t>
        </is>
      </c>
      <c r="BW3" s="3" t="inlineStr">
        <is>
          <t>Required</t>
        </is>
      </c>
      <c r="BX3" s="3" t="inlineStr">
        <is>
          <t>Recommended</t>
        </is>
      </c>
      <c r="BY3" s="3" t="inlineStr">
        <is>
          <t>Recommended</t>
        </is>
      </c>
      <c r="BZ3" s="3" t="inlineStr">
        <is>
          <t>Recommended</t>
        </is>
      </c>
      <c r="CA3" s="3" t="inlineStr">
        <is>
          <t>Recommended</t>
        </is>
      </c>
      <c r="CB3" s="3" t="inlineStr">
        <is>
          <t>Recommended</t>
        </is>
      </c>
      <c r="CC3" s="3" t="inlineStr">
        <is>
          <t>Recommended</t>
        </is>
      </c>
      <c r="CD3" s="3" t="inlineStr">
        <is>
          <t>Required</t>
        </is>
      </c>
      <c r="CE3" s="3" t="inlineStr">
        <is>
          <t>Required</t>
        </is>
      </c>
      <c r="CF3" s="3" t="inlineStr">
        <is>
          <t>Required</t>
        </is>
      </c>
      <c r="CG3" s="3" t="inlineStr">
        <is>
          <t>Required</t>
        </is>
      </c>
      <c r="CH3" s="3" t="inlineStr">
        <is>
          <t>Required</t>
        </is>
      </c>
      <c r="CI3" s="3" t="inlineStr">
        <is>
          <t>Required</t>
        </is>
      </c>
      <c r="CJ3" s="3" t="inlineStr">
        <is>
          <t>Required</t>
        </is>
      </c>
      <c r="CK3" s="3" t="inlineStr">
        <is>
          <t>Recommended</t>
        </is>
      </c>
      <c r="CL3" s="3" t="inlineStr">
        <is>
          <t>Required</t>
        </is>
      </c>
      <c r="CM3" s="3" t="inlineStr">
        <is>
          <t>Additional</t>
        </is>
      </c>
      <c r="CN3" s="3" t="inlineStr">
        <is>
          <t>Recommended</t>
        </is>
      </c>
      <c r="CO3" s="3" t="inlineStr">
        <is>
          <t>Recommended</t>
        </is>
      </c>
      <c r="CP3" s="3" t="inlineStr">
        <is>
          <t>Recommended</t>
        </is>
      </c>
      <c r="CQ3" s="3" t="inlineStr">
        <is>
          <t>Additional</t>
        </is>
      </c>
      <c r="CR3" s="3" t="inlineStr">
        <is>
          <t>Additional</t>
        </is>
      </c>
      <c r="CS3" s="3" t="inlineStr">
        <is>
          <t>Additional</t>
        </is>
      </c>
      <c r="CT3" s="3" t="inlineStr">
        <is>
          <t>Additional</t>
        </is>
      </c>
      <c r="CU3" s="3" t="inlineStr">
        <is>
          <t>Additional</t>
        </is>
      </c>
      <c r="CV3" s="3" t="inlineStr">
        <is>
          <t>Additional</t>
        </is>
      </c>
      <c r="CW3" s="3" t="inlineStr">
        <is>
          <t>Additional</t>
        </is>
      </c>
      <c r="CX3" s="3" t="inlineStr">
        <is>
          <t>Additional</t>
        </is>
      </c>
      <c r="CY3" s="3" t="inlineStr">
        <is>
          <t>Recommended</t>
        </is>
      </c>
      <c r="CZ3" s="3" t="inlineStr">
        <is>
          <t>Recommended</t>
        </is>
      </c>
      <c r="DA3" s="3" t="inlineStr">
        <is>
          <t>Required</t>
        </is>
      </c>
      <c r="DB3" s="3" t="inlineStr">
        <is>
          <t>Recommended</t>
        </is>
      </c>
      <c r="DC3" s="3" t="inlineStr">
        <is>
          <t>Recommended</t>
        </is>
      </c>
      <c r="DD3" s="3" t="inlineStr">
        <is>
          <t>Recommended</t>
        </is>
      </c>
      <c r="DE3" s="3" t="inlineStr">
        <is>
          <t>Recommended</t>
        </is>
      </c>
      <c r="DF3" s="3" t="inlineStr">
        <is>
          <t>Recommended</t>
        </is>
      </c>
      <c r="DG3" s="3" t="inlineStr">
        <is>
          <t>Required</t>
        </is>
      </c>
      <c r="DH3" s="3" t="inlineStr">
        <is>
          <t>Required</t>
        </is>
      </c>
      <c r="DI3" s="3" t="inlineStr">
        <is>
          <t>Required</t>
        </is>
      </c>
      <c r="DJ3" s="3" t="inlineStr">
        <is>
          <t>Additional</t>
        </is>
      </c>
      <c r="DK3" s="3" t="inlineStr">
        <is>
          <t>Required</t>
        </is>
      </c>
      <c r="DL3" s="3" t="inlineStr">
        <is>
          <t>Required</t>
        </is>
      </c>
      <c r="DM3" s="3" t="inlineStr">
        <is>
          <t>Required</t>
        </is>
      </c>
      <c r="DN3" s="3" t="inlineStr">
        <is>
          <t>Required</t>
        </is>
      </c>
      <c r="DO3" s="3" t="inlineStr">
        <is>
          <t>Required</t>
        </is>
      </c>
      <c r="DP3" s="3" t="inlineStr">
        <is>
          <t>Required</t>
        </is>
      </c>
      <c r="DQ3" s="3" t="inlineStr">
        <is>
          <t>Required</t>
        </is>
      </c>
      <c r="DR3" s="3" t="inlineStr">
        <is>
          <t>Required</t>
        </is>
      </c>
      <c r="DS3" s="3" t="inlineStr">
        <is>
          <t>Required</t>
        </is>
      </c>
      <c r="DT3" s="3" t="inlineStr">
        <is>
          <t>Additional</t>
        </is>
      </c>
      <c r="DU3" s="3" t="inlineStr">
        <is>
          <t>Additional</t>
        </is>
      </c>
      <c r="DV3" s="3" t="inlineStr">
        <is>
          <t>Additional</t>
        </is>
      </c>
      <c r="DW3" s="3" t="inlineStr">
        <is>
          <t>Additional</t>
        </is>
      </c>
      <c r="DX3" s="3" t="inlineStr">
        <is>
          <t>Additional</t>
        </is>
      </c>
      <c r="DY3" s="3" t="inlineStr">
        <is>
          <t>Recommended</t>
        </is>
      </c>
      <c r="DZ3" s="3" t="inlineStr">
        <is>
          <t>Recommended</t>
        </is>
      </c>
      <c r="EA3" s="3" t="inlineStr">
        <is>
          <t>Recommended</t>
        </is>
      </c>
      <c r="EB3" s="3" t="inlineStr">
        <is>
          <t>Required</t>
        </is>
      </c>
      <c r="EC3" s="3" t="inlineStr">
        <is>
          <t>Required</t>
        </is>
      </c>
      <c r="ED3" s="3" t="inlineStr">
        <is>
          <t>Required</t>
        </is>
      </c>
      <c r="EE3" s="3" t="inlineStr">
        <is>
          <t>Recommended</t>
        </is>
      </c>
      <c r="EF3" s="3" t="inlineStr">
        <is>
          <t>Required</t>
        </is>
      </c>
      <c r="EG3" s="3" t="inlineStr">
        <is>
          <t>Required</t>
        </is>
      </c>
      <c r="EH3" s="3" t="inlineStr">
        <is>
          <t>Recommended</t>
        </is>
      </c>
      <c r="EI3" s="3" t="inlineStr">
        <is>
          <t>Required</t>
        </is>
      </c>
      <c r="EJ3" s="3" t="inlineStr">
        <is>
          <t>Recommended</t>
        </is>
      </c>
      <c r="EK3" s="3" t="inlineStr">
        <is>
          <t>Recommended</t>
        </is>
      </c>
      <c r="EL3" s="3" t="inlineStr">
        <is>
          <t>Recommended</t>
        </is>
      </c>
      <c r="EM3" s="3" t="inlineStr">
        <is>
          <t>Recommended</t>
        </is>
      </c>
    </row>
    <row r="4" ht="50.1" customHeight="1">
      <c r="B4" s="4" t="inlineStr">
        <is>
          <t>Supplier Part Number</t>
        </is>
      </c>
      <c r="C4" s="4" t="inlineStr">
        <is>
          <t>ASIN or Amazon Seller SKU</t>
        </is>
      </c>
      <c r="D4" s="4" t="inlineStr">
        <is>
          <t>Brand</t>
        </is>
      </c>
      <c r="E4" s="4" t="inlineStr">
        <is>
          <t>Manufacturer Part Number</t>
        </is>
      </c>
      <c r="F4" s="4" t="inlineStr">
        <is>
          <t>Universal Product Code</t>
        </is>
      </c>
      <c r="G4" s="4" t="inlineStr">
        <is>
          <t>Product Name</t>
        </is>
      </c>
      <c r="H4" s="4" t="inlineStr">
        <is>
          <t>Collection Name</t>
        </is>
      </c>
      <c r="I4" s="4" t="inlineStr">
        <is>
          <t>Manufacturer Product URL</t>
        </is>
      </c>
      <c r="J4" s="4" t="inlineStr">
        <is>
          <t>Variant Type</t>
        </is>
      </c>
      <c r="K4" s="4" t="inlineStr">
        <is>
          <t>Group Reference ID</t>
        </is>
      </c>
      <c r="L4" s="4" t="inlineStr">
        <is>
          <t>Variant Grouping 1</t>
        </is>
      </c>
      <c r="M4" s="4" t="inlineStr">
        <is>
          <t>Variant Attribute Name On Site 1</t>
        </is>
      </c>
      <c r="N4" s="4" t="inlineStr">
        <is>
          <t>Variant Grouping 2</t>
        </is>
      </c>
      <c r="O4" s="4" t="inlineStr">
        <is>
          <t>Variant Attribute Name On Site 2</t>
        </is>
      </c>
      <c r="P4" s="4" t="inlineStr">
        <is>
          <t>Variant Grouping 3</t>
        </is>
      </c>
      <c r="Q4" s="4" t="inlineStr">
        <is>
          <t>Variant Attribute Name On Site 3</t>
        </is>
      </c>
      <c r="R4" s="4" t="inlineStr">
        <is>
          <t>Base Cost</t>
        </is>
      </c>
      <c r="S4" s="4" t="inlineStr">
        <is>
          <t>Minimum Advertised Price</t>
        </is>
      </c>
      <c r="T4" s="4" t="inlineStr">
        <is>
          <t>Manufacturer Suggested Retail Price</t>
        </is>
      </c>
      <c r="U4" s="4" t="inlineStr">
        <is>
          <t>Marketing Copy</t>
        </is>
      </c>
      <c r="V4" s="4" t="inlineStr">
        <is>
          <t>Feature Bullet 1</t>
        </is>
      </c>
      <c r="W4" s="4" t="inlineStr">
        <is>
          <t>Feature Bullet 2</t>
        </is>
      </c>
      <c r="X4" s="4" t="inlineStr">
        <is>
          <t>Feature Bullet 3</t>
        </is>
      </c>
      <c r="Y4" s="4" t="inlineStr">
        <is>
          <t>Feature Bullet 4</t>
        </is>
      </c>
      <c r="Z4" s="4" t="inlineStr">
        <is>
          <t>Feature Bullet 5</t>
        </is>
      </c>
      <c r="AA4" s="4" t="inlineStr">
        <is>
          <t>Minimum Order Quantity</t>
        </is>
      </c>
      <c r="AB4" s="4" t="inlineStr">
        <is>
          <t>Force Quantity Multiplier</t>
        </is>
      </c>
      <c r="AC4" s="4" t="inlineStr">
        <is>
          <t>Display Set Quantity</t>
        </is>
      </c>
      <c r="AD4" s="4" t="inlineStr">
        <is>
          <t>Product Weight</t>
        </is>
      </c>
      <c r="AE4" s="4" t="inlineStr">
        <is>
          <t>Ship Type</t>
        </is>
      </c>
      <c r="AF4" s="4" t="inlineStr">
        <is>
          <t>Freight Class</t>
        </is>
      </c>
      <c r="AG4" s="4" t="inlineStr">
        <is>
          <t>Lead Time</t>
        </is>
      </c>
      <c r="AH4" s="4" t="inlineStr">
        <is>
          <t>Replacement Lead Time</t>
        </is>
      </c>
      <c r="AI4" s="4" t="inlineStr">
        <is>
          <t>National Motor Freight Class</t>
        </is>
      </c>
      <c r="AJ4" s="4" t="inlineStr">
        <is>
          <t>Flat Pack</t>
        </is>
      </c>
      <c r="AK4" s="4" t="inlineStr">
        <is>
          <t>Ship Palletized</t>
        </is>
      </c>
      <c r="AL4" s="4" t="inlineStr">
        <is>
          <t>Carton Weight 1</t>
        </is>
      </c>
      <c r="AM4" s="4" t="inlineStr">
        <is>
          <t>Carton Height 1</t>
        </is>
      </c>
      <c r="AN4" s="4" t="inlineStr">
        <is>
          <t>Carton Width 1</t>
        </is>
      </c>
      <c r="AO4" s="4" t="inlineStr">
        <is>
          <t>Carton Depth 1</t>
        </is>
      </c>
      <c r="AP4" s="4" t="inlineStr">
        <is>
          <t>Warning Required</t>
        </is>
      </c>
      <c r="AQ4" s="4" t="inlineStr">
        <is>
          <t>Chemical 1</t>
        </is>
      </c>
      <c r="AR4" s="4" t="inlineStr">
        <is>
          <t>Toxicity 1</t>
        </is>
      </c>
      <c r="AS4" s="4" t="inlineStr">
        <is>
          <t>Country Of Manufacturer</t>
        </is>
      </c>
      <c r="AT4" s="4" t="inlineStr">
        <is>
          <t>Image File Name or URL 1</t>
        </is>
      </c>
      <c r="AU4" s="4" t="inlineStr">
        <is>
          <t>Image File Name or URL 2</t>
        </is>
      </c>
      <c r="AV4" s="4" t="inlineStr">
        <is>
          <t>Image File Name or URL 3</t>
        </is>
      </c>
      <c r="AW4" s="4" t="inlineStr">
        <is>
          <t>Image File Name or URL 4</t>
        </is>
      </c>
      <c r="AX4" s="4" t="inlineStr">
        <is>
          <t>Image File Name or URL 5</t>
        </is>
      </c>
      <c r="AY4" s="4" t="inlineStr">
        <is>
          <t>Video File Name or URL 1</t>
        </is>
      </c>
      <c r="AZ4" s="4" t="inlineStr">
        <is>
          <t>Document File Name or URL 1</t>
        </is>
      </c>
      <c r="BA4" s="4" t="inlineStr">
        <is>
          <t>Document Type 1</t>
        </is>
      </c>
      <c r="BB4" s="4" t="inlineStr">
        <is>
          <t>Legal Document Type 1</t>
        </is>
      </c>
      <c r="BC4" s="4" t="inlineStr">
        <is>
          <t>Document Region 1</t>
        </is>
      </c>
      <c r="BD4" s="4" t="inlineStr">
        <is>
          <t>Document Language 1</t>
        </is>
      </c>
      <c r="BE4" s="4" t="inlineStr">
        <is>
          <t>Document File Name or URL 2</t>
        </is>
      </c>
      <c r="BF4" s="4" t="inlineStr">
        <is>
          <t>Document Type 2</t>
        </is>
      </c>
      <c r="BG4" s="4" t="inlineStr">
        <is>
          <t>Legal Document Type 2</t>
        </is>
      </c>
      <c r="BH4" s="4" t="inlineStr">
        <is>
          <t>Document Region 2</t>
        </is>
      </c>
      <c r="BI4" s="4" t="inlineStr">
        <is>
          <t>Document Language 2</t>
        </is>
      </c>
      <c r="BJ4" s="4" t="inlineStr">
        <is>
          <t>Document File Name or URL 3</t>
        </is>
      </c>
      <c r="BK4" s="4" t="inlineStr">
        <is>
          <t>Document Type 3</t>
        </is>
      </c>
      <c r="BL4" s="4" t="inlineStr">
        <is>
          <t>Legal Document Type 3</t>
        </is>
      </c>
      <c r="BM4" s="4" t="inlineStr">
        <is>
          <t>Document Region 3</t>
        </is>
      </c>
      <c r="BN4" s="4" t="inlineStr">
        <is>
          <t>Document Language 3</t>
        </is>
      </c>
      <c r="BO4" s="4" t="inlineStr">
        <is>
          <t>Product Type</t>
        </is>
      </c>
      <c r="BP4" s="4" t="inlineStr">
        <is>
          <t>Stool(s) Included</t>
        </is>
      </c>
      <c r="BQ4" s="4" t="inlineStr">
        <is>
          <t>Table Top Shape</t>
        </is>
      </c>
      <c r="BR4" s="4" t="inlineStr">
        <is>
          <t>Top Color</t>
        </is>
      </c>
      <c r="BS4" s="4" t="inlineStr">
        <is>
          <t>Coffee Table Lift Top</t>
        </is>
      </c>
      <c r="BT4" s="4" t="inlineStr">
        <is>
          <t>Top Material</t>
        </is>
      </c>
      <c r="BU4" s="4" t="inlineStr">
        <is>
          <t>Base Material</t>
        </is>
      </c>
      <c r="BV4" s="4" t="inlineStr">
        <is>
          <t>Natural Variation Type</t>
        </is>
      </c>
      <c r="BW4" s="4" t="inlineStr">
        <is>
          <t>Upholstered</t>
        </is>
      </c>
      <c r="BX4" s="4" t="inlineStr">
        <is>
          <t>Gloss Finish</t>
        </is>
      </c>
      <c r="BY4" s="4" t="inlineStr">
        <is>
          <t>Mirrored</t>
        </is>
      </c>
      <c r="BZ4" s="4" t="inlineStr">
        <is>
          <t>Table Base Type</t>
        </is>
      </c>
      <c r="CA4" s="4" t="inlineStr">
        <is>
          <t>Wheels / Casters Included</t>
        </is>
      </c>
      <c r="CB4" s="4" t="inlineStr">
        <is>
          <t>Purposeful Distressing Type</t>
        </is>
      </c>
      <c r="CC4" s="4" t="inlineStr">
        <is>
          <t>Weight Capacity</t>
        </is>
      </c>
      <c r="CD4" s="4" t="inlineStr">
        <is>
          <t>Supplier Intended and Approved Use</t>
        </is>
      </c>
      <c r="CE4" s="4" t="inlineStr">
        <is>
          <t>Plug-In</t>
        </is>
      </c>
      <c r="CF4" s="4" t="inlineStr">
        <is>
          <t>Storage Included</t>
        </is>
      </c>
      <c r="CG4" s="4" t="inlineStr">
        <is>
          <t>Shelves Included</t>
        </is>
      </c>
      <c r="CH4" s="4" t="inlineStr">
        <is>
          <t>Drawers Included</t>
        </is>
      </c>
      <c r="CI4" s="4" t="inlineStr">
        <is>
          <t>Cabinets Included</t>
        </is>
      </c>
      <c r="CJ4" s="4" t="inlineStr">
        <is>
          <t>Decal/Laminate Design</t>
        </is>
      </c>
      <c r="CK4" s="4" t="inlineStr">
        <is>
          <t>Removable Tray</t>
        </is>
      </c>
      <c r="CL4" s="4" t="inlineStr">
        <is>
          <t>Set Type</t>
        </is>
      </c>
      <c r="CM4" s="4" t="inlineStr">
        <is>
          <t>Country of Origin - Additional Details</t>
        </is>
      </c>
      <c r="CN4" s="4" t="inlineStr">
        <is>
          <t>Inlaid Detail</t>
        </is>
      </c>
      <c r="CO4" s="4" t="inlineStr">
        <is>
          <t>Main Wood Joinery Method</t>
        </is>
      </c>
      <c r="CP4" s="4" t="inlineStr">
        <is>
          <t>Kiln-Dried Wood</t>
        </is>
      </c>
      <c r="CQ4" s="10" t="inlineStr">
        <is>
          <t>Battery or Batteries Included</t>
        </is>
      </c>
      <c r="CR4" s="11" t="inlineStr">
        <is>
          <t>Battery Composition</t>
        </is>
      </c>
      <c r="CS4" s="11" t="inlineStr">
        <is>
          <t>Battery Type</t>
        </is>
      </c>
      <c r="CT4" s="11" t="inlineStr">
        <is>
          <t>Number of Batteries</t>
        </is>
      </c>
      <c r="CU4" s="11" t="inlineStr">
        <is>
          <t>Battery Shipment</t>
        </is>
      </c>
      <c r="CV4" s="11" t="inlineStr">
        <is>
          <t>Lithium Content</t>
        </is>
      </c>
      <c r="CW4" s="11" t="inlineStr">
        <is>
          <t>Watt Rating of Cells / Battery</t>
        </is>
      </c>
      <c r="CX4" s="11" t="inlineStr">
        <is>
          <t>Weight of Cells / Battery</t>
        </is>
      </c>
      <c r="CY4" s="4" t="inlineStr">
        <is>
          <t>Unfinished</t>
        </is>
      </c>
      <c r="CZ4" s="4" t="inlineStr">
        <is>
          <t>Leg Design</t>
        </is>
      </c>
      <c r="DA4" s="4" t="inlineStr">
        <is>
          <t>Base Color</t>
        </is>
      </c>
      <c r="DB4" s="4" t="inlineStr">
        <is>
          <t>Wood Species</t>
        </is>
      </c>
      <c r="DC4" s="4" t="inlineStr">
        <is>
          <t>Pieces Included</t>
        </is>
      </c>
      <c r="DD4" s="4" t="inlineStr">
        <is>
          <t>Scalloped Edges</t>
        </is>
      </c>
      <c r="DE4" s="4" t="inlineStr">
        <is>
          <t>Fluted Detailing</t>
        </is>
      </c>
      <c r="DF4" s="4" t="inlineStr">
        <is>
          <t>Ribbed Detailing</t>
        </is>
      </c>
      <c r="DG4" s="4" t="inlineStr">
        <is>
          <t>Durability</t>
        </is>
      </c>
      <c r="DH4" s="4" t="inlineStr">
        <is>
          <t>Number of Tables Included</t>
        </is>
      </c>
      <c r="DI4" s="4" t="inlineStr">
        <is>
          <t>General Certificate of Conformity (GCC)</t>
        </is>
      </c>
      <c r="DJ4" s="4" t="inlineStr">
        <is>
          <t>ADA Compliant</t>
        </is>
      </c>
      <c r="DK4" s="10" t="inlineStr">
        <is>
          <t>Composite Wood Product (CWP)</t>
        </is>
      </c>
      <c r="DL4" s="11" t="inlineStr">
        <is>
          <t>CARB Phase II Compliant (formaldehyde emissions)</t>
        </is>
      </c>
      <c r="DM4" s="11" t="inlineStr">
        <is>
          <t>TSCA Title VI Compliant (formaldehyde emissions)</t>
        </is>
      </c>
      <c r="DN4" s="11" t="inlineStr">
        <is>
          <t>CANFER Compliant</t>
        </is>
      </c>
      <c r="DO4" s="4" t="inlineStr">
        <is>
          <t>CAL TB 117-2013 Compliant</t>
        </is>
      </c>
      <c r="DP4" s="4" t="inlineStr">
        <is>
          <t>Uniform Packaging and Labeling Regulations (UPLR) Compliant</t>
        </is>
      </c>
      <c r="DQ4" s="10" t="inlineStr">
        <is>
          <t>Canada Product Restriction</t>
        </is>
      </c>
      <c r="DR4" s="11" t="inlineStr">
        <is>
          <t>Reason for Restriction</t>
        </is>
      </c>
      <c r="DS4" s="4" t="inlineStr">
        <is>
          <t>SOFFA Compliant</t>
        </is>
      </c>
      <c r="DT4" s="10" t="inlineStr">
        <is>
          <t>Hazardous Material / Dangerous Goods</t>
        </is>
      </c>
      <c r="DU4" s="11" t="inlineStr">
        <is>
          <t>UN or ID number</t>
        </is>
      </c>
      <c r="DV4" s="11" t="inlineStr">
        <is>
          <t>Hazard Class(es)</t>
        </is>
      </c>
      <c r="DW4" s="11" t="inlineStr">
        <is>
          <t>Packing Group</t>
        </is>
      </c>
      <c r="DX4" s="11" t="inlineStr">
        <is>
          <t>Hazardous Material Weight</t>
        </is>
      </c>
      <c r="DY4" s="4" t="inlineStr">
        <is>
          <t>ISTA Certified</t>
        </is>
      </c>
      <c r="DZ4" s="4" t="inlineStr">
        <is>
          <t>Sustainability &amp; Social Responsibility Certifications (North America Only)</t>
        </is>
      </c>
      <c r="EA4" s="4" t="inlineStr">
        <is>
          <t>Commercial Certifications</t>
        </is>
      </c>
      <c r="EB4" s="4" t="inlineStr">
        <is>
          <t>Overall Height - Top to Bottom</t>
        </is>
      </c>
      <c r="EC4" s="4" t="inlineStr">
        <is>
          <t>Overall Width - Side to Side</t>
        </is>
      </c>
      <c r="ED4" s="4" t="inlineStr">
        <is>
          <t>Overall Depth - Front to Back</t>
        </is>
      </c>
      <c r="EE4" s="4" t="inlineStr">
        <is>
          <t>Overall Product Weight</t>
        </is>
      </c>
      <c r="EF4" s="4" t="inlineStr">
        <is>
          <t>Assembly Required</t>
        </is>
      </c>
      <c r="EG4" s="4" t="inlineStr">
        <is>
          <t>Level of Assembly</t>
        </is>
      </c>
      <c r="EH4" s="4" t="inlineStr">
        <is>
          <t>Additional Tools Required (Not Included)</t>
        </is>
      </c>
      <c r="EI4" s="10" t="inlineStr">
        <is>
          <t>Commercial Warranty</t>
        </is>
      </c>
      <c r="EJ4" s="11" t="inlineStr">
        <is>
          <t>Commercial Warranty Length</t>
        </is>
      </c>
      <c r="EK4" s="4" t="inlineStr">
        <is>
          <t>Product Warranty</t>
        </is>
      </c>
      <c r="EL4" s="4" t="inlineStr">
        <is>
          <t>Full or Limited Warranty</t>
        </is>
      </c>
      <c r="EM4" s="4" t="inlineStr">
        <is>
          <t>Warranty Length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The Amazon Standard Identification Number (ASIN) is a 10-character alphanumeric unique identifier assigned by Amazon.com and its partners for product identification within the Amazon organization. The Amazon Seller SKU is Amazon's identifier for your product that allows you to fulfill the product through Amazon shipping even when selling the product on other sites like Wayfair.</t>
        </is>
      </c>
      <c r="D5" s="5" t="inlineStr">
        <is>
          <t>Enter your product's brand (may be the same as the product's manufacturer). New brands must be created in the brand management tool in Partner Home before they can be selected here.</t>
        </is>
      </c>
      <c r="E5" s="5" t="inlineStr">
        <is>
          <t>Must be less than 64 characters and must be a unique value (products cannot be added if they have the same part number as something you already have in your catalog). This is the part number provided by the manufacturer.</t>
        </is>
      </c>
      <c r="F5" s="5" t="inlineStr">
        <is>
          <t>Must follow the standard UPC format and must be a unique value (products cannot be added if they have the same UPC as something you already have in your catalog).</t>
        </is>
      </c>
      <c r="G5" s="5" t="inlineStr">
        <is>
          <t>Please do not use abbreviations or exceed the 255 character limit. Wayfair may adjust the provided name based on marketing standards per class.</t>
        </is>
      </c>
      <c r="H5" s="5" t="inlineStr">
        <is>
          <t>If the product belongs to a collection of associated products that are not just product variances/options, enter the collection here. This can match with collections of products you already sell on site. For example, a collection may be a bed and nightstand that both follow a modern theme, but would not be a bed that comes in two separate colors. Products in a collection do not share the same listing on site.</t>
        </is>
      </c>
      <c r="I5" s="5" t="inlineStr">
        <is>
          <t>Enter the URL for the specific manufacturer product page of your product.</t>
        </is>
      </c>
      <c r="J5" s="5" t="inlineStr">
        <is>
          <t>Indicate whether this part number is a standalone product, primary variant (all required fields must be provided), or non-primary variant (data can be autofilled from primary variant).</t>
        </is>
      </c>
      <c r="K5" s="5" t="inlineStr">
        <is>
          <t>Provide an identifier to group your variants. This information will be used to create a listing.</t>
        </is>
      </c>
      <c r="L5" s="5" t="inlineStr">
        <is>
          <t>Common attribute to group products by. Select from dropdown or enter a custom value.</t>
        </is>
      </c>
      <c r="M5" s="5" t="inlineStr">
        <is>
          <t>Display name for variant attribute, if differs from corresponding Attribute answer.</t>
        </is>
      </c>
      <c r="N5" s="5" t="inlineStr">
        <is>
          <t>Common attribute to group products by. Select from dropdown or enter a custom value.</t>
        </is>
      </c>
      <c r="O5" s="5" t="inlineStr">
        <is>
          <t>Display name for variant attribute, if differs from corresponding Attribute answer.</t>
        </is>
      </c>
      <c r="P5" s="5" t="inlineStr">
        <is>
          <t>Common attribute to group products by. Select from dropdown or enter a custom value.</t>
        </is>
      </c>
      <c r="Q5" s="5" t="inlineStr">
        <is>
          <t>Display name for variant attribute, if differs from corresponding Attribute answer.</t>
        </is>
      </c>
      <c r="R5" s="5" t="inlineStr">
        <is>
          <t>Your supplier profile preference for currency is used to determine the currency of the base (wholesale) cost provided.</t>
        </is>
      </c>
      <c r="S5" s="5" t="inlineStr">
        <is>
          <t>The region selected for this sheet is used to determine the currency of the MAP provided. This may differ from the currency of your base cost.</t>
        </is>
      </c>
      <c r="T5" s="5" t="inlineStr">
        <is>
          <t>The region selected for this sheet is used to determine the currency of the MSRP provided. This may differ from the currency of your base cost.</t>
        </is>
      </c>
      <c r="U5" s="5" t="inlineStr">
        <is>
          <t>Please do not use special symbols (trademark, copyright, etc.) or extra lines/spacing. This should be a short, single paragraph product description in complete sentences highlighting details about key product information.</t>
        </is>
      </c>
      <c r="V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W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X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Y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Z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AA5" s="5" t="inlineStr">
        <is>
          <t>The minimum count of items a customer must choose to purchase the product.</t>
        </is>
      </c>
      <c r="AB5" s="5" t="inlineStr">
        <is>
          <t>This represents how many items the customer must buy in increments of, or in addition to. For example, a multiplier of 2 would mean a custom must buy 1 quantity, 3 quantity, 5 quantity, or some other multiple of 2.</t>
        </is>
      </c>
      <c r="AC5" s="5" t="inlineStr">
        <is>
          <t>Number of items represented by the part number and wholesale price. For example, if you want to sell a bundle of pillows, and the part number and wholesale cost you provided represents that full bundle of pillows, then you would answer the Display Set Quantity question with how many pillows are in the bundle.</t>
        </is>
      </c>
      <c r="AD5" s="5" t="inlineStr">
        <is>
          <t>[Pounds] What is the total weight of this product once assembled? Please enter just the number (i.e. 45.5) without a unit of measurement.</t>
        </is>
      </c>
      <c r="AE5" s="5" t="inlineStr">
        <is>
          <t>Enter small parcel or LTL to indicate how the product can ship based on size and weight.</t>
        </is>
      </c>
      <c r="AF5" s="5" t="inlineStr">
        <is>
          <t>Each product falls into 1 of 18 classes determined by a product's 'transportability' and are crucial for calculating shipping cost. The field is required when ship type is LTL.</t>
        </is>
      </c>
      <c r="AG5" s="5" t="inlineStr">
        <is>
          <t>[Hours] This is the length of time from receipt of PO to shipment from the warehouse.</t>
        </is>
      </c>
      <c r="AH5" s="5" t="inlineStr">
        <is>
          <t>[Hours] This is length of time from receipt of a replacement PO to shipment from the warehouse</t>
        </is>
      </c>
      <c r="AI5" s="5" t="inlineStr">
        <is>
          <t>5 to 7 digit number in length (depending on any sub classification) that will identify what is shipping in the box</t>
        </is>
      </c>
      <c r="AJ5" s="5" t="inlineStr">
        <is>
          <t>Also known as 'knocked down'. Select 'Yes' if this product ships disassembled in a flat pack box.</t>
        </is>
      </c>
      <c r="AK5" s="5" t="inlineStr">
        <is>
          <t>Select 'Yes' if this product ships on a pallet.</t>
        </is>
      </c>
      <c r="AL5" s="5" t="inlineStr">
        <is>
          <t>[Pounds] Enter in the shipping weight (i.e. 45.5) of the packaging used for the product.  If the product ships in more than one box, this measurement is per box.</t>
        </is>
      </c>
      <c r="AM5" s="5" t="inlineStr">
        <is>
          <t>[Inches] Enter in the shipping height (i.e. 45.5) of the packaging used for the product.  If the product ships in more than one box, this measurement is per box.</t>
        </is>
      </c>
      <c r="AN5" s="5" t="inlineStr">
        <is>
          <t>[Inches] Enter in the shipping width (i.e. 45.5) of the packaging used for the product.  If the product ships in more than one box, this measurement is per box.</t>
        </is>
      </c>
      <c r="AO5" s="5" t="inlineStr">
        <is>
          <t>[Inches] Enter in the shipping depth (i.e. 45.5) of the packaging used for the product.  If the product ships in more than one box, this measurement is per box.</t>
        </is>
      </c>
      <c r="AP5" s="5" t="inlineStr">
        <is>
          <t>If the product requires a warning for Proposition 65 compliance in California, answer 'Yes' and indicate which chemicals and toxicities are applicable.</t>
        </is>
      </c>
      <c r="AQ5" s="5" t="inlineStr">
        <is>
          <t>Select the chemical that requires the Prop65 warning.</t>
        </is>
      </c>
      <c r="AR5" s="5" t="inlineStr">
        <is>
          <t>Select the toxicity that can result from the selected chemical.</t>
        </is>
      </c>
      <c r="AS5" s="5" t="inlineStr">
        <is>
          <t>Provide only a single country of manufacture for each product.</t>
        </is>
      </c>
      <c r="AT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U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V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W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X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Y5" s="5" t="inlineStr">
        <is>
          <t>Provide the video’s file name with extension for separate uploads or a direct public URL. Do not exceed 10 videos per product.</t>
        </is>
      </c>
      <c r="AZ5" s="5" t="inlineStr">
        <is>
          <t>Provide the document’s file name with extension for separate uploads or a direct public URL. Do not exceed 10 documents per product.</t>
        </is>
      </c>
      <c r="BA5" s="5" t="inlineStr">
        <is>
          <t>Select one or more values from the provided list that best describe the document’s purpose. This classification helps customers easily find information like “Installation &amp; Assembly” guides, “Warranty Information,” or “Specifications.</t>
        </is>
      </c>
      <c r="BB5" s="5" t="inlineStr">
        <is>
          <t>If the document serves as a legal notice or certification (e.g., “ASTM F2057 - 19,” “ANSI A117.1 Compliant”), select the specific type(s) from the provided list. This is used for compliance and to display certifications to customers.</t>
        </is>
      </c>
      <c r="BC5" s="5" t="inlineStr">
        <is>
          <t>Select the country or region where this document is legally applicable. This is crucial for compliance-related documents that may differ across locations.</t>
        </is>
      </c>
      <c r="BD5" s="5" t="inlineStr">
        <is>
          <t>Select the language in which the document is written.</t>
        </is>
      </c>
      <c r="BE5" s="5" t="inlineStr">
        <is>
          <t>Provide the document’s file name with extension for separate uploads or a direct public URL. Do not exceed 10 documents per product.</t>
        </is>
      </c>
      <c r="BF5" s="5" t="inlineStr">
        <is>
          <t>Select one or more values from the provided list that best describe the document’s purpose. This classification helps customers easily find information like “Installation &amp; Assembly” guides, “Warranty Information,” or “Specifications.</t>
        </is>
      </c>
      <c r="BG5" s="5" t="inlineStr">
        <is>
          <t>If the document serves as a legal notice or certification (e.g., “ASTM F2057 - 19,” “ANSI A117.1 Compliant”), select the specific type(s) from the provided list. This is used for compliance and to display certifications to customers.</t>
        </is>
      </c>
      <c r="BH5" s="5" t="inlineStr">
        <is>
          <t>Select the country or region where this document is legally applicable. This is crucial for compliance-related documents that may differ across locations.</t>
        </is>
      </c>
      <c r="BI5" s="5" t="inlineStr">
        <is>
          <t>Select the language in which the document is written.</t>
        </is>
      </c>
      <c r="BJ5" s="5" t="inlineStr">
        <is>
          <t>Provide the document’s file name with extension for separate uploads or a direct public URL. Do not exceed 10 documents per product.</t>
        </is>
      </c>
      <c r="BK5" s="5" t="inlineStr">
        <is>
          <t>Select one or more values from the provided list that best describe the document’s purpose. This classification helps customers easily find information like “Installation &amp; Assembly” guides, “Warranty Information,” or “Specifications.</t>
        </is>
      </c>
      <c r="BL5" s="5" t="inlineStr">
        <is>
          <t>If the document serves as a legal notice or certification (e.g., “ASTM F2057 - 19,” “ANSI A117.1 Compliant”), select the specific type(s) from the provided list. This is used for compliance and to display certifications to customers.</t>
        </is>
      </c>
      <c r="BM5" s="5" t="inlineStr">
        <is>
          <t>Select the country or region where this document is legally applicable. This is crucial for compliance-related documents that may differ across locations.</t>
        </is>
      </c>
      <c r="BN5" s="5" t="inlineStr">
        <is>
          <t>Select the language in which the document is written.</t>
        </is>
      </c>
      <c r="BO5" s="5" t="inlineStr">
        <is>
          <t>What type of product is this?</t>
        </is>
      </c>
      <c r="BP5" s="5" t="inlineStr">
        <is>
          <t>Does this product have a stool or stools included?</t>
        </is>
      </c>
      <c r="BQ5" s="5" t="inlineStr">
        <is>
          <t>What is the shape of the table? Please choose the closest match from the list.</t>
        </is>
      </c>
      <c r="BR5" s="5" t="inlineStr">
        <is>
          <t>What is the color or finish of the product?</t>
        </is>
      </c>
      <c r="BS5" s="5" t="inlineStr">
        <is>
          <t>Can the surface of the coffee table be lifted to a higher position?</t>
        </is>
      </c>
      <c r="BT5" s="5" t="inlineStr">
        <is>
          <t>What is the material used to construct the top of the product?</t>
        </is>
      </c>
      <c r="BU5" s="5" t="inlineStr">
        <is>
          <t>What material is used to construct the base of the product?</t>
        </is>
      </c>
      <c r="BV5" s="5" t="inlineStr">
        <is>
          <t>Which of the following types of natural variation and texture does the product have? Multiple can be selected if applicable. If the product does NOT have natural variation, please select No Natural Variation.</t>
        </is>
      </c>
      <c r="BW5" s="5" t="inlineStr">
        <is>
          <t>Select if this product is upholstered or comes with an upholstered component. (An upholstered item will have some sort of pad or filling material covered by fabric.)</t>
        </is>
      </c>
      <c r="BX5" s="5" t="inlineStr">
        <is>
          <t>Does this product have a shiny and sheer gloss finish over the normal painted finish?</t>
        </is>
      </c>
      <c r="BY5" s="5" t="inlineStr">
        <is>
          <t>Is the surface of the product mirrored? Please do not select “yes” if the product only features a mirror. This question refers to the surface material of the product, and if it is reflective.</t>
        </is>
      </c>
      <c r="BZ5" s="5" t="inlineStr">
        <is>
          <t>What type of base does this table have? If this product does not fit any of the listed options, please enter the correct information/value.</t>
        </is>
      </c>
      <c r="CA5" s="5" t="inlineStr">
        <is>
          <t>Does this product have wheels or casters?</t>
        </is>
      </c>
      <c r="CB5" s="5" t="inlineStr">
        <is>
          <t>What specific type of distressing does this product have? Select all that apply.</t>
        </is>
      </c>
      <c r="CC5" s="5" t="inlineStr">
        <is>
          <t>[Pounds] What is the maximum weight capacity of the product? Please enter just the number (i.e., 45.5).</t>
        </is>
      </c>
      <c r="CD5" s="5" t="inlineStr">
        <is>
          <t>What type of environmental setting was this product designed and manufactured to be used in? Note: your answer indicates that Wayfair is able to market this product as being intended for use in the selected setting(s). Please select both, if both options apply.</t>
        </is>
      </c>
      <c r="CE5" s="5" t="inlineStr">
        <is>
          <t>If this product requires electricity can it be plugged into a household outlet via an integral corded plug or an AC adapter? If this product does not require electricity or if this product requires electricity but does not/cannot use household AC voltages (with or without an AC adapter) please select "No".</t>
        </is>
      </c>
      <c r="CF5" s="5" t="inlineStr">
        <is>
          <t>Does this product include any storage elements such as shelves, drawers, cabinets or a hidden storage compartment?</t>
        </is>
      </c>
      <c r="CG5" s="5" t="inlineStr">
        <is>
          <t>Does this product include shelves?</t>
        </is>
      </c>
      <c r="CH5" s="5" t="inlineStr">
        <is>
          <t>Does this product have any drawers?</t>
        </is>
      </c>
      <c r="CI5" s="5" t="inlineStr">
        <is>
          <t>Does this product include cabinets?</t>
        </is>
      </c>
      <c r="CJ5" s="5" t="inlineStr">
        <is>
          <t>If the product is covered by decal or laminate, what material does that decal or laminate represent?</t>
        </is>
      </c>
      <c r="CK5" s="5" t="inlineStr">
        <is>
          <t>Is the tray removable?</t>
        </is>
      </c>
      <c r="CL5" s="5" t="inlineStr">
        <is>
          <t>What multiple separable pieces does this product include?</t>
        </is>
      </c>
      <c r="CM5" s="5" t="inlineStr">
        <is>
          <t>Does this product and/or packaging have additional advertising or labeling details regarding claims about the product’s origin? Please use this field to provide a qualified or unqualified claim regarding the product origin in accordance with US Federal Trade Commission (FTC) and Canada Competition Bureau regulations. Additionally, if applicable, please use this field to communicate any appropriate qualified, comparative, or descriptive claims regarding the origin of the product. Examples include, but are not limited to, communicating relevant percentage of domestic and non-domestic content (ex: 60% U.S. Content), communicating the origin of certain components of the product (ex: "Hand carved in U.S. — Wood from Philippines"), or communicating where the product was assembled (Ex : “Assembled In Mexico”). See https://www.ftc.gov/tips-advice/business-center/guidance/complying-made-usa-standard#qualified  and https://www.competitionbureau.gc.ca/eic/site/cb-bc.nsf/eng/03169.html</t>
        </is>
      </c>
      <c r="CN5" s="5" t="inlineStr">
        <is>
          <t>Does this product have a decorative inlay or insert made of a different material than the rest of the product?</t>
        </is>
      </c>
      <c r="CO5" s="5" t="inlineStr">
        <is>
          <t>Which technique was used to join together the main pieces of wood to construct the overall product?</t>
        </is>
      </c>
      <c r="CP5" s="5" t="inlineStr">
        <is>
          <t>Is the wood kiln-dried? If product is not made of wood, please select "does not apply."</t>
        </is>
      </c>
      <c r="CQ5" s="5" t="inlineStr">
        <is>
          <t>Is the product a battery or does the product include batteries?</t>
        </is>
      </c>
      <c r="CR5" s="5" t="inlineStr">
        <is>
          <t>What is the composition of the batteries included with product?</t>
        </is>
      </c>
      <c r="CS5" s="5" t="inlineStr">
        <is>
          <t>What type is the battery? Button Cell, Cell, Battery?</t>
        </is>
      </c>
      <c r="CT5" s="5" t="inlineStr">
        <is>
          <t>Confirm number of batteries in this product</t>
        </is>
      </c>
      <c r="CU5" s="5" t="inlineStr">
        <is>
          <t>Do the cells/batteries ship stand alone/packed with the equipment/ contained (installed) in the equipment?</t>
        </is>
      </c>
      <c r="CV5" s="5" t="inlineStr">
        <is>
          <t>What is the aggregate lithium content of the cell/battery?  Aggregate lithium content means the sum of the grams of lithium content contained by the cells comprising a battery.
Please note, this is the weight weight of the lithium in the cell or battery, and not the weight of the entire cell or battery.</t>
        </is>
      </c>
      <c r="CW5" s="5" t="inlineStr">
        <is>
          <t>What is the Watt-hour(Wh) rating of the cell/battery?  The Watt-hour rating of a lithium cell or battery is calculated by multiplying the rated capacity in ampere-hours by the nominal voltage.
If only the milliampere-hours (mAh) are marked on the battery then divide that number by 1000 to get ampere-hours (Ah) (i.e. 4400 mAh / 1000 = 4.4. Ah).</t>
        </is>
      </c>
      <c r="CX5" s="5" t="inlineStr">
        <is>
          <t>What is the net weight of the cells or batteries that ship with the product in grams or kilograms.</t>
        </is>
      </c>
      <c r="CY5" s="5" t="inlineStr">
        <is>
          <t>Is this product unfinished (no paint, stain, or varnish)?</t>
        </is>
      </c>
      <c r="CZ5" s="5" t="inlineStr">
        <is>
          <t>What is the design of the legs? If this product does not fit any of the listed options, please enter the correct information/value.</t>
        </is>
      </c>
      <c r="DA5" s="5" t="inlineStr">
        <is>
          <t>What is the color of the base of this product?</t>
        </is>
      </c>
      <c r="DB5" s="5" t="inlineStr">
        <is>
          <t>What type of wood was used to construct this product? This describes the actual materials used, not the product's appearance.</t>
        </is>
      </c>
      <c r="DC5" s="5" t="inlineStr">
        <is>
          <t>What pieces are included with this product?</t>
        </is>
      </c>
      <c r="DD5" s="5" t="inlineStr">
        <is>
          <t>A product has scalloped edges if it contains curved, semicircular edges.</t>
        </is>
      </c>
      <c r="DE5" s="5" t="inlineStr">
        <is>
          <t>Is there a a concave pattern of parallel lines on a surface of this product?</t>
        </is>
      </c>
      <c r="DF5" s="5" t="inlineStr">
        <is>
          <t>Is there a a raised pattern of parallel lines on a surface of this product?</t>
        </is>
      </c>
      <c r="DG5" s="5" t="inlineStr">
        <is>
          <t>Which of the following durability features are applicable to this product? Please select all applicable options from the list. If none apply, please select "No Durability Features."</t>
        </is>
      </c>
      <c r="DH5" s="5" t="inlineStr">
        <is>
          <t>How many tables are included?</t>
        </is>
      </c>
      <c r="DI5" s="5" t="inlineStr">
        <is>
          <t>Does this product have a General Certificate of Conformity (GCC), as required by the U.S. CPSC for certain product classes?</t>
        </is>
      </c>
      <c r="DJ5" s="5" t="inlineStr">
        <is>
          <t>Is this product ADA (Americans with Disabilities Act) compliant?</t>
        </is>
      </c>
      <c r="DK5" s="5" t="inlineStr">
        <is>
          <t>FOR COMPLIANCE PURPOSES. Not customer facing information. 
 Does this product include any pieces made of manufactured or composite wood products (CWP)  This includes any of the following
 1) HWPW-CC [Hardwood Plywood with Composite Core] 
 2) HWPW-VC [Hardwood Plywood with Veneer Core] 
 3) PB [Particleboard] 
 4) MDF or thin-MDF [Medium Density Fiberboard]</t>
        </is>
      </c>
      <c r="DL5" s="5" t="inlineStr">
        <is>
          <t>Is this product certified compliant for CARB ATCM Phase II formaldehyde emission standards from Composite Wood Products [California Air Resources Board (CARB)- Airborne Toxic Control Measures (ATCM) Phase II]</t>
        </is>
      </c>
      <c r="DM5" s="5" t="inlineStr">
        <is>
          <t>Is this product certified TSCA Title VI compliant regarding formaldehyde emissions from Composite Wood Products [Environmental Protection Agency (EPA)-Toxic Substance Control Act (TSCA)-Title VI]</t>
        </is>
      </c>
      <c r="DN5" s="5" t="inlineStr">
        <is>
          <t>Is this product CANFER compliant regarding formaldehyde emissions from composite wood products? [Canada Formaldehyde Emissions Regulation] NOTE: Please provide proof of certification to applicable formaldehyde emissions standards and a Declaration of Certification.
More information on the Declaration of Certification and on other requirements for CANFER compliance can be found in Health Canada's Guidance Document (https://bit.ly/3FvYK2B) or by contacting any of our Product Compliance Resources (https://bit.ly/3h8EIlw).</t>
        </is>
      </c>
      <c r="DO5" s="5" t="inlineStr">
        <is>
          <t>Are this products components certified compliant with California Technical Bulletin: CAL TB 117-2013, the Flammability (Smolder) Standard for Upholstered Furniture Materials?</t>
        </is>
      </c>
      <c r="DP5" s="5" t="inlineStr">
        <is>
          <t>Does your product comply with the Uniform Packaging and Labeling Regulations, which requires product packaging to be accurate and provide adequate information as to the identity and quantity of its contents, as well as the name and address of the manufacturer and/or distributor?</t>
        </is>
      </c>
      <c r="DQ5" s="5" t="inlineStr">
        <is>
          <t>Is this product legally or operationally restricted from being offered for sale to Canadian customers on Wayfair.ca or delivered to Canadian addresses? Select “Yes” only if the product cannot legally be sold or shipped to Canada. For example, if it requires a license or certification you do not hold, or if you operate through a separate Canadian entity that cannot support the listing.</t>
        </is>
      </c>
      <c r="DR5" s="5" t="inlineStr">
        <is>
          <t>Please select the reason this product can not ship to Canada?  Please select from the options or write in a reason if not selectable</t>
        </is>
      </c>
      <c r="DS5" s="5" t="inlineStr">
        <is>
          <t>Does this product meet the flammability standard for upholstered furniture set forth by Safer Occupancy Future Flammability Act (SOFFA)? Please note that SOFFA is incorporated into the COVID-19 Regulatory Relief and Work from Home Safety Act.</t>
        </is>
      </c>
      <c r="DT5" s="5" t="inlineStr">
        <is>
          <t>Is the product regulated as Hazardous Material / Dangerous Goods?
Hazardous Materials/Dangerous Goods are substances that when transported pose a risk to health, safety, property or the environment.  
These materials may include explosives, compressed gases (aerosols), flammable liquids, oxidizers, toxic/poisonous, radioactive, corrosive, batteries, etc.
An SDS is is a document that lists information relating to occupational safety and health for the use of various substances and products. 
The SDS includes information such as the properties of each chemical; the physical, health, and environmental health hazards; protective measures; and safety precautions for handling, storing, and transporting the chemical or product.</t>
        </is>
      </c>
      <c r="DU5" s="5" t="inlineStr">
        <is>
          <t>Please provide the UN or ID number. The UN or ID number is a 4 digit numeric code that identifies hazardous materials/dangerous goods, and articles in the framework of international and domestic transport. This can be found in section 14 of the Safety Data Sheet (SDS). Example - "UN3480" - Lithium Ion Batteries. If your UN number is not one of the options in the dropdown, please write this in manually.</t>
        </is>
      </c>
      <c r="DV5" s="5" t="inlineStr">
        <is>
          <t>Please provide the Hazard Class(es).  This is the category of hazard assigned to a hazardous material/dangerous goods under the definitional criteria of the transportation regulations. A material may meet the defining criteria for more than one hazard class but is assigned to only one hazard class. Hazard classes vary from 1-9.This can be found in section 14 of the Safety Data Sheet (SDS).</t>
        </is>
      </c>
      <c r="DW5" s="5" t="inlineStr">
        <is>
          <t>Please provide the packing group (if applicable).  Packing Groups I, II and III indicate the degree of danger presented by the material is great, medium or minor, respectively. Some hazardous materials/dangerous goods do not have a packing group assigned. This can be found in section 14 of the Safety Data Sheet (SDS).</t>
        </is>
      </c>
      <c r="DX5" s="5" t="inlineStr">
        <is>
          <t>Please provide the net weight or, for liquids, the net volume of hazardous material per unit of product. Provide the net weight of the hazardous materials/dangerous goods in your product in grams or kilograms.  For example -if your product is a vacuum containing a lithium ion battery, you would enter the net weight of the battery.</t>
        </is>
      </c>
      <c r="DY5" s="5" t="inlineStr">
        <is>
          <t>Is the packaging for this SKU ISTA Certified (1A, 3A, 6A)?</t>
        </is>
      </c>
      <c r="DZ5" s="5" t="inlineStr">
        <is>
          <t>Do you have any certifications or credentials related to environmental sustainability, social responsibility, or ethical sourcing (e.g.,OEKO-TEX®, GREENGUARD, GoodWeave, Fair Trade, FSC, etc.)? To see examples of certificates currently part of our Shop Sustainably program, please visit: https://www.aboutwayfair.com/shop-sustainably. Please upload all related certificates so your products can be merchandised as part of the Shop Sustainably program.</t>
        </is>
      </c>
      <c r="EA5" s="5" t="inlineStr">
        <is>
          <t>For BIFMA Accredited products, suppliers must upload an ANSI/BIFMA durability-related testing document for the product from an ISO 17025 accredited lab. For BIFMA Equivalent products, suppliers must upload an ANSI/BIFMA durability-related testing document for the product, but the lab is not required to be ISO 17025 accredited. For Contract Grade Accredited products, suppliers must upload a testing document that aligns with Wayfair’s contract grade standards, along with a signed consent letter. Reference the Contract Grade help center article or reach out to your relationship manager for more information.</t>
        </is>
      </c>
      <c r="EB5" s="5" t="inlineStr">
        <is>
          <t>[Inches] What is the overall height of the product from top to bottom? Please enter just the number (e.g. 45.5).</t>
        </is>
      </c>
      <c r="EC5" s="5" t="inlineStr">
        <is>
          <t>[Inches] What is overall width of the product from side to side? Please enter just the number (e.g. 45.5).</t>
        </is>
      </c>
      <c r="ED5" s="5" t="inlineStr">
        <is>
          <t>[Inches] What is the overall depth of the product from front to back? Please enter just the number (e.g. 45.5).</t>
        </is>
      </c>
      <c r="EE5" s="5" t="inlineStr">
        <is>
          <t>[Pounds] What is the total weight of this product once assembled? If this product includes multiples of the same item, add weight of one individual unit (e.g. 1 Dining Chair in a set of 2). Please enter just the number (i.e. 45.5).</t>
        </is>
      </c>
      <c r="EF5" s="5" t="inlineStr">
        <is>
          <t>Does the product require any form of assembly prior to use as intended?</t>
        </is>
      </c>
      <c r="EG5" s="5" t="inlineStr">
        <is>
          <t>What is the level of assembly required?</t>
        </is>
      </c>
      <c r="EH5" s="5" t="inlineStr">
        <is>
          <t>What additional tools will the customer need to set-up this product that are NOT included with purchase?</t>
        </is>
      </c>
      <c r="EI5" s="5" t="inlineStr">
        <is>
          <t>Does the manufacturer warranty cover the use of this product in a commercial environment?</t>
        </is>
      </c>
      <c r="EJ5" s="5" t="inlineStr">
        <is>
          <t>How long does the manufacturer warranty apply for the product used in a commercial (non-residential) environment? If the correct value is not found, please select the closest available answer that is shorter than the warranty length. If warranty length varies by part, please select the answer that matches the part of the product with the shortest warranty. Please use the “Warranty Details” tag for any additional details.</t>
        </is>
      </c>
      <c r="EK5" s="5" t="inlineStr">
        <is>
          <t>Please indicate if there is a warranty on this product if it were to be used in a residential setting.</t>
        </is>
      </c>
      <c r="EL5" s="5" t="inlineStr">
        <is>
          <t>Please indicate if the warranty is Full or Limited.</t>
        </is>
      </c>
      <c r="EM5" s="5" t="inlineStr">
        <is>
          <t>Please indicate the length of the warranty offered from our list if this product were to be used in a residential setting. If the correct value is not found, please indicate both the number and unit (Days, Months, Years) that is appropriate.</t>
        </is>
      </c>
    </row>
    <row r="6" ht="50.1" customHeight="1">
      <c r="B6" s="5" t="inlineStr">
        <is>
          <t>Text</t>
        </is>
      </c>
      <c r="C6" s="5" t="inlineStr">
        <is>
          <t>Text</t>
        </is>
      </c>
      <c r="D6" s="6" t="inlineStr">
        <is>
          <t>Select</t>
        </is>
      </c>
      <c r="E6" s="5" t="inlineStr">
        <is>
          <t>Text</t>
        </is>
      </c>
      <c r="F6" s="5" t="inlineStr">
        <is>
          <t>Text</t>
        </is>
      </c>
      <c r="G6" s="5" t="inlineStr">
        <is>
          <t>Text</t>
        </is>
      </c>
      <c r="H6" s="5" t="inlineStr">
        <is>
          <t>Text</t>
        </is>
      </c>
      <c r="I6" s="5" t="inlineStr">
        <is>
          <t>Text</t>
        </is>
      </c>
      <c r="J6" s="6" t="inlineStr">
        <is>
          <t>Select</t>
        </is>
      </c>
      <c r="K6" s="5" t="inlineStr">
        <is>
          <t>Text</t>
        </is>
      </c>
      <c r="L6" s="6" t="inlineStr">
        <is>
          <t>Select</t>
        </is>
      </c>
      <c r="M6" s="5" t="inlineStr">
        <is>
          <t>Text</t>
        </is>
      </c>
      <c r="N6" s="6" t="inlineStr">
        <is>
          <t>Select</t>
        </is>
      </c>
      <c r="O6" s="5" t="inlineStr">
        <is>
          <t>Text</t>
        </is>
      </c>
      <c r="P6" s="6" t="inlineStr">
        <is>
          <t>Select</t>
        </is>
      </c>
      <c r="Q6" s="5" t="inlineStr">
        <is>
          <t>Text</t>
        </is>
      </c>
      <c r="R6" s="5" t="inlineStr">
        <is>
          <t>Number</t>
        </is>
      </c>
      <c r="S6" s="5" t="inlineStr">
        <is>
          <t>Number</t>
        </is>
      </c>
      <c r="T6" s="5" t="inlineStr">
        <is>
          <t>Number</t>
        </is>
      </c>
      <c r="U6" s="5" t="inlineStr">
        <is>
          <t>Text</t>
        </is>
      </c>
      <c r="V6" s="5" t="inlineStr">
        <is>
          <t>Text</t>
        </is>
      </c>
      <c r="W6" s="5" t="inlineStr">
        <is>
          <t>Text</t>
        </is>
      </c>
      <c r="X6" s="5" t="inlineStr">
        <is>
          <t>Text</t>
        </is>
      </c>
      <c r="Y6" s="5" t="inlineStr">
        <is>
          <t>Text</t>
        </is>
      </c>
      <c r="Z6" s="5" t="inlineStr">
        <is>
          <t>Text</t>
        </is>
      </c>
      <c r="AA6" s="5" t="inlineStr">
        <is>
          <t>Whole Number</t>
        </is>
      </c>
      <c r="AB6" s="5" t="inlineStr">
        <is>
          <t>Whole Number</t>
        </is>
      </c>
      <c r="AC6" s="5" t="inlineStr">
        <is>
          <t>Whole Number</t>
        </is>
      </c>
      <c r="AD6" s="5" t="inlineStr">
        <is>
          <t>Number</t>
        </is>
      </c>
      <c r="AE6" s="6" t="inlineStr">
        <is>
          <t>Select</t>
        </is>
      </c>
      <c r="AF6" s="6" t="inlineStr">
        <is>
          <t>Select</t>
        </is>
      </c>
      <c r="AG6" s="6" t="inlineStr">
        <is>
          <t>Select</t>
        </is>
      </c>
      <c r="AH6" s="6" t="inlineStr">
        <is>
          <t>Select</t>
        </is>
      </c>
      <c r="AI6" s="5" t="inlineStr">
        <is>
          <t>Text</t>
        </is>
      </c>
      <c r="AJ6" s="5" t="inlineStr">
        <is>
          <t>Yes or No</t>
        </is>
      </c>
      <c r="AK6" s="5" t="inlineStr">
        <is>
          <t>Yes or No</t>
        </is>
      </c>
      <c r="AL6" s="5" t="inlineStr">
        <is>
          <t>Number</t>
        </is>
      </c>
      <c r="AM6" s="5" t="inlineStr">
        <is>
          <t>Number</t>
        </is>
      </c>
      <c r="AN6" s="5" t="inlineStr">
        <is>
          <t>Number</t>
        </is>
      </c>
      <c r="AO6" s="5" t="inlineStr">
        <is>
          <t>Number</t>
        </is>
      </c>
      <c r="AP6" s="5" t="inlineStr">
        <is>
          <t>Yes or No</t>
        </is>
      </c>
      <c r="AQ6" s="6" t="inlineStr">
        <is>
          <t>Select</t>
        </is>
      </c>
      <c r="AR6" s="6" t="inlineStr">
        <is>
          <t>Please choose one or more from the following, using a semicolon (;) to separate each value: Cancer; Developmental</t>
        </is>
      </c>
      <c r="AS6" s="6" t="inlineStr">
        <is>
          <t>Select</t>
        </is>
      </c>
      <c r="AT6" s="5" t="inlineStr">
        <is>
          <t>Text</t>
        </is>
      </c>
      <c r="AU6" s="5" t="inlineStr">
        <is>
          <t>Text</t>
        </is>
      </c>
      <c r="AV6" s="5" t="inlineStr">
        <is>
          <t>Text</t>
        </is>
      </c>
      <c r="AW6" s="5" t="inlineStr">
        <is>
          <t>Text</t>
        </is>
      </c>
      <c r="AX6" s="5" t="inlineStr">
        <is>
          <t>Text</t>
        </is>
      </c>
      <c r="AY6" s="5" t="inlineStr">
        <is>
          <t>Text</t>
        </is>
      </c>
      <c r="AZ6" s="5" t="inlineStr">
        <is>
          <t>Text</t>
        </is>
      </c>
      <c r="BA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B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C6" s="6" t="inlineStr">
        <is>
          <t>Select</t>
        </is>
      </c>
      <c r="BD6" s="6" t="inlineStr">
        <is>
          <t>Select</t>
        </is>
      </c>
      <c r="BE6" s="5" t="inlineStr">
        <is>
          <t>Text</t>
        </is>
      </c>
      <c r="BF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G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H6" s="6" t="inlineStr">
        <is>
          <t>Select</t>
        </is>
      </c>
      <c r="BI6" s="6" t="inlineStr">
        <is>
          <t>Select</t>
        </is>
      </c>
      <c r="BJ6" s="5" t="inlineStr">
        <is>
          <t>Text</t>
        </is>
      </c>
      <c r="BK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L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M6" s="6" t="inlineStr">
        <is>
          <t>Select</t>
        </is>
      </c>
      <c r="BN6" s="6" t="inlineStr">
        <is>
          <t>Select</t>
        </is>
      </c>
      <c r="BO6" s="6" t="inlineStr">
        <is>
          <t>Select</t>
        </is>
      </c>
      <c r="BP6" s="5" t="inlineStr">
        <is>
          <t>Yes or No</t>
        </is>
      </c>
      <c r="BQ6" s="6" t="inlineStr">
        <is>
          <t>Please choose one or more from the following, using a semicolon (;) to separate each value: Round; Pentagonal; Wedge; Half Moon; Hexagonal; Octagonal; Oval; Rectangular; Semi-Circle; Trapezoidal; Circular; Square; Triangular; Specialty; Half-Round; Corner; Free Form; Unavailable</t>
        </is>
      </c>
      <c r="BR6" s="6" t="inlineStr">
        <is>
          <t>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t>
        </is>
      </c>
      <c r="BS6" s="5" t="inlineStr">
        <is>
          <t>Yes or No</t>
        </is>
      </c>
      <c r="BT6" s="6" t="inlineStr">
        <is>
          <t>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t>
        </is>
      </c>
      <c r="BU6" s="6" t="inlineStr">
        <is>
          <t>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t>
        </is>
      </c>
      <c r="BV6" s="6" t="inlineStr">
        <is>
          <t>Please choose one or more from the following, using a semicolon (;) to separate each value: No Natural Variation; Natural Wood Grain Color Variation; Weathered Steel; Wood Knots; Natural Stone Color Variation; Unavailable</t>
        </is>
      </c>
      <c r="BW6" s="5" t="inlineStr">
        <is>
          <t>Yes or No</t>
        </is>
      </c>
      <c r="BX6" s="5" t="inlineStr">
        <is>
          <t>Yes or No</t>
        </is>
      </c>
      <c r="BY6" s="5" t="inlineStr">
        <is>
          <t>Yes or No</t>
        </is>
      </c>
      <c r="BZ6" s="6" t="inlineStr">
        <is>
          <t>Select</t>
        </is>
      </c>
      <c r="CA6" s="5" t="inlineStr">
        <is>
          <t>Yes or No</t>
        </is>
      </c>
      <c r="CB6" s="6" t="inlineStr">
        <is>
          <t>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t>
        </is>
      </c>
      <c r="CC6" s="5" t="inlineStr">
        <is>
          <t>Number</t>
        </is>
      </c>
      <c r="CD6" s="6" t="inlineStr">
        <is>
          <t>Please choose one or more from the following, using a semicolon (;) to separate each value: Non Residential Use; Residential Use</t>
        </is>
      </c>
      <c r="CE6" s="5" t="inlineStr">
        <is>
          <t>Yes or No</t>
        </is>
      </c>
      <c r="CF6" s="5" t="inlineStr">
        <is>
          <t>Yes or No</t>
        </is>
      </c>
      <c r="CG6" s="5" t="inlineStr">
        <is>
          <t>Yes or No</t>
        </is>
      </c>
      <c r="CH6" s="5" t="inlineStr">
        <is>
          <t>Yes or No</t>
        </is>
      </c>
      <c r="CI6" s="5" t="inlineStr">
        <is>
          <t>Yes or No</t>
        </is>
      </c>
      <c r="CJ6" s="6" t="inlineStr">
        <is>
          <t>Please choose one or more from the following, using a semicolon (;) to separate each value: Traditional; Mosaic; Curved; Wood; Pent; Flat; No Decal/Laminate Design; Glass; Granite; Concrete; Marble; Stone; Unavailable; Does Not Apply</t>
        </is>
      </c>
      <c r="CK6" s="5" t="inlineStr">
        <is>
          <t>Yes or No</t>
        </is>
      </c>
      <c r="CL6" s="6" t="inlineStr">
        <is>
          <t>Please choose one or more from the following, using a semicolon (;) to separate each value: Single; Nesting Tables; Bunching Tables; Does Not Apply</t>
        </is>
      </c>
      <c r="CM6" s="6" t="inlineStr">
        <is>
          <t>Please choose one or more from the following, using a semicolon (;) to separate each value: Made in USA; Made in USA of Imported Materials; Product of Canada; Made In Canada; Does Not Apply</t>
        </is>
      </c>
      <c r="CN6" s="5" t="inlineStr">
        <is>
          <t>Yes or No</t>
        </is>
      </c>
      <c r="CO6" s="6" t="inlineStr">
        <is>
          <t>Select</t>
        </is>
      </c>
      <c r="CP6" s="5" t="inlineStr">
        <is>
          <t>Yes or No</t>
        </is>
      </c>
      <c r="CQ6" s="5" t="inlineStr">
        <is>
          <t>Yes or No</t>
        </is>
      </c>
      <c r="CR6" s="6" t="inlineStr">
        <is>
          <t>Select</t>
        </is>
      </c>
      <c r="CS6" s="6" t="inlineStr">
        <is>
          <t>Select</t>
        </is>
      </c>
      <c r="CT6" s="6" t="inlineStr">
        <is>
          <t>Select</t>
        </is>
      </c>
      <c r="CU6" s="6" t="inlineStr">
        <is>
          <t>Select</t>
        </is>
      </c>
      <c r="CV6" s="6" t="inlineStr">
        <is>
          <t>Select</t>
        </is>
      </c>
      <c r="CW6" s="6" t="inlineStr">
        <is>
          <t>Select</t>
        </is>
      </c>
      <c r="CX6" s="6" t="inlineStr">
        <is>
          <t>Select</t>
        </is>
      </c>
      <c r="CY6" s="5" t="inlineStr">
        <is>
          <t>Yes or No</t>
        </is>
      </c>
      <c r="CZ6" s="6" t="inlineStr">
        <is>
          <t>Please choose one or more from the following, using a semicolon (;) to separate each value: Bun Feet; Fluted; Cabriole Legs; Straight legs; Ball Feet; Queen Ann; Scroll; Sled; Squared Legs; Turned Legs; Block Feet; X-leg; Solid; Bracket Legs; Unavailable; Does Not Apply</t>
        </is>
      </c>
      <c r="DA6" s="6" t="inlineStr">
        <is>
          <t>Please choose one or more from the following, using a semicolon (;) to separate each value: Black; Clear; Gold; Navy; Gray; Green; Purple; Teal; Brown; Orange; Yellow; Blue; Beige; Red; Silver; White; Ivory; Tan; Cream; Pink; Does Not Apply</t>
        </is>
      </c>
      <c r="DB6" s="6" t="inlineStr">
        <is>
          <t>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t>
        </is>
      </c>
      <c r="DC6" s="6" t="inlineStr">
        <is>
          <t>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t>
        </is>
      </c>
      <c r="DD6" s="5" t="inlineStr">
        <is>
          <t>Yes or No</t>
        </is>
      </c>
      <c r="DE6" s="5" t="inlineStr">
        <is>
          <t>Yes or No</t>
        </is>
      </c>
      <c r="DF6" s="5" t="inlineStr">
        <is>
          <t>Yes or No</t>
        </is>
      </c>
      <c r="DG6" s="6" t="inlineStr">
        <is>
          <t>Please choose one or more from the following, using a semicolon (;) to separate each value: No Durability Features; Stain Resistant; Scratch Resistant; Does Not Apply</t>
        </is>
      </c>
      <c r="DH6" s="5" t="inlineStr">
        <is>
          <t>Whole Number</t>
        </is>
      </c>
      <c r="DI6" s="6" t="inlineStr">
        <is>
          <t>Select</t>
        </is>
      </c>
      <c r="DJ6" s="5" t="inlineStr">
        <is>
          <t>Yes or No</t>
        </is>
      </c>
      <c r="DK6" s="5" t="inlineStr">
        <is>
          <t>Yes or No</t>
        </is>
      </c>
      <c r="DL6" s="6" t="inlineStr">
        <is>
          <t>Select</t>
        </is>
      </c>
      <c r="DM6" s="6" t="inlineStr">
        <is>
          <t>Select</t>
        </is>
      </c>
      <c r="DN6" s="6" t="inlineStr">
        <is>
          <t>Select</t>
        </is>
      </c>
      <c r="DO6" s="6" t="inlineStr">
        <is>
          <t>Select</t>
        </is>
      </c>
      <c r="DP6" s="6" t="inlineStr">
        <is>
          <t>Select</t>
        </is>
      </c>
      <c r="DQ6" s="5" t="inlineStr">
        <is>
          <t>Yes or No</t>
        </is>
      </c>
      <c r="DR6" s="6" t="inlineStr">
        <is>
          <t>Please choose one or more from the following, using a semicolon (;) to separate each value: Dual Language; Distribution Conflict; Logistics; Does Not Apply</t>
        </is>
      </c>
      <c r="DS6" s="5" t="inlineStr">
        <is>
          <t>Yes or No</t>
        </is>
      </c>
      <c r="DT6" s="5" t="inlineStr">
        <is>
          <t>Yes or No</t>
        </is>
      </c>
      <c r="DU6" s="6" t="inlineStr">
        <is>
          <t>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t>
        </is>
      </c>
      <c r="DV6" s="6" t="inlineStr">
        <is>
          <t>Select</t>
        </is>
      </c>
      <c r="DW6" s="6" t="inlineStr">
        <is>
          <t>Select</t>
        </is>
      </c>
      <c r="DX6" s="6" t="inlineStr">
        <is>
          <t>Select</t>
        </is>
      </c>
      <c r="DY6" s="6" t="inlineStr">
        <is>
          <t>Select</t>
        </is>
      </c>
      <c r="DZ6" s="5" t="inlineStr">
        <is>
          <t>Yes or No</t>
        </is>
      </c>
      <c r="EA6" s="6" t="inlineStr">
        <is>
          <t>Select</t>
        </is>
      </c>
      <c r="EB6" s="5" t="inlineStr">
        <is>
          <t>Number</t>
        </is>
      </c>
      <c r="EC6" s="5" t="inlineStr">
        <is>
          <t>Number</t>
        </is>
      </c>
      <c r="ED6" s="5" t="inlineStr">
        <is>
          <t>Number</t>
        </is>
      </c>
      <c r="EE6" s="5" t="inlineStr">
        <is>
          <t>Number</t>
        </is>
      </c>
      <c r="EF6" s="5" t="inlineStr">
        <is>
          <t>Yes or No</t>
        </is>
      </c>
      <c r="EG6" s="6" t="inlineStr">
        <is>
          <t>Select</t>
        </is>
      </c>
      <c r="EH6" s="6" t="inlineStr">
        <is>
          <t>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t>
        </is>
      </c>
      <c r="EI6" s="5" t="inlineStr">
        <is>
          <t>Yes or No</t>
        </is>
      </c>
      <c r="EJ6" s="6" t="inlineStr">
        <is>
          <t>Select</t>
        </is>
      </c>
      <c r="EK6" s="5" t="inlineStr">
        <is>
          <t>Yes or No</t>
        </is>
      </c>
      <c r="EL6" s="6" t="inlineStr">
        <is>
          <t>Select</t>
        </is>
      </c>
      <c r="EM6" s="6" t="inlineStr">
        <is>
          <t>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t>
        </is>
      </c>
    </row>
    <row r="7">
      <c r="B7" s="12" t="inlineStr">
        <is>
          <t>Default Row:</t>
        </is>
      </c>
      <c r="C7" s="12" t="inlineStr">
        <is>
          <t>N/A</t>
        </is>
      </c>
      <c r="D7" s="13" t="n"/>
      <c r="E7" s="12" t="inlineStr">
        <is>
          <t>N/A</t>
        </is>
      </c>
      <c r="F7" s="12" t="inlineStr">
        <is>
          <t>N/A</t>
        </is>
      </c>
      <c r="G7" s="12" t="inlineStr">
        <is>
          <t>N/A</t>
        </is>
      </c>
      <c r="H7" s="13" t="n"/>
      <c r="I7" s="12" t="inlineStr">
        <is>
          <t>N/A</t>
        </is>
      </c>
      <c r="J7" s="12" t="inlineStr">
        <is>
          <t>N/A</t>
        </is>
      </c>
      <c r="K7" s="12" t="inlineStr">
        <is>
          <t>N/A</t>
        </is>
      </c>
      <c r="L7" s="12" t="inlineStr">
        <is>
          <t>N/A</t>
        </is>
      </c>
      <c r="M7" s="12" t="inlineStr">
        <is>
          <t>N/A</t>
        </is>
      </c>
      <c r="N7" s="12" t="inlineStr">
        <is>
          <t>N/A</t>
        </is>
      </c>
      <c r="O7" s="12" t="inlineStr">
        <is>
          <t>N/A</t>
        </is>
      </c>
      <c r="P7" s="12" t="inlineStr">
        <is>
          <t>N/A</t>
        </is>
      </c>
      <c r="Q7" s="12" t="inlineStr">
        <is>
          <t>N/A</t>
        </is>
      </c>
      <c r="R7" s="12" t="inlineStr">
        <is>
          <t>N/A</t>
        </is>
      </c>
      <c r="S7" s="13" t="n"/>
      <c r="T7" s="13" t="n"/>
      <c r="U7" s="13" t="n"/>
      <c r="V7" s="13" t="n"/>
      <c r="W7" s="13" t="n"/>
      <c r="X7" s="13" t="n"/>
      <c r="Y7" s="13" t="n"/>
      <c r="Z7" s="13" t="n"/>
      <c r="AA7" s="13" t="n"/>
      <c r="AB7" s="13" t="n"/>
      <c r="AC7" s="13" t="n"/>
      <c r="AD7" s="13" t="n"/>
      <c r="AE7" s="13" t="n"/>
      <c r="AF7" s="13" t="n"/>
      <c r="AG7" s="13" t="n"/>
      <c r="AH7" s="13" t="n"/>
      <c r="AI7" s="13" t="n"/>
      <c r="AJ7" s="13" t="n"/>
      <c r="AK7" s="13" t="n"/>
      <c r="AL7" s="13" t="n"/>
      <c r="AM7" s="13" t="n"/>
      <c r="AN7" s="13" t="n"/>
      <c r="AO7" s="13" t="n"/>
      <c r="AP7" s="13" t="n"/>
      <c r="AQ7" s="13" t="n"/>
      <c r="AR7" s="13" t="n"/>
      <c r="AS7" s="13" t="n"/>
      <c r="AT7" s="12" t="inlineStr">
        <is>
          <t>N/A</t>
        </is>
      </c>
      <c r="AU7" s="12" t="inlineStr">
        <is>
          <t>N/A</t>
        </is>
      </c>
      <c r="AV7" s="12" t="inlineStr">
        <is>
          <t>N/A</t>
        </is>
      </c>
      <c r="AW7" s="12" t="inlineStr">
        <is>
          <t>N/A</t>
        </is>
      </c>
      <c r="AX7" s="12" t="inlineStr">
        <is>
          <t>N/A</t>
        </is>
      </c>
      <c r="AY7" s="12" t="inlineStr">
        <is>
          <t>N/A</t>
        </is>
      </c>
      <c r="AZ7" s="13" t="n"/>
      <c r="BA7" s="13" t="n"/>
      <c r="BB7" s="13" t="n"/>
      <c r="BC7" s="13" t="n"/>
      <c r="BD7" s="13" t="n"/>
      <c r="BE7" s="13" t="n"/>
      <c r="BF7" s="13" t="n"/>
      <c r="BG7" s="13" t="n"/>
      <c r="BH7" s="13" t="n"/>
      <c r="BI7" s="13" t="n"/>
      <c r="BJ7" s="13" t="n"/>
      <c r="BK7" s="13" t="n"/>
      <c r="BL7" s="13" t="n"/>
      <c r="BM7" s="13" t="n"/>
      <c r="BN7" s="13" t="n"/>
      <c r="BO7" s="13" t="n"/>
      <c r="BP7" s="13" t="n"/>
      <c r="BQ7" s="13" t="n"/>
      <c r="BR7" s="13" t="n"/>
      <c r="BS7" s="13" t="n"/>
      <c r="BT7" s="13" t="n"/>
      <c r="BU7" s="13" t="n"/>
      <c r="BV7" s="13" t="n"/>
      <c r="BW7" s="13" t="n"/>
      <c r="BX7" s="13" t="n"/>
      <c r="BY7" s="13" t="n"/>
      <c r="BZ7" s="13" t="n"/>
      <c r="CA7" s="13" t="n"/>
      <c r="CB7" s="13" t="n"/>
      <c r="CC7" s="13" t="n"/>
      <c r="CD7" s="13" t="n"/>
      <c r="CE7" s="13" t="n"/>
      <c r="CF7" s="13" t="n"/>
      <c r="CG7" s="13" t="n"/>
      <c r="CH7" s="13" t="n"/>
      <c r="CI7" s="13" t="n"/>
      <c r="CJ7" s="13" t="n"/>
      <c r="CK7" s="13" t="n"/>
      <c r="CL7" s="13" t="n"/>
      <c r="CM7" s="13" t="n"/>
      <c r="CN7" s="13" t="n"/>
      <c r="CO7" s="13" t="n"/>
      <c r="CP7" s="13" t="n"/>
      <c r="CQ7" s="13" t="n"/>
      <c r="CR7" s="13" t="n"/>
      <c r="CS7" s="13" t="n"/>
      <c r="CT7" s="13" t="n"/>
      <c r="CU7" s="13" t="n"/>
      <c r="CV7" s="13" t="n"/>
      <c r="CW7" s="13" t="n"/>
      <c r="CX7" s="13" t="n"/>
      <c r="CY7" s="13" t="n"/>
      <c r="CZ7" s="13" t="n"/>
      <c r="DA7" s="13" t="n"/>
      <c r="DB7" s="13" t="n"/>
      <c r="DC7" s="13" t="n"/>
      <c r="DD7" s="13" t="n"/>
      <c r="DE7" s="13" t="n"/>
      <c r="DF7" s="13" t="n"/>
      <c r="DG7" s="13" t="n"/>
      <c r="DH7" s="13" t="n"/>
      <c r="DI7" s="13" t="n"/>
      <c r="DJ7" s="13" t="n"/>
      <c r="DK7" s="13" t="n"/>
      <c r="DL7" s="13" t="n"/>
      <c r="DM7" s="13" t="n"/>
      <c r="DN7" s="13" t="n"/>
      <c r="DO7" s="13" t="n"/>
      <c r="DP7" s="13" t="n"/>
      <c r="DQ7" s="13" t="n"/>
      <c r="DR7" s="13" t="n"/>
      <c r="DS7" s="13" t="n"/>
      <c r="DT7" s="13" t="n"/>
      <c r="DU7" s="13" t="n"/>
      <c r="DV7" s="13" t="n"/>
      <c r="DW7" s="13" t="n"/>
      <c r="DX7" s="13" t="n"/>
      <c r="DY7" s="13" t="n"/>
      <c r="DZ7" s="13" t="n"/>
      <c r="EA7" s="13" t="n"/>
      <c r="EB7" s="13" t="n"/>
      <c r="EC7" s="13" t="n"/>
      <c r="ED7" s="13" t="n"/>
      <c r="EE7" s="13" t="n"/>
      <c r="EF7" s="13" t="n"/>
      <c r="EG7" s="13" t="n"/>
      <c r="EH7" s="13" t="n"/>
      <c r="EI7" s="13" t="n"/>
      <c r="EJ7" s="13" t="n"/>
      <c r="EK7" s="13" t="n"/>
      <c r="EL7" s="13" t="n"/>
      <c r="EM7" s="13" t="n"/>
    </row>
    <row r="8">
      <c r="A8">
        <f t="array" ref="A8:A507">_xlfn.BYROW(B8:EN507,_xlfn.LAMBDA(_xlpm.r,_xlfn.LET(_xlpm.high_priority,IFERROR(INDEX(_xlpm.r,MATCH(TRUE,(_xlpm.r&lt;&gt;"")*((LEFT(_xlpm.r,2)="1:")+(LEFT(_xlpm.r,2)="3:"))&gt;0,0)),""),IF(_xlpm.high_priority&lt;&gt;"",_xlpm.high_priority,IFERROR(INDEX(_xlpm.r,MATCH(TRUE,(_xlpm.r&lt;&gt;"")*(LEFT(_xlpm.r,2)="4:")&gt;0,0)),"")))))</f>
        <v/>
      </c>
      <c r="B8" s="37">
        <f t="array" ref="B8:B507">_xlfn.MAP('441 - Coffee &amp; Cocktail'!B8:B507,'441 - Coffee &amp; Cocktail'!B8:B507,_xlfn.LAMBDA(_xlpm.part,_xlpm.val,IF(_xlpm.part="","",_xlfn.LET(_xlpm.check1,IF(OR(ISNUMBER(SEARCH({","},_xlpm.val))),"1:Please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([™Ø⌀•‣◦⁃⁌⁍∙&lt;&gt;])",""),IF(LEN(_xlpm.check2)&gt;0,_xlpm.check2,IF(AND(_xlpm.val="",B$3="Required"),IF(OR('441 - Coffee &amp; Cocktail'!B$7="",'441 - Coffee &amp; Cocktail'!B$7="N/A"),"3:Supplier Part Number - Value is required",""),""))))))))</f>
        <v/>
      </c>
      <c r="C8" s="37">
        <f t="array" ref="C8:C507">_xlfn.MAP('441 - Coffee &amp; Cocktail'!B8:B507,'441 - Coffee &amp; Cocktail'!C8:C507,_xlfn.LAMBDA(_xlpm.part,_xlpm.val,IF(_xlpm.part="","",IF(AND(_xlpm.val="",C$3="Required"),IF(OR('441 - Coffee &amp; Cocktail'!C$7="",'441 - Coffee &amp; Cocktail'!C$7="N/A"),"3:ASIN or Amazon Seller SKU - Value is required",""),""))))</f>
        <v/>
      </c>
      <c r="D8" s="37">
        <f t="array" ref="D8:D507">_xlfn.MAP('441 - Coffee &amp; Cocktail'!B8:B507,'441 - Coffee &amp; Cocktail'!D8:D507,'441 - Coffee &amp; Cocktail'!J8:J507,_xlfn.LAMBDA(_xlpm.part,_xlpm.val,_xlpm.dep1,IF(_xlpm.part="","",_xlfn.LET(_xlpm.check1,IF(AND(_xlpm.val="",_xlpm.dep1="NON-PRIMARY VARIANT"),"2:Autofill",""),IF(LEN(_xlpm.check1)&gt;0,_xlpm.check1,IF(AND(_xlpm.val="",D$3="Required"),IF(OR('441 - Coffee &amp; Cocktail'!D$7="",'441 - Coffee &amp; Cocktail'!D$7="N/A"),"3:Brand - Value is required",""),""))))))</f>
        <v/>
      </c>
      <c r="E8" s="37">
        <f t="array" ref="E8:E507">_xlfn.MAP('441 - Coffee &amp; Cocktail'!B8:B507,'441 - Coffee &amp; Cocktail'!E8:E507,_xlfn.LAMBDA(_xlpm.part,_xlpm.val,IF(_xlpm.part="","",_xlfn.LET(_xlpm.check1,IF(OR(ISNUMBER(SEARCH({","},_xlpm.val))),"1:Please enter a single value with no commas for the Manufacturer Part Number column",""),IF(LEN(_xlpm.check1)&gt;0,_xlpm.check1,_xlfn.LET(_xlpm.check2,IF(OR(ISNUMBER(SEARCH({"&lt;","&gt;","^","Ø","•","‣","⁃","⁌","™","∙","⌀","◦"},_xlpm.val))),"1:Manufacturer Part Number cannot contain special characters ([™Ø⌀•‣◦⁃⁌⁍∙&lt;&gt;])",""),IF(LEN(_xlpm.check2)&gt;0,_xlpm.check2,_xlfn.LET(_xlpm.check3,IF(AND(_xlpm.val&lt;&gt;"",LEN(_xlpm.val)&gt;64),"1:Manufacturer Part Number should not be more than 64 characters",""),IF(LEN(_xlpm.check3)&gt;0,_xlpm.check3,IF(AND(_xlpm.val="",E$3="Required"),IF(OR('441 - Coffee &amp; Cocktail'!E$7="",'441 - Coffee &amp; Cocktail'!E$7="N/A"),"3:Manufacturer Part Number - Value is required",""),""))))))))))</f>
        <v/>
      </c>
      <c r="F8" s="37">
        <f t="array" ref="F8:F507">_xlfn.MAP('441 - Coffee &amp; Cocktail'!B8:B507,'441 - Coffee &amp; Cocktail'!F8:F507,_xlfn.LAMBDA(_xlpm.part,_xlpm.val,IF(_xlpm.part="","",_xlfn.LET(_xlpm.check1,IF(OR(ISNUMBER(SEARCH({"&lt;","&gt;","^","Ø","•","‣","⁃","⁌","™","∙","⌀","◦"},_xlpm.val))),"1:Universal Product Code cannot contain special characters ([™Ø⌀•‣◦⁃⁌⁍∙&lt;&gt;])",""),IF(LEN(_xlpm.check1)&gt;0,_xlpm.check1,_xlfn.LET(_xlpm.check2,IF(AND(_xlpm.val&lt;&gt;"",NOT(OR(LEN(_xlpm.val)=8,LEN(_xlpm.val)=12,LEN(_xlpm.val)=13,LEN(_xlpm.val)=14))),"1:The UPC provided is invalid. UPCs must be 8, 12, 13, or 14 digits long and contain only numbers.",""),IF(LEN(_xlpm.check2)&gt;0,_xlpm.check2,IF(AND(_xlpm.val="",F$3="Required"),IF(OR('441 - Coffee &amp; Cocktail'!F$7="",'441 - Coffee &amp; Cocktail'!F$7="N/A"),"3:Universal Product Code - Value is required",""),""))))))))</f>
        <v/>
      </c>
      <c r="G8" s="37">
        <f t="array" ref="G8:G507">_xlfn.MAP('441 - Coffee &amp; Cocktail'!B8:B507,'441 - Coffee &amp; Cocktail'!G8:G507,_xlfn.LAMBDA(_xlpm.part,_xlpm.val,IF(_xlpm.part="","",_xlfn.LET(_xlpm.check1,IF(OR(ISNUMBER(SEARCH({"&lt;","&gt;","^","Ø","•","‣","⁃","⁌","™","∙","⌀","◦"},_xlpm.val))),"1:Product name cannot contain special characters ([™Ø⌀•‣◦⁃⁌⁍∙&lt;&gt;])",""),IF(LEN(_xlpm.check1)&gt;0,_xlpm.check1,IF(AND(_xlpm.val="",G$3="Required"),IF(OR('441 - Coffee &amp; Cocktail'!G$7="",'441 - Coffee &amp; Cocktail'!G$7="N/A"),"3:Product Name - Value is required",""),""))))))</f>
        <v/>
      </c>
      <c r="H8" s="37">
        <f t="array" ref="H8:H507">_xlfn.MAP('441 - Coffee &amp; Cocktail'!B8:B507,'441 - Coffee &amp; Cocktail'!H8:H507,'441 - Coffee &amp; Cocktail'!J8:J507,_xlfn.LAMBDA(_xlpm.part,_xlpm.val,_xlpm.dep1,IF(_xlpm.part="","",_xlfn.LET(_xlpm.check1,IF(AND(_xlpm.val="",_xlpm.dep1="NON-PRIMARY VARIANT"),"2:Autofill",""),IF(LEN(_xlpm.check1)&gt;0,_xlpm.check1,IF(AND(_xlpm.val="",H$3="Required"),IF(OR('441 - Coffee &amp; Cocktail'!H$7="",'441 - Coffee &amp; Cocktail'!H$7="N/A"),"3:Collection Name - Value is required",""),""))))))</f>
        <v/>
      </c>
      <c r="I8" s="37">
        <f t="array" ref="I8:I507">_xlfn.MAP('441 - Coffee &amp; Cocktail'!B8:B507,'441 - Coffee &amp; Cocktail'!I8:I507,_xlfn.LAMBDA(_xlpm.part,_xlpm.val,IF(_xlpm.part="","",IF(AND(_xlpm.val="",I$3="Required"),IF(OR('441 - Coffee &amp; Cocktail'!I$7="",'441 - Coffee &amp; Cocktail'!I$7="N/A"),"3:Manufacturer Product URL - Value is required",""),""))))</f>
        <v/>
      </c>
      <c r="J8" s="37">
        <f t="array" ref="J8:J507">_xlfn.MAP('441 - Coffee &amp; Cocktail'!B8:B507,'441 - Coffee &amp; Cocktail'!J8:J507,_xlfn.LAMBDA(_xlpm.part,_xlpm.val,IF(_xlpm.part="","",IF(AND(_xlpm.val="",J$3="Required"),IF(OR('441 - Coffee &amp; Cocktail'!J$7="",'441 - Coffee &amp; Cocktail'!J$7="N/A"),"3:Variant Type - Value is required",""),""))))</f>
        <v/>
      </c>
      <c r="K8" s="37">
        <f t="array" ref="K8:K507">_xlfn.MAP('441 - Coffee &amp; Cocktail'!B8:B507,'441 - Coffee &amp; Cocktail'!K8:K507,'441 - Coffee &amp; Cocktail'!J8:J507,_xlfn.LAMBDA(_xlpm.part,_xlpm.val,_xlpm.dep1,IF(_xlpm.part="","",_xlfn.LET(_xlpm.check1,IF(OR(_xlpm.dep1="NOT VARIANT",_xlpm.dep1=""),IF(_xlpm.val="","2:Disable","1:Variant fields are not accepted when Variant Type is 'Not Variant' or blank. Please remove variant data or set a valid Variant Type."),""),IF(LEN(_xlpm.check1)&gt;0,_xlpm.check1,_xlfn.LET(_xlpm.check2,IF(AND(_xlpm.val="",K$3="Required"),IF(OR('441 - Coffee &amp; Cocktail'!K$7="",'441 - Coffee &amp; Cocktail'!K$7="N/A"),"3:Group Reference ID - Value is required",""),""),IF(LEN(_xlpm.check2)&gt;0,_xlpm.check2,_xlfn.LET(_xlpm.check3,IF(_xlpm.dep1="PRIMARY VARIANT",IF(_xlpm.val="",IF(OR('441 - Coffee &amp; Cocktail'!K$7="",'441 - Coffee &amp; Cocktail'!K$7="N/A"),"3:Variant Group Reference Id is required for primary-variant",""),""),""),IF(LEN(_xlpm.check3)&gt;0,_xlpm.check3,IF(_xlpm.dep1="NON-PRIMARY VARIANT",IF(_xlpm.val="",IF(OR('441 - Coffee &amp; Cocktail'!K$7="",'441 - Coffee &amp; Cocktail'!K$7="N/A"),"3:Variant Group Reference Id is required for non-primary variant",""),""),""))))))))))</f>
        <v/>
      </c>
      <c r="L8" s="37">
        <f t="array" ref="L8:L507">_xlfn.MAP('441 - Coffee &amp; Cocktail'!B8:B507,'441 - Coffee &amp; Cocktail'!L8:L507,'441 - Coffee &amp; Cocktail'!J8:J507,_xlfn.LAMBDA(_xlpm.part,_xlpm.val,_xlpm.dep1,IF(_xlpm.part="","",_xlfn.LET(_xlpm.check1,IF(AND(_xlpm.val="",_xlpm.dep1="NON-PRIMARY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Type."),""),IF(LEN(_xlpm.check2)&gt;0,_xlpm.check2,_xlfn.LET(_xlpm.check3,IF(AND(_xlpm.val="",L$3="Required"),IF(OR('441 - Coffee &amp; Cocktail'!L$7="",'441 - Coffee &amp; Cocktail'!L$7="N/A"),"3:Variant Grouping - Value is required",""),""),IF(LEN(_xlpm.check3)&gt;0,_xlpm.check3,IF(_xlpm.dep1="PRIMARY VARIANT",IF(_xlpm.val="",IF(OR('441 - Coffee &amp; Cocktail'!L$7="",'441 - Coffee &amp; Cocktail'!L$7="N/A"),"3:Variant grouping value must be specified for primary variant",""),""),""))))))))))</f>
        <v/>
      </c>
      <c r="M8" s="37">
        <f t="array" ref="M8:M507">_xlfn.MAP('441 - Coffee &amp; Cocktail'!B8:B507,'441 - Coffee &amp; Cocktail'!M8:M507,'441 - Coffee &amp; Cocktail'!J8:J507,'441 - Coffee &amp; Cocktail'!L8:L507,_xlfn.LAMBDA(_xlpm.part,_xlpm.val,_xlpm.dep1,_xlpm.dep2,IF(_xlpm.part="","",_xlfn.LET(_xlpm.check1,IF(AND(_xlpm.val="",AND(OR(_xlpm.dep2="Size",_xlpm.dep2="Table Top Color",_xlpm.dep2="Table Base Color"),_xlpm.dep1&lt;&gt;"NOT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Type."),""),IF(LEN(_xlpm.check2)&gt;0,_xlpm.check2,_xlfn.LET(_xlpm.check3,IF(AND(_xlpm.val="",M$3="Required"),IF(OR('441 - Coffee &amp; Cocktail'!M$7="",'441 - Coffee &amp; Cocktail'!M$7="N/A"),"3:Variant Attribute Name On Site - Value is required",""),""),IF(LEN(_xlpm.check3)&gt;0,_xlpm.check3,IF(AND(_xlpm.dep2&lt;&gt;"",_xlpm.dep2&lt;&gt;"Size",_xlpm.dep2&lt;&gt;"Table Top Color",_xlpm.dep2&lt;&gt;"Table Base Color"),IF(_xlpm.val="",IF(OR('441 - Coffee &amp; Cocktail'!M$7="",'441 - Coffee &amp; Cocktail'!M$7="N/A"),"3:Name on site is required when variant grouping value is provided",""),""),""))))))))))</f>
        <v/>
      </c>
      <c r="N8" s="37">
        <f t="array" ref="N8:N507">_xlfn.MAP('441 - Coffee &amp; Cocktail'!B8:B507,'441 - Coffee &amp; Cocktail'!N8:N507,'441 - Coffee &amp; Cocktail'!J8:J507,_xlfn.LAMBDA(_xlpm.part,_xlpm.val,_xlpm.dep1,IF(_xlpm.part="","",_xlfn.LET(_xlpm.check1,IF(AND(_xlpm.val="",_xlpm.dep1="NON-PRIMARY VARIANT"),"2:Autofill",""),IF(LEN(_xlpm.check1)&gt;0,_xlpm.check1,_xlfn.LET(_xlpm.check2,IF(OR(_xlpm.dep1="NOT VARIANT",_xlpm.dep1=""),IF(_xlpm.val="","2:Disable","1:Variant fields are not accepted when Variant Type is 'Not Variant' or blank. Please remove variant data or set a valid Variant Type."),""),IF(LEN(_xlpm.check2)&gt;0,_xlpm.check2,IF(AND(_xlpm.val="",N$3="Required"),IF(OR('441 - Coffee &amp; Cocktail'!N$7="",'441 - Coffee &amp; Cocktail'!N$7="N/A"),"3:Variant Grouping - Value is required",""),""))))))))</f>
        <v/>
      </c>
      <c r="O8" s="37">
        <f t="array" ref="O8:O507">_xlfn.MAP('441 - Coffee &amp; Cocktail'!B8:B507,'441 - Coffee &amp; Cocktail'!O8:O507,'441 - Coffee &amp; Cocktail'!J8:J507,'441 - Coffee &amp; Cocktail'!N8:N507,_xlfn.LAMBDA(_xlpm.part,_xlpm.val,_xlpm.dep1,_xlpm.dep2,IF(_xlpm.part="","",_xlfn.LET(_xlpm.check1,IF(AND(_xlpm.val="",AND(OR(_xlpm.dep2="Size",_xlpm.dep2="Table Top Color",_xlpm.dep2="Table Base Color"),_xlpm.dep1&lt;&gt;"NOT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Type."),""),IF(LEN(_xlpm.check2)&gt;0,_xlpm.check2,_xlfn.LET(_xlpm.check3,IF(AND(_xlpm.val="",O$3="Required"),IF(OR('441 - Coffee &amp; Cocktail'!O$7="",'441 - Coffee &amp; Cocktail'!O$7="N/A"),"3:Variant Attribute Name On Site - Value is required",""),""),IF(LEN(_xlpm.check3)&gt;0,_xlpm.check3,IF(AND(_xlpm.dep2&lt;&gt;"",_xlpm.dep2&lt;&gt;"Size",_xlpm.dep2&lt;&gt;"Table Top Color",_xlpm.dep2&lt;&gt;"Table Base Color"),IF(_xlpm.val="",IF(OR('441 - Coffee &amp; Cocktail'!O$7="",'441 - Coffee &amp; Cocktail'!O$7="N/A"),"3:Name on site is required when variant grouping value is provided",""),""),""))))))))))</f>
        <v/>
      </c>
      <c r="P8" s="37">
        <f t="array" ref="P8:P507">_xlfn.MAP('441 - Coffee &amp; Cocktail'!B8:B507,'441 - Coffee &amp; Cocktail'!P8:P507,'441 - Coffee &amp; Cocktail'!J8:J507,_xlfn.LAMBDA(_xlpm.part,_xlpm.val,_xlpm.dep1,IF(_xlpm.part="","",_xlfn.LET(_xlpm.check1,IF(AND(_xlpm.val="",_xlpm.dep1="NON-PRIMARY VARIANT"),"2:Autofill",""),IF(LEN(_xlpm.check1)&gt;0,_xlpm.check1,_xlfn.LET(_xlpm.check2,IF(OR(_xlpm.dep1="NOT VARIANT",_xlpm.dep1=""),IF(_xlpm.val="","2:Disable","1:Variant fields are not accepted when Variant Type is 'Not Variant' or blank. Please remove variant data or set a valid Variant Type."),""),IF(LEN(_xlpm.check2)&gt;0,_xlpm.check2,IF(AND(_xlpm.val="",P$3="Required"),IF(OR('441 - Coffee &amp; Cocktail'!P$7="",'441 - Coffee &amp; Cocktail'!P$7="N/A"),"3:Variant Grouping - Value is required",""),""))))))))</f>
        <v/>
      </c>
      <c r="Q8" s="37">
        <f t="array" ref="Q8:Q507">_xlfn.MAP('441 - Coffee &amp; Cocktail'!B8:B507,'441 - Coffee &amp; Cocktail'!Q8:Q507,'441 - Coffee &amp; Cocktail'!J8:J507,'441 - Coffee &amp; Cocktail'!P8:P507,_xlfn.LAMBDA(_xlpm.part,_xlpm.val,_xlpm.dep1,_xlpm.dep2,IF(_xlpm.part="","",_xlfn.LET(_xlpm.check1,IF(AND(_xlpm.val="",AND(OR(_xlpm.dep2="Size",_xlpm.dep2="Table Top Color",_xlpm.dep2="Table Base Color"),_xlpm.dep1&lt;&gt;"NOT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Type."),""),IF(LEN(_xlpm.check2)&gt;0,_xlpm.check2,_xlfn.LET(_xlpm.check3,IF(AND(_xlpm.val="",Q$3="Required"),IF(OR('441 - Coffee &amp; Cocktail'!Q$7="",'441 - Coffee &amp; Cocktail'!Q$7="N/A"),"3:Variant Attribute Name On Site - Value is required",""),""),IF(LEN(_xlpm.check3)&gt;0,_xlpm.check3,IF(AND(_xlpm.dep2&lt;&gt;"",_xlpm.dep2&lt;&gt;"Size",_xlpm.dep2&lt;&gt;"Table Top Color",_xlpm.dep2&lt;&gt;"Table Base Color"),IF(_xlpm.val="",IF(OR('441 - Coffee &amp; Cocktail'!Q$7="",'441 - Coffee &amp; Cocktail'!Q$7="N/A"),"3:Name on site is required when variant grouping value is provided",""),""),""))))))))))</f>
        <v/>
      </c>
      <c r="R8" s="37">
        <f t="array" ref="R8:R507">_xlfn.MAP('441 - Coffee &amp; Cocktail'!B8:B507,'441 - Coffee &amp; Cocktail'!R8:R507,_xlfn.LAMBDA(_xlpm.part,_xlpm.val,IF(_xlpm.part="","",_xlfn.LET(_xlpm.check1,IF(AND(NOT(ISBLANK(_xlpm.val)),OR(NOT(ISNUMBER(IFERROR(VALUE(_xlpm.val),""))),IFERROR(VALUE(_xlpm.val),-1)&lt;0)),"1:Base Cost - Value should be numeric",""),IF(LEN(_xlpm.check1)&gt;0,_xlpm.check1,IF(AND(_xlpm.val="",R$3="Required"),IF(OR('441 - Coffee &amp; Cocktail'!R$7="",'441 - Coffee &amp; Cocktail'!R$7="N/A"),"3:Base Cost - Value is required",""),""))))))</f>
        <v/>
      </c>
      <c r="S8" s="37">
        <f t="array" ref="S8:S507">_xlfn.MAP('441 - Coffee &amp; Cocktail'!B8:B507,'441 - Coffee &amp; Cocktail'!S8:S507,_xlfn.LAMBDA(_xlpm.part,_xlpm.val,IF(_xlpm.part="","",_xlfn.LET(_xlpm.check1,IF(AND(NOT(ISBLANK(_xlpm.val)),OR(NOT(ISNUMBER(IFERROR(VALUE(_xlpm.val),""))),IFERROR(VALUE(_xlpm.val),-1)&lt;0)),"1:Minimum Advertised Price - Value should be numeric",""),IF(LEN(_xlpm.check1)&gt;0,_xlpm.check1,IF(AND(_xlpm.val="",S$3="Required"),IF(OR('441 - Coffee &amp; Cocktail'!S$7="",'441 - Coffee &amp; Cocktail'!S$7="N/A"),"3:Minimum Advertised Price - Value is required",""),""))))))</f>
        <v/>
      </c>
      <c r="T8" s="37">
        <f t="array" ref="T8:T507">_xlfn.MAP('441 - Coffee &amp; Cocktail'!B8:B507,'441 - Coffee &amp; Cocktail'!T8:T507,_xlfn.LAMBDA(_xlpm.part,_xlpm.val,IF(_xlpm.part="","",_xlfn.LET(_xlpm.check1,IF(AND(NOT(ISBLANK(_xlpm.val)),OR(NOT(ISNUMBER(IFERROR(VALUE(_xlpm.val),""))),IFERROR(VALUE(_xlpm.val),-1)&lt;0)),"1:Manufacturer Suggested Retail Price - Value should be numeric",""),IF(LEN(_xlpm.check1)&gt;0,_xlpm.check1,IF(AND(_xlpm.val="",T$3="Required"),IF(OR('441 - Coffee &amp; Cocktail'!T$7="",'441 - Coffee &amp; Cocktail'!T$7="N/A"),"3:Manufacturer Suggested Retail Price - Value is required",""),""))))))</f>
        <v/>
      </c>
      <c r="U8" s="37">
        <f t="array" ref="U8:U507">_xlfn.MAP('441 - Coffee &amp; Cocktail'!B8:B507,'441 - Coffee &amp; Cocktail'!U8:U507,'441 - Coffee &amp; Cocktail'!J8:J507,'441 - Coffee &amp; Cocktail'!V8:V507,'441 - Coffee &amp; Cocktail'!W8:W507,'441 - Coffee &amp; Cocktail'!X8:X507,_xlfn.LAMBDA(_xlpm.part,_xlpm.val,_xlpm.dep1,_xlpm.dep2,_xlpm.dep3,_xlpm.dep4,IF(_xlpm.part="","",_xlfn.LET(_xlpm.check1,IF(AND(_xlpm.val="",_xlpm.dep1="NON-PRIMARY VARIANT"),"2:Autofill",""),IF(LEN(_xlpm.check1)&gt;0,_xlpm.check1,_xlfn.LET(_xlpm.check2,IF(OR(ISNUMBER(SEARCH({"&lt;","&gt;","^","Ø","•","‣","⁃","⁌","™","∙","⌀","◦"},_xlpm.val))),"1:Marketing Copy cannot contain special characters ([™Ø⌀•‣◦⁃⁌⁍∙&lt;&gt;])",""),IF(LEN(_xlpm.check2)&gt;0,_xlpm.check2,_xlfn.LET(_xlpm.check3,IF(AND(_xlpm.val&lt;&gt;"",LEN(_xlpm.val)&lt;16),"1:Marketing Copy should be more than 15 characters",""),IF(LEN(_xlpm.check3)&gt;0,_xlpm.check3,_xlfn.LET(_xlpm.check4,IF(AND(_xlpm.val="",U$3="Required"),IF(OR('441 - Coffee &amp; Cocktail'!U$7="",'441 - Coffee &amp; Cocktail'!U$7="N/A"),"3:Marketing Copy - Value is required",""),""),IF(LEN(_xlpm.check4)&gt;0,_xlpm.check4,IF(OR(_xlpm.dep2="",_xlpm.dep3="",_xlpm.dep4=""),IF(_xlpm.val="",IF(OR('441 - Coffee &amp; Cocktail'!U$7="",'441 - Coffee &amp; Cocktail'!U$7="N/A"),"3:Either the Marketing Copy or at least three Feature Bullets are required for this part.",""),""),""))))))))))))</f>
        <v/>
      </c>
      <c r="V8" s="37">
        <f t="array" ref="V8:V507">_xlfn.MAP('441 - Coffee &amp; Cocktail'!B8:B507,'441 - Coffee &amp; Cocktail'!V8:V507,'441 - Coffee &amp; Cocktail'!J8:J507,'441 - Coffee &amp; Cocktail'!W8:W507,'441 - Coffee &amp; Cocktail'!X8:X507,'441 - Coffee &amp; Cocktail'!U8:U507,_xlfn.LAMBDA(_xlpm.part,_xlpm.val,_xlpm.dep1,_xlpm.dep2,_xlpm.dep3,_xlpm.dep4,IF(_xlpm.part="","",_xlfn.LET(_xlpm.check1,IF(AND(_xlpm.val="",_xlpm.dep1="NON-PRIMARY VARIANT"),"2:Autofill",""),IF(LEN(_xlpm.check1)&gt;0,_xlpm.check1,_xlfn.LET(_xlpm.check2,IF(OR(ISNUMBER(SEARCH({"&lt;","&gt;","^","Ø","•","‣","⁃","⁌","™","∙","⌀","◦"},_xlpm.val))),"1:Feature Bullet cannot contain special characters ([™Ø⌀•‣◦⁃⁌⁍∙&lt;&gt;])",""),IF(LEN(_xlpm.check2)&gt;0,_xlpm.check2,_xlfn.LET(_xlpm.check3,IF(AND(_xlpm.val="",V$3="Required"),IF(OR('441 - Coffee &amp; Cocktail'!V$7="",'441 - Coffee &amp; Cocktail'!V$7="N/A"),"3:Feature Bullet - Value is required",""),""),IF(LEN(_xlpm.check3)&gt;0,_xlpm.check3,_xlfn.LET(_xlpm.check4,IF(AND(AND(_xlpm.dep2="",_xlpm.dep3=""),_xlpm.dep4=""),IF(_xlpm.val="",IF(OR('441 - Coffee &amp; Cocktail'!V$7="",'441 - Coffee &amp; Cocktail'!V$7="N/A"),"3:Either the Marketing Copy or at least three Feature Bullets are required for this part.",""),""),""),IF(LEN(_xlpm.check4)&gt;0,_xlpm.check4,IF(_xlpm.dep4="",IF(_xlpm.val="",IF(OR('441 - Coffee &amp; Cocktail'!V$7="",'441 - Coffee &amp; Cocktail'!V$7="N/A"),"3:Three feature bullets must be filled",""),""),""))))))))))))</f>
        <v/>
      </c>
      <c r="W8" s="37">
        <f t="array" ref="W8:W507">_xlfn.MAP('441 - Coffee &amp; Cocktail'!B8:B507,'441 - Coffee &amp; Cocktail'!W8:W507,'441 - Coffee &amp; Cocktail'!J8:J507,'441 - Coffee &amp; Cocktail'!V8:V507,'441 - Coffee &amp; Cocktail'!X8:X507,'441 - Coffee &amp; Cocktail'!U8:U507,_xlfn.LAMBDA(_xlpm.part,_xlpm.val,_xlpm.dep1,_xlpm.dep2,_xlpm.dep3,_xlpm.dep4,IF(_xlpm.part="","",_xlfn.LET(_xlpm.check1,IF(AND(_xlpm.val="",_xlpm.dep1="NON-PRIMARY VARIANT"),"2:Autofill",""),IF(LEN(_xlpm.check1)&gt;0,_xlpm.check1,_xlfn.LET(_xlpm.check2,IF(OR(ISNUMBER(SEARCH({"&lt;","&gt;","^","Ø","•","‣","⁃","⁌","™","∙","⌀","◦"},_xlpm.val))),"1:Feature Bullet cannot contain special characters ([™Ø⌀•‣◦⁃⁌⁍∙&lt;&gt;])",""),IF(LEN(_xlpm.check2)&gt;0,_xlpm.check2,_xlfn.LET(_xlpm.check3,IF(AND(_xlpm.val="",W$3="Required"),IF(OR('441 - Coffee &amp; Cocktail'!W$7="",'441 - Coffee &amp; Cocktail'!W$7="N/A"),"3:Feature Bullet - Value is required",""),""),IF(LEN(_xlpm.check3)&gt;0,_xlpm.check3,_xlfn.LET(_xlpm.check4,IF(AND(AND(_xlpm.dep2="",_xlpm.dep3=""),_xlpm.dep4=""),IF(_xlpm.val="",IF(OR('441 - Coffee &amp; Cocktail'!W$7="",'441 - Coffee &amp; Cocktail'!W$7="N/A"),"3:Either the Marketing Copy or at least three Feature Bullets are required for this part.",""),""),""),IF(LEN(_xlpm.check4)&gt;0,_xlpm.check4,IF(_xlpm.dep4="",IF(_xlpm.val="",IF(OR('441 - Coffee &amp; Cocktail'!W$7="",'441 - Coffee &amp; Cocktail'!W$7="N/A"),"3:Three feature bullets must be filled",""),""),""))))))))))))</f>
        <v/>
      </c>
      <c r="X8" s="37">
        <f t="array" ref="X8:X507">_xlfn.MAP('441 - Coffee &amp; Cocktail'!B8:B507,'441 - Coffee &amp; Cocktail'!X8:X507,'441 - Coffee &amp; Cocktail'!J8:J507,'441 - Coffee &amp; Cocktail'!V8:V507,'441 - Coffee &amp; Cocktail'!W8:W507,'441 - Coffee &amp; Cocktail'!U8:U507,_xlfn.LAMBDA(_xlpm.part,_xlpm.val,_xlpm.dep1,_xlpm.dep2,_xlpm.dep3,_xlpm.dep4,IF(_xlpm.part="","",_xlfn.LET(_xlpm.check1,IF(AND(_xlpm.val="",_xlpm.dep1="NON-PRIMARY VARIANT"),"2:Autofill",""),IF(LEN(_xlpm.check1)&gt;0,_xlpm.check1,_xlfn.LET(_xlpm.check2,IF(OR(ISNUMBER(SEARCH({"&lt;","&gt;","^","Ø","•","‣","⁃","⁌","™","∙","⌀","◦"},_xlpm.val))),"1:Feature Bullet cannot contain special characters ([™Ø⌀•‣◦⁃⁌⁍∙&lt;&gt;])",""),IF(LEN(_xlpm.check2)&gt;0,_xlpm.check2,_xlfn.LET(_xlpm.check3,IF(AND(_xlpm.val="",X$3="Required"),IF(OR('441 - Coffee &amp; Cocktail'!X$7="",'441 - Coffee &amp; Cocktail'!X$7="N/A"),"3:Feature Bullet - Value is required",""),""),IF(LEN(_xlpm.check3)&gt;0,_xlpm.check3,_xlfn.LET(_xlpm.check4,IF(AND(AND(_xlpm.dep2="",_xlpm.dep3=""),_xlpm.dep4=""),IF(_xlpm.val="",IF(OR('441 - Coffee &amp; Cocktail'!X$7="",'441 - Coffee &amp; Cocktail'!X$7="N/A"),"3:Either the Marketing Copy or at least three Feature Bullets are required for this part.",""),""),""),IF(LEN(_xlpm.check4)&gt;0,_xlpm.check4,IF(_xlpm.dep4="",IF(_xlpm.val="",IF(OR('441 - Coffee &amp; Cocktail'!X$7="",'441 - Coffee &amp; Cocktail'!X$7="N/A"),"3:Three feature bullets must be filled",""),""),""))))))))))))</f>
        <v/>
      </c>
      <c r="Y8" s="37">
        <f t="array" ref="Y8:Y507">_xlfn.MAP('441 - Coffee &amp; Cocktail'!B8:B507,'441 - Coffee &amp; Cocktail'!Y8:Y507,'441 - Coffee &amp; Cocktail'!J8:J507,_xlfn.LAMBDA(_xlpm.part,_xlpm.val,_xlpm.dep1,IF(_xlpm.part="","",_xlfn.LET(_xlpm.check1,IF(AND(_xlpm.val="",_xlpm.dep1="NON-PRIMARY VARIANT"),"2:Autofill",""),IF(LEN(_xlpm.check1)&gt;0,_xlpm.check1,_xlfn.LET(_xlpm.check2,IF(OR(ISNUMBER(SEARCH({"&lt;","&gt;","^","Ø","•","‣","⁃","⁌","™","∙","⌀","◦"},_xlpm.val))),"1:Feature Bullet cannot contain special characters ([™Ø⌀•‣◦⁃⁌⁍∙&lt;&gt;])",""),IF(LEN(_xlpm.check2)&gt;0,_xlpm.check2,IF(AND(_xlpm.val="",Y$3="Required"),IF(OR('441 - Coffee &amp; Cocktail'!Y$7="",'441 - Coffee &amp; Cocktail'!Y$7="N/A"),"3:Feature Bullet - Value is required",""),""))))))))</f>
        <v/>
      </c>
      <c r="Z8" s="37">
        <f t="array" ref="Z8:Z507">_xlfn.MAP('441 - Coffee &amp; Cocktail'!B8:B507,'441 - Coffee &amp; Cocktail'!Z8:Z507,'441 - Coffee &amp; Cocktail'!J8:J507,_xlfn.LAMBDA(_xlpm.part,_xlpm.val,_xlpm.dep1,IF(_xlpm.part="","",_xlfn.LET(_xlpm.check1,IF(AND(_xlpm.val="",_xlpm.dep1="NON-PRIMARY VARIANT"),"2:Autofill",""),IF(LEN(_xlpm.check1)&gt;0,_xlpm.check1,_xlfn.LET(_xlpm.check2,IF(OR(ISNUMBER(SEARCH({"&lt;","&gt;","^","Ø","•","‣","⁃","⁌","™","∙","⌀","◦"},_xlpm.val))),"1:Feature Bullet cannot contain special characters ([™Ø⌀•‣◦⁃⁌⁍∙&lt;&gt;])",""),IF(LEN(_xlpm.check2)&gt;0,_xlpm.check2,IF(AND(_xlpm.val="",Z$3="Required"),IF(OR('441 - Coffee &amp; Cocktail'!Z$7="",'441 - Coffee &amp; Cocktail'!Z$7="N/A"),"3:Feature Bullet - Value is required",""),""))))))))</f>
        <v/>
      </c>
      <c r="AA8" s="37">
        <f t="array" ref="AA8:AA507">_xlfn.MAP('441 - Coffee &amp; Cocktail'!B8:B507,'441 - Coffee &amp; Cocktail'!AA8:AA507,'441 - Coffee &amp; Cocktail'!J8:J507,_xlfn.LAMBDA(_xlpm.part,_xlpm.val,_xlpm.dep1,IF(_xlpm.part="","",_xlfn.LET(_xlpm.check1,IF(AND(_xlpm.val="",_xlpm.dep1="NON-PRIMARY VARIANT"),"2:Autofill",""),IF(LEN(_xlpm.check1)&gt;0,_xlpm.check1,_xlfn.LET(_xlpm.check2,IF(AND(NOT(ISBLANK(_xlpm.val)),OR(NOT(ISNUMBER(IFERROR(VALUE(_xlpm.val),""))),IFERROR(VALUE(_xlpm.val),-1)&lt;0)),"1:Minimum Order Quantity - Value should be numeric",""),IF(LEN(_xlpm.check2)&gt;0,_xlpm.check2,_xlfn.LET(_xlpm.check3,IF(AND(_xlpm.val&lt;&gt;"",IFERROR(VALUE(_xlpm.val),_xlpm.val)&lt;1),"1:Product quantities must be greater than 0",""),IF(LEN(_xlpm.check3)&gt;0,_xlpm.check3,_xlfn.LET(_xlpm.check4,IF(AND(_xlpm.val&lt;&gt;"",IFERROR(VALUE(_xlpm.val),_xlpm.val)&gt;32767),"1:Product quantities must be less than 32767",""),IF(LEN(_xlpm.check4)&gt;0,_xlpm.check4,IF(AND(_xlpm.val="",AA$3="Required"),IF(OR('441 - Coffee &amp; Cocktail'!AA$7="",'441 - Coffee &amp; Cocktail'!AA$7="N/A"),"3:Minimum Order Quantity - Value is required",""),""))))))))))))</f>
        <v/>
      </c>
      <c r="AB8" s="37">
        <f t="array" ref="AB8:AB507">_xlfn.MAP('441 - Coffee &amp; Cocktail'!B8:B507,'441 - Coffee &amp; Cocktail'!AB8:AB507,'441 - Coffee &amp; Cocktail'!J8:J507,_xlfn.LAMBDA(_xlpm.part,_xlpm.val,_xlpm.dep1,IF(_xlpm.part="","",_xlfn.LET(_xlpm.check1,IF(AND(_xlpm.val="",_xlpm.dep1="NON-PRIMARY VARIANT"),"2:Autofill",""),IF(LEN(_xlpm.check1)&gt;0,_xlpm.check1,_xlfn.LET(_xlpm.check2,IF(AND(NOT(ISBLANK(_xlpm.val)),OR(NOT(ISNUMBER(IFERROR(VALUE(_xlpm.val),""))),IFERROR(VALUE(_xlpm.val),-1)&lt;0)),"1:Force Quantity Multiplier - Value should be numeric",""),IF(LEN(_xlpm.check2)&gt;0,_xlpm.check2,_xlfn.LET(_xlpm.check3,IF(AND(_xlpm.val&lt;&gt;"",IFERROR(VALUE(_xlpm.val),_xlpm.val)&lt;1),"1:Product quantities must be greater than 0",""),IF(LEN(_xlpm.check3)&gt;0,_xlpm.check3,_xlfn.LET(_xlpm.check4,IF(AND(_xlpm.val&lt;&gt;"",IFERROR(VALUE(_xlpm.val),_xlpm.val)&gt;32767),"1:Product quantities must be less than 32767",""),IF(LEN(_xlpm.check4)&gt;0,_xlpm.check4,IF(AND(_xlpm.val="",AB$3="Required"),IF(OR('441 - Coffee &amp; Cocktail'!AB$7="",'441 - Coffee &amp; Cocktail'!AB$7="N/A"),"3:Force Quantity Multiplier - Value is required",""),""))))))))))))</f>
        <v/>
      </c>
      <c r="AC8" s="37">
        <f t="array" ref="AC8:AC507">_xlfn.MAP('441 - Coffee &amp; Cocktail'!B8:B507,'441 - Coffee &amp; Cocktail'!AC8:AC507,'441 - Coffee &amp; Cocktail'!J8:J507,_xlfn.LAMBDA(_xlpm.part,_xlpm.val,_xlpm.dep1,IF(_xlpm.part="","",_xlfn.LET(_xlpm.check1,IF(AND(_xlpm.val="",_xlpm.dep1="NON-PRIMARY VARIANT"),"2:Autofill",""),IF(LEN(_xlpm.check1)&gt;0,_xlpm.check1,_xlfn.LET(_xlpm.check2,IF(AND(NOT(ISBLANK(_xlpm.val)),OR(NOT(ISNUMBER(IFERROR(VALUE(_xlpm.val),""))),IFERROR(VALUE(_xlpm.val),-1)&lt;0)),"1:Display Set Quantity - Value should be numeric",""),IF(LEN(_xlpm.check2)&gt;0,_xlpm.check2,_xlfn.LET(_xlpm.check3,IF(AND(_xlpm.val&lt;&gt;"",IFERROR(VALUE(_xlpm.val),_xlpm.val)&lt;1),"1:Product quantities must be greater than 0",""),IF(LEN(_xlpm.check3)&gt;0,_xlpm.check3,_xlfn.LET(_xlpm.check4,IF(AND(_xlpm.val&lt;&gt;"",IFERROR(VALUE(_xlpm.val),_xlpm.val)&gt;32767),"1:Product quantities must be less than 32767",""),IF(LEN(_xlpm.check4)&gt;0,_xlpm.check4,IF(AND(_xlpm.val="",AC$3="Required"),IF(OR('441 - Coffee &amp; Cocktail'!AC$7="",'441 - Coffee &amp; Cocktail'!AC$7="N/A"),"3:Display Set Quantity - Value is required",""),""))))))))))))</f>
        <v/>
      </c>
      <c r="AD8" s="37">
        <f t="array" ref="AD8:AD507">_xlfn.MAP('441 - Coffee &amp; Cocktail'!B8:B507,'441 - Coffee &amp; Cocktail'!AD8:AD507,'441 - Coffee &amp; Cocktail'!J8:J507,_xlfn.LAMBDA(_xlpm.part,_xlpm.val,_xlpm.dep1,IF(_xlpm.part="","",_xlfn.LET(_xlpm.check1,IF(AND(_xlpm.val="",_xlpm.dep1="NON-PRIMARY VARIANT"),"2:Autofill",""),IF(LEN(_xlpm.check1)&gt;0,_xlpm.check1,_xlfn.LET(_xlpm.check2,IF(AND(NOT(ISBLANK(_xlpm.val)),OR(NOT(ISNUMBER(IFERROR(VALUE(_xlpm.val),""))),IFERROR(VALUE(_xlpm.val),-1)&lt;0)),"1:Product Weight - Value should be numeric",""),IF(LEN(_xlpm.check2)&gt;0,_xlpm.check2,_xlfn.LET(_xlpm.check3,IF(AND(_xlpm.val&lt;&gt;"",IFERROR(VALUE(_xlpm.val),_xlpm.val)&lt;0),"1:Product weight must be a positive number",""),IF(LEN(_xlpm.check3)&gt;0,_xlpm.check3,IF(AND(_xlpm.val="",AD$3="Required"),IF(OR('441 - Coffee &amp; Cocktail'!AD$7="",'441 - Coffee &amp; Cocktail'!AD$7="N/A"),"3:Product Weight - Value is required",""),""))))))))))</f>
        <v/>
      </c>
      <c r="AE8" s="37">
        <f t="array" ref="AE8:AE507">_xlfn.MAP('441 - Coffee &amp; Cocktail'!B8:B507,'441 - Coffee &amp; Cocktail'!AE8:AE507,'441 - Coffee &amp; Cocktail'!J8:J507,_xlfn.LAMBDA(_xlpm.part,_xlpm.val,_xlpm.dep1,IF(_xlpm.part="","",_xlfn.LET(_xlpm.check1,IF(AND(_xlpm.val="",_xlpm.dep1="NON-PRIMARY VARIANT"),"2:Autofill",""),IF(LEN(_xlpm.check1)&gt;0,_xlpm.check1,IF(AND(_xlpm.val="",AE$3="Required"),IF(OR('441 - Coffee &amp; Cocktail'!AE$7="",'441 - Coffee &amp; Cocktail'!AE$7="N/A"),"3:Ship Type - Value is required",""),""))))))</f>
        <v/>
      </c>
      <c r="AF8" s="37">
        <f t="array" ref="AF8:AF507">_xlfn.MAP('441 - Coffee &amp; Cocktail'!B8:B507,'441 - Coffee &amp; Cocktail'!AF8:AF507,'441 - Coffee &amp; Cocktail'!J8:J507,_xlfn.LAMBDA(_xlpm.part,_xlpm.val,_xlpm.dep1,IF(_xlpm.part="","",_xlfn.LET(_xlpm.check1,IF(AND(_xlpm.val="",_xlpm.dep1="NON-PRIMARY VARIANT"),"2:Autofill",""),IF(LEN(_xlpm.check1)&gt;0,_xlpm.check1,IF(AND(_xlpm.val="",AF$3="Required"),IF(OR('441 - Coffee &amp; Cocktail'!AF$7="",'441 - Coffee &amp; Cocktail'!AF$7="N/A"),"3:Freight Class - Value is required",""),""))))))</f>
        <v/>
      </c>
      <c r="AG8" s="37">
        <f t="array" ref="AG8:AG507">_xlfn.MAP('441 - Coffee &amp; Cocktail'!B8:B507,'441 - Coffee &amp; Cocktail'!AG8:AG507,'441 - Coffee &amp; Cocktail'!J8:J507,_xlfn.LAMBDA(_xlpm.part,_xlpm.val,_xlpm.dep1,IF(_xlpm.part="","",_xlfn.LET(_xlpm.check1,IF(AND(_xlpm.val="",_xlpm.dep1="NON-PRIMARY VARIANT"),"2:Autofill",""),IF(LEN(_xlpm.check1)&gt;0,_xlpm.check1,IF(AND(_xlpm.val="",AG$3="Required"),IF(OR('441 - Coffee &amp; Cocktail'!AG$7="",'441 - Coffee &amp; Cocktail'!AG$7="N/A"),"3:Lead Time - Value is required",""),""))))))</f>
        <v/>
      </c>
      <c r="AH8" s="37">
        <f t="array" ref="AH8:AH507">_xlfn.MAP('441 - Coffee &amp; Cocktail'!B8:B507,'441 - Coffee &amp; Cocktail'!AH8:AH507,'441 - Coffee &amp; Cocktail'!J8:J507,_xlfn.LAMBDA(_xlpm.part,_xlpm.val,_xlpm.dep1,IF(_xlpm.part="","",_xlfn.LET(_xlpm.check1,IF(AND(_xlpm.val="",_xlpm.dep1="NON-PRIMARY VARIANT"),"2:Autofill",""),IF(LEN(_xlpm.check1)&gt;0,_xlpm.check1,IF(AND(_xlpm.val="",AH$3="Required"),IF(OR('441 - Coffee &amp; Cocktail'!AH$7="",'441 - Coffee &amp; Cocktail'!AH$7="N/A"),"3:Replacement Lead Time - Value is required",""),""))))))</f>
        <v/>
      </c>
      <c r="AI8" s="37">
        <f t="array" ref="AI8:AI507">_xlfn.MAP('441 - Coffee &amp; Cocktail'!B8:B507,'441 - Coffee &amp; Cocktail'!AI8:AI507,'441 - Coffee &amp; Cocktail'!J8:J507,_xlfn.LAMBDA(_xlpm.part,_xlpm.val,_xlpm.dep1,IF(_xlpm.part="","",_xlfn.LET(_xlpm.check1,IF(AND(_xlpm.val="",_xlpm.dep1="NON-PRIMARY VARIANT"),"2:Autofill",""),IF(LEN(_xlpm.check1)&gt;0,_xlpm.check1,_xlfn.LET(_xlpm.check2,IF(AND(_xlpm.val&lt;&gt;"",LEN(_xlpm.val)&lt;5),"1:NMFC must contain at least 5 digits",""),IF(LEN(_xlpm.check2)&gt;0,_xlpm.check2,IF(AND(_xlpm.val="",AI$3="Required"),IF(OR('441 - Coffee &amp; Cocktail'!AI$7="",'441 - Coffee &amp; Cocktail'!AI$7="N/A"),"3:National Motor Freight Class - Value is required",""),""))))))))</f>
        <v/>
      </c>
      <c r="AJ8" s="37">
        <f t="array" ref="AJ8:AJ507">_xlfn.MAP('441 - Coffee &amp; Cocktail'!B8:B507,'441 - Coffee &amp; Cocktail'!AJ8:AJ507,'441 - Coffee &amp; Cocktail'!J8:J507,_xlfn.LAMBDA(_xlpm.part,_xlpm.val,_xlpm.dep1,IF(_xlpm.part="","",_xlfn.LET(_xlpm.check1,IF(AND(_xlpm.val="",_xlpm.dep1="NON-PRIMARY VARIANT"),"2:Autofill",""),IF(LEN(_xlpm.check1)&gt;0,_xlpm.check1,IF(AND(_xlpm.val="",AJ$3="Required"),IF(OR('441 - Coffee &amp; Cocktail'!AJ$7="",'441 - Coffee &amp; Cocktail'!AJ$7="N/A"),"3:Flat Pack - Value is required",""),""))))))</f>
        <v/>
      </c>
      <c r="AK8" s="37">
        <f t="array" ref="AK8:AK507">_xlfn.MAP('441 - Coffee &amp; Cocktail'!B8:B507,'441 - Coffee &amp; Cocktail'!AK8:AK507,'441 - Coffee &amp; Cocktail'!J8:J507,_xlfn.LAMBDA(_xlpm.part,_xlpm.val,_xlpm.dep1,IF(_xlpm.part="","",_xlfn.LET(_xlpm.check1,IF(AND(_xlpm.val="",_xlpm.dep1="NON-PRIMARY VARIANT"),"2:Autofill",""),IF(LEN(_xlpm.check1)&gt;0,_xlpm.check1,IF(AND(_xlpm.val="",AK$3="Required"),IF(OR('441 - Coffee &amp; Cocktail'!AK$7="",'441 - Coffee &amp; Cocktail'!AK$7="N/A"),"3:Ship Palletized - Value is required",""),""))))))</f>
        <v/>
      </c>
      <c r="AL8" s="37">
        <f t="array" ref="AL8:AL507">_xlfn.MAP('441 - Coffee &amp; Cocktail'!B8:B507,'441 - Coffee &amp; Cocktail'!AL8:AL507,'441 - Coffee &amp; Cocktail'!AM8:AM507,'441 - Coffee &amp; Cocktail'!AN8:AN507,'441 - Coffee &amp; Cocktail'!AO8:AO507,_xlfn.LAMBDA(_xlpm.part,_xlpm.val,_xlpm.dep1,_xlpm.dep2,_xlpm.dep3,IF(_xlpm.part="","",_xlfn.LET(_xlpm.check1,IF(AND(NOT(ISBLANK(_xlpm.val)),OR(NOT(ISNUMBER(IFERROR(VALUE(_xlpm.val),""))),IFERROR(VALUE(_xlpm.val),-1)&lt;0)),"1:Carton Weight - Value should be numeric",""),IF(LEN(_xlpm.check1)&gt;0,_xlpm.check1,_xlfn.LET(_xlpm.check2,IF(AND(_xlpm.val&lt;&gt;"",IFERROR(VALUE(_xlpm.val),_xlpm.val)&lt;0),"1:Shipping weight must be a positive number",""),IF(LEN(_xlpm.check2)&gt;0,_xlpm.check2,_xlfn.LET(_xlpm.check3,IF(AND(_xlpm.val="",AL$3="Required"),IF(OR('441 - Coffee &amp; Cocktail'!AL$7="",'441 - Coffee &amp; Cocktail'!AL$7="N/A"),"3:Carton Weight - Value is required",""),""),IF(LEN(_xlpm.check3)&gt;0,_xlpm.check3,_xlfn.LET(_xlpm.check4,IF(OR(_xlpm.dep1&lt;&gt;"",_xlpm.dep2&lt;&gt;"",_xlpm.dep3&lt;&gt;""),IF(_xlpm.val="",IF(OR('441 - Coffee &amp; Cocktail'!AL$7="",'441 - Coffee &amp; Cocktail'!AL$7="N/A"),"3:Shipping weight is required",""),""),""),IF(LEN(_xlpm.check4)&gt;0,_xlpm.check4,IF(AND(_xlpm.dep3="",_xlpm.dep1="",_xlpm.dep2=""),IF(_xlpm.val="",IF(OR('441 - Coffee &amp; Cocktail'!AL$7="",'441 - Coffee &amp; Cocktail'!AL$7="N/A"),"3:Shipping weight is required",""),""),""))))))))))))</f>
        <v/>
      </c>
      <c r="AM8" s="37">
        <f t="array" ref="AM8:AM507">_xlfn.MAP('441 - Coffee &amp; Cocktail'!B8:B507,'441 - Coffee &amp; Cocktail'!AM8:AM507,'441 - Coffee &amp; Cocktail'!AL8:AL507,'441 - Coffee &amp; Cocktail'!AN8:AN507,'441 - Coffee &amp; Cocktail'!AO8:AO507,_xlfn.LAMBDA(_xlpm.part,_xlpm.val,_xlpm.dep1,_xlpm.dep2,_xlpm.dep3,IF(_xlpm.part="","",_xlfn.LET(_xlpm.check1,IF(AND(NOT(ISBLANK(_xlpm.val)),OR(NOT(ISNUMBER(IFERROR(VALUE(_xlpm.val),""))),IFERROR(VALUE(_xlpm.val),-1)&lt;0)),"1:Carton Height - Value should be numeric",""),IF(LEN(_xlpm.check1)&gt;0,_xlpm.check1,_xlfn.LET(_xlpm.check2,IF(AND(_xlpm.val&lt;&gt;"",IFERROR(VALUE(_xlpm.val),_xlpm.val)&lt;0),"1:Carton height must be a positive number",""),IF(LEN(_xlpm.check2)&gt;0,_xlpm.check2,_xlfn.LET(_xlpm.check3,IF(AND(_xlpm.val="",AM$3="Required"),IF(OR('441 - Coffee &amp; Cocktail'!AM$7="",'441 - Coffee &amp; Cocktail'!AM$7="N/A"),"3:Carton Height - Value is required",""),""),IF(LEN(_xlpm.check3)&gt;0,_xlpm.check3,_xlfn.LET(_xlpm.check4,IF(OR(_xlpm.dep1&lt;&gt;"",_xlpm.dep2&lt;&gt;"",_xlpm.dep3&lt;&gt;""),IF(_xlpm.val="",IF(OR('441 - Coffee &amp; Cocktail'!AM$7="",'441 - Coffee &amp; Cocktail'!AM$7="N/A"),"3:Carton height is required",""),""),""),IF(LEN(_xlpm.check4)&gt;0,_xlpm.check4,IF(AND(_xlpm.dep1="",_xlpm.dep3="",_xlpm.dep2=""),IF(_xlpm.val="",IF(OR('441 - Coffee &amp; Cocktail'!AM$7="",'441 - Coffee &amp; Cocktail'!AM$7="N/A"),"3:Carton height is required",""),""),""))))))))))))</f>
        <v/>
      </c>
      <c r="AN8" s="37">
        <f t="array" ref="AN8:AN507">_xlfn.MAP('441 - Coffee &amp; Cocktail'!B8:B507,'441 - Coffee &amp; Cocktail'!AN8:AN507,'441 - Coffee &amp; Cocktail'!AL8:AL507,'441 - Coffee &amp; Cocktail'!AM8:AM507,'441 - Coffee &amp; Cocktail'!AO8:AO507,_xlfn.LAMBDA(_xlpm.part,_xlpm.val,_xlpm.dep1,_xlpm.dep2,_xlpm.dep3,IF(_xlpm.part="","",_xlfn.LET(_xlpm.check1,IF(AND(NOT(ISBLANK(_xlpm.val)),OR(NOT(ISNUMBER(IFERROR(VALUE(_xlpm.val),""))),IFERROR(VALUE(_xlpm.val),-1)&lt;0)),"1:Carton Width - Value should be numeric",""),IF(LEN(_xlpm.check1)&gt;0,_xlpm.check1,_xlfn.LET(_xlpm.check2,IF(AND(_xlpm.val&lt;&gt;"",IFERROR(VALUE(_xlpm.val),_xlpm.val)&lt;0),"1:Carton width must be a positive number",""),IF(LEN(_xlpm.check2)&gt;0,_xlpm.check2,_xlfn.LET(_xlpm.check3,IF(AND(_xlpm.val="",AN$3="Required"),IF(OR('441 - Coffee &amp; Cocktail'!AN$7="",'441 - Coffee &amp; Cocktail'!AN$7="N/A"),"3:Carton Width - Value is required",""),""),IF(LEN(_xlpm.check3)&gt;0,_xlpm.check3,_xlfn.LET(_xlpm.check4,IF(OR(_xlpm.dep1&lt;&gt;"",_xlpm.dep2&lt;&gt;"",_xlpm.dep3&lt;&gt;""),IF(_xlpm.val="",IF(OR('441 - Coffee &amp; Cocktail'!AN$7="",'441 - Coffee &amp; Cocktail'!AN$7="N/A"),"3:Carton width is required",""),""),""),IF(LEN(_xlpm.check4)&gt;0,_xlpm.check4,IF(AND(_xlpm.dep1="",_xlpm.dep2="",_xlpm.dep3=""),IF(_xlpm.val="",IF(OR('441 - Coffee &amp; Cocktail'!AN$7="",'441 - Coffee &amp; Cocktail'!AN$7="N/A"),"3:Carton width is required",""),""),""))))))))))))</f>
        <v/>
      </c>
      <c r="AO8" s="37">
        <f t="array" ref="AO8:AO507">_xlfn.MAP('441 - Coffee &amp; Cocktail'!B8:B507,'441 - Coffee &amp; Cocktail'!AO8:AO507,'441 - Coffee &amp; Cocktail'!AL8:AL507,'441 - Coffee &amp; Cocktail'!AM8:AM507,'441 - Coffee &amp; Cocktail'!AN8:AN507,_xlfn.LAMBDA(_xlpm.part,_xlpm.val,_xlpm.dep1,_xlpm.dep2,_xlpm.dep3,IF(_xlpm.part="","",_xlfn.LET(_xlpm.check1,IF(AND(NOT(ISBLANK(_xlpm.val)),OR(NOT(ISNUMBER(IFERROR(VALUE(_xlpm.val),""))),IFERROR(VALUE(_xlpm.val),-1)&lt;0)),"1:Carton Depth - Value should be numeric",""),IF(LEN(_xlpm.check1)&gt;0,_xlpm.check1,_xlfn.LET(_xlpm.check2,IF(AND(_xlpm.val&lt;&gt;"",IFERROR(VALUE(_xlpm.val),_xlpm.val)&lt;0),"1:Carton depth must be a positive number",""),IF(LEN(_xlpm.check2)&gt;0,_xlpm.check2,_xlfn.LET(_xlpm.check3,IF(AND(_xlpm.val="",AO$3="Required"),IF(OR('441 - Coffee &amp; Cocktail'!AO$7="",'441 - Coffee &amp; Cocktail'!AO$7="N/A"),"3:Carton Depth - Value is required",""),""),IF(LEN(_xlpm.check3)&gt;0,_xlpm.check3,_xlfn.LET(_xlpm.check4,IF(OR(_xlpm.dep1&lt;&gt;"",_xlpm.dep2&lt;&gt;"",_xlpm.dep3&lt;&gt;""),IF(_xlpm.val="",IF(OR('441 - Coffee &amp; Cocktail'!AO$7="",'441 - Coffee &amp; Cocktail'!AO$7="N/A"),"3:Carton depth is required",""),""),""),IF(LEN(_xlpm.check4)&gt;0,_xlpm.check4,IF(AND(_xlpm.dep1="",_xlpm.dep2="",_xlpm.dep3=""),IF(_xlpm.val="",IF(OR('441 - Coffee &amp; Cocktail'!AO$7="",'441 - Coffee &amp; Cocktail'!AO$7="N/A"),"3:Carton depth is required",""),""),""))))))))))))</f>
        <v/>
      </c>
      <c r="AP8" s="37">
        <f t="array" ref="AP8:AP507">_xlfn.MAP('441 - Coffee &amp; Cocktail'!B8:B507,'441 - Coffee &amp; Cocktail'!AP8:AP507,_xlfn.LAMBDA(_xlpm.part,_xlpm.val,IF(_xlpm.part="","",IF(AND(_xlpm.val="",AP$3="Required"),IF(OR('441 - Coffee &amp; Cocktail'!AP$7="",'441 - Coffee &amp; Cocktail'!AP$7="N/A"),"3:Warning Required - Value is required",""),""))))</f>
        <v/>
      </c>
      <c r="AQ8" s="37">
        <f t="array" ref="AQ8:AQ507">_xlfn.MAP('441 - Coffee &amp; Cocktail'!B8:B507,'441 - Coffee &amp; Cocktail'!AQ8:AQ507,'441 - Coffee &amp; Cocktail'!AR8:AR507,'441 - Coffee &amp; Cocktail'!AP8:AP507,_xlfn.LAMBDA(_xlpm.part,_xlpm.val,_xlpm.dep1,_xlpm.dep2,IF(_xlpm.part="","",_xlfn.LET(_xlpm.check1,IF(AND(_xlpm.val="",AQ$3="Required"),IF(OR('441 - Coffee &amp; Cocktail'!AQ$7="",'441 - Coffee &amp; Cocktail'!AQ$7="N/A"),"3:Chemical - Value is required",""),""),IF(LEN(_xlpm.check1)&gt;0,_xlpm.check1,_xlfn.LET(_xlpm.check2,IF(_xlpm.dep1&lt;&gt;"",IF(_xlpm.val="",IF(OR('441 - Coffee &amp; Cocktail'!AQ$7="",'441 - Coffee &amp; Cocktail'!AQ$7="N/A"),"3:Please provide a chemical",""),""),""),IF(LEN(_xlpm.check2)&gt;0,_xlpm.check2,IF(_xlpm.dep2="Yes",IF(_xlpm.val="",IF(OR('441 - Coffee &amp; Cocktail'!AQ$7="",'441 - Coffee &amp; Cocktail'!AQ$7="N/A"),"3:If a warning is required, then a chemical must also be provided",""),""),""))))))))</f>
        <v/>
      </c>
      <c r="AR8" s="37">
        <f t="array" ref="AR8:AR507">_xlfn.MAP('441 - Coffee &amp; Cocktail'!B8:B507,'441 - Coffee &amp; Cocktail'!AR8:AR507,'441 - Coffee &amp; Cocktail'!AQ8:AQ507,'441 - Coffee &amp; Cocktail'!AP8:AP507,_xlfn.LAMBDA(_xlpm.part,_xlpm.val,_xlpm.dep1,_xlpm.dep2,IF(_xlpm.part="","",_xlfn.LET(_xlpm.check1,IF(NOT(ISBLANK(_xlpm.val)),_xlfn.LET(_xlpm.items,_xlfn.TEXTSPLIT(_xlpm.val,";"),_xlpm.trimmed,_xlfn.MAP(_xlpm.items,_xlfn.LAMBDA(_xlpm.x,TRIM(_xlpm.x))),_xlpm.invalid,_xlfn._xlws.FILTER(_xlpm.trimmed,ISNA(MATCH(_xlpm.trimmed,allowedpropSixtyFive__toxicity,0)),""),IF(AND(_xlpm.invalid&lt;&gt;"",COUNTA(_xlpm.invalid)&gt;0),"1:Please select valid values from the provided list. Answers are case-sensitive and must be separated by a semicolon.","")),""),IF(LEN(_xlpm.check1)&gt;0,_xlpm.check1,_xlfn.LET(_xlpm.check2,IF(AND(_xlpm.val="",AR$3="Required"),IF(OR('441 - Coffee &amp; Cocktail'!AR$7="",'441 - Coffee &amp; Cocktail'!AR$7="N/A"),"3:Toxicity - Value is required",""),""),IF(LEN(_xlpm.check2)&gt;0,_xlpm.check2,_xlfn.LET(_xlpm.check3,IF(_xlpm.dep1&lt;&gt;"",IF(_xlpm.val="",IF(OR('441 - Coffee &amp; Cocktail'!AR$7="",'441 - Coffee &amp; Cocktail'!AR$7="N/A"),"3:Please select a toxicity from the provided dropdown",""),""),""),IF(LEN(_xlpm.check3)&gt;0,_xlpm.check3,IF(_xlpm.dep2="Yes",IF(_xlpm.val="",IF(OR('441 - Coffee &amp; Cocktail'!AR$7="",'441 - Coffee &amp; Cocktail'!AR$7="N/A"),"3:If a warning is required, then a chemical must also be provided",""),""),""))))))))))</f>
        <v/>
      </c>
      <c r="AS8" s="37">
        <f t="array" ref="AS8:AS507">_xlfn.MAP('441 - Coffee &amp; Cocktail'!B8:B507,'441 - Coffee &amp; Cocktail'!AS8:AS507,'441 - Coffee &amp; Cocktail'!J8:J507,_xlfn.LAMBDA(_xlpm.part,_xlpm.val,_xlpm.dep1,IF(_xlpm.part="","",_xlfn.LET(_xlpm.check1,IF(AND(_xlpm.val="",_xlpm.dep1="NON-PRIMARY VARIANT"),"2:Autofill",""),IF(LEN(_xlpm.check1)&gt;0,_xlpm.check1,IF(AND(_xlpm.val="",AS$3="Required"),IF(OR('441 - Coffee &amp; Cocktail'!AS$7="",'441 - Coffee &amp; Cocktail'!AS$7="N/A"),"3:Country Of Manufacturer - Value is required",""),""))))))</f>
        <v/>
      </c>
      <c r="AT8" s="37">
        <f t="array" ref="AT8:AT507">_xlfn.MAP('441 - Coffee &amp; Cocktail'!B8:B507,'441 - Coffee &amp; Cocktail'!AT8:AT507,_xlfn.LAMBDA(_xlpm.part,_xlpm.val,IF(_xlpm.part="","",IF(AND(_xlpm.val="",AT$3="Required"),IF(OR('441 - Coffee &amp; Cocktail'!AT$7="",'441 - Coffee &amp; Cocktail'!AT$7="N/A"),"3:Image File Name or URL - Value is required",""),""))))</f>
        <v/>
      </c>
      <c r="AU8" s="37">
        <f t="array" ref="AU8:AU507">_xlfn.MAP('441 - Coffee &amp; Cocktail'!B8:B507,'441 - Coffee &amp; Cocktail'!AU8:AU507,_xlfn.LAMBDA(_xlpm.part,_xlpm.val,IF(_xlpm.part="","",IF(AND(_xlpm.val="",AU$3="Required"),IF(OR('441 - Coffee &amp; Cocktail'!AU$7="",'441 - Coffee &amp; Cocktail'!AU$7="N/A"),"3:Image File Name or URL - Value is required",""),""))))</f>
        <v/>
      </c>
      <c r="AV8" s="37">
        <f t="array" ref="AV8:AV507">_xlfn.MAP('441 - Coffee &amp; Cocktail'!B8:B507,'441 - Coffee &amp; Cocktail'!AV8:AV507,_xlfn.LAMBDA(_xlpm.part,_xlpm.val,IF(_xlpm.part="","",IF(AND(_xlpm.val="",AV$3="Required"),IF(OR('441 - Coffee &amp; Cocktail'!AV$7="",'441 - Coffee &amp; Cocktail'!AV$7="N/A"),"3:Image File Name or URL - Value is required",""),""))))</f>
        <v/>
      </c>
      <c r="AW8" s="37">
        <f t="array" ref="AW8:AW507">_xlfn.MAP('441 - Coffee &amp; Cocktail'!B8:B507,'441 - Coffee &amp; Cocktail'!AW8:AW507,_xlfn.LAMBDA(_xlpm.part,_xlpm.val,IF(_xlpm.part="","",IF(AND(_xlpm.val="",AW$3="Required"),IF(OR('441 - Coffee &amp; Cocktail'!AW$7="",'441 - Coffee &amp; Cocktail'!AW$7="N/A"),"3:Image File Name or URL - Value is required",""),""))))</f>
        <v/>
      </c>
      <c r="AX8" s="37">
        <f t="array" ref="AX8:AX507">_xlfn.MAP('441 - Coffee &amp; Cocktail'!B8:B507,'441 - Coffee &amp; Cocktail'!AX8:AX507,_xlfn.LAMBDA(_xlpm.part,_xlpm.val,IF(_xlpm.part="","",IF(AND(_xlpm.val="",AX$3="Required"),IF(OR('441 - Coffee &amp; Cocktail'!AX$7="",'441 - Coffee &amp; Cocktail'!AX$7="N/A"),"3:Image File Name or URL - Value is required",""),""))))</f>
        <v/>
      </c>
      <c r="AY8" s="37">
        <f t="array" ref="AY8:AY507">_xlfn.MAP('441 - Coffee &amp; Cocktail'!B8:B507,'441 - Coffee &amp; Cocktail'!AY8:AY507,_xlfn.LAMBDA(_xlpm.part,_xlpm.val,IF(_xlpm.part="","",IF(AND(_xlpm.val="",AY$3="Required"),IF(OR('441 - Coffee &amp; Cocktail'!AY$7="",'441 - Coffee &amp; Cocktail'!AY$7="N/A"),"3:Video File Name or URL - Value is required",""),""))))</f>
        <v/>
      </c>
      <c r="AZ8" s="37">
        <f t="array" ref="AZ8:AZ507">_xlfn.MAP('441 - Coffee &amp; Cocktail'!B8:B507,'441 - Coffee &amp; Cocktail'!AZ8:AZ507,'441 - Coffee &amp; Cocktail'!BA8:BA507,'441 - Coffee &amp; Cocktail'!BB8:BB507,'441 - Coffee &amp; Cocktail'!BC8:BC507,'441 - Coffee &amp; Cocktail'!BD8:BD507,_xlfn.LAMBDA(_xlpm.part,_xlpm.val,_xlpm.dep1,_xlpm.dep2,_xlpm.dep3,_xlpm.dep4,IF(_xlpm.part="","",_xlfn.LET(_xlpm.check1,IF(AND(_xlpm.val="",AZ$3="Required"),IF(OR('441 - Coffee &amp; Cocktail'!AZ$7="",'441 - Coffee &amp; Cocktail'!AZ$7="N/A"),"3:Document File Name or URL - Value is required",""),""),IF(LEN(_xlpm.check1)&gt;0,_xlpm.check1,IF(OR(_xlpm.dep1&lt;&gt;"",_xlpm.dep2&lt;&gt;"",_xlpm.dep3&lt;&gt;"",_xlpm.dep4&lt;&gt;""),IF(_xlpm.val="",IF(OR('441 - Coffee &amp; Cocktail'!AZ$7="",'441 - Coffee &amp; Cocktail'!AZ$7="N/A"),"3:Document value is required",""),""),""))))))</f>
        <v/>
      </c>
      <c r="BA8" s="37">
        <f t="array" ref="BA8:BA507">_xlfn.MAP('441 - Coffee &amp; Cocktail'!B8:B507,'441 - Coffee &amp; Cocktail'!BA8:BA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semicolon.","")),""),IF(LEN(_xlpm.check1)&gt;0,_xlpm.check1,IF(AND(_xlpm.val="",BA$3="Required"),IF(OR('441 - Coffee &amp; Cocktail'!BA$7="",'441 - Coffee &amp; Cocktail'!BA$7="N/A"),"3:Document Type - Value is required",""),""))))))</f>
        <v/>
      </c>
      <c r="BB8" s="37">
        <f t="array" ref="BB8:BB507">_xlfn.MAP('441 - Coffee &amp; Cocktail'!B8:B507,'441 - Coffee &amp; Cocktail'!BB8:BB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semicolon.","")),""),IF(LEN(_xlpm.check1)&gt;0,_xlpm.check1,IF(AND(_xlpm.val="",BB$3="Required"),IF(OR('441 - Coffee &amp; Cocktail'!BB$7="",'441 - Coffee &amp; Cocktail'!BB$7="N/A"),"3:Legal Document Type - Value is required",""),""))))))</f>
        <v/>
      </c>
      <c r="BC8" s="37">
        <f t="array" ref="BC8:BC507">_xlfn.MAP('441 - Coffee &amp; Cocktail'!B8:B507,'441 - Coffee &amp; Cocktail'!BC8:BC507,_xlfn.LAMBDA(_xlpm.part,_xlpm.val,IF(_xlpm.part="","",IF(AND(_xlpm.val="",BC$3="Required"),IF(OR('441 - Coffee &amp; Cocktail'!BC$7="",'441 - Coffee &amp; Cocktail'!BC$7="N/A"),"3:Document Region - Value is required",""),""))))</f>
        <v/>
      </c>
      <c r="BD8" s="37">
        <f t="array" ref="BD8:BD507">_xlfn.MAP('441 - Coffee &amp; Cocktail'!B8:B507,'441 - Coffee &amp; Cocktail'!BD8:BD507,_xlfn.LAMBDA(_xlpm.part,_xlpm.val,IF(_xlpm.part="","",IF(AND(_xlpm.val="",BD$3="Required"),IF(OR('441 - Coffee &amp; Cocktail'!BD$7="",'441 - Coffee &amp; Cocktail'!BD$7="N/A"),"3:Document Language - Value is required",""),""))))</f>
        <v/>
      </c>
      <c r="BE8" s="37">
        <f t="array" ref="BE8:BE507">_xlfn.MAP('441 - Coffee &amp; Cocktail'!B8:B507,'441 - Coffee &amp; Cocktail'!BE8:BE507,'441 - Coffee &amp; Cocktail'!BF8:BF507,'441 - Coffee &amp; Cocktail'!BG8:BG507,'441 - Coffee &amp; Cocktail'!BH8:BH507,'441 - Coffee &amp; Cocktail'!BI8:BI507,_xlfn.LAMBDA(_xlpm.part,_xlpm.val,_xlpm.dep1,_xlpm.dep2,_xlpm.dep3,_xlpm.dep4,IF(_xlpm.part="","",_xlfn.LET(_xlpm.check1,IF(AND(_xlpm.val="",BE$3="Required"),IF(OR('441 - Coffee &amp; Cocktail'!BE$7="",'441 - Coffee &amp; Cocktail'!BE$7="N/A"),"3:Document File Name or URL - Value is required",""),""),IF(LEN(_xlpm.check1)&gt;0,_xlpm.check1,IF(OR(_xlpm.dep1&lt;&gt;"",_xlpm.dep2&lt;&gt;"",_xlpm.dep3&lt;&gt;"",_xlpm.dep4&lt;&gt;""),IF(_xlpm.val="",IF(OR('441 - Coffee &amp; Cocktail'!BE$7="",'441 - Coffee &amp; Cocktail'!BE$7="N/A"),"3:Document value is required",""),""),""))))))</f>
        <v/>
      </c>
      <c r="BF8" s="37">
        <f t="array" ref="BF8:BF507">_xlfn.MAP('441 - Coffee &amp; Cocktail'!B8:B507,'441 - Coffee &amp; Cocktail'!BF8:BF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semicolon.","")),""),IF(LEN(_xlpm.check1)&gt;0,_xlpm.check1,IF(AND(_xlpm.val="",BF$3="Required"),IF(OR('441 - Coffee &amp; Cocktail'!BF$7="",'441 - Coffee &amp; Cocktail'!BF$7="N/A"),"3:Document Type - Value is required",""),""))))))</f>
        <v/>
      </c>
      <c r="BG8" s="37">
        <f t="array" ref="BG8:BG507">_xlfn.MAP('441 - Coffee &amp; Cocktail'!B8:B507,'441 - Coffee &amp; Cocktail'!BG8:BG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semicolon.","")),""),IF(LEN(_xlpm.check1)&gt;0,_xlpm.check1,IF(AND(_xlpm.val="",BG$3="Required"),IF(OR('441 - Coffee &amp; Cocktail'!BG$7="",'441 - Coffee &amp; Cocktail'!BG$7="N/A"),"3:Legal Document Type - Value is required",""),""))))))</f>
        <v/>
      </c>
      <c r="BH8" s="37">
        <f t="array" ref="BH8:BH507">_xlfn.MAP('441 - Coffee &amp; Cocktail'!B8:B507,'441 - Coffee &amp; Cocktail'!BH8:BH507,_xlfn.LAMBDA(_xlpm.part,_xlpm.val,IF(_xlpm.part="","",IF(AND(_xlpm.val="",BH$3="Required"),IF(OR('441 - Coffee &amp; Cocktail'!BH$7="",'441 - Coffee &amp; Cocktail'!BH$7="N/A"),"3:Document Region - Value is required",""),""))))</f>
        <v/>
      </c>
      <c r="BI8" s="37">
        <f t="array" ref="BI8:BI507">_xlfn.MAP('441 - Coffee &amp; Cocktail'!B8:B507,'441 - Coffee &amp; Cocktail'!BI8:BI507,_xlfn.LAMBDA(_xlpm.part,_xlpm.val,IF(_xlpm.part="","",IF(AND(_xlpm.val="",BI$3="Required"),IF(OR('441 - Coffee &amp; Cocktail'!BI$7="",'441 - Coffee &amp; Cocktail'!BI$7="N/A"),"3:Document Language - Value is required",""),""))))</f>
        <v/>
      </c>
      <c r="BJ8" s="37">
        <f t="array" ref="BJ8:BJ507">_xlfn.MAP('441 - Coffee &amp; Cocktail'!B8:B507,'441 - Coffee &amp; Cocktail'!BJ8:BJ507,'441 - Coffee &amp; Cocktail'!BK8:BK507,'441 - Coffee &amp; Cocktail'!BL8:BL507,'441 - Coffee &amp; Cocktail'!BM8:BM507,'441 - Coffee &amp; Cocktail'!BN8:BN507,_xlfn.LAMBDA(_xlpm.part,_xlpm.val,_xlpm.dep1,_xlpm.dep2,_xlpm.dep3,_xlpm.dep4,IF(_xlpm.part="","",_xlfn.LET(_xlpm.check1,IF(AND(_xlpm.val="",BJ$3="Required"),IF(OR('441 - Coffee &amp; Cocktail'!BJ$7="",'441 - Coffee &amp; Cocktail'!BJ$7="N/A"),"3:Document File Name or URL - Value is required",""),""),IF(LEN(_xlpm.check1)&gt;0,_xlpm.check1,IF(OR(_xlpm.dep1&lt;&gt;"",_xlpm.dep2&lt;&gt;"",_xlpm.dep3&lt;&gt;"",_xlpm.dep4&lt;&gt;""),IF(_xlpm.val="",IF(OR('441 - Coffee &amp; Cocktail'!BJ$7="",'441 - Coffee &amp; Cocktail'!BJ$7="N/A"),"3:Document value is required",""),""),""))))))</f>
        <v/>
      </c>
      <c r="BK8" s="37">
        <f t="array" ref="BK8:BK507">_xlfn.MAP('441 - Coffee &amp; Cocktail'!B8:B507,'441 - Coffee &amp; Cocktail'!BK8:BK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semicolon.","")),""),IF(LEN(_xlpm.check1)&gt;0,_xlpm.check1,IF(AND(_xlpm.val="",BK$3="Required"),IF(OR('441 - Coffee &amp; Cocktail'!BK$7="",'441 - Coffee &amp; Cocktail'!BK$7="N/A"),"3:Document Type - Value is required",""),""))))))</f>
        <v/>
      </c>
      <c r="BL8" s="37">
        <f t="array" ref="BL8:BL507">_xlfn.MAP('441 - Coffee &amp; Cocktail'!B8:B507,'441 - Coffee &amp; Cocktail'!BL8:BL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semicolon.","")),""),IF(LEN(_xlpm.check1)&gt;0,_xlpm.check1,IF(AND(_xlpm.val="",BL$3="Required"),IF(OR('441 - Coffee &amp; Cocktail'!BL$7="",'441 - Coffee &amp; Cocktail'!BL$7="N/A"),"3:Legal Document Type - Value is required",""),""))))))</f>
        <v/>
      </c>
      <c r="BM8" s="37">
        <f t="array" ref="BM8:BM507">_xlfn.MAP('441 - Coffee &amp; Cocktail'!B8:B507,'441 - Coffee &amp; Cocktail'!BM8:BM507,_xlfn.LAMBDA(_xlpm.part,_xlpm.val,IF(_xlpm.part="","",IF(AND(_xlpm.val="",BM$3="Required"),IF(OR('441 - Coffee &amp; Cocktail'!BM$7="",'441 - Coffee &amp; Cocktail'!BM$7="N/A"),"3:Document Region - Value is required",""),""))))</f>
        <v/>
      </c>
      <c r="BN8" s="37">
        <f t="array" ref="BN8:BN507">_xlfn.MAP('441 - Coffee &amp; Cocktail'!B8:B507,'441 - Coffee &amp; Cocktail'!BN8:BN507,_xlfn.LAMBDA(_xlpm.part,_xlpm.val,IF(_xlpm.part="","",IF(AND(_xlpm.val="",BN$3="Required"),IF(OR('441 - Coffee &amp; Cocktail'!BN$7="",'441 - Coffee &amp; Cocktail'!BN$7="N/A"),"3:Document Language - Value is required",""),""))))</f>
        <v/>
      </c>
      <c r="BO8" s="37">
        <f t="array" ref="BO8:BO507">_xlfn.MAP('441 - Coffee &amp; Cocktail'!B8:B507,'441 - Coffee &amp; Cocktail'!BO8:BO507,_xlfn.LAMBDA(_xlpm.part,_xlpm.val,IF(_xlpm.part="","",IF(AND(_xlpm.val="",BO$3="Required"),IF(OR('441 - Coffee &amp; Cocktail'!BO$7="",'441 - Coffee &amp; Cocktail'!BO$7="N/A"),"3:Product Type - Value is required",""),""))))</f>
        <v/>
      </c>
      <c r="BP8" s="37">
        <f t="array" ref="BP8:BP507">_xlfn.MAP('441 - Coffee &amp; Cocktail'!B8:B507,'441 - Coffee &amp; Cocktail'!BP8:BP507,_xlfn.LAMBDA(_xlpm.part,_xlpm.val,IF(_xlpm.part="","",IF(AND(_xlpm.val="",BP$3="Required"),IF(OR('441 - Coffee &amp; Cocktail'!BP$7="",'441 - Coffee &amp; Cocktail'!BP$7="N/A"),"3:Stool(s) Included - Value is required",""),""))))</f>
        <v/>
      </c>
      <c r="BQ8" s="37">
        <f t="array" ref="BQ8:BQ507">_xlfn.MAP('441 - Coffee &amp; Cocktail'!B8:B507,'441 - Coffee &amp; Cocktail'!BQ8:BQ507,_xlfn.LAMBDA(_xlpm.part,_xlpm.val,IF(_xlpm.part="","",IF(AND(_xlpm.val="",BQ$3="Required"),IF(OR('441 - Coffee &amp; Cocktail'!BQ$7="",'441 - Coffee &amp; Cocktail'!BQ$7="N/A"),"3:Table Top Shape - Value is required",""),""))))</f>
        <v/>
      </c>
      <c r="BR8" s="37">
        <f t="array" ref="BR8:BR507">_xlfn.MAP('441 - Coffee &amp; Cocktail'!B8:B507,'441 - Coffee &amp; Cocktail'!BR8:BR507,_xlfn.LAMBDA(_xlpm.part,_xlpm.val,IF(_xlpm.part="","",IF(AND(_xlpm.val="",BR$3="Required"),IF(OR('441 - Coffee &amp; Cocktail'!BR$7="",'441 - Coffee &amp; Cocktail'!BR$7="N/A"),"3:Top Color - Value is required",""),""))))</f>
        <v/>
      </c>
      <c r="BS8" s="37">
        <f t="array" ref="BS8:BS507">_xlfn.MAP('441 - Coffee &amp; Cocktail'!B8:B507,'441 - Coffee &amp; Cocktail'!BS8:BS507,_xlfn.LAMBDA(_xlpm.part,_xlpm.val,IF(_xlpm.part="","",IF(AND(_xlpm.val="",BS$3="Required"),IF(OR('441 - Coffee &amp; Cocktail'!BS$7="",'441 - Coffee &amp; Cocktail'!BS$7="N/A"),"3:Coffee Table Lift Top - Value is required",""),""))))</f>
        <v/>
      </c>
      <c r="BT8" s="37">
        <f t="array" ref="BT8:BT507">_xlfn.MAP('441 - Coffee &amp; Cocktail'!B8:B507,'441 - Coffee &amp; Cocktail'!BT8:BT507,_xlfn.LAMBDA(_xlpm.part,_xlpm.val,IF(_xlpm.part="","",IF(AND(_xlpm.val="",BT$3="Required"),IF(OR('441 - Coffee &amp; Cocktail'!BT$7="",'441 - Coffee &amp; Cocktail'!BT$7="N/A"),"3:Top Material - Value is required",""),""))))</f>
        <v/>
      </c>
      <c r="BU8" s="37">
        <f t="array" ref="BU8:BU507">_xlfn.MAP('441 - Coffee &amp; Cocktail'!B8:B507,'441 - Coffee &amp; Cocktail'!BU8:BU507,_xlfn.LAMBDA(_xlpm.part,_xlpm.val,IF(_xlpm.part="","",IF(AND(_xlpm.val="",BU$3="Required"),IF(OR('441 - Coffee &amp; Cocktail'!BU$7="",'441 - Coffee &amp; Cocktail'!BU$7="N/A"),"3:Base Material - Value is required",""),""))))</f>
        <v/>
      </c>
      <c r="BV8" s="37">
        <f t="array" ref="BV8:BV507">_xlfn.MAP('441 - Coffee &amp; Cocktail'!B8:B507,'441 - Coffee &amp; Cocktail'!BV8:BV507,_xlfn.LAMBDA(_xlpm.part,_xlpm.val,IF(_xlpm.part="","",IF(AND(_xlpm.val="",BV$3="Required"),IF(OR('441 - Coffee &amp; Cocktail'!BV$7="",'441 - Coffee &amp; Cocktail'!BV$7="N/A"),"3:Natural Variation Type - Value is required",""),""))))</f>
        <v/>
      </c>
      <c r="BW8" s="37">
        <f t="array" ref="BW8:BW507">_xlfn.MAP('441 - Coffee &amp; Cocktail'!B8:B507,'441 - Coffee &amp; Cocktail'!BW8:BW507,_xlfn.LAMBDA(_xlpm.part,_xlpm.val,IF(_xlpm.part="","",IF(AND(_xlpm.val="",BW$3="Required"),IF(OR('441 - Coffee &amp; Cocktail'!BW$7="",'441 - Coffee &amp; Cocktail'!BW$7="N/A"),"3:Upholstered - Value is required",""),""))))</f>
        <v/>
      </c>
      <c r="BX8" s="37">
        <f t="array" ref="BX8:BX507">_xlfn.MAP('441 - Coffee &amp; Cocktail'!B8:B507,'441 - Coffee &amp; Cocktail'!BX8:BX507,_xlfn.LAMBDA(_xlpm.part,_xlpm.val,IF(_xlpm.part="","",IF(AND(_xlpm.val="",BX$3="Required"),IF(OR('441 - Coffee &amp; Cocktail'!BX$7="",'441 - Coffee &amp; Cocktail'!BX$7="N/A"),"3:Gloss Finish - Value is required",""),""))))</f>
        <v/>
      </c>
      <c r="BY8" s="37">
        <f t="array" ref="BY8:BY507">_xlfn.MAP('441 - Coffee &amp; Cocktail'!B8:B507,'441 - Coffee &amp; Cocktail'!BY8:BY507,'441 - Coffee &amp; Cocktail'!BT8:BT507,_xlfn.LAMBDA(_xlpm.part,_xlpm.val,_xlpm.dep1,IF(_xlpm.part="","",_xlfn.LET(_xlpm.check1,IF(AND(_xlpm.val="",OR(ISNUMBER(SEARCH("Manufactured Wood",_xlpm.dep1)),ISNUMBER(SEARCH("Solid + Manufactured Wood",_xlpm.dep1)))),"2:Autofill",""),IF(LEN(_xlpm.check1)&gt;0,_xlpm.check1,IF(AND(_xlpm.val="",BY$3="Required"),IF(OR('441 - Coffee &amp; Cocktail'!BY$7="",'441 - Coffee &amp; Cocktail'!BY$7="N/A"),"3:Mirrored - Value is required",""),""))))))</f>
        <v/>
      </c>
      <c r="BZ8" s="37">
        <f t="array" ref="BZ8:BZ507">_xlfn.MAP('441 - Coffee &amp; Cocktail'!B8:B507,'441 - Coffee &amp; Cocktail'!BZ8:BZ507,_xlfn.LAMBDA(_xlpm.part,_xlpm.val,IF(_xlpm.part="","",IF(AND(_xlpm.val="",BZ$3="Required"),IF(OR('441 - Coffee &amp; Cocktail'!BZ$7="",'441 - Coffee &amp; Cocktail'!BZ$7="N/A"),"3:Table Base Type - Value is required",""),""))))</f>
        <v/>
      </c>
      <c r="CA8" s="37">
        <f t="array" ref="CA8:CA507">_xlfn.MAP('441 - Coffee &amp; Cocktail'!B8:B507,'441 - Coffee &amp; Cocktail'!CA8:CA507,'441 - Coffee &amp; Cocktail'!BZ8:BZ507,_xlfn.LAMBDA(_xlpm.part,_xlpm.val,_xlpm.dep1,IF(_xlpm.part="","",_xlfn.LET(_xlpm.check1,IF(AND(_xlpm.val="",OR(ISNUMBER(SEARCH("Frame",_xlpm.dep1)),ISNUMBER(SEARCH("Sled",_xlpm.dep1)))),"2:Autofill",""),IF(LEN(_xlpm.check1)&gt;0,_xlpm.check1,IF(AND(_xlpm.val="",CA$3="Required"),IF(OR('441 - Coffee &amp; Cocktail'!CA$7="",'441 - Coffee &amp; Cocktail'!CA$7="N/A"),"3:Wheels / Casters Included - Value is required",""),""))))))</f>
        <v/>
      </c>
      <c r="CB8" s="37">
        <f t="array" ref="CB8:CB507">_xlfn.MAP('441 - Coffee &amp; Cocktail'!B8:B507,'441 - Coffee &amp; Cocktail'!CB8:CB507,'441 - Coffee &amp; Cocktail'!BT8:BT507,_xlfn.LAMBDA(_xlpm.part,_xlpm.val,_xlpm.dep1,IF(_xlpm.part="","",_xlfn.LET(_xlpm.check1,IF(AND(_xlpm.val="",AND(NOT(OR(ISNUMBER(SEARCH("Manufactured Wood",_xlpm.dep1)),ISNUMBER(SEARCH("Marble",_xlpm.dep1)),ISNUMBER(SEARCH("Solid + Manufactured Wood",_xlpm.dep1)),ISNUMBER(SEARCH("Solid Wood",_xlpm.dep1)))),_xlpm.dep1&lt;&gt;"")),"2:Autofill",""),IF(LEN(_xlpm.check1)&gt;0,_xlpm.check1,IF(AND(_xlpm.val="",CB$3="Required"),IF(OR('441 - Coffee &amp; Cocktail'!CB$7="",'441 - Coffee &amp; Cocktail'!CB$7="N/A"),"3:Purposeful Distressing Type - Value is required",""),""))))))</f>
        <v/>
      </c>
      <c r="CC8" s="37">
        <f t="array" ref="CC8:CC507">_xlfn.MAP('441 - Coffee &amp; Cocktail'!B8:B507,'441 - Coffee &amp; Cocktail'!CC8:CC507,_xlfn.LAMBDA(_xlpm.part,_xlpm.val,IF(_xlpm.part="","",IF(AND(_xlpm.val="",CC$3="Required"),IF(OR('441 - Coffee &amp; Cocktail'!CC$7="",'441 - Coffee &amp; Cocktail'!CC$7="N/A"),"3:Weight Capacity - Value is required",""),""))))</f>
        <v/>
      </c>
      <c r="CD8" s="37">
        <f t="array" ref="CD8:CD507">_xlfn.MAP('441 - Coffee &amp; Cocktail'!B8:B507,'441 - Coffee &amp; Cocktail'!CD8:CD507,_xlfn.LAMBDA(_xlpm.part,_xlpm.val,IF(_xlpm.part="","",_xlfn.LET(_xlpm.check1,IF(NOT(ISBLANK(_xlpm.val)),_xlfn.LET(_xlpm.items,_xlfn.TEXTSPLIT(_xlpm.val,";"),_xlpm.trimmed,_xlfn.MAP(_xlpm.items,_xlfn.LAMBDA(_xlpm.x,TRIM(_xlpm.x))),_xlpm.invalid,_xlfn._xlws.FILTER(_xlpm.trimmed,ISNA(MATCH(_xlpm.trimmed,allowed223537,0)),""),IF(AND(_xlpm.invalid&lt;&gt;"",COUNTA(_xlpm.invalid)&gt;0),"1:Please select valid values from the provided list. Answers are case-sensitive and must be separated by a semicolon.","")),""),IF(LEN(_xlpm.check1)&gt;0,_xlpm.check1,IF(AND(_xlpm.val="",CD$3="Required"),IF(OR('441 - Coffee &amp; Cocktail'!CD$7="",'441 - Coffee &amp; Cocktail'!CD$7="N/A"),"3:Supplier Intended and Approved Use - Value is required",""),""))))))</f>
        <v/>
      </c>
      <c r="CE8" s="37">
        <f t="array" ref="CE8:CE507">_xlfn.MAP('441 - Coffee &amp; Cocktail'!B8:B507,'441 - Coffee &amp; Cocktail'!CE8:CE507,_xlfn.LAMBDA(_xlpm.part,_xlpm.val,IF(_xlpm.part="","",IF(AND(_xlpm.val="",CE$3="Required"),IF(OR('441 - Coffee &amp; Cocktail'!CE$7="",'441 - Coffee &amp; Cocktail'!CE$7="N/A"),"3:Plug-In - Value is required",""),""))))</f>
        <v/>
      </c>
      <c r="CF8" s="37">
        <f t="array" ref="CF8:CF507">_xlfn.MAP('441 - Coffee &amp; Cocktail'!B8:B507,'441 - Coffee &amp; Cocktail'!CF8:CF507,_xlfn.LAMBDA(_xlpm.part,_xlpm.val,IF(_xlpm.part="","",IF(AND(_xlpm.val="",CF$3="Required"),IF(OR('441 - Coffee &amp; Cocktail'!CF$7="",'441 - Coffee &amp; Cocktail'!CF$7="N/A"),"3:Storage Included - Value is required",""),""))))</f>
        <v/>
      </c>
      <c r="CG8" s="37">
        <f t="array" ref="CG8:CG507">_xlfn.MAP('441 - Coffee &amp; Cocktail'!B8:B507,'441 - Coffee &amp; Cocktail'!CG8:CG507,'441 - Coffee &amp; Cocktail'!CF8:CF507,_xlfn.LAMBDA(_xlpm.part,_xlpm.val,_xlpm.dep1,IF(_xlpm.part="","",_xlfn.LET(_xlpm.check1,IF(AND(_xlpm.val="",ISNUMBER(SEARCH("No",_xlpm.dep1))),"2:Autofill",""),IF(LEN(_xlpm.check1)&gt;0,_xlpm.check1,_xlfn.LET(_xlpm.check2,IF(ISNUMBER(SEARCH("No",_xlpm.dep1)),IF(_xlpm.val&lt;&gt;"No","1:Based on Storage Included, value should be No",""),""),IF(LEN(_xlpm.check2)&gt;0,_xlpm.check2,IF(AND(_xlpm.val="",CG$3="Required"),IF(OR('441 - Coffee &amp; Cocktail'!CG$7="",'441 - Coffee &amp; Cocktail'!CG$7="N/A"),"3:Shelves Included - Value is required",""),""))))))))</f>
        <v/>
      </c>
      <c r="CH8" s="37">
        <f t="array" ref="CH8:CH507">_xlfn.MAP('441 - Coffee &amp; Cocktail'!B8:B507,'441 - Coffee &amp; Cocktail'!CH8:CH507,'441 - Coffee &amp; Cocktail'!CF8:CF507,_xlfn.LAMBDA(_xlpm.part,_xlpm.val,_xlpm.dep1,IF(_xlpm.part="","",_xlfn.LET(_xlpm.check1,IF(AND(_xlpm.val="",ISNUMBER(SEARCH("No",_xlpm.dep1))),"2:Autofill",""),IF(LEN(_xlpm.check1)&gt;0,_xlpm.check1,_xlfn.LET(_xlpm.check2,IF(ISNUMBER(SEARCH("No",_xlpm.dep1)),IF(_xlpm.val&lt;&gt;"No","1:Based on Storage Included, value should be No",""),""),IF(LEN(_xlpm.check2)&gt;0,_xlpm.check2,IF(AND(_xlpm.val="",CH$3="Required"),IF(OR('441 - Coffee &amp; Cocktail'!CH$7="",'441 - Coffee &amp; Cocktail'!CH$7="N/A"),"3:Drawers Included - Value is required",""),""))))))))</f>
        <v/>
      </c>
      <c r="CI8" s="37">
        <f t="array" ref="CI8:CI507">_xlfn.MAP('441 - Coffee &amp; Cocktail'!B8:B507,'441 - Coffee &amp; Cocktail'!CI8:CI507,'441 - Coffee &amp; Cocktail'!CF8:CF507,_xlfn.LAMBDA(_xlpm.part,_xlpm.val,_xlpm.dep1,IF(_xlpm.part="","",_xlfn.LET(_xlpm.check1,IF(AND(_xlpm.val="",ISNUMBER(SEARCH("No",_xlpm.dep1))),"2:Autofill",""),IF(LEN(_xlpm.check1)&gt;0,_xlpm.check1,_xlfn.LET(_xlpm.check2,IF(ISNUMBER(SEARCH("No",_xlpm.dep1)),IF(_xlpm.val&lt;&gt;"No","1:Based on Storage Included, value should be No",""),""),IF(LEN(_xlpm.check2)&gt;0,_xlpm.check2,IF(AND(_xlpm.val="",CI$3="Required"),IF(OR('441 - Coffee &amp; Cocktail'!CI$7="",'441 - Coffee &amp; Cocktail'!CI$7="N/A"),"3:Cabinets Included - Value is required",""),""))))))))</f>
        <v/>
      </c>
      <c r="CJ8" s="37">
        <f t="array" ref="CJ8:CJ507">_xlfn.MAP('441 - Coffee &amp; Cocktail'!B8:B507,'441 - Coffee &amp; Cocktail'!CJ8:CJ507,'441 - Coffee &amp; Cocktail'!BT8:BT507,_xlfn.LAMBDA(_xlpm.part,_xlpm.val,_xlpm.dep1,IF(_xlpm.part="","",_xlfn.LET(_xlpm.check1,IF(AND(_xlpm.val="",OR(ISNUMBER(SEARCH("Stone",_xlpm.dep1)),ISNUMBER(SEARCH("Solid Wood",_xlpm.dep1)))),"2:Autofill",""),IF(LEN(_xlpm.check1)&gt;0,_xlpm.check1,IF(AND(_xlpm.val="",CJ$3="Required"),IF(OR('441 - Coffee &amp; Cocktail'!CJ$7="",'441 - Coffee &amp; Cocktail'!CJ$7="N/A"),"3:Decal/Laminate Design - Value is required",""),""))))))</f>
        <v/>
      </c>
      <c r="CK8" s="37">
        <f t="array" ref="CK8:CK507">_xlfn.MAP('441 - Coffee &amp; Cocktail'!B8:B507,'441 - Coffee &amp; Cocktail'!CK8:CK507,_xlfn.LAMBDA(_xlpm.part,_xlpm.val,IF(_xlpm.part="","",IF(AND(_xlpm.val="",CK$3="Required"),IF(OR('441 - Coffee &amp; Cocktail'!CK$7="",'441 - Coffee &amp; Cocktail'!CK$7="N/A"),"3:Removable Tray - Value is required",""),""))))</f>
        <v/>
      </c>
      <c r="CL8" s="37">
        <f t="array" ref="CL8:CL507">_xlfn.MAP('441 - Coffee &amp; Cocktail'!B8:B507,'441 - Coffee &amp; Cocktail'!CL8:CL507,_xlfn.LAMBDA(_xlpm.part,_xlpm.val,IF(_xlpm.part="","",_xlfn.LET(_xlpm.check1,IF(NOT(ISBLANK(_xlpm.val)),_xlfn.LET(_xlpm.items,_xlfn.TEXTSPLIT(_xlpm.val,";"),_xlpm.trimmed,_xlfn.MAP(_xlpm.items,_xlfn.LAMBDA(_xlpm.x,TRIM(_xlpm.x))),_xlpm.invalid,_xlfn._xlws.FILTER(_xlpm.trimmed,ISNA(MATCH(_xlpm.trimmed,allowed239997,0)),""),IF(AND(_xlpm.invalid&lt;&gt;"",COUNTA(_xlpm.invalid)&gt;0),"1:Please select valid values from the provided list. Answers are case-sensitive and must be separated by a semicolon.","")),""),IF(LEN(_xlpm.check1)&gt;0,_xlpm.check1,IF(AND(_xlpm.val="",CL$3="Required"),IF(OR('441 - Coffee &amp; Cocktail'!CL$7="",'441 - Coffee &amp; Cocktail'!CL$7="N/A"),"3:Set Type - Value is required",""),""))))))</f>
        <v/>
      </c>
      <c r="CM8" s="37">
        <f t="array" ref="CM8:CM507">_xlfn.MAP('441 - Coffee &amp; Cocktail'!B8:B507,'441 - Coffee &amp; Cocktail'!CM8:CM507,_xlfn.LAMBDA(_xlpm.part,_xlpm.val,IF(_xlpm.part="","",IF(AND(_xlpm.val="",CM$3="Required"),IF(OR('441 - Coffee &amp; Cocktail'!CM$7="",'441 - Coffee &amp; Cocktail'!CM$7="N/A"),"3:Country of Origin - Additional Details - Value is required",""),""))))</f>
        <v/>
      </c>
      <c r="CN8" s="37">
        <f t="array" ref="CN8:CN507">_xlfn.MAP('441 - Coffee &amp; Cocktail'!B8:B507,'441 - Coffee &amp; Cocktail'!CN8:CN507,_xlfn.LAMBDA(_xlpm.part,_xlpm.val,IF(_xlpm.part="","",IF(AND(_xlpm.val="",CN$3="Required"),IF(OR('441 - Coffee &amp; Cocktail'!CN$7="",'441 - Coffee &amp; Cocktail'!CN$7="N/A"),"3:Inlaid Detail - Value is required",""),""))))</f>
        <v/>
      </c>
      <c r="CO8" s="37">
        <f t="array" ref="CO8:CO507">_xlfn.MAP('441 - Coffee &amp; Cocktail'!B8:B507,'441 - Coffee &amp; Cocktail'!CO8:CO507,_xlfn.LAMBDA(_xlpm.part,_xlpm.val,IF(_xlpm.part="","",IF(AND(_xlpm.val="",CO$3="Required"),IF(OR('441 - Coffee &amp; Cocktail'!CO$7="",'441 - Coffee &amp; Cocktail'!CO$7="N/A"),"3:Main Wood Joinery Method - Value is required",""),""))))</f>
        <v/>
      </c>
      <c r="CP8" s="37">
        <f t="array" ref="CP8:CP507">_xlfn.MAP('441 - Coffee &amp; Cocktail'!B8:B507,'441 - Coffee &amp; Cocktail'!CP8:CP507,_xlfn.LAMBDA(_xlpm.part,_xlpm.val,IF(_xlpm.part="","",IF(AND(_xlpm.val="",CP$3="Required"),IF(OR('441 - Coffee &amp; Cocktail'!CP$7="",'441 - Coffee &amp; Cocktail'!CP$7="N/A"),"3:Kiln-Dried Wood - Value is required",""),""))))</f>
        <v/>
      </c>
      <c r="CQ8" s="37">
        <f t="array" ref="CQ8:CQ507">_xlfn.MAP('441 - Coffee &amp; Cocktail'!B8:B507,'441 - Coffee &amp; Cocktail'!CQ8:CQ507,_xlfn.LAMBDA(_xlpm.part,_xlpm.val,IF(_xlpm.part="","",IF(AND(_xlpm.val="",CQ$3="Required"),IF(OR('441 - Coffee &amp; Cocktail'!CQ$7="",'441 - Coffee &amp; Cocktail'!CQ$7="N/A"),"3:Battery or Batteries Included - Value is required",""),""))))</f>
        <v/>
      </c>
      <c r="CR8" s="37">
        <f t="array" ref="CR8:CR507">_xlfn.MAP('441 - Coffee &amp; Cocktail'!B8:B507,'441 - Coffee &amp; Cocktail'!CR8:CR507,'441 - Coffee &amp; Cocktail'!CQ8:CQ507,_xlfn.LAMBDA(_xlpm.part,_xlpm.val,_xlpm.dep1,IF(_xlpm.part="","",_xlfn.LET(_xlpm.check1,IF(AND(_xlpm.val="",_xlpm.dep1="No"),"2:Autofill",""),IF(LEN(_xlpm.check1)&gt;0,_xlpm.check1,_xlfn.LET(_xlpm.check2,IF(_xlpm.dep1="No",IF(_xlpm.val&lt;&gt;"Does Not Apply","1:Since Battery or Batteries Included equals 'No', this value should be 'Does Not Apply'",""),""),IF(LEN(_xlpm.check2)&gt;0,_xlpm.check2,_xlfn.LET(_xlpm.check3,IF(_xlpm.dep1="Yes",IF(_xlpm.val="",IF(OR('441 - Coffee &amp; Cocktail'!CR$7="",'441 - Coffee &amp; Cocktail'!CR$7="N/A"),"3:Since Battery or Batteries Included equals 'Yes', this field is required",""),""),""),IF(LEN(_xlpm.check3)&gt;0,_xlpm.check3,IF(AND(_xlpm.val="",CR$3="Required"),IF(OR('441 - Coffee &amp; Cocktail'!CR$7="",'441 - Coffee &amp; Cocktail'!CR$7="N/A"),"3:Battery Composition - Value is required",""),""))))))))))</f>
        <v/>
      </c>
      <c r="CS8" s="37">
        <f t="array" ref="CS8:CS507">_xlfn.MAP('441 - Coffee &amp; Cocktail'!B8:B507,'441 - Coffee &amp; Cocktail'!CS8:CS507,'441 - Coffee &amp; Cocktail'!CQ8:CQ507,_xlfn.LAMBDA(_xlpm.part,_xlpm.val,_xlpm.dep1,IF(_xlpm.part="","",_xlfn.LET(_xlpm.check1,IF(AND(_xlpm.val="",_xlpm.dep1="No"),"2:Autofill",""),IF(LEN(_xlpm.check1)&gt;0,_xlpm.check1,_xlfn.LET(_xlpm.check2,IF(_xlpm.dep1="No",IF(_xlpm.val&lt;&gt;"Does Not Apply","1:Since Battery or Batteries Included equals 'No', this value should be 'Does Not Apply'",""),""),IF(LEN(_xlpm.check2)&gt;0,_xlpm.check2,_xlfn.LET(_xlpm.check3,IF(_xlpm.dep1="Yes",IF(_xlpm.val="",IF(OR('441 - Coffee &amp; Cocktail'!CS$7="",'441 - Coffee &amp; Cocktail'!CS$7="N/A"),"3:Since Battery or Batteries Included equals 'Yes', this field is required",""),""),""),IF(LEN(_xlpm.check3)&gt;0,_xlpm.check3,IF(AND(_xlpm.val="",CS$3="Required"),IF(OR('441 - Coffee &amp; Cocktail'!CS$7="",'441 - Coffee &amp; Cocktail'!CS$7="N/A"),"3:Battery Type - Value is required",""),""))))))))))</f>
        <v/>
      </c>
      <c r="CT8" s="37">
        <f t="array" ref="CT8:CT507">_xlfn.MAP('441 - Coffee &amp; Cocktail'!B8:B507,'441 - Coffee &amp; Cocktail'!CT8:CT507,'441 - Coffee &amp; Cocktail'!CQ8:CQ507,_xlfn.LAMBDA(_xlpm.part,_xlpm.val,_xlpm.dep1,IF(_xlpm.part="","",_xlfn.LET(_xlpm.check1,IF(AND(_xlpm.val="",_xlpm.dep1="No"),"2:Autofill",""),IF(LEN(_xlpm.check1)&gt;0,_xlpm.check1,_xlfn.LET(_xlpm.check2,IF(_xlpm.dep1="No",IF(_xlpm.val&lt;&gt;"Does Not Apply","1:Since Battery or Batteries Included equals 'No', this value should be 'Does Not Apply'",""),""),IF(LEN(_xlpm.check2)&gt;0,_xlpm.check2,_xlfn.LET(_xlpm.check3,IF(_xlpm.dep1="Yes",IF(_xlpm.val="",IF(OR('441 - Coffee &amp; Cocktail'!CT$7="",'441 - Coffee &amp; Cocktail'!CT$7="N/A"),"3:Since Battery or Batteries Included equals 'Yes', this field is required",""),""),""),IF(LEN(_xlpm.check3)&gt;0,_xlpm.check3,IF(AND(_xlpm.val="",CT$3="Required"),IF(OR('441 - Coffee &amp; Cocktail'!CT$7="",'441 - Coffee &amp; Cocktail'!CT$7="N/A"),"3:Number of Batteries - Value is required",""),""))))))))))</f>
        <v/>
      </c>
      <c r="CU8" s="37">
        <f t="array" ref="CU8:CU507">_xlfn.MAP('441 - Coffee &amp; Cocktail'!B8:B507,'441 - Coffee &amp; Cocktail'!CU8:CU507,'441 - Coffee &amp; Cocktail'!CQ8:CQ507,'441 - Coffee &amp; Cocktail'!CR8:CR507,_xlfn.LAMBDA(_xlpm.part,_xlpm.val,_xlpm.dep1,_xlpm.dep2,IF(_xlpm.part="","",_xlfn.LET(_xlpm.check1,IF(AND(_xlpm.val="",OR(_xlpm.dep1="No",AND(NOT(OR(ISNUMBER(SEARCH("Lithium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Apply'",""),""),IF(LEN(_xlpm.check2)&gt;0,_xlpm.check2,_xlfn.LET(_xlpm.check3,IF(AND(NOT(OR(ISNUMBER(SEARCH("Lithium Metal",_xlpm.dep2)),ISNUMBER(SEARCH("Lithium Ion / Lithium Polymer",_xlpm.dep2)))),_xlpm.dep2&lt;&gt;""),IF(_xlpm.val&lt;&gt;"Does Not Apply","1:Based on Battery Composition, value should be Does Not Apply",""),""),IF(LEN(_xlpm.check3)&gt;0,_xlpm.check3,_xlfn.LET(_xlpm.check4,IF(_xlpm.dep1="Yes",IF(_xlpm.val="",IF(OR('441 - Coffee &amp; Cocktail'!CU$7="",'441 - Coffee &amp; Cocktail'!CU$7="N/A"),"3:Since Battery or Batteries Included equals 'Yes', this field is required",""),""),""),IF(LEN(_xlpm.check4)&gt;0,_xlpm.check4,IF(AND(_xlpm.val="",CU$3="Required"),IF(OR('441 - Coffee &amp; Cocktail'!CU$7="",'441 - Coffee &amp; Cocktail'!CU$7="N/A"),"3:Battery Shipment - Value is required",""),""))))))))))))</f>
        <v/>
      </c>
      <c r="CV8" s="37">
        <f t="array" ref="CV8:CV507">_xlfn.MAP('441 - Coffee &amp; Cocktail'!B8:B507,'441 - Coffee &amp; Cocktail'!CV8:CV507,'441 - Coffee &amp; Cocktail'!CQ8:CQ507,'441 - Coffee &amp; Cocktail'!CR8:CR507,_xlfn.LAMBDA(_xlpm.part,_xlpm.val,_xlpm.dep1,_xlpm.dep2,IF(_xlpm.part="","",_xlfn.LET(_xlpm.check1,IF(AND(_xlpm.val="",OR(_xlpm.dep1="No",_xlpm.dep2="Lithium Ion / Lithium Polymer",AND(NOT(OR(ISNUMBER(SEARCH("Lithium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Apply'",""),""),IF(LEN(_xlpm.check2)&gt;0,_xlpm.check2,_xlfn.LET(_xlpm.check3,IF(_xlpm.dep2="Lithium Ion / Lithium Polymer",IF(_xlpm.val&lt;&gt;"Does Not Apply","1:Based on Battery Composition, value should be Does Not Apply",""),""),IF(LEN(_xlpm.check3)&gt;0,_xlpm.check3,_xlfn.LET(_xlpm.check4,IF(AND(NOT(OR(ISNUMBER(SEARCH("Lithium Metal",_xlpm.dep2)),ISNUMBER(SEARCH("Lithium Ion / Lithium Polymer",_xlpm.dep2)))),_xlpm.dep2&lt;&gt;""),IF(_xlpm.val&lt;&gt;"Does Not Apply","1:Based on Battery Composition, value should be Does Not Apply",""),""),IF(LEN(_xlpm.check4)&gt;0,_xlpm.check4,_xlfn.LET(_xlpm.check5,IF(_xlpm.dep1="Yes",IF(_xlpm.val="",IF(OR('441 - Coffee &amp; Cocktail'!CV$7="",'441 - Coffee &amp; Cocktail'!CV$7="N/A"),"3:Since Battery or Batteries Included equals 'Yes', this field is required",""),""),""),IF(LEN(_xlpm.check5)&gt;0,_xlpm.check5,IF(AND(_xlpm.val="",CV$3="Required"),IF(OR('441 - Coffee &amp; Cocktail'!CV$7="",'441 - Coffee &amp; Cocktail'!CV$7="N/A"),"3:Lithium Content - Value is required",""),""))))))))))))))</f>
        <v/>
      </c>
      <c r="CW8" s="37">
        <f t="array" ref="CW8:CW507">_xlfn.MAP('441 - Coffee &amp; Cocktail'!B8:B507,'441 - Coffee &amp; Cocktail'!CW8:CW507,'441 - Coffee &amp; Cocktail'!CQ8:CQ507,'441 - Coffee &amp; Cocktail'!CR8:CR507,'441 - Coffee &amp; Cocktail'!CS8:CS507,_xlfn.LAMBDA(_xlpm.part,_xlpm.val,_xlpm.dep1,_xlpm.dep2,_xlpm.dep3,IF(_xlpm.part="","",_xlfn.LET(_xlpm.check1,IF(AND(_xlpm.val="",OR(_xlpm.dep1="No",_xlpm.dep2="Lithium Metal",AND(NOT(OR(ISNUMBER(SEARCH("Lithium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Apply'",""),""),IF(LEN(_xlpm.check2)&gt;0,_xlpm.check2,_xlfn.LET(_xlpm.check3,IF(_xlpm.dep2="Lithium Metal",IF(_xlpm.val&lt;&gt;"Does Not Apply","1:Based on Battery Composition, value should be Does Not Apply",""),""),IF(LEN(_xlpm.check3)&gt;0,_xlpm.check3,_xlfn.LET(_xlpm.check4,IF(AND(NOT(OR(ISNUMBER(SEARCH("Lithium Metal",_xlpm.dep2)),ISNUMBER(SEARCH("Lithium Ion / Lithium Polymer",_xlpm.dep2)))),_xlpm.dep2&lt;&gt;""),IF(_xlpm.val&lt;&gt;"Does Not Apply","1:Based on Battery Composition, value should be Does Not Apply",""),""),IF(LEN(_xlpm.check4)&gt;0,_xlpm.check4,_xlfn.LET(_xlpm.check5,IF(OR(ISNUMBER(SEARCH("Cell",_xlpm.dep3)),ISNUMBER(SEARCH("Button Cell",_xlpm.dep3))),IF(OR(_xlpm.val="Batteries exceeding 300w/h",_xlpm.val="Batteries of between 100w/h and 300 w/h",_xlpm.val="Batteries of 100w/h or less"),"1:Based on Battery Type, value should not be Batteries exceeding 300w/h, Batteries of between 100w/h and 300 w/h, Batteries of 100w/h or less",""),""),IF(LEN(_xlpm.check5)&gt;0,_xlpm.check5,_xlfn.LET(_xlpm.check6,IF(ISNUMBER(SEARCH("Battery",_xlpm.dep3)),IF(OR(_xlpm.val="Cells of between 20w/h and 60w/h",_xlpm.val="Cells exceeding 60w/h",_xlpm.val="Cells of 20w/h or less"),"1:Based on Battery Type, value should not be Cells of between 20w/h and 60w/h, Cells exceeding 60w/h, Cells of 20w/h or less",""),""),IF(LEN(_xlpm.check6)&gt;0,_xlpm.check6,_xlfn.LET(_xlpm.check7,IF(_xlpm.dep1="Yes",IF(_xlpm.val="",IF(OR('441 - Coffee &amp; Cocktail'!CW$7="",'441 - Coffee &amp; Cocktail'!CW$7="N/A"),"3:Since Battery or Batteries Included equals 'Yes', this field is required",""),""),""),IF(LEN(_xlpm.check7)&gt;0,_xlpm.check7,IF(AND(_xlpm.val="",CW$3="Required"),IF(OR('441 - Coffee &amp; Cocktail'!CW$7="",'441 - Coffee &amp; Cocktail'!CW$7="N/A"),"3:Watt Rating of Cells / Battery - Value is required",""),""))))))))))))))))))</f>
        <v/>
      </c>
      <c r="CX8" s="37">
        <f t="array" ref="CX8:CX507">_xlfn.MAP('441 - Coffee &amp; Cocktail'!B8:B507,'441 - Coffee &amp; Cocktail'!CX8:CX507,'441 - Coffee &amp; Cocktail'!CQ8:CQ507,'441 - Coffee &amp; Cocktail'!CR8:CR507,_xlfn.LAMBDA(_xlpm.part,_xlpm.val,_xlpm.dep1,_xlpm.dep2,IF(_xlpm.part="","",_xlfn.LET(_xlpm.check1,IF(AND(_xlpm.val="",OR(_xlpm.dep1="No",AND(NOT(OR(ISNUMBER(SEARCH("Lithium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Apply'",""),""),IF(LEN(_xlpm.check2)&gt;0,_xlpm.check2,_xlfn.LET(_xlpm.check3,IF(AND(NOT(OR(ISNUMBER(SEARCH("Lithium Metal",_xlpm.dep2)),ISNUMBER(SEARCH("Lithium Ion / Lithium Polymer",_xlpm.dep2)))),_xlpm.dep2&lt;&gt;""),IF(_xlpm.val&lt;&gt;"Does Not Apply","1:Based on Battery Composition, value should be Does Not Apply",""),""),IF(LEN(_xlpm.check3)&gt;0,_xlpm.check3,_xlfn.LET(_xlpm.check4,IF(_xlpm.dep1="Yes",IF(_xlpm.val="",IF(OR('441 - Coffee &amp; Cocktail'!CX$7="",'441 - Coffee &amp; Cocktail'!CX$7="N/A"),"3:Since Battery or Batteries Included equals 'Yes', this field is required",""),""),""),IF(LEN(_xlpm.check4)&gt;0,_xlpm.check4,IF(AND(_xlpm.val="",CX$3="Required"),IF(OR('441 - Coffee &amp; Cocktail'!CX$7="",'441 - Coffee &amp; Cocktail'!CX$7="N/A"),"3:Weight of Cells / Battery - Value is required",""),""))))))))))))</f>
        <v/>
      </c>
      <c r="CY8" s="37">
        <f t="array" ref="CY8:CY507">_xlfn.MAP('441 - Coffee &amp; Cocktail'!B8:B507,'441 - Coffee &amp; Cocktail'!CY8:CY507,_xlfn.LAMBDA(_xlpm.part,_xlpm.val,IF(_xlpm.part="","",IF(AND(_xlpm.val="",CY$3="Required"),IF(OR('441 - Coffee &amp; Cocktail'!CY$7="",'441 - Coffee &amp; Cocktail'!CY$7="N/A"),"3:Unfinished - Value is required",""),""))))</f>
        <v/>
      </c>
      <c r="CZ8" s="37">
        <f t="array" ref="CZ8:CZ507">_xlfn.MAP('441 - Coffee &amp; Cocktail'!B8:B507,'441 - Coffee &amp; Cocktail'!CZ8:CZ507,_xlfn.LAMBDA(_xlpm.part,_xlpm.val,IF(_xlpm.part="","",IF(AND(_xlpm.val="",CZ$3="Required"),IF(OR('441 - Coffee &amp; Cocktail'!CZ$7="",'441 - Coffee &amp; Cocktail'!CZ$7="N/A"),"3:Leg Design - Value is required",""),""))))</f>
        <v/>
      </c>
      <c r="DA8" s="37">
        <f t="array" ref="DA8:DA507">_xlfn.MAP('441 - Coffee &amp; Cocktail'!B8:B507,'441 - Coffee &amp; Cocktail'!DA8:DA507,_xlfn.LAMBDA(_xlpm.part,_xlpm.val,IF(_xlpm.part="","",IF(AND(_xlpm.val="",DA$3="Required"),IF(OR('441 - Coffee &amp; Cocktail'!DA$7="",'441 - Coffee &amp; Cocktail'!DA$7="N/A"),"3:Base Color - Value is required",""),""))))</f>
        <v/>
      </c>
      <c r="DB8" s="37">
        <f t="array" ref="DB8:DB507">_xlfn.MAP('441 - Coffee &amp; Cocktail'!B8:B507,'441 - Coffee &amp; Cocktail'!DB8:DB507,'441 - Coffee &amp; Cocktail'!BT8:BT507,_xlfn.LAMBDA(_xlpm.part,_xlpm.val,_xlpm.dep1,IF(_xlpm.part="","",_xlfn.LET(_xlpm.check1,IF(AND(_xlpm.val="",AND(NOT(OR(ISNUMBER(SEARCH("Manufactured Wood",_xlpm.dep1)),ISNUMBER(SEARCH("Marble",_xlpm.dep1)),ISNUMBER(SEARCH("Solid + Manufactured Wood",_xlpm.dep1)),ISNUMBER(SEARCH("Solid Wood",_xlpm.dep1)))),_xlpm.dep1&lt;&gt;"")),"2:Autofill",""),IF(LEN(_xlpm.check1)&gt;0,_xlpm.check1,IF(AND(_xlpm.val="",DB$3="Required"),IF(OR('441 - Coffee &amp; Cocktail'!DB$7="",'441 - Coffee &amp; Cocktail'!DB$7="N/A"),"3:Wood Species - Value is required",""),""))))))</f>
        <v/>
      </c>
      <c r="DC8" s="37">
        <f t="array" ref="DC8:DC507">_xlfn.MAP('441 - Coffee &amp; Cocktail'!B8:B507,'441 - Coffee &amp; Cocktail'!DC8:DC507,_xlfn.LAMBDA(_xlpm.part,_xlpm.val,IF(_xlpm.part="","",IF(AND(_xlpm.val="",DC$3="Required"),IF(OR('441 - Coffee &amp; Cocktail'!DC$7="",'441 - Coffee &amp; Cocktail'!DC$7="N/A"),"3:Pieces Included - Value is required",""),""))))</f>
        <v/>
      </c>
      <c r="DD8" s="37">
        <f t="array" ref="DD8:DD507">_xlfn.MAP('441 - Coffee &amp; Cocktail'!B8:B507,'441 - Coffee &amp; Cocktail'!DD8:DD507,_xlfn.LAMBDA(_xlpm.part,_xlpm.val,IF(_xlpm.part="","",IF(AND(_xlpm.val="",DD$3="Required"),IF(OR('441 - Coffee &amp; Cocktail'!DD$7="",'441 - Coffee &amp; Cocktail'!DD$7="N/A"),"3:Scalloped Edges - Value is required",""),""))))</f>
        <v/>
      </c>
      <c r="DE8" s="37">
        <f t="array" ref="DE8:DE507">_xlfn.MAP('441 - Coffee &amp; Cocktail'!B8:B507,'441 - Coffee &amp; Cocktail'!DE8:DE507,_xlfn.LAMBDA(_xlpm.part,_xlpm.val,IF(_xlpm.part="","",IF(AND(_xlpm.val="",DE$3="Required"),IF(OR('441 - Coffee &amp; Cocktail'!DE$7="",'441 - Coffee &amp; Cocktail'!DE$7="N/A"),"3:Fluted Detailing - Value is required",""),""))))</f>
        <v/>
      </c>
      <c r="DF8" s="37">
        <f t="array" ref="DF8:DF507">_xlfn.MAP('441 - Coffee &amp; Cocktail'!B8:B507,'441 - Coffee &amp; Cocktail'!DF8:DF507,_xlfn.LAMBDA(_xlpm.part,_xlpm.val,IF(_xlpm.part="","",IF(AND(_xlpm.val="",DF$3="Required"),IF(OR('441 - Coffee &amp; Cocktail'!DF$7="",'441 - Coffee &amp; Cocktail'!DF$7="N/A"),"3:Ribbed Detailing - Value is required",""),""))))</f>
        <v/>
      </c>
      <c r="DG8" s="37">
        <f t="array" ref="DG8:DG507">_xlfn.MAP('441 - Coffee &amp; Cocktail'!B8:B507,'441 - Coffee &amp; Cocktail'!DG8:DG507,_xlfn.LAMBDA(_xlpm.part,_xlpm.val,IF(_xlpm.part="","",_xlfn.LET(_xlpm.check1,IF(NOT(ISBLANK(_xlpm.val)),_xlfn.LET(_xlpm.items,_xlfn.TEXTSPLIT(_xlpm.val,";"),_xlpm.trimmed,_xlfn.MAP(_xlpm.items,_xlfn.LAMBDA(_xlpm.x,TRIM(_xlpm.x))),_xlpm.invalid,_xlfn._xlws.FILTER(_xlpm.trimmed,ISNA(MATCH(_xlpm.trimmed,allowed400839,0)),""),IF(AND(_xlpm.invalid&lt;&gt;"",COUNTA(_xlpm.invalid)&gt;0),"1:Please select valid values from the provided list. Answers are case-sensitive and must be separated by a semicolon.","")),""),IF(LEN(_xlpm.check1)&gt;0,_xlpm.check1,IF(AND(_xlpm.val="",DG$3="Required"),IF(OR('441 - Coffee &amp; Cocktail'!DG$7="",'441 - Coffee &amp; Cocktail'!DG$7="N/A"),"3:Durability - Value is required",""),""))))))</f>
        <v/>
      </c>
      <c r="DH8" s="37">
        <f t="array" ref="DH8:DH507">_xlfn.MAP('441 - Coffee &amp; Cocktail'!B8:B507,'441 - Coffee &amp; Cocktail'!DH8:DH507,_xlfn.LAMBDA(_xlpm.part,_xlpm.val,IF(_xlpm.part="","",IF(AND(_xlpm.val="",DH$3="Required"),IF(OR('441 - Coffee &amp; Cocktail'!DH$7="",'441 - Coffee &amp; Cocktail'!DH$7="N/A"),"3:Number of Tables Included - Value is required",""),""))))</f>
        <v/>
      </c>
      <c r="DI8" s="37">
        <f t="array" ref="DI8:DI507">_xlfn.MAP('441 - Coffee &amp; Cocktail'!B8:B507,'441 - Coffee &amp; Cocktail'!DI8:DI507,_xlfn.LAMBDA(_xlpm.part,_xlpm.val,IF(_xlpm.part="","",IF(AND(_xlpm.val="",DI$3="Required"),IF(OR('441 - Coffee &amp; Cocktail'!DI$7="",'441 - Coffee &amp; Cocktail'!DI$7="N/A"),"3:General Certificate of Conformity (GCC) - Value is required",""),""))))</f>
        <v/>
      </c>
      <c r="DJ8" s="37">
        <f t="array" ref="DJ8:DJ507">_xlfn.MAP('441 - Coffee &amp; Cocktail'!B8:B507,'441 - Coffee &amp; Cocktail'!DJ8:DJ507,_xlfn.LAMBDA(_xlpm.part,_xlpm.val,IF(_xlpm.part="","",IF(AND(_xlpm.val="",DJ$3="Required"),IF(OR('441 - Coffee &amp; Cocktail'!DJ$7="",'441 - Coffee &amp; Cocktail'!DJ$7="N/A"),"3:ADA Compliant - Value is required",""),""))))</f>
        <v/>
      </c>
      <c r="DK8" s="37">
        <f t="array" ref="DK8:DK507">_xlfn.MAP('441 - Coffee &amp; Cocktail'!B8:B507,'441 - Coffee &amp; Cocktail'!DK8:DK507,_xlfn.LAMBDA(_xlpm.part,_xlpm.val,IF(_xlpm.part="","",IF(AND(_xlpm.val="",DK$3="Required"),IF(OR('441 - Coffee &amp; Cocktail'!DK$7="",'441 - Coffee &amp; Cocktail'!DK$7="N/A"),"3:Composite Wood Product (CWP) - Value is required",""),""))))</f>
        <v/>
      </c>
      <c r="DL8" s="37">
        <f t="array" ref="DL8:DL507">_xlfn.MAP('441 - Coffee &amp; Cocktail'!B8:B507,'441 - Coffee &amp; Cocktail'!DL8:DL507,'441 - Coffee &amp; Cocktail'!DK8:DK507,_xlfn.LAMBDA(_xlpm.part,_xlpm.val,_xlpm.dep1,IF(_xlpm.part="","",_xlfn.LET(_xlpm.check1,IF(AND(_xlpm.val="",_xlpm.dep1="No"),"2:Autofill",""),IF(LEN(_xlpm.check1)&gt;0,_xlpm.check1,_xlfn.LET(_xlpm.check2,IF(_xlpm.dep1="No",IF(_xlpm.val&lt;&gt;"Does Not Apply","1:Since Composite Wood Product (CWP) equals 'No', this value should be 'Does Not Apply'",""),""),IF(LEN(_xlpm.check2)&gt;0,_xlpm.check2,_xlfn.LET(_xlpm.check3,IF(_xlpm.dep1="Yes",IF(_xlpm.val="Does Not Apply","1:Based on Composite Wood Product (CWP), value should not be Does Not Apply",""),""),IF(LEN(_xlpm.check3)&gt;0,_xlpm.check3,_xlfn.LET(_xlpm.check4,IF(_xlpm.dep1="Yes",IF(_xlpm.val="",IF(OR('441 - Coffee &amp; Cocktail'!DL$7="",'441 - Coffee &amp; Cocktail'!DL$7="N/A"),"3:Since Composite Wood Product (CWP) equals 'Yes', this field is required",""),""),""),IF(LEN(_xlpm.check4)&gt;0,_xlpm.check4,IF(AND(_xlpm.val="",DL$3="Required"),IF(OR('441 - Coffee &amp; Cocktail'!DL$7="",'441 - Coffee &amp; Cocktail'!DL$7="N/A"),"3:CARB Phase II Compliant (formaldehyde emissions) - Value is required",""),""))))))))))))</f>
        <v/>
      </c>
      <c r="DM8" s="37">
        <f t="array" ref="DM8:DM507">_xlfn.MAP('441 - Coffee &amp; Cocktail'!B8:B507,'441 - Coffee &amp; Cocktail'!DM8:DM507,'441 - Coffee &amp; Cocktail'!DK8:DK507,_xlfn.LAMBDA(_xlpm.part,_xlpm.val,_xlpm.dep1,IF(_xlpm.part="","",_xlfn.LET(_xlpm.check1,IF(AND(_xlpm.val="",_xlpm.dep1="No"),"2:Autofill",""),IF(LEN(_xlpm.check1)&gt;0,_xlpm.check1,_xlfn.LET(_xlpm.check2,IF(_xlpm.dep1="No",IF(_xlpm.val&lt;&gt;"Does Not Apply","1:Since Composite Wood Product (CWP) equals 'No', this value should be 'Does Not Apply'",""),""),IF(LEN(_xlpm.check2)&gt;0,_xlpm.check2,_xlfn.LET(_xlpm.check3,IF(_xlpm.dep1="Yes",IF(_xlpm.val="Does Not Apply","1:Based on Composite Wood Product (CWP), value should not be Does Not Apply",""),""),IF(LEN(_xlpm.check3)&gt;0,_xlpm.check3,_xlfn.LET(_xlpm.check4,IF(_xlpm.dep1="Yes",IF(_xlpm.val="",IF(OR('441 - Coffee &amp; Cocktail'!DM$7="",'441 - Coffee &amp; Cocktail'!DM$7="N/A"),"3:Since Composite Wood Product (CWP) equals 'Yes', this field is required",""),""),""),IF(LEN(_xlpm.check4)&gt;0,_xlpm.check4,IF(AND(_xlpm.val="",DM$3="Required"),IF(OR('441 - Coffee &amp; Cocktail'!DM$7="",'441 - Coffee &amp; Cocktail'!DM$7="N/A"),"3:TSCA Title VI Compliant (formaldehyde emissions) - Value is required",""),""))))))))))))</f>
        <v/>
      </c>
      <c r="DN8" s="37">
        <f t="array" ref="DN8:DN507">_xlfn.MAP('441 - Coffee &amp; Cocktail'!B8:B507,'441 - Coffee &amp; Cocktail'!DN8:DN507,'441 - Coffee &amp; Cocktail'!DK8:DK507,_xlfn.LAMBDA(_xlpm.part,_xlpm.val,_xlpm.dep1,IF(_xlpm.part="","",_xlfn.LET(_xlpm.check1,IF(AND(_xlpm.val="",_xlpm.dep1="No"),"2:Autofill",""),IF(LEN(_xlpm.check1)&gt;0,_xlpm.check1,_xlfn.LET(_xlpm.check2,IF(_xlpm.dep1="No",IF(_xlpm.val&lt;&gt;"Does Not Apply","1:Since Composite Wood Product (CWP) equals 'No', this value should be 'Does Not Apply'",""),""),IF(LEN(_xlpm.check2)&gt;0,_xlpm.check2,_xlfn.LET(_xlpm.check3,IF(_xlpm.dep1="Yes",IF(_xlpm.val="Does Not Apply","1:Based on Composite Wood Product (CWP), value should not be Does Not Apply",""),""),IF(LEN(_xlpm.check3)&gt;0,_xlpm.check3,_xlfn.LET(_xlpm.check4,IF(_xlpm.dep1="Yes",IF(_xlpm.val="",IF(OR('441 - Coffee &amp; Cocktail'!DN$7="",'441 - Coffee &amp; Cocktail'!DN$7="N/A"),"3:Since Composite Wood Product (CWP) equals 'Yes', this field is required",""),""),""),IF(LEN(_xlpm.check4)&gt;0,_xlpm.check4,IF(AND(_xlpm.val="",DN$3="Required"),IF(OR('441 - Coffee &amp; Cocktail'!DN$7="",'441 - Coffee &amp; Cocktail'!DN$7="N/A"),"3:CANFER Compliant - Value is required",""),""))))))))))))</f>
        <v/>
      </c>
      <c r="DO8" s="37">
        <f t="array" ref="DO8:DO507">_xlfn.MAP('441 - Coffee &amp; Cocktail'!B8:B507,'441 - Coffee &amp; Cocktail'!DO8:DO507,'441 - Coffee &amp; Cocktail'!BW8:BW507,_xlfn.LAMBDA(_xlpm.part,_xlpm.val,_xlpm.dep1,IF(_xlpm.part="","",_xlfn.LET(_xlpm.check1,IF(AND(_xlpm.val="",ISNUMBER(SEARCH("No",_xlpm.dep1))),"2:Autofill",""),IF(LEN(_xlpm.check1)&gt;0,_xlpm.check1,IF(AND(_xlpm.val="",DO$3="Required"),IF(OR('441 - Coffee &amp; Cocktail'!DO$7="",'441 - Coffee &amp; Cocktail'!DO$7="N/A"),"3:CAL TB 117-2013 Compliant - Value is required",""),""))))))</f>
        <v/>
      </c>
      <c r="DP8" s="37">
        <f t="array" ref="DP8:DP507">_xlfn.MAP('441 - Coffee &amp; Cocktail'!B8:B507,'441 - Coffee &amp; Cocktail'!DP8:DP507,_xlfn.LAMBDA(_xlpm.part,_xlpm.val,IF(_xlpm.part="","",IF(AND(_xlpm.val="",DP$3="Required"),IF(OR('441 - Coffee &amp; Cocktail'!DP$7="",'441 - Coffee &amp; Cocktail'!DP$7="N/A"),"3:Uniform Packaging and Labeling Regulations (UPLR) Compliant - Value is required",""),""))))</f>
        <v/>
      </c>
      <c r="DQ8" s="37">
        <f t="array" ref="DQ8:DQ507">_xlfn.MAP('441 - Coffee &amp; Cocktail'!B8:B507,'441 - Coffee &amp; Cocktail'!DQ8:DQ507,_xlfn.LAMBDA(_xlpm.part,_xlpm.val,IF(_xlpm.part="","",IF(AND(_xlpm.val="",DQ$3="Required"),IF(OR('441 - Coffee &amp; Cocktail'!DQ$7="",'441 - Coffee &amp; Cocktail'!DQ$7="N/A"),"3:Canada Product Restriction - Value is required",""),""))))</f>
        <v/>
      </c>
      <c r="DR8" s="37">
        <f t="array" ref="DR8:DR507">_xlfn.MAP('441 - Coffee &amp; Cocktail'!B8:B507,'441 - Coffee &amp; Cocktail'!DR8:DR507,'441 - Coffee &amp; Cocktail'!DQ8:DQ507,_xlfn.LAMBDA(_xlpm.part,_xlpm.val,_xlpm.dep1,IF(_xlpm.part="","",_xlfn.LET(_xlpm.check1,IF(AND(_xlpm.val="",_xlpm.dep1="No"),"2:Autofill",""),IF(LEN(_xlpm.check1)&gt;0,_xlpm.check1,_xlfn.LET(_xlpm.check2,IF(_xlpm.dep1="No",IF(_xlpm.val&lt;&gt;"Does Not Apply","1:Since Canada Product Restriction equals 'No', this value should be 'Does Not Apply'",""),""),IF(LEN(_xlpm.check2)&gt;0,_xlpm.check2,_xlfn.LET(_xlpm.check3,IF(NOT(ISBLANK(_xlpm.val)),_xlfn.LET(_xlpm.items,_xlfn.TEXTSPLIT(_xlpm.val,";"),_xlpm.trimmed,_xlfn.MAP(_xlpm.items,_xlfn.LAMBDA(_xlpm.x,TRIM(_xlpm.x))),_xlpm.invalid,_xlfn._xlws.FILTER(_xlpm.trimmed,ISNA(MATCH(_xlpm.trimmed,allowed251106,0)),""),IF(AND(_xlpm.invalid&lt;&gt;"",COUNTA(_xlpm.invalid)&gt;0),"1:Please select valid values from the provided list. Answers are case-sensitive and must be separated by a semicolon.","")),""),IF(LEN(_xlpm.check3)&gt;0,_xlpm.check3,_xlfn.LET(_xlpm.check4,IF(_xlpm.dep1="Yes",IF(_xlpm.val="",IF(OR('441 - Coffee &amp; Cocktail'!DR$7="",'441 - Coffee &amp; Cocktail'!DR$7="N/A"),"3:Since Canada Product Restriction equals 'Yes', this field is required",""),""),""),IF(LEN(_xlpm.check4)&gt;0,_xlpm.check4,IF(AND(_xlpm.val="",DR$3="Required"),IF(OR('441 - Coffee &amp; Cocktail'!DR$7="",'441 - Coffee &amp; Cocktail'!DR$7="N/A"),"3:Reason for Restriction - Value is required",""),""))))))))))))</f>
        <v/>
      </c>
      <c r="DS8" s="37">
        <f t="array" ref="DS8:DS507">_xlfn.MAP('441 - Coffee &amp; Cocktail'!B8:B507,'441 - Coffee &amp; Cocktail'!DS8:DS507,'441 - Coffee &amp; Cocktail'!BW8:BW507,_xlfn.LAMBDA(_xlpm.part,_xlpm.val,_xlpm.dep1,IF(_xlpm.part="","",_xlfn.LET(_xlpm.check1,IF(AND(_xlpm.val="",ISNUMBER(SEARCH("No",_xlpm.dep1))),"2:Autofill",""),IF(LEN(_xlpm.check1)&gt;0,_xlpm.check1,_xlfn.LET(_xlpm.check2,IF(ISNUMBER(SEARCH("No",_xlpm.dep1)),IF(_xlpm.val&lt;&gt;"Does Not Apply","1:Based on Upholstered, value should be Does Not Apply",""),""),IF(LEN(_xlpm.check2)&gt;0,_xlpm.check2,IF(AND(_xlpm.val="",DS$3="Required"),IF(OR('441 - Coffee &amp; Cocktail'!DS$7="",'441 - Coffee &amp; Cocktail'!DS$7="N/A"),"3:SOFFA Compliant - Value is required",""),""))))))))</f>
        <v/>
      </c>
      <c r="DT8" s="37">
        <f t="array" ref="DT8:DT507">_xlfn.MAP('441 - Coffee &amp; Cocktail'!B8:B507,'441 - Coffee &amp; Cocktail'!DT8:DT507,'441 - Coffee &amp; Cocktail'!CR8:CR507,_xlfn.LAMBDA(_xlpm.part,_xlpm.val,_xlpm.dep1,IF(_xlpm.part="","",_xlfn.LET(_xlpm.check1,IF(AND(_xlpm.val="",OR(OR(ISNUMBER(SEARCH("Lead Acid (Spillable)",_xlpm.dep1)),ISNUMBER(SEARCH("Lead Acid (Non-Spillable)",_xlpm.dep1))),_xlpm.dep1="Lithium Metal",_xlpm.dep1="Lithium Ion / Lithium Polymer")),"2:Autofill",""),IF(LEN(_xlpm.check1)&gt;0,_xlpm.check1,_xlfn.LET(_xlpm.check2,IF(OR(ISNUMBER(SEARCH("Lead Acid (Spillable)",_xlpm.dep1)),ISNUMBER(SEARCH("Lead Acid (Non-Spillable)",_xlpm.dep1))),IF(_xlpm.val&lt;&gt;"Yes","1:Based on Battery Composition, value should be Yes",""),""),IF(LEN(_xlpm.check2)&gt;0,_xlpm.check2,_xlfn.LET(_xlpm.check3,IF(_xlpm.dep1="Lithium Metal",IF(_xlpm.val&lt;&gt;"Yes","1:Based on Battery Composition, value should be Yes",""),""),IF(LEN(_xlpm.check3)&gt;0,_xlpm.check3,_xlfn.LET(_xlpm.check4,IF(_xlpm.dep1="Lithium Ion / Lithium Polymer",IF(_xlpm.val&lt;&gt;"Yes","1:Based on Battery Composition, value should be Yes",""),""),IF(LEN(_xlpm.check4)&gt;0,_xlpm.check4,IF(AND(_xlpm.val="",DT$3="Required"),IF(OR('441 - Coffee &amp; Cocktail'!DT$7="",'441 - Coffee &amp; Cocktail'!DT$7="N/A"),"3:Hazardous Material / Dangerous Goods - Value is required",""),""))))))))))))</f>
        <v/>
      </c>
      <c r="DU8" s="37">
        <f t="array" ref="DU8:DU507">_xlfn.MAP('441 - Coffee &amp; Cocktail'!B8:B507,'441 - Coffee &amp; Cocktail'!DU8:DU507,'441 - Coffee &amp; Cocktail'!DT8:DT507,_xlfn.LAMBDA(_xlpm.part,_xlpm.val,_xlpm.dep1,IF(_xlpm.part="","",_xlfn.LET(_xlpm.check1,IF(AND(_xlpm.val="",_xlpm.dep1="No"),"2:Autofill",""),IF(LEN(_xlpm.check1)&gt;0,_xlpm.check1,_xlfn.LET(_xlpm.check2,IF(_xlpm.dep1="No",IF(_xlpm.val&lt;&gt;"Does Not Apply","1:Since Hazardous Material / Dangerous Goods equals 'No', this value should be 'Does Not Apply'",""),""),IF(LEN(_xlpm.check2)&gt;0,_xlpm.check2,_xlfn.LET(_xlpm.check3,IF(NOT(ISBLANK(_xlpm.val)),_xlfn.LET(_xlpm.items,_xlfn.TEXTSPLIT(_xlpm.val,";"),_xlpm.trimmed,_xlfn.MAP(_xlpm.items,_xlfn.LAMBDA(_xlpm.x,TRIM(_xlpm.x))),_xlpm.invalid,_xlfn._xlws.FILTER(_xlpm.trimmed,ISNA(MATCH(_xlpm.trimmed,allowed373909,0)),""),IF(AND(_xlpm.invalid&lt;&gt;"",COUNTA(_xlpm.invalid)&gt;0),"1:Please select valid values from the provided list. Answers are case-sensitive and must be separated by a semicolon.","")),""),IF(LEN(_xlpm.check3)&gt;0,_xlpm.check3,_xlfn.LET(_xlpm.check4,IF(_xlpm.dep1="Yes",IF(_xlpm.val="",IF(OR('441 - Coffee &amp; Cocktail'!DU$7="",'441 - Coffee &amp; Cocktail'!DU$7="N/A"),"3:Since Hazardous Material / Dangerous Goods equals 'Yes', this field is required",""),""),""),IF(LEN(_xlpm.check4)&gt;0,_xlpm.check4,IF(AND(_xlpm.val="",DU$3="Required"),IF(OR('441 - Coffee &amp; Cocktail'!DU$7="",'441 - Coffee &amp; Cocktail'!DU$7="N/A"),"3:UN or ID number - Value is required",""),""))))))))))))</f>
        <v/>
      </c>
      <c r="DV8" s="37">
        <f t="array" ref="DV8:DV507">_xlfn.MAP('441 - Coffee &amp; Cocktail'!B8:B507,'441 - Coffee &amp; Cocktail'!DV8:DV507,'441 - Coffee &amp; Cocktail'!DT8:DT507,_xlfn.LAMBDA(_xlpm.part,_xlpm.val,_xlpm.dep1,IF(_xlpm.part="","",_xlfn.LET(_xlpm.check1,IF(AND(_xlpm.val="",_xlpm.dep1="No"),"2:Autofill",""),IF(LEN(_xlpm.check1)&gt;0,_xlpm.check1,_xlfn.LET(_xlpm.check2,IF(_xlpm.dep1="No",IF(_xlpm.val&lt;&gt;"Does Not Apply","1:Since Hazardous Material / Dangerous Goods equals 'No', this value should be 'Does Not Apply'",""),""),IF(LEN(_xlpm.check2)&gt;0,_xlpm.check2,_xlfn.LET(_xlpm.check3,IF(_xlpm.dep1="Yes",IF(_xlpm.val="",IF(OR('441 - Coffee &amp; Cocktail'!DV$7="",'441 - Coffee &amp; Cocktail'!DV$7="N/A"),"3:Since Hazardous Material / Dangerous Goods equals 'Yes', this field is required",""),""),""),IF(LEN(_xlpm.check3)&gt;0,_xlpm.check3,IF(AND(_xlpm.val="",DV$3="Required"),IF(OR('441 - Coffee &amp; Cocktail'!DV$7="",'441 - Coffee &amp; Cocktail'!DV$7="N/A"),"3:Hazard Class(es) - Value is required",""),""))))))))))</f>
        <v/>
      </c>
      <c r="DW8" s="37">
        <f t="array" ref="DW8:DW507">_xlfn.MAP('441 - Coffee &amp; Cocktail'!B8:B507,'441 - Coffee &amp; Cocktail'!DW8:DW507,'441 - Coffee &amp; Cocktail'!DT8:DT507,'441 - Coffee &amp; Cocktail'!DU8:DU507,_xlfn.LAMBDA(_xlpm.part,_xlpm.val,_xlpm.dep1,_xlpm.dep2,IF(_xlpm.part="","",_xlfn.LET(_xlpm.check1,IF(AND(_xlpm.val="",OR(_xlpm.dep1="No",OR(_xlpm.dep2="UN3091",_xlpm.dep2="UN3481"))),"2:Autofill",""),IF(LEN(_xlpm.check1)&gt;0,_xlpm.check1,_xlfn.LET(_xlpm.check2,IF(_xlpm.dep1="No",IF(_xlpm.val&lt;&gt;"Does Not Apply","1:Since Hazardous Material / Dangerous Goods equals 'No', this value should be 'Does Not Apply'",""),""),IF(LEN(_xlpm.check2)&gt;0,_xlpm.check2,_xlfn.LET(_xlpm.check3,IF(OR(_xlpm.dep2="UN3091",_xlpm.dep2="UN3481"),IF(_xlpm.val&lt;&gt;"No Packing Group","1:Based on UN or ID number, value should be No Packing Group",""),""),IF(LEN(_xlpm.check3)&gt;0,_xlpm.check3,_xlfn.LET(_xlpm.check4,IF(_xlpm.dep1="Yes",IF(_xlpm.val="",IF(OR('441 - Coffee &amp; Cocktail'!DW$7="",'441 - Coffee &amp; Cocktail'!DW$7="N/A"),"3:Since Hazardous Material / Dangerous Goods equals 'Yes', this field is required",""),""),""),IF(LEN(_xlpm.check4)&gt;0,_xlpm.check4,IF(AND(_xlpm.val="",DW$3="Required"),IF(OR('441 - Coffee &amp; Cocktail'!DW$7="",'441 - Coffee &amp; Cocktail'!DW$7="N/A"),"3:Packing Group - Value is required",""),""))))))))))))</f>
        <v/>
      </c>
      <c r="DX8" s="37">
        <f t="array" ref="DX8:DX507">_xlfn.MAP('441 - Coffee &amp; Cocktail'!B8:B507,'441 - Coffee &amp; Cocktail'!DX8:DX507,'441 - Coffee &amp; Cocktail'!DT8:DT507,_xlfn.LAMBDA(_xlpm.part,_xlpm.val,_xlpm.dep1,IF(_xlpm.part="","",_xlfn.LET(_xlpm.check1,IF(AND(_xlpm.val="",_xlpm.dep1="No"),"2:Autofill",""),IF(LEN(_xlpm.check1)&gt;0,_xlpm.check1,_xlfn.LET(_xlpm.check2,IF(_xlpm.dep1="No",IF(_xlpm.val&lt;&gt;"Does Not Apply","1:Since Hazardous Material / Dangerous Goods equals 'No', this value should be 'Does Not Apply'",""),""),IF(LEN(_xlpm.check2)&gt;0,_xlpm.check2,_xlfn.LET(_xlpm.check3,IF(_xlpm.dep1="Yes",IF(_xlpm.val="",IF(OR('441 - Coffee &amp; Cocktail'!DX$7="",'441 - Coffee &amp; Cocktail'!DX$7="N/A"),"3:Since Hazardous Material / Dangerous Goods equals 'Yes', this field is required",""),""),""),IF(LEN(_xlpm.check3)&gt;0,_xlpm.check3,IF(AND(_xlpm.val="",DX$3="Required"),IF(OR('441 - Coffee &amp; Cocktail'!DX$7="",'441 - Coffee &amp; Cocktail'!DX$7="N/A"),"3:Hazardous Material Weight - Value is required",""),""))))))))))</f>
        <v/>
      </c>
      <c r="DY8" s="37">
        <f t="array" ref="DY8:DY507">_xlfn.MAP('441 - Coffee &amp; Cocktail'!B8:B507,'441 - Coffee &amp; Cocktail'!DY8:DY507,_xlfn.LAMBDA(_xlpm.part,_xlpm.val,IF(_xlpm.part="","",IF(AND(_xlpm.val="",DY$3="Required"),IF(OR('441 - Coffee &amp; Cocktail'!DY$7="",'441 - Coffee &amp; Cocktail'!DY$7="N/A"),"3:ISTA Certified - Value is required",""),""))))</f>
        <v/>
      </c>
      <c r="DZ8" s="37">
        <f t="array" ref="DZ8:DZ507">_xlfn.MAP('441 - Coffee &amp; Cocktail'!B8:B507,'441 - Coffee &amp; Cocktail'!DZ8:DZ507,_xlfn.LAMBDA(_xlpm.part,_xlpm.val,IF(_xlpm.part="","",IF(AND(_xlpm.val="",DZ$3="Required"),IF(OR('441 - Coffee &amp; Cocktail'!DZ$7="",'441 - Coffee &amp; Cocktail'!DZ$7="N/A"),"3:Sustainability &amp; Social Responsibility Certifications (North America Only) - Value is required",""),""))))</f>
        <v/>
      </c>
      <c r="EA8" s="37">
        <f t="array" ref="EA8:EA507">_xlfn.MAP('441 - Coffee &amp; Cocktail'!B8:B507,'441 - Coffee &amp; Cocktail'!EA8:EA507,_xlfn.LAMBDA(_xlpm.part,_xlpm.val,IF(_xlpm.part="","",IF(AND(_xlpm.val="",EA$3="Required"),IF(OR('441 - Coffee &amp; Cocktail'!EA$7="",'441 - Coffee &amp; Cocktail'!EA$7="N/A"),"3:Commercial Certifications - Value is required",""),""))))</f>
        <v/>
      </c>
      <c r="EB8" s="37">
        <f t="array" ref="EB8:EB507">_xlfn.MAP('441 - Coffee &amp; Cocktail'!B8:B507,'441 - Coffee &amp; Cocktail'!EB8:EB507,_xlfn.LAMBDA(_xlpm.part,_xlpm.val,IF(_xlpm.part="","",IF(AND(_xlpm.val="",EB$3="Required"),IF(OR('441 - Coffee &amp; Cocktail'!EB$7="",'441 - Coffee &amp; Cocktail'!EB$7="N/A"),"3:Overall Height - Top to Bottom - Value is required",""),""))))</f>
        <v/>
      </c>
      <c r="EC8" s="37">
        <f t="array" ref="EC8:EC507">_xlfn.MAP('441 - Coffee &amp; Cocktail'!B8:B507,'441 - Coffee &amp; Cocktail'!EC8:EC507,_xlfn.LAMBDA(_xlpm.part,_xlpm.val,IF(_xlpm.part="","",_xlfn.LET(_xlpm.check1,IF(AND(NOT(ISBLANK(_xlpm.val)),OR(NOT(ISNUMBER(IFERROR(VALUE(_xlpm.val),""))),IFERROR(VALUE(_xlpm.val),-1)&lt;0)),"1:Overall Width - Side to Side - Value should be numeric",""),IF(LEN(_xlpm.check1)&gt;0,_xlpm.check1,IF(AND(_xlpm.val="",EC$3="Required"),IF(OR('441 - Coffee &amp; Cocktail'!EC$7="",'441 - Coffee &amp; Cocktail'!EC$7="N/A"),"3:Overall Width - Side to Side - Value is required",""),""))))))</f>
        <v/>
      </c>
      <c r="ED8" s="37">
        <f t="array" ref="ED8:ED507">_xlfn.MAP('441 - Coffee &amp; Cocktail'!B8:B507,'441 - Coffee &amp; Cocktail'!ED8:ED507,_xlfn.LAMBDA(_xlpm.part,_xlpm.val,IF(_xlpm.part="","",_xlfn.LET(_xlpm.check1,IF(AND(NOT(ISBLANK(_xlpm.val)),OR(NOT(ISNUMBER(IFERROR(VALUE(_xlpm.val),""))),IFERROR(VALUE(_xlpm.val),-1)&lt;0)),"1:Overall Depth - Front to Back - Value should be numeric",""),IF(LEN(_xlpm.check1)&gt;0,_xlpm.check1,IF(AND(_xlpm.val="",ED$3="Required"),IF(OR('441 - Coffee &amp; Cocktail'!ED$7="",'441 - Coffee &amp; Cocktail'!ED$7="N/A"),"3:Overall Depth - Front to Back - Value is required",""),""))))))</f>
        <v/>
      </c>
      <c r="EE8" s="37">
        <f t="array" ref="EE8:EE507">_xlfn.MAP('441 - Coffee &amp; Cocktail'!B8:B507,'441 - Coffee &amp; Cocktail'!EE8:EE507,_xlfn.LAMBDA(_xlpm.part,_xlpm.val,IF(_xlpm.part="","",IF(AND(_xlpm.val="",EE$3="Required"),IF(OR('441 - Coffee &amp; Cocktail'!EE$7="",'441 - Coffee &amp; Cocktail'!EE$7="N/A"),"3:Overall Product Weight - Value is required",""),""))))</f>
        <v/>
      </c>
      <c r="EF8" s="37">
        <f t="array" ref="EF8:EF507">_xlfn.MAP('441 - Coffee &amp; Cocktail'!B8:B507,'441 - Coffee &amp; Cocktail'!EF8:EF507,_xlfn.LAMBDA(_xlpm.part,_xlpm.val,IF(_xlpm.part="","",IF(AND(_xlpm.val="",EF$3="Required"),IF(OR('441 - Coffee &amp; Cocktail'!EF$7="",'441 - Coffee &amp; Cocktail'!EF$7="N/A"),"3:Assembly Required - Value is required",""),""))))</f>
        <v/>
      </c>
      <c r="EG8" s="37">
        <f t="array" ref="EG8:EG507">_xlfn.MAP('441 - Coffee &amp; Cocktail'!B8:B507,'441 - Coffee &amp; Cocktail'!EG8:EG507,'441 - Coffee &amp; Cocktail'!EF8:EF507,_xlfn.LAMBDA(_xlpm.part,_xlpm.val,_xlpm.dep1,IF(_xlpm.part="","",_xlfn.LET(_xlpm.check1,IF(AND(_xlpm.val="",_xlpm.dep1="No"),"2:Autofill",""),IF(LEN(_xlpm.check1)&gt;0,_xlpm.check1,_xlfn.LET(_xlpm.check2,IF(_xlpm.dep1="No",IF(_xlpm.val&lt;&gt;"No Assembly Needed","1:Based on Assembly Required, value should be No Assembly Needed",""),""),IF(LEN(_xlpm.check2)&gt;0,_xlpm.check2,IF(AND(_xlpm.val="",EG$3="Required"),IF(OR('441 - Coffee &amp; Cocktail'!EG$7="",'441 - Coffee &amp; Cocktail'!EG$7="N/A"),"3:Level of Assembly - Value is required",""),""))))))))</f>
        <v/>
      </c>
      <c r="EH8" s="37">
        <f t="array" ref="EH8:EH507">_xlfn.MAP('441 - Coffee &amp; Cocktail'!B8:B507,'441 - Coffee &amp; Cocktail'!EH8:EH507,'441 - Coffee &amp; Cocktail'!EF8:EF507,_xlfn.LAMBDA(_xlpm.part,_xlpm.val,_xlpm.dep1,IF(_xlpm.part="","",_xlfn.LET(_xlpm.check1,IF(AND(_xlpm.val="",_xlpm.dep1="No"),"2:Autofill",""),IF(LEN(_xlpm.check1)&gt;0,_xlpm.check1,_xlfn.LET(_xlpm.check2,IF(NOT(ISBLANK(_xlpm.val)),_xlfn.LET(_xlpm.items,_xlfn.TEXTSPLIT(_xlpm.val,";"),_xlpm.trimmed,_xlfn.MAP(_xlpm.items,_xlfn.LAMBDA(_xlpm.x,TRIM(_xlpm.x))),_xlpm.invalid,_xlfn._xlws.FILTER(_xlpm.trimmed,ISNA(MATCH(_xlpm.trimmed,allowed222849,0)),""),IF(AND(_xlpm.invalid&lt;&gt;"",COUNTA(_xlpm.invalid)&gt;0),"1:Please select valid values from the provided list. Answers are case-sensitive and must be separated by a semicolon.","")),""),IF(LEN(_xlpm.check2)&gt;0,_xlpm.check2,_xlfn.LET(_xlpm.check3,IF(_xlpm.dep1="No",IF(_xlpm.val&lt;&gt;"Does Not Apply","1:Based on Assembly Required, value should be Does Not Apply",""),""),IF(LEN(_xlpm.check3)&gt;0,_xlpm.check3,IF(AND(_xlpm.val="",EH$3="Required"),IF(OR('441 - Coffee &amp; Cocktail'!EH$7="",'441 - Coffee &amp; Cocktail'!EH$7="N/A"),"3:Additional Tools Required (Not Included) - Value is required",""),""))))))))))</f>
        <v/>
      </c>
      <c r="EI8" s="37">
        <f t="array" ref="EI8:EI507">_xlfn.MAP('441 - Coffee &amp; Cocktail'!B8:B507,'441 - Coffee &amp; Cocktail'!EI8:EI507,_xlfn.LAMBDA(_xlpm.part,_xlpm.val,IF(_xlpm.part="","",IF(AND(_xlpm.val="",EI$3="Required"),IF(OR('441 - Coffee &amp; Cocktail'!EI$7="",'441 - Coffee &amp; Cocktail'!EI$7="N/A"),"3:Commercial Warranty - Value is required",""),""))))</f>
        <v/>
      </c>
      <c r="EJ8" s="37">
        <f t="array" ref="EJ8:EJ507">_xlfn.MAP('441 - Coffee &amp; Cocktail'!B8:B507,'441 - Coffee &amp; Cocktail'!EJ8:EJ507,'441 - Coffee &amp; Cocktail'!EI8:EI507,_xlfn.LAMBDA(_xlpm.part,_xlpm.val,_xlpm.dep1,IF(_xlpm.part="","",_xlfn.LET(_xlpm.check1,IF(AND(_xlpm.val="",_xlpm.dep1="No"),"2:Autofill",""),IF(LEN(_xlpm.check1)&gt;0,_xlpm.check1,_xlfn.LET(_xlpm.check2,IF(_xlpm.dep1="No",IF(_xlpm.val&lt;&gt;"Does Not Apply","1:Since Commercial Warranty equals 'No', this value should be 'Does Not Apply'",""),""),IF(LEN(_xlpm.check2)&gt;0,_xlpm.check2,_xlfn.LET(_xlpm.check3,IF(_xlpm.dep1="Yes",IF(_xlpm.val="",IF(OR('441 - Coffee &amp; Cocktail'!EJ$7="",'441 - Coffee &amp; Cocktail'!EJ$7="N/A"),"3:Since Commercial Warranty equals 'Yes', this field is required",""),""),""),IF(LEN(_xlpm.check3)&gt;0,_xlpm.check3,IF(AND(_xlpm.val="",EJ$3="Required"),IF(OR('441 - Coffee &amp; Cocktail'!EJ$7="",'441 - Coffee &amp; Cocktail'!EJ$7="N/A"),"3:Commercial Warranty Length - Value is required",""),""))))))))))</f>
        <v/>
      </c>
      <c r="EK8" s="37">
        <f t="array" ref="EK8:EK507">_xlfn.MAP('441 - Coffee &amp; Cocktail'!B8:B507,'441 - Coffee &amp; Cocktail'!EK8:EK507,_xlfn.LAMBDA(_xlpm.part,_xlpm.val,IF(_xlpm.part="","",IF(AND(_xlpm.val="",EK$3="Required"),IF(OR('441 - Coffee &amp; Cocktail'!EK$7="",'441 - Coffee &amp; Cocktail'!EK$7="N/A"),"3:Product Warranty - Value is required",""),""))))</f>
        <v/>
      </c>
      <c r="EL8" s="37">
        <f t="array" ref="EL8:EL507">_xlfn.MAP('441 - Coffee &amp; Cocktail'!B8:B507,'441 - Coffee &amp; Cocktail'!EL8:EL507,_xlfn.LAMBDA(_xlpm.part,_xlpm.val,IF(_xlpm.part="","",IF(AND(_xlpm.val="",EL$3="Required"),IF(OR('441 - Coffee &amp; Cocktail'!EL$7="",'441 - Coffee &amp; Cocktail'!EL$7="N/A"),"3:Full or Limited Warranty - Value is required",""),""))))</f>
        <v/>
      </c>
      <c r="EM8" s="37">
        <f t="array" ref="EM8:EM507">_xlfn.MAP('441 - Coffee &amp; Cocktail'!B8:B507,'441 - Coffee &amp; Cocktail'!EM8:EM507,_xlfn.LAMBDA(_xlpm.part,_xlpm.val,IF(_xlpm.part="","",IF(AND(_xlpm.val="",EM$3="Required"),IF(OR('441 - Coffee &amp; Cocktail'!EM$7="",'441 - Coffee &amp; Cocktail'!EM$7="N/A"),"3:Warranty Length - Value is required",""),""))))</f>
        <v/>
      </c>
    </row>
    <row r="9">
      <c r="B9" s="37" t="str"/>
      <c r="C9" s="37" t="str"/>
      <c r="D9" s="37" t="str"/>
      <c r="E9" s="37" t="str"/>
      <c r="F9" s="37" t="str"/>
      <c r="G9" s="37" t="str"/>
      <c r="H9" s="37" t="str"/>
      <c r="I9" s="37" t="str"/>
      <c r="J9" s="37" t="str"/>
      <c r="K9" s="37" t="inlineStr">
        <is>
          <t>2:Disable</t>
        </is>
      </c>
      <c r="L9" s="37" t="inlineStr">
        <is>
          <t>2:Disable</t>
        </is>
      </c>
      <c r="M9" s="37" t="inlineStr">
        <is>
          <t>2:Disable</t>
        </is>
      </c>
      <c r="N9" s="37" t="inlineStr">
        <is>
          <t>2:Disable</t>
        </is>
      </c>
      <c r="O9" s="37" t="inlineStr">
        <is>
          <t>2:Disable</t>
        </is>
      </c>
      <c r="P9" s="37" t="inlineStr">
        <is>
          <t>2:Disable</t>
        </is>
      </c>
      <c r="Q9" s="37" t="inlineStr">
        <is>
          <t>2:Disable</t>
        </is>
      </c>
      <c r="R9" s="37" t="str"/>
      <c r="S9" s="37" t="str"/>
      <c r="T9" s="37" t="str"/>
      <c r="U9" s="37" t="str"/>
      <c r="V9" s="37" t="str"/>
      <c r="W9" s="37" t="str"/>
      <c r="X9" s="37" t="str"/>
      <c r="Y9" s="37" t="str"/>
      <c r="Z9" s="37" t="str"/>
      <c r="AA9" s="37" t="str"/>
      <c r="AB9" s="37" t="str"/>
      <c r="AC9" s="37" t="str"/>
      <c r="AD9" s="37" t="str"/>
      <c r="AE9" s="37" t="str"/>
      <c r="AF9" s="37" t="str"/>
      <c r="AG9" s="37" t="str"/>
      <c r="AH9" s="37" t="str"/>
      <c r="AI9" s="37" t="str"/>
      <c r="AJ9" s="37" t="str"/>
      <c r="AK9" s="37" t="str"/>
      <c r="AL9" s="37" t="str"/>
      <c r="AM9" s="37" t="str"/>
      <c r="AN9" s="37" t="str"/>
      <c r="AO9" s="37" t="str"/>
      <c r="AP9" s="37" t="str"/>
      <c r="AQ9" s="37" t="str"/>
      <c r="AR9" s="37" t="str"/>
      <c r="AS9" s="37" t="str"/>
      <c r="AT9" s="37" t="str"/>
      <c r="AU9" s="37" t="str"/>
      <c r="AV9" s="37" t="str"/>
      <c r="AW9" s="37" t="str"/>
      <c r="AX9" s="37" t="str"/>
      <c r="AY9" s="37" t="str"/>
      <c r="AZ9" s="37" t="str"/>
      <c r="BA9" s="37" t="str"/>
      <c r="BB9" s="37" t="str"/>
      <c r="BC9" s="37" t="str"/>
      <c r="BD9" s="37" t="str"/>
      <c r="BE9" s="37" t="str"/>
      <c r="BF9" s="37" t="str"/>
      <c r="BG9" s="37" t="str"/>
      <c r="BH9" s="37" t="str"/>
      <c r="BI9" s="37" t="str"/>
      <c r="BJ9" s="37" t="str"/>
      <c r="BK9" s="37" t="str"/>
      <c r="BL9" s="37" t="str"/>
      <c r="BM9" s="37" t="str"/>
      <c r="BN9" s="37" t="str"/>
      <c r="BO9" s="37" t="str"/>
      <c r="BP9" s="37" t="str"/>
      <c r="BQ9" s="37" t="str"/>
      <c r="BR9" s="37" t="str"/>
      <c r="BS9" s="37" t="str"/>
      <c r="BT9" s="37" t="str"/>
      <c r="BU9" s="37" t="str"/>
      <c r="BV9" s="37" t="str"/>
      <c r="BW9" s="37" t="str"/>
      <c r="BX9" s="37" t="str"/>
      <c r="BY9" s="37" t="str"/>
      <c r="BZ9" s="37" t="str"/>
      <c r="CA9" s="37" t="str"/>
      <c r="CB9" s="37" t="inlineStr">
        <is>
          <t>2:Autofill</t>
        </is>
      </c>
      <c r="CC9" s="37" t="str"/>
      <c r="CD9" s="37" t="str"/>
      <c r="CE9" s="37" t="str"/>
      <c r="CF9" s="37" t="str"/>
      <c r="CG9" s="37" t="str"/>
      <c r="CH9" s="37" t="str"/>
      <c r="CI9" s="37" t="str"/>
      <c r="CJ9" s="37" t="str"/>
      <c r="CK9" s="37" t="str"/>
      <c r="CL9" s="37" t="str"/>
      <c r="CM9" s="37" t="str"/>
      <c r="CN9" s="37" t="str"/>
      <c r="CO9" s="37" t="str"/>
      <c r="CP9" s="37" t="str"/>
      <c r="CQ9" s="37" t="str"/>
      <c r="CR9" s="37" t="str"/>
      <c r="CS9" s="37" t="str"/>
      <c r="CT9" s="37" t="str"/>
      <c r="CU9" s="37" t="str"/>
      <c r="CV9" s="37" t="str"/>
      <c r="CW9" s="37" t="str"/>
      <c r="CX9" s="37" t="str"/>
      <c r="CY9" s="37" t="str"/>
      <c r="CZ9" s="37" t="str"/>
      <c r="DA9" s="37" t="str"/>
      <c r="DB9" s="37" t="inlineStr">
        <is>
          <t>2:Autofill</t>
        </is>
      </c>
      <c r="DC9" s="37" t="str"/>
      <c r="DD9" s="37" t="str"/>
      <c r="DE9" s="37" t="str"/>
      <c r="DF9" s="37" t="str"/>
      <c r="DG9" s="37" t="str"/>
      <c r="DH9" s="37" t="str"/>
      <c r="DI9" s="37" t="str"/>
      <c r="DJ9" s="37" t="str"/>
      <c r="DK9" s="37" t="str"/>
      <c r="DL9" s="37" t="str"/>
      <c r="DM9" s="37" t="str"/>
      <c r="DN9" s="37" t="str"/>
      <c r="DO9" s="37" t="str"/>
      <c r="DP9" s="37" t="str"/>
      <c r="DQ9" s="37" t="str"/>
      <c r="DR9" s="37" t="str"/>
      <c r="DS9" s="37" t="str"/>
      <c r="DT9" s="37" t="str"/>
      <c r="DU9" s="37" t="str"/>
      <c r="DV9" s="37" t="str"/>
      <c r="DW9" s="37" t="str"/>
      <c r="DX9" s="37" t="str"/>
      <c r="DY9" s="37" t="str"/>
      <c r="DZ9" s="37" t="str"/>
      <c r="EA9" s="37" t="str"/>
      <c r="EB9" s="37" t="str"/>
      <c r="EC9" s="37" t="str"/>
      <c r="ED9" s="37" t="str"/>
      <c r="EE9" s="37" t="str"/>
      <c r="EF9" s="37" t="str"/>
      <c r="EG9" s="37" t="str"/>
      <c r="EH9" s="37" t="str"/>
      <c r="EI9" s="37" t="str"/>
      <c r="EJ9" s="37" t="str"/>
      <c r="EK9" s="37" t="str"/>
      <c r="EL9" s="37" t="str"/>
      <c r="EM9" s="37" t="str"/>
    </row>
    <row r="10">
      <c r="B10" s="37" t="str"/>
      <c r="C10" s="37" t="str"/>
      <c r="D10" s="37" t="str"/>
      <c r="E10" s="37" t="str"/>
      <c r="F10" s="37" t="str"/>
      <c r="G10" s="37" t="str"/>
      <c r="H10" s="37" t="str"/>
      <c r="I10" s="37" t="str"/>
      <c r="J10" s="37" t="str"/>
      <c r="K10" s="37" t="inlineStr">
        <is>
          <t>2:Disable</t>
        </is>
      </c>
      <c r="L10" s="37" t="inlineStr">
        <is>
          <t>2:Disable</t>
        </is>
      </c>
      <c r="M10" s="37" t="inlineStr">
        <is>
          <t>2:Disable</t>
        </is>
      </c>
      <c r="N10" s="37" t="inlineStr">
        <is>
          <t>2:Disable</t>
        </is>
      </c>
      <c r="O10" s="37" t="inlineStr">
        <is>
          <t>2:Disable</t>
        </is>
      </c>
      <c r="P10" s="37" t="inlineStr">
        <is>
          <t>2:Disable</t>
        </is>
      </c>
      <c r="Q10" s="37" t="inlineStr">
        <is>
          <t>2:Disable</t>
        </is>
      </c>
      <c r="R10" s="37" t="str"/>
      <c r="S10" s="37" t="str"/>
      <c r="T10" s="37" t="str"/>
      <c r="U10" s="37" t="str"/>
      <c r="V10" s="37" t="str"/>
      <c r="W10" s="37" t="str"/>
      <c r="X10" s="37" t="str"/>
      <c r="Y10" s="37" t="str"/>
      <c r="Z10" s="37" t="str"/>
      <c r="AA10" s="37" t="str"/>
      <c r="AB10" s="37" t="str"/>
      <c r="AC10" s="37" t="str"/>
      <c r="AD10" s="37" t="str"/>
      <c r="AE10" s="37" t="str"/>
      <c r="AF10" s="37" t="str"/>
      <c r="AG10" s="37" t="str"/>
      <c r="AH10" s="37" t="str"/>
      <c r="AI10" s="37" t="str"/>
      <c r="AJ10" s="37" t="str"/>
      <c r="AK10" s="37" t="str"/>
      <c r="AL10" s="37" t="str"/>
      <c r="AM10" s="37" t="str"/>
      <c r="AN10" s="37" t="str"/>
      <c r="AO10" s="37" t="str"/>
      <c r="AP10" s="37" t="str"/>
      <c r="AQ10" s="37" t="str"/>
      <c r="AR10" s="37" t="str"/>
      <c r="AS10" s="37" t="str"/>
      <c r="AT10" s="37" t="str"/>
      <c r="AU10" s="37" t="str"/>
      <c r="AV10" s="37" t="str"/>
      <c r="AW10" s="37" t="str"/>
      <c r="AX10" s="37" t="str"/>
      <c r="AY10" s="37" t="str"/>
      <c r="AZ10" s="37" t="str"/>
      <c r="BA10" s="37" t="str"/>
      <c r="BB10" s="37" t="str"/>
      <c r="BC10" s="37" t="str"/>
      <c r="BD10" s="37" t="str"/>
      <c r="BE10" s="37" t="str"/>
      <c r="BF10" s="37" t="str"/>
      <c r="BG10" s="37" t="str"/>
      <c r="BH10" s="37" t="str"/>
      <c r="BI10" s="37" t="str"/>
      <c r="BJ10" s="37" t="str"/>
      <c r="BK10" s="37" t="str"/>
      <c r="BL10" s="37" t="str"/>
      <c r="BM10" s="37" t="str"/>
      <c r="BN10" s="37" t="str"/>
      <c r="BO10" s="37" t="str"/>
      <c r="BP10" s="37" t="str"/>
      <c r="BQ10" s="37" t="str"/>
      <c r="BR10" s="37" t="str"/>
      <c r="BS10" s="37" t="str"/>
      <c r="BT10" s="37" t="str"/>
      <c r="BU10" s="37" t="str"/>
      <c r="BV10" s="37" t="str"/>
      <c r="BW10" s="37" t="str"/>
      <c r="BX10" s="37" t="str"/>
      <c r="BY10" s="37" t="str"/>
      <c r="BZ10" s="37" t="str"/>
      <c r="CA10" s="37" t="str"/>
      <c r="CB10" s="37" t="inlineStr">
        <is>
          <t>2:Autofill</t>
        </is>
      </c>
      <c r="CC10" s="37" t="str"/>
      <c r="CD10" s="37" t="str"/>
      <c r="CE10" s="37" t="str"/>
      <c r="CF10" s="37" t="str"/>
      <c r="CG10" s="37" t="str"/>
      <c r="CH10" s="37" t="str"/>
      <c r="CI10" s="37" t="str"/>
      <c r="CJ10" s="37" t="str"/>
      <c r="CK10" s="37" t="str"/>
      <c r="CL10" s="37" t="str"/>
      <c r="CM10" s="37" t="str"/>
      <c r="CN10" s="37" t="str"/>
      <c r="CO10" s="37" t="str"/>
      <c r="CP10" s="37" t="str"/>
      <c r="CQ10" s="37" t="str"/>
      <c r="CR10" s="37" t="str"/>
      <c r="CS10" s="37" t="str"/>
      <c r="CT10" s="37" t="str"/>
      <c r="CU10" s="37" t="str"/>
      <c r="CV10" s="37" t="str"/>
      <c r="CW10" s="37" t="str"/>
      <c r="CX10" s="37" t="str"/>
      <c r="CY10" s="37" t="str"/>
      <c r="CZ10" s="37" t="str"/>
      <c r="DA10" s="37" t="str"/>
      <c r="DB10" s="37" t="inlineStr">
        <is>
          <t>2:Autofill</t>
        </is>
      </c>
      <c r="DC10" s="37" t="str"/>
      <c r="DD10" s="37" t="str"/>
      <c r="DE10" s="37" t="str"/>
      <c r="DF10" s="37" t="str"/>
      <c r="DG10" s="37" t="str"/>
      <c r="DH10" s="37" t="str"/>
      <c r="DI10" s="37" t="str"/>
      <c r="DJ10" s="37" t="str"/>
      <c r="DK10" s="37" t="str"/>
      <c r="DL10" s="37" t="str"/>
      <c r="DM10" s="37" t="str"/>
      <c r="DN10" s="37" t="str"/>
      <c r="DO10" s="37" t="str"/>
      <c r="DP10" s="37" t="str"/>
      <c r="DQ10" s="37" t="str"/>
      <c r="DR10" s="37" t="str"/>
      <c r="DS10" s="37" t="str"/>
      <c r="DT10" s="37" t="str"/>
      <c r="DU10" s="37" t="str"/>
      <c r="DV10" s="37" t="str"/>
      <c r="DW10" s="37" t="str"/>
      <c r="DX10" s="37" t="str"/>
      <c r="DY10" s="37" t="str"/>
      <c r="DZ10" s="37" t="str"/>
      <c r="EA10" s="37" t="str"/>
      <c r="EB10" s="37" t="str"/>
      <c r="EC10" s="37" t="str"/>
      <c r="ED10" s="37" t="str"/>
      <c r="EE10" s="37" t="str"/>
      <c r="EF10" s="37" t="str"/>
      <c r="EG10" s="37" t="str"/>
      <c r="EH10" s="37" t="str"/>
      <c r="EI10" s="37" t="str"/>
      <c r="EJ10" s="37" t="str"/>
      <c r="EK10" s="37" t="str"/>
      <c r="EL10" s="37" t="str"/>
      <c r="EM10" s="37" t="str"/>
    </row>
    <row r="11">
      <c r="B11" s="37" t="str"/>
      <c r="C11" s="37" t="str"/>
      <c r="D11" s="37" t="str"/>
      <c r="E11" s="37" t="str"/>
      <c r="F11" s="37" t="str"/>
      <c r="G11" s="37" t="str"/>
      <c r="H11" s="37" t="str"/>
      <c r="I11" s="37" t="str"/>
      <c r="J11" s="37" t="str"/>
      <c r="K11" s="37" t="str"/>
      <c r="L11" s="37" t="str"/>
      <c r="M11" s="37" t="str"/>
      <c r="N11" s="37" t="str"/>
      <c r="O11" s="37" t="str"/>
      <c r="P11" s="37" t="str"/>
      <c r="Q11" s="37" t="str"/>
      <c r="R11" s="37" t="str"/>
      <c r="S11" s="37" t="str"/>
      <c r="T11" s="37" t="str"/>
      <c r="U11" s="37" t="str"/>
      <c r="V11" s="37" t="str"/>
      <c r="W11" s="37" t="str"/>
      <c r="X11" s="37" t="str"/>
      <c r="Y11" s="37" t="str"/>
      <c r="Z11" s="37" t="str"/>
      <c r="AA11" s="37" t="str"/>
      <c r="AB11" s="37" t="str"/>
      <c r="AC11" s="37" t="str"/>
      <c r="AD11" s="37" t="str"/>
      <c r="AE11" s="37" t="str"/>
      <c r="AF11" s="37" t="str"/>
      <c r="AG11" s="37" t="str"/>
      <c r="AH11" s="37" t="str"/>
      <c r="AI11" s="37" t="str"/>
      <c r="AJ11" s="37" t="str"/>
      <c r="AK11" s="37" t="str"/>
      <c r="AL11" s="37" t="str"/>
      <c r="AM11" s="37" t="str"/>
      <c r="AN11" s="37" t="str"/>
      <c r="AO11" s="37" t="str"/>
      <c r="AP11" s="37" t="str"/>
      <c r="AQ11" s="37" t="str"/>
      <c r="AR11" s="37" t="str"/>
      <c r="AS11" s="37" t="str"/>
      <c r="AT11" s="37" t="str"/>
      <c r="AU11" s="37" t="str"/>
      <c r="AV11" s="37" t="str"/>
      <c r="AW11" s="37" t="str"/>
      <c r="AX11" s="37" t="str"/>
      <c r="AY11" s="37" t="str"/>
      <c r="AZ11" s="37" t="str"/>
      <c r="BA11" s="37" t="str"/>
      <c r="BB11" s="37" t="str"/>
      <c r="BC11" s="37" t="str"/>
      <c r="BD11" s="37" t="str"/>
      <c r="BE11" s="37" t="str"/>
      <c r="BF11" s="37" t="str"/>
      <c r="BG11" s="37" t="str"/>
      <c r="BH11" s="37" t="str"/>
      <c r="BI11" s="37" t="str"/>
      <c r="BJ11" s="37" t="str"/>
      <c r="BK11" s="37" t="str"/>
      <c r="BL11" s="37" t="str"/>
      <c r="BM11" s="37" t="str"/>
      <c r="BN11" s="37" t="str"/>
      <c r="BO11" s="37" t="str"/>
      <c r="BP11" s="37" t="str"/>
      <c r="BQ11" s="37" t="str"/>
      <c r="BR11" s="37" t="str"/>
      <c r="BS11" s="37" t="str"/>
      <c r="BT11" s="37" t="str"/>
      <c r="BU11" s="37" t="str"/>
      <c r="BV11" s="37" t="str"/>
      <c r="BW11" s="37" t="str"/>
      <c r="BX11" s="37" t="str"/>
      <c r="BY11" s="37" t="str"/>
      <c r="BZ11" s="37" t="str"/>
      <c r="CA11" s="37" t="str"/>
      <c r="CB11" s="37" t="str"/>
      <c r="CC11" s="37" t="str"/>
      <c r="CD11" s="37" t="str"/>
      <c r="CE11" s="37" t="str"/>
      <c r="CF11" s="37" t="str"/>
      <c r="CG11" s="37" t="str"/>
      <c r="CH11" s="37" t="str"/>
      <c r="CI11" s="37" t="str"/>
      <c r="CJ11" s="37" t="str"/>
      <c r="CK11" s="37" t="str"/>
      <c r="CL11" s="37" t="str"/>
      <c r="CM11" s="37" t="str"/>
      <c r="CN11" s="37" t="str"/>
      <c r="CO11" s="37" t="str"/>
      <c r="CP11" s="37" t="str"/>
      <c r="CQ11" s="37" t="str"/>
      <c r="CR11" s="37" t="str"/>
      <c r="CS11" s="37" t="str"/>
      <c r="CT11" s="37" t="str"/>
      <c r="CU11" s="37" t="str"/>
      <c r="CV11" s="37" t="str"/>
      <c r="CW11" s="37" t="str"/>
      <c r="CX11" s="37" t="str"/>
      <c r="CY11" s="37" t="str"/>
      <c r="CZ11" s="37" t="str"/>
      <c r="DA11" s="37" t="str"/>
      <c r="DB11" s="37" t="str"/>
      <c r="DC11" s="37" t="str"/>
      <c r="DD11" s="37" t="str"/>
      <c r="DE11" s="37" t="str"/>
      <c r="DF11" s="37" t="str"/>
      <c r="DG11" s="37" t="str"/>
      <c r="DH11" s="37" t="str"/>
      <c r="DI11" s="37" t="str"/>
      <c r="DJ11" s="37" t="str"/>
      <c r="DK11" s="37" t="str"/>
      <c r="DL11" s="37" t="str"/>
      <c r="DM11" s="37" t="str"/>
      <c r="DN11" s="37" t="str"/>
      <c r="DO11" s="37" t="str"/>
      <c r="DP11" s="37" t="str"/>
      <c r="DQ11" s="37" t="str"/>
      <c r="DR11" s="37" t="str"/>
      <c r="DS11" s="37" t="str"/>
      <c r="DT11" s="37" t="str"/>
      <c r="DU11" s="37" t="str"/>
      <c r="DV11" s="37" t="str"/>
      <c r="DW11" s="37" t="str"/>
      <c r="DX11" s="37" t="str"/>
      <c r="DY11" s="37" t="str"/>
      <c r="DZ11" s="37" t="str"/>
      <c r="EA11" s="37" t="str"/>
      <c r="EB11" s="37" t="str"/>
      <c r="EC11" s="37" t="str"/>
      <c r="ED11" s="37" t="str"/>
      <c r="EE11" s="37" t="str"/>
      <c r="EF11" s="37" t="str"/>
      <c r="EG11" s="37" t="str"/>
      <c r="EH11" s="37" t="str"/>
      <c r="EI11" s="37" t="str"/>
      <c r="EJ11" s="37" t="str"/>
      <c r="EK11" s="37" t="str"/>
      <c r="EL11" s="37" t="str"/>
      <c r="EM11" s="37" t="str"/>
    </row>
    <row r="12">
      <c r="B12" s="37" t="str"/>
      <c r="C12" s="37" t="str"/>
      <c r="D12" s="37" t="str"/>
      <c r="E12" s="37" t="str"/>
      <c r="F12" s="37" t="str"/>
      <c r="G12" s="37" t="str"/>
      <c r="H12" s="37" t="str"/>
      <c r="I12" s="37" t="str"/>
      <c r="J12" s="37" t="str"/>
      <c r="K12" s="37" t="str"/>
      <c r="L12" s="37" t="str"/>
      <c r="M12" s="37" t="str"/>
      <c r="N12" s="37" t="str"/>
      <c r="O12" s="37" t="str"/>
      <c r="P12" s="37" t="str"/>
      <c r="Q12" s="37" t="str"/>
      <c r="R12" s="37" t="str"/>
      <c r="S12" s="37" t="str"/>
      <c r="T12" s="37" t="str"/>
      <c r="U12" s="37" t="str"/>
      <c r="V12" s="37" t="str"/>
      <c r="W12" s="37" t="str"/>
      <c r="X12" s="37" t="str"/>
      <c r="Y12" s="37" t="str"/>
      <c r="Z12" s="37" t="str"/>
      <c r="AA12" s="37" t="str"/>
      <c r="AB12" s="37" t="str"/>
      <c r="AC12" s="37" t="str"/>
      <c r="AD12" s="37" t="str"/>
      <c r="AE12" s="37" t="str"/>
      <c r="AF12" s="37" t="str"/>
      <c r="AG12" s="37" t="str"/>
      <c r="AH12" s="37" t="str"/>
      <c r="AI12" s="37" t="str"/>
      <c r="AJ12" s="37" t="str"/>
      <c r="AK12" s="37" t="str"/>
      <c r="AL12" s="37" t="str"/>
      <c r="AM12" s="37" t="str"/>
      <c r="AN12" s="37" t="str"/>
      <c r="AO12" s="37" t="str"/>
      <c r="AP12" s="37" t="str"/>
      <c r="AQ12" s="37" t="str"/>
      <c r="AR12" s="37" t="str"/>
      <c r="AS12" s="37" t="str"/>
      <c r="AT12" s="37" t="str"/>
      <c r="AU12" s="37" t="str"/>
      <c r="AV12" s="37" t="str"/>
      <c r="AW12" s="37" t="str"/>
      <c r="AX12" s="37" t="str"/>
      <c r="AY12" s="37" t="str"/>
      <c r="AZ12" s="37" t="str"/>
      <c r="BA12" s="37" t="str"/>
      <c r="BB12" s="37" t="str"/>
      <c r="BC12" s="37" t="str"/>
      <c r="BD12" s="37" t="str"/>
      <c r="BE12" s="37" t="str"/>
      <c r="BF12" s="37" t="str"/>
      <c r="BG12" s="37" t="str"/>
      <c r="BH12" s="37" t="str"/>
      <c r="BI12" s="37" t="str"/>
      <c r="BJ12" s="37" t="str"/>
      <c r="BK12" s="37" t="str"/>
      <c r="BL12" s="37" t="str"/>
      <c r="BM12" s="37" t="str"/>
      <c r="BN12" s="37" t="str"/>
      <c r="BO12" s="37" t="str"/>
      <c r="BP12" s="37" t="str"/>
      <c r="BQ12" s="37" t="str"/>
      <c r="BR12" s="37" t="str"/>
      <c r="BS12" s="37" t="str"/>
      <c r="BT12" s="37" t="str"/>
      <c r="BU12" s="37" t="str"/>
      <c r="BV12" s="37" t="str"/>
      <c r="BW12" s="37" t="str"/>
      <c r="BX12" s="37" t="str"/>
      <c r="BY12" s="37" t="str"/>
      <c r="BZ12" s="37" t="str"/>
      <c r="CA12" s="37" t="str"/>
      <c r="CB12" s="37" t="str"/>
      <c r="CC12" s="37" t="str"/>
      <c r="CD12" s="37" t="str"/>
      <c r="CE12" s="37" t="str"/>
      <c r="CF12" s="37" t="str"/>
      <c r="CG12" s="37" t="str"/>
      <c r="CH12" s="37" t="str"/>
      <c r="CI12" s="37" t="str"/>
      <c r="CJ12" s="37" t="str"/>
      <c r="CK12" s="37" t="str"/>
      <c r="CL12" s="37" t="str"/>
      <c r="CM12" s="37" t="str"/>
      <c r="CN12" s="37" t="str"/>
      <c r="CO12" s="37" t="str"/>
      <c r="CP12" s="37" t="str"/>
      <c r="CQ12" s="37" t="str"/>
      <c r="CR12" s="37" t="str"/>
      <c r="CS12" s="37" t="str"/>
      <c r="CT12" s="37" t="str"/>
      <c r="CU12" s="37" t="str"/>
      <c r="CV12" s="37" t="str"/>
      <c r="CW12" s="37" t="str"/>
      <c r="CX12" s="37" t="str"/>
      <c r="CY12" s="37" t="str"/>
      <c r="CZ12" s="37" t="str"/>
      <c r="DA12" s="37" t="str"/>
      <c r="DB12" s="37" t="str"/>
      <c r="DC12" s="37" t="str"/>
      <c r="DD12" s="37" t="str"/>
      <c r="DE12" s="37" t="str"/>
      <c r="DF12" s="37" t="str"/>
      <c r="DG12" s="37" t="str"/>
      <c r="DH12" s="37" t="str"/>
      <c r="DI12" s="37" t="str"/>
      <c r="DJ12" s="37" t="str"/>
      <c r="DK12" s="37" t="str"/>
      <c r="DL12" s="37" t="str"/>
      <c r="DM12" s="37" t="str"/>
      <c r="DN12" s="37" t="str"/>
      <c r="DO12" s="37" t="str"/>
      <c r="DP12" s="37" t="str"/>
      <c r="DQ12" s="37" t="str"/>
      <c r="DR12" s="37" t="str"/>
      <c r="DS12" s="37" t="str"/>
      <c r="DT12" s="37" t="str"/>
      <c r="DU12" s="37" t="str"/>
      <c r="DV12" s="37" t="str"/>
      <c r="DW12" s="37" t="str"/>
      <c r="DX12" s="37" t="str"/>
      <c r="DY12" s="37" t="str"/>
      <c r="DZ12" s="37" t="str"/>
      <c r="EA12" s="37" t="str"/>
      <c r="EB12" s="37" t="str"/>
      <c r="EC12" s="37" t="str"/>
      <c r="ED12" s="37" t="str"/>
      <c r="EE12" s="37" t="str"/>
      <c r="EF12" s="37" t="str"/>
      <c r="EG12" s="37" t="str"/>
      <c r="EH12" s="37" t="str"/>
      <c r="EI12" s="37" t="str"/>
      <c r="EJ12" s="37" t="str"/>
      <c r="EK12" s="37" t="str"/>
      <c r="EL12" s="37" t="str"/>
      <c r="EM12" s="37" t="str"/>
    </row>
    <row r="13">
      <c r="B13" s="37" t="str"/>
      <c r="C13" s="37" t="str"/>
      <c r="D13" s="37" t="str"/>
      <c r="E13" s="37" t="str"/>
      <c r="F13" s="37" t="str"/>
      <c r="G13" s="37" t="str"/>
      <c r="H13" s="37" t="str"/>
      <c r="I13" s="37" t="str"/>
      <c r="J13" s="37" t="str"/>
      <c r="K13" s="37" t="str"/>
      <c r="L13" s="37" t="str"/>
      <c r="M13" s="37" t="str"/>
      <c r="N13" s="37" t="str"/>
      <c r="O13" s="37" t="str"/>
      <c r="P13" s="37" t="str"/>
      <c r="Q13" s="37" t="str"/>
      <c r="R13" s="37" t="str"/>
      <c r="S13" s="37" t="str"/>
      <c r="T13" s="37" t="str"/>
      <c r="U13" s="37" t="str"/>
      <c r="V13" s="37" t="str"/>
      <c r="W13" s="37" t="str"/>
      <c r="X13" s="37" t="str"/>
      <c r="Y13" s="37" t="str"/>
      <c r="Z13" s="37" t="str"/>
      <c r="AA13" s="37" t="str"/>
      <c r="AB13" s="37" t="str"/>
      <c r="AC13" s="37" t="str"/>
      <c r="AD13" s="37" t="str"/>
      <c r="AE13" s="37" t="str"/>
      <c r="AF13" s="37" t="str"/>
      <c r="AG13" s="37" t="str"/>
      <c r="AH13" s="37" t="str"/>
      <c r="AI13" s="37" t="str"/>
      <c r="AJ13" s="37" t="str"/>
      <c r="AK13" s="37" t="str"/>
      <c r="AL13" s="37" t="str"/>
      <c r="AM13" s="37" t="str"/>
      <c r="AN13" s="37" t="str"/>
      <c r="AO13" s="37" t="str"/>
      <c r="AP13" s="37" t="str"/>
      <c r="AQ13" s="37" t="str"/>
      <c r="AR13" s="37" t="str"/>
      <c r="AS13" s="37" t="str"/>
      <c r="AT13" s="37" t="str"/>
      <c r="AU13" s="37" t="str"/>
      <c r="AV13" s="37" t="str"/>
      <c r="AW13" s="37" t="str"/>
      <c r="AX13" s="37" t="str"/>
      <c r="AY13" s="37" t="str"/>
      <c r="AZ13" s="37" t="str"/>
      <c r="BA13" s="37" t="str"/>
      <c r="BB13" s="37" t="str"/>
      <c r="BC13" s="37" t="str"/>
      <c r="BD13" s="37" t="str"/>
      <c r="BE13" s="37" t="str"/>
      <c r="BF13" s="37" t="str"/>
      <c r="BG13" s="37" t="str"/>
      <c r="BH13" s="37" t="str"/>
      <c r="BI13" s="37" t="str"/>
      <c r="BJ13" s="37" t="str"/>
      <c r="BK13" s="37" t="str"/>
      <c r="BL13" s="37" t="str"/>
      <c r="BM13" s="37" t="str"/>
      <c r="BN13" s="37" t="str"/>
      <c r="BO13" s="37" t="str"/>
      <c r="BP13" s="37" t="str"/>
      <c r="BQ13" s="37" t="str"/>
      <c r="BR13" s="37" t="str"/>
      <c r="BS13" s="37" t="str"/>
      <c r="BT13" s="37" t="str"/>
      <c r="BU13" s="37" t="str"/>
      <c r="BV13" s="37" t="str"/>
      <c r="BW13" s="37" t="str"/>
      <c r="BX13" s="37" t="str"/>
      <c r="BY13" s="37" t="str"/>
      <c r="BZ13" s="37" t="str"/>
      <c r="CA13" s="37" t="str"/>
      <c r="CB13" s="37" t="str"/>
      <c r="CC13" s="37" t="str"/>
      <c r="CD13" s="37" t="str"/>
      <c r="CE13" s="37" t="str"/>
      <c r="CF13" s="37" t="str"/>
      <c r="CG13" s="37" t="str"/>
      <c r="CH13" s="37" t="str"/>
      <c r="CI13" s="37" t="str"/>
      <c r="CJ13" s="37" t="str"/>
      <c r="CK13" s="37" t="str"/>
      <c r="CL13" s="37" t="str"/>
      <c r="CM13" s="37" t="str"/>
      <c r="CN13" s="37" t="str"/>
      <c r="CO13" s="37" t="str"/>
      <c r="CP13" s="37" t="str"/>
      <c r="CQ13" s="37" t="str"/>
      <c r="CR13" s="37" t="str"/>
      <c r="CS13" s="37" t="str"/>
      <c r="CT13" s="37" t="str"/>
      <c r="CU13" s="37" t="str"/>
      <c r="CV13" s="37" t="str"/>
      <c r="CW13" s="37" t="str"/>
      <c r="CX13" s="37" t="str"/>
      <c r="CY13" s="37" t="str"/>
      <c r="CZ13" s="37" t="str"/>
      <c r="DA13" s="37" t="str"/>
      <c r="DB13" s="37" t="str"/>
      <c r="DC13" s="37" t="str"/>
      <c r="DD13" s="37" t="str"/>
      <c r="DE13" s="37" t="str"/>
      <c r="DF13" s="37" t="str"/>
      <c r="DG13" s="37" t="str"/>
      <c r="DH13" s="37" t="str"/>
      <c r="DI13" s="37" t="str"/>
      <c r="DJ13" s="37" t="str"/>
      <c r="DK13" s="37" t="str"/>
      <c r="DL13" s="37" t="str"/>
      <c r="DM13" s="37" t="str"/>
      <c r="DN13" s="37" t="str"/>
      <c r="DO13" s="37" t="str"/>
      <c r="DP13" s="37" t="str"/>
      <c r="DQ13" s="37" t="str"/>
      <c r="DR13" s="37" t="str"/>
      <c r="DS13" s="37" t="str"/>
      <c r="DT13" s="37" t="str"/>
      <c r="DU13" s="37" t="str"/>
      <c r="DV13" s="37" t="str"/>
      <c r="DW13" s="37" t="str"/>
      <c r="DX13" s="37" t="str"/>
      <c r="DY13" s="37" t="str"/>
      <c r="DZ13" s="37" t="str"/>
      <c r="EA13" s="37" t="str"/>
      <c r="EB13" s="37" t="str"/>
      <c r="EC13" s="37" t="str"/>
      <c r="ED13" s="37" t="str"/>
      <c r="EE13" s="37" t="str"/>
      <c r="EF13" s="37" t="str"/>
      <c r="EG13" s="37" t="str"/>
      <c r="EH13" s="37" t="str"/>
      <c r="EI13" s="37" t="str"/>
      <c r="EJ13" s="37" t="str"/>
      <c r="EK13" s="37" t="str"/>
      <c r="EL13" s="37" t="str"/>
      <c r="EM13" s="37" t="str"/>
    </row>
    <row r="14">
      <c r="B14" s="37" t="str"/>
      <c r="C14" s="37" t="str"/>
      <c r="D14" s="37" t="str"/>
      <c r="E14" s="37" t="str"/>
      <c r="F14" s="37" t="str"/>
      <c r="G14" s="37" t="str"/>
      <c r="H14" s="37" t="str"/>
      <c r="I14" s="37" t="str"/>
      <c r="J14" s="37" t="str"/>
      <c r="K14" s="37" t="str"/>
      <c r="L14" s="37" t="str"/>
      <c r="M14" s="37" t="str"/>
      <c r="N14" s="37" t="str"/>
      <c r="O14" s="37" t="str"/>
      <c r="P14" s="37" t="str"/>
      <c r="Q14" s="37" t="str"/>
      <c r="R14" s="37" t="str"/>
      <c r="S14" s="37" t="str"/>
      <c r="T14" s="37" t="str"/>
      <c r="U14" s="37" t="str"/>
      <c r="V14" s="37" t="str"/>
      <c r="W14" s="37" t="str"/>
      <c r="X14" s="37" t="str"/>
      <c r="Y14" s="37" t="str"/>
      <c r="Z14" s="37" t="str"/>
      <c r="AA14" s="37" t="str"/>
      <c r="AB14" s="37" t="str"/>
      <c r="AC14" s="37" t="str"/>
      <c r="AD14" s="37" t="str"/>
      <c r="AE14" s="37" t="str"/>
      <c r="AF14" s="37" t="str"/>
      <c r="AG14" s="37" t="str"/>
      <c r="AH14" s="37" t="str"/>
      <c r="AI14" s="37" t="str"/>
      <c r="AJ14" s="37" t="str"/>
      <c r="AK14" s="37" t="str"/>
      <c r="AL14" s="37" t="str"/>
      <c r="AM14" s="37" t="str"/>
      <c r="AN14" s="37" t="str"/>
      <c r="AO14" s="37" t="str"/>
      <c r="AP14" s="37" t="str"/>
      <c r="AQ14" s="37" t="str"/>
      <c r="AR14" s="37" t="str"/>
      <c r="AS14" s="37" t="str"/>
      <c r="AT14" s="37" t="str"/>
      <c r="AU14" s="37" t="str"/>
      <c r="AV14" s="37" t="str"/>
      <c r="AW14" s="37" t="str"/>
      <c r="AX14" s="37" t="str"/>
      <c r="AY14" s="37" t="str"/>
      <c r="AZ14" s="37" t="str"/>
      <c r="BA14" s="37" t="str"/>
      <c r="BB14" s="37" t="str"/>
      <c r="BC14" s="37" t="str"/>
      <c r="BD14" s="37" t="str"/>
      <c r="BE14" s="37" t="str"/>
      <c r="BF14" s="37" t="str"/>
      <c r="BG14" s="37" t="str"/>
      <c r="BH14" s="37" t="str"/>
      <c r="BI14" s="37" t="str"/>
      <c r="BJ14" s="37" t="str"/>
      <c r="BK14" s="37" t="str"/>
      <c r="BL14" s="37" t="str"/>
      <c r="BM14" s="37" t="str"/>
      <c r="BN14" s="37" t="str"/>
      <c r="BO14" s="37" t="str"/>
      <c r="BP14" s="37" t="str"/>
      <c r="BQ14" s="37" t="str"/>
      <c r="BR14" s="37" t="str"/>
      <c r="BS14" s="37" t="str"/>
      <c r="BT14" s="37" t="str"/>
      <c r="BU14" s="37" t="str"/>
      <c r="BV14" s="37" t="str"/>
      <c r="BW14" s="37" t="str"/>
      <c r="BX14" s="37" t="str"/>
      <c r="BY14" s="37" t="str"/>
      <c r="BZ14" s="37" t="str"/>
      <c r="CA14" s="37" t="str"/>
      <c r="CB14" s="37" t="str"/>
      <c r="CC14" s="37" t="str"/>
      <c r="CD14" s="37" t="str"/>
      <c r="CE14" s="37" t="str"/>
      <c r="CF14" s="37" t="str"/>
      <c r="CG14" s="37" t="str"/>
      <c r="CH14" s="37" t="str"/>
      <c r="CI14" s="37" t="str"/>
      <c r="CJ14" s="37" t="str"/>
      <c r="CK14" s="37" t="str"/>
      <c r="CL14" s="37" t="str"/>
      <c r="CM14" s="37" t="str"/>
      <c r="CN14" s="37" t="str"/>
      <c r="CO14" s="37" t="str"/>
      <c r="CP14" s="37" t="str"/>
      <c r="CQ14" s="37" t="str"/>
      <c r="CR14" s="37" t="str"/>
      <c r="CS14" s="37" t="str"/>
      <c r="CT14" s="37" t="str"/>
      <c r="CU14" s="37" t="str"/>
      <c r="CV14" s="37" t="str"/>
      <c r="CW14" s="37" t="str"/>
      <c r="CX14" s="37" t="str"/>
      <c r="CY14" s="37" t="str"/>
      <c r="CZ14" s="37" t="str"/>
      <c r="DA14" s="37" t="str"/>
      <c r="DB14" s="37" t="str"/>
      <c r="DC14" s="37" t="str"/>
      <c r="DD14" s="37" t="str"/>
      <c r="DE14" s="37" t="str"/>
      <c r="DF14" s="37" t="str"/>
      <c r="DG14" s="37" t="str"/>
      <c r="DH14" s="37" t="str"/>
      <c r="DI14" s="37" t="str"/>
      <c r="DJ14" s="37" t="str"/>
      <c r="DK14" s="37" t="str"/>
      <c r="DL14" s="37" t="str"/>
      <c r="DM14" s="37" t="str"/>
      <c r="DN14" s="37" t="str"/>
      <c r="DO14" s="37" t="str"/>
      <c r="DP14" s="37" t="str"/>
      <c r="DQ14" s="37" t="str"/>
      <c r="DR14" s="37" t="str"/>
      <c r="DS14" s="37" t="str"/>
      <c r="DT14" s="37" t="str"/>
      <c r="DU14" s="37" t="str"/>
      <c r="DV14" s="37" t="str"/>
      <c r="DW14" s="37" t="str"/>
      <c r="DX14" s="37" t="str"/>
      <c r="DY14" s="37" t="str"/>
      <c r="DZ14" s="37" t="str"/>
      <c r="EA14" s="37" t="str"/>
      <c r="EB14" s="37" t="str"/>
      <c r="EC14" s="37" t="str"/>
      <c r="ED14" s="37" t="str"/>
      <c r="EE14" s="37" t="str"/>
      <c r="EF14" s="37" t="str"/>
      <c r="EG14" s="37" t="str"/>
      <c r="EH14" s="37" t="str"/>
      <c r="EI14" s="37" t="str"/>
      <c r="EJ14" s="37" t="str"/>
      <c r="EK14" s="37" t="str"/>
      <c r="EL14" s="37" t="str"/>
      <c r="EM14" s="37" t="str"/>
    </row>
    <row r="15">
      <c r="B15" s="37" t="str"/>
      <c r="C15" s="37" t="str"/>
      <c r="D15" s="37" t="str"/>
      <c r="E15" s="37" t="str"/>
      <c r="F15" s="37" t="str"/>
      <c r="G15" s="37" t="str"/>
      <c r="H15" s="37" t="str"/>
      <c r="I15" s="37" t="str"/>
      <c r="J15" s="37" t="str"/>
      <c r="K15" s="37" t="str"/>
      <c r="L15" s="37" t="str"/>
      <c r="M15" s="37" t="str"/>
      <c r="N15" s="37" t="str"/>
      <c r="O15" s="37" t="str"/>
      <c r="P15" s="37" t="str"/>
      <c r="Q15" s="37" t="str"/>
      <c r="R15" s="37" t="str"/>
      <c r="S15" s="37" t="str"/>
      <c r="T15" s="37" t="str"/>
      <c r="U15" s="37" t="str"/>
      <c r="V15" s="37" t="str"/>
      <c r="W15" s="37" t="str"/>
      <c r="X15" s="37" t="str"/>
      <c r="Y15" s="37" t="str"/>
      <c r="Z15" s="37" t="str"/>
      <c r="AA15" s="37" t="str"/>
      <c r="AB15" s="37" t="str"/>
      <c r="AC15" s="37" t="str"/>
      <c r="AD15" s="37" t="str"/>
      <c r="AE15" s="37" t="str"/>
      <c r="AF15" s="37" t="str"/>
      <c r="AG15" s="37" t="str"/>
      <c r="AH15" s="37" t="str"/>
      <c r="AI15" s="37" t="str"/>
      <c r="AJ15" s="37" t="str"/>
      <c r="AK15" s="37" t="str"/>
      <c r="AL15" s="37" t="str"/>
      <c r="AM15" s="37" t="str"/>
      <c r="AN15" s="37" t="str"/>
      <c r="AO15" s="37" t="str"/>
      <c r="AP15" s="37" t="str"/>
      <c r="AQ15" s="37" t="str"/>
      <c r="AR15" s="37" t="str"/>
      <c r="AS15" s="37" t="str"/>
      <c r="AT15" s="37" t="str"/>
      <c r="AU15" s="37" t="str"/>
      <c r="AV15" s="37" t="str"/>
      <c r="AW15" s="37" t="str"/>
      <c r="AX15" s="37" t="str"/>
      <c r="AY15" s="37" t="str"/>
      <c r="AZ15" s="37" t="str"/>
      <c r="BA15" s="37" t="str"/>
      <c r="BB15" s="37" t="str"/>
      <c r="BC15" s="37" t="str"/>
      <c r="BD15" s="37" t="str"/>
      <c r="BE15" s="37" t="str"/>
      <c r="BF15" s="37" t="str"/>
      <c r="BG15" s="37" t="str"/>
      <c r="BH15" s="37" t="str"/>
      <c r="BI15" s="37" t="str"/>
      <c r="BJ15" s="37" t="str"/>
      <c r="BK15" s="37" t="str"/>
      <c r="BL15" s="37" t="str"/>
      <c r="BM15" s="37" t="str"/>
      <c r="BN15" s="37" t="str"/>
      <c r="BO15" s="37" t="str"/>
      <c r="BP15" s="37" t="str"/>
      <c r="BQ15" s="37" t="str"/>
      <c r="BR15" s="37" t="str"/>
      <c r="BS15" s="37" t="str"/>
      <c r="BT15" s="37" t="str"/>
      <c r="BU15" s="37" t="str"/>
      <c r="BV15" s="37" t="str"/>
      <c r="BW15" s="37" t="str"/>
      <c r="BX15" s="37" t="str"/>
      <c r="BY15" s="37" t="str"/>
      <c r="BZ15" s="37" t="str"/>
      <c r="CA15" s="37" t="str"/>
      <c r="CB15" s="37" t="str"/>
      <c r="CC15" s="37" t="str"/>
      <c r="CD15" s="37" t="str"/>
      <c r="CE15" s="37" t="str"/>
      <c r="CF15" s="37" t="str"/>
      <c r="CG15" s="37" t="str"/>
      <c r="CH15" s="37" t="str"/>
      <c r="CI15" s="37" t="str"/>
      <c r="CJ15" s="37" t="str"/>
      <c r="CK15" s="37" t="str"/>
      <c r="CL15" s="37" t="str"/>
      <c r="CM15" s="37" t="str"/>
      <c r="CN15" s="37" t="str"/>
      <c r="CO15" s="37" t="str"/>
      <c r="CP15" s="37" t="str"/>
      <c r="CQ15" s="37" t="str"/>
      <c r="CR15" s="37" t="str"/>
      <c r="CS15" s="37" t="str"/>
      <c r="CT15" s="37" t="str"/>
      <c r="CU15" s="37" t="str"/>
      <c r="CV15" s="37" t="str"/>
      <c r="CW15" s="37" t="str"/>
      <c r="CX15" s="37" t="str"/>
      <c r="CY15" s="37" t="str"/>
      <c r="CZ15" s="37" t="str"/>
      <c r="DA15" s="37" t="str"/>
      <c r="DB15" s="37" t="str"/>
      <c r="DC15" s="37" t="str"/>
      <c r="DD15" s="37" t="str"/>
      <c r="DE15" s="37" t="str"/>
      <c r="DF15" s="37" t="str"/>
      <c r="DG15" s="37" t="str"/>
      <c r="DH15" s="37" t="str"/>
      <c r="DI15" s="37" t="str"/>
      <c r="DJ15" s="37" t="str"/>
      <c r="DK15" s="37" t="str"/>
      <c r="DL15" s="37" t="str"/>
      <c r="DM15" s="37" t="str"/>
      <c r="DN15" s="37" t="str"/>
      <c r="DO15" s="37" t="str"/>
      <c r="DP15" s="37" t="str"/>
      <c r="DQ15" s="37" t="str"/>
      <c r="DR15" s="37" t="str"/>
      <c r="DS15" s="37" t="str"/>
      <c r="DT15" s="37" t="str"/>
      <c r="DU15" s="37" t="str"/>
      <c r="DV15" s="37" t="str"/>
      <c r="DW15" s="37" t="str"/>
      <c r="DX15" s="37" t="str"/>
      <c r="DY15" s="37" t="str"/>
      <c r="DZ15" s="37" t="str"/>
      <c r="EA15" s="37" t="str"/>
      <c r="EB15" s="37" t="str"/>
      <c r="EC15" s="37" t="str"/>
      <c r="ED15" s="37" t="str"/>
      <c r="EE15" s="37" t="str"/>
      <c r="EF15" s="37" t="str"/>
      <c r="EG15" s="37" t="str"/>
      <c r="EH15" s="37" t="str"/>
      <c r="EI15" s="37" t="str"/>
      <c r="EJ15" s="37" t="str"/>
      <c r="EK15" s="37" t="str"/>
      <c r="EL15" s="37" t="str"/>
      <c r="EM15" s="37" t="str"/>
    </row>
    <row r="16">
      <c r="B16" s="37" t="str"/>
      <c r="C16" s="37" t="str"/>
      <c r="D16" s="37" t="str"/>
      <c r="E16" s="37" t="str"/>
      <c r="F16" s="37" t="str"/>
      <c r="G16" s="37" t="str"/>
      <c r="H16" s="37" t="str"/>
      <c r="I16" s="37" t="str"/>
      <c r="J16" s="37" t="str"/>
      <c r="K16" s="37" t="str"/>
      <c r="L16" s="37" t="str"/>
      <c r="M16" s="37" t="str"/>
      <c r="N16" s="37" t="str"/>
      <c r="O16" s="37" t="str"/>
      <c r="P16" s="37" t="str"/>
      <c r="Q16" s="37" t="str"/>
      <c r="R16" s="37" t="str"/>
      <c r="S16" s="37" t="str"/>
      <c r="T16" s="37" t="str"/>
      <c r="U16" s="37" t="str"/>
      <c r="V16" s="37" t="str"/>
      <c r="W16" s="37" t="str"/>
      <c r="X16" s="37" t="str"/>
      <c r="Y16" s="37" t="str"/>
      <c r="Z16" s="37" t="str"/>
      <c r="AA16" s="37" t="str"/>
      <c r="AB16" s="37" t="str"/>
      <c r="AC16" s="37" t="str"/>
      <c r="AD16" s="37" t="str"/>
      <c r="AE16" s="37" t="str"/>
      <c r="AF16" s="37" t="str"/>
      <c r="AG16" s="37" t="str"/>
      <c r="AH16" s="37" t="str"/>
      <c r="AI16" s="37" t="str"/>
      <c r="AJ16" s="37" t="str"/>
      <c r="AK16" s="37" t="str"/>
      <c r="AL16" s="37" t="str"/>
      <c r="AM16" s="37" t="str"/>
      <c r="AN16" s="37" t="str"/>
      <c r="AO16" s="37" t="str"/>
      <c r="AP16" s="37" t="str"/>
      <c r="AQ16" s="37" t="str"/>
      <c r="AR16" s="37" t="str"/>
      <c r="AS16" s="37" t="str"/>
      <c r="AT16" s="37" t="str"/>
      <c r="AU16" s="37" t="str"/>
      <c r="AV16" s="37" t="str"/>
      <c r="AW16" s="37" t="str"/>
      <c r="AX16" s="37" t="str"/>
      <c r="AY16" s="37" t="str"/>
      <c r="AZ16" s="37" t="str"/>
      <c r="BA16" s="37" t="str"/>
      <c r="BB16" s="37" t="str"/>
      <c r="BC16" s="37" t="str"/>
      <c r="BD16" s="37" t="str"/>
      <c r="BE16" s="37" t="str"/>
      <c r="BF16" s="37" t="str"/>
      <c r="BG16" s="37" t="str"/>
      <c r="BH16" s="37" t="str"/>
      <c r="BI16" s="37" t="str"/>
      <c r="BJ16" s="37" t="str"/>
      <c r="BK16" s="37" t="str"/>
      <c r="BL16" s="37" t="str"/>
      <c r="BM16" s="37" t="str"/>
      <c r="BN16" s="37" t="str"/>
      <c r="BO16" s="37" t="str"/>
      <c r="BP16" s="37" t="str"/>
      <c r="BQ16" s="37" t="str"/>
      <c r="BR16" s="37" t="str"/>
      <c r="BS16" s="37" t="str"/>
      <c r="BT16" s="37" t="str"/>
      <c r="BU16" s="37" t="str"/>
      <c r="BV16" s="37" t="str"/>
      <c r="BW16" s="37" t="str"/>
      <c r="BX16" s="37" t="str"/>
      <c r="BY16" s="37" t="str"/>
      <c r="BZ16" s="37" t="str"/>
      <c r="CA16" s="37" t="str"/>
      <c r="CB16" s="37" t="str"/>
      <c r="CC16" s="37" t="str"/>
      <c r="CD16" s="37" t="str"/>
      <c r="CE16" s="37" t="str"/>
      <c r="CF16" s="37" t="str"/>
      <c r="CG16" s="37" t="str"/>
      <c r="CH16" s="37" t="str"/>
      <c r="CI16" s="37" t="str"/>
      <c r="CJ16" s="37" t="str"/>
      <c r="CK16" s="37" t="str"/>
      <c r="CL16" s="37" t="str"/>
      <c r="CM16" s="37" t="str"/>
      <c r="CN16" s="37" t="str"/>
      <c r="CO16" s="37" t="str"/>
      <c r="CP16" s="37" t="str"/>
      <c r="CQ16" s="37" t="str"/>
      <c r="CR16" s="37" t="str"/>
      <c r="CS16" s="37" t="str"/>
      <c r="CT16" s="37" t="str"/>
      <c r="CU16" s="37" t="str"/>
      <c r="CV16" s="37" t="str"/>
      <c r="CW16" s="37" t="str"/>
      <c r="CX16" s="37" t="str"/>
      <c r="CY16" s="37" t="str"/>
      <c r="CZ16" s="37" t="str"/>
      <c r="DA16" s="37" t="str"/>
      <c r="DB16" s="37" t="str"/>
      <c r="DC16" s="37" t="str"/>
      <c r="DD16" s="37" t="str"/>
      <c r="DE16" s="37" t="str"/>
      <c r="DF16" s="37" t="str"/>
      <c r="DG16" s="37" t="str"/>
      <c r="DH16" s="37" t="str"/>
      <c r="DI16" s="37" t="str"/>
      <c r="DJ16" s="37" t="str"/>
      <c r="DK16" s="37" t="str"/>
      <c r="DL16" s="37" t="str"/>
      <c r="DM16" s="37" t="str"/>
      <c r="DN16" s="37" t="str"/>
      <c r="DO16" s="37" t="str"/>
      <c r="DP16" s="37" t="str"/>
      <c r="DQ16" s="37" t="str"/>
      <c r="DR16" s="37" t="str"/>
      <c r="DS16" s="37" t="str"/>
      <c r="DT16" s="37" t="str"/>
      <c r="DU16" s="37" t="str"/>
      <c r="DV16" s="37" t="str"/>
      <c r="DW16" s="37" t="str"/>
      <c r="DX16" s="37" t="str"/>
      <c r="DY16" s="37" t="str"/>
      <c r="DZ16" s="37" t="str"/>
      <c r="EA16" s="37" t="str"/>
      <c r="EB16" s="37" t="str"/>
      <c r="EC16" s="37" t="str"/>
      <c r="ED16" s="37" t="str"/>
      <c r="EE16" s="37" t="str"/>
      <c r="EF16" s="37" t="str"/>
      <c r="EG16" s="37" t="str"/>
      <c r="EH16" s="37" t="str"/>
      <c r="EI16" s="37" t="str"/>
      <c r="EJ16" s="37" t="str"/>
      <c r="EK16" s="37" t="str"/>
      <c r="EL16" s="37" t="str"/>
      <c r="EM16" s="37" t="str"/>
    </row>
    <row r="17">
      <c r="B17" s="37" t="str"/>
      <c r="C17" s="37" t="str"/>
      <c r="D17" s="37" t="str"/>
      <c r="E17" s="37" t="str"/>
      <c r="F17" s="37" t="str"/>
      <c r="G17" s="37" t="str"/>
      <c r="H17" s="37" t="str"/>
      <c r="I17" s="37" t="str"/>
      <c r="J17" s="37" t="str"/>
      <c r="K17" s="37" t="str"/>
      <c r="L17" s="37" t="str"/>
      <c r="M17" s="37" t="str"/>
      <c r="N17" s="37" t="str"/>
      <c r="O17" s="37" t="str"/>
      <c r="P17" s="37" t="str"/>
      <c r="Q17" s="37" t="str"/>
      <c r="R17" s="37" t="str"/>
      <c r="S17" s="37" t="str"/>
      <c r="T17" s="37" t="str"/>
      <c r="U17" s="37" t="str"/>
      <c r="V17" s="37" t="str"/>
      <c r="W17" s="37" t="str"/>
      <c r="X17" s="37" t="str"/>
      <c r="Y17" s="37" t="str"/>
      <c r="Z17" s="37" t="str"/>
      <c r="AA17" s="37" t="str"/>
      <c r="AB17" s="37" t="str"/>
      <c r="AC17" s="37" t="str"/>
      <c r="AD17" s="37" t="str"/>
      <c r="AE17" s="37" t="str"/>
      <c r="AF17" s="37" t="str"/>
      <c r="AG17" s="37" t="str"/>
      <c r="AH17" s="37" t="str"/>
      <c r="AI17" s="37" t="str"/>
      <c r="AJ17" s="37" t="str"/>
      <c r="AK17" s="37" t="str"/>
      <c r="AL17" s="37" t="str"/>
      <c r="AM17" s="37" t="str"/>
      <c r="AN17" s="37" t="str"/>
      <c r="AO17" s="37" t="str"/>
      <c r="AP17" s="37" t="str"/>
      <c r="AQ17" s="37" t="str"/>
      <c r="AR17" s="37" t="str"/>
      <c r="AS17" s="37" t="str"/>
      <c r="AT17" s="37" t="str"/>
      <c r="AU17" s="37" t="str"/>
      <c r="AV17" s="37" t="str"/>
      <c r="AW17" s="37" t="str"/>
      <c r="AX17" s="37" t="str"/>
      <c r="AY17" s="37" t="str"/>
      <c r="AZ17" s="37" t="str"/>
      <c r="BA17" s="37" t="str"/>
      <c r="BB17" s="37" t="str"/>
      <c r="BC17" s="37" t="str"/>
      <c r="BD17" s="37" t="str"/>
      <c r="BE17" s="37" t="str"/>
      <c r="BF17" s="37" t="str"/>
      <c r="BG17" s="37" t="str"/>
      <c r="BH17" s="37" t="str"/>
      <c r="BI17" s="37" t="str"/>
      <c r="BJ17" s="37" t="str"/>
      <c r="BK17" s="37" t="str"/>
      <c r="BL17" s="37" t="str"/>
      <c r="BM17" s="37" t="str"/>
      <c r="BN17" s="37" t="str"/>
      <c r="BO17" s="37" t="str"/>
      <c r="BP17" s="37" t="str"/>
      <c r="BQ17" s="37" t="str"/>
      <c r="BR17" s="37" t="str"/>
      <c r="BS17" s="37" t="str"/>
      <c r="BT17" s="37" t="str"/>
      <c r="BU17" s="37" t="str"/>
      <c r="BV17" s="37" t="str"/>
      <c r="BW17" s="37" t="str"/>
      <c r="BX17" s="37" t="str"/>
      <c r="BY17" s="37" t="str"/>
      <c r="BZ17" s="37" t="str"/>
      <c r="CA17" s="37" t="str"/>
      <c r="CB17" s="37" t="str"/>
      <c r="CC17" s="37" t="str"/>
      <c r="CD17" s="37" t="str"/>
      <c r="CE17" s="37" t="str"/>
      <c r="CF17" s="37" t="str"/>
      <c r="CG17" s="37" t="str"/>
      <c r="CH17" s="37" t="str"/>
      <c r="CI17" s="37" t="str"/>
      <c r="CJ17" s="37" t="str"/>
      <c r="CK17" s="37" t="str"/>
      <c r="CL17" s="37" t="str"/>
      <c r="CM17" s="37" t="str"/>
      <c r="CN17" s="37" t="str"/>
      <c r="CO17" s="37" t="str"/>
      <c r="CP17" s="37" t="str"/>
      <c r="CQ17" s="37" t="str"/>
      <c r="CR17" s="37" t="str"/>
      <c r="CS17" s="37" t="str"/>
      <c r="CT17" s="37" t="str"/>
      <c r="CU17" s="37" t="str"/>
      <c r="CV17" s="37" t="str"/>
      <c r="CW17" s="37" t="str"/>
      <c r="CX17" s="37" t="str"/>
      <c r="CY17" s="37" t="str"/>
      <c r="CZ17" s="37" t="str"/>
      <c r="DA17" s="37" t="str"/>
      <c r="DB17" s="37" t="str"/>
      <c r="DC17" s="37" t="str"/>
      <c r="DD17" s="37" t="str"/>
      <c r="DE17" s="37" t="str"/>
      <c r="DF17" s="37" t="str"/>
      <c r="DG17" s="37" t="str"/>
      <c r="DH17" s="37" t="str"/>
      <c r="DI17" s="37" t="str"/>
      <c r="DJ17" s="37" t="str"/>
      <c r="DK17" s="37" t="str"/>
      <c r="DL17" s="37" t="str"/>
      <c r="DM17" s="37" t="str"/>
      <c r="DN17" s="37" t="str"/>
      <c r="DO17" s="37" t="str"/>
      <c r="DP17" s="37" t="str"/>
      <c r="DQ17" s="37" t="str"/>
      <c r="DR17" s="37" t="str"/>
      <c r="DS17" s="37" t="str"/>
      <c r="DT17" s="37" t="str"/>
      <c r="DU17" s="37" t="str"/>
      <c r="DV17" s="37" t="str"/>
      <c r="DW17" s="37" t="str"/>
      <c r="DX17" s="37" t="str"/>
      <c r="DY17" s="37" t="str"/>
      <c r="DZ17" s="37" t="str"/>
      <c r="EA17" s="37" t="str"/>
      <c r="EB17" s="37" t="str"/>
      <c r="EC17" s="37" t="str"/>
      <c r="ED17" s="37" t="str"/>
      <c r="EE17" s="37" t="str"/>
      <c r="EF17" s="37" t="str"/>
      <c r="EG17" s="37" t="str"/>
      <c r="EH17" s="37" t="str"/>
      <c r="EI17" s="37" t="str"/>
      <c r="EJ17" s="37" t="str"/>
      <c r="EK17" s="37" t="str"/>
      <c r="EL17" s="37" t="str"/>
      <c r="EM17" s="37" t="str"/>
    </row>
    <row r="18">
      <c r="B18" s="37" t="str"/>
      <c r="C18" s="37" t="str"/>
      <c r="D18" s="37" t="str"/>
      <c r="E18" s="37" t="str"/>
      <c r="F18" s="37" t="str"/>
      <c r="G18" s="37" t="str"/>
      <c r="H18" s="37" t="str"/>
      <c r="I18" s="37" t="str"/>
      <c r="J18" s="37" t="str"/>
      <c r="K18" s="37" t="str"/>
      <c r="L18" s="37" t="str"/>
      <c r="M18" s="37" t="str"/>
      <c r="N18" s="37" t="str"/>
      <c r="O18" s="37" t="str"/>
      <c r="P18" s="37" t="str"/>
      <c r="Q18" s="37" t="str"/>
      <c r="R18" s="37" t="str"/>
      <c r="S18" s="37" t="str"/>
      <c r="T18" s="37" t="str"/>
      <c r="U18" s="37" t="str"/>
      <c r="V18" s="37" t="str"/>
      <c r="W18" s="37" t="str"/>
      <c r="X18" s="37" t="str"/>
      <c r="Y18" s="37" t="str"/>
      <c r="Z18" s="37" t="str"/>
      <c r="AA18" s="37" t="str"/>
      <c r="AB18" s="37" t="str"/>
      <c r="AC18" s="37" t="str"/>
      <c r="AD18" s="37" t="str"/>
      <c r="AE18" s="37" t="str"/>
      <c r="AF18" s="37" t="str"/>
      <c r="AG18" s="37" t="str"/>
      <c r="AH18" s="37" t="str"/>
      <c r="AI18" s="37" t="str"/>
      <c r="AJ18" s="37" t="str"/>
      <c r="AK18" s="37" t="str"/>
      <c r="AL18" s="37" t="str"/>
      <c r="AM18" s="37" t="str"/>
      <c r="AN18" s="37" t="str"/>
      <c r="AO18" s="37" t="str"/>
      <c r="AP18" s="37" t="str"/>
      <c r="AQ18" s="37" t="str"/>
      <c r="AR18" s="37" t="str"/>
      <c r="AS18" s="37" t="str"/>
      <c r="AT18" s="37" t="str"/>
      <c r="AU18" s="37" t="str"/>
      <c r="AV18" s="37" t="str"/>
      <c r="AW18" s="37" t="str"/>
      <c r="AX18" s="37" t="str"/>
      <c r="AY18" s="37" t="str"/>
      <c r="AZ18" s="37" t="str"/>
      <c r="BA18" s="37" t="str"/>
      <c r="BB18" s="37" t="str"/>
      <c r="BC18" s="37" t="str"/>
      <c r="BD18" s="37" t="str"/>
      <c r="BE18" s="37" t="str"/>
      <c r="BF18" s="37" t="str"/>
      <c r="BG18" s="37" t="str"/>
      <c r="BH18" s="37" t="str"/>
      <c r="BI18" s="37" t="str"/>
      <c r="BJ18" s="37" t="str"/>
      <c r="BK18" s="37" t="str"/>
      <c r="BL18" s="37" t="str"/>
      <c r="BM18" s="37" t="str"/>
      <c r="BN18" s="37" t="str"/>
      <c r="BO18" s="37" t="str"/>
      <c r="BP18" s="37" t="str"/>
      <c r="BQ18" s="37" t="str"/>
      <c r="BR18" s="37" t="str"/>
      <c r="BS18" s="37" t="str"/>
      <c r="BT18" s="37" t="str"/>
      <c r="BU18" s="37" t="str"/>
      <c r="BV18" s="37" t="str"/>
      <c r="BW18" s="37" t="str"/>
      <c r="BX18" s="37" t="str"/>
      <c r="BY18" s="37" t="str"/>
      <c r="BZ18" s="37" t="str"/>
      <c r="CA18" s="37" t="str"/>
      <c r="CB18" s="37" t="str"/>
      <c r="CC18" s="37" t="str"/>
      <c r="CD18" s="37" t="str"/>
      <c r="CE18" s="37" t="str"/>
      <c r="CF18" s="37" t="str"/>
      <c r="CG18" s="37" t="str"/>
      <c r="CH18" s="37" t="str"/>
      <c r="CI18" s="37" t="str"/>
      <c r="CJ18" s="37" t="str"/>
      <c r="CK18" s="37" t="str"/>
      <c r="CL18" s="37" t="str"/>
      <c r="CM18" s="37" t="str"/>
      <c r="CN18" s="37" t="str"/>
      <c r="CO18" s="37" t="str"/>
      <c r="CP18" s="37" t="str"/>
      <c r="CQ18" s="37" t="str"/>
      <c r="CR18" s="37" t="str"/>
      <c r="CS18" s="37" t="str"/>
      <c r="CT18" s="37" t="str"/>
      <c r="CU18" s="37" t="str"/>
      <c r="CV18" s="37" t="str"/>
      <c r="CW18" s="37" t="str"/>
      <c r="CX18" s="37" t="str"/>
      <c r="CY18" s="37" t="str"/>
      <c r="CZ18" s="37" t="str"/>
      <c r="DA18" s="37" t="str"/>
      <c r="DB18" s="37" t="str"/>
      <c r="DC18" s="37" t="str"/>
      <c r="DD18" s="37" t="str"/>
      <c r="DE18" s="37" t="str"/>
      <c r="DF18" s="37" t="str"/>
      <c r="DG18" s="37" t="str"/>
      <c r="DH18" s="37" t="str"/>
      <c r="DI18" s="37" t="str"/>
      <c r="DJ18" s="37" t="str"/>
      <c r="DK18" s="37" t="str"/>
      <c r="DL18" s="37" t="str"/>
      <c r="DM18" s="37" t="str"/>
      <c r="DN18" s="37" t="str"/>
      <c r="DO18" s="37" t="str"/>
      <c r="DP18" s="37" t="str"/>
      <c r="DQ18" s="37" t="str"/>
      <c r="DR18" s="37" t="str"/>
      <c r="DS18" s="37" t="str"/>
      <c r="DT18" s="37" t="str"/>
      <c r="DU18" s="37" t="str"/>
      <c r="DV18" s="37" t="str"/>
      <c r="DW18" s="37" t="str"/>
      <c r="DX18" s="37" t="str"/>
      <c r="DY18" s="37" t="str"/>
      <c r="DZ18" s="37" t="str"/>
      <c r="EA18" s="37" t="str"/>
      <c r="EB18" s="37" t="str"/>
      <c r="EC18" s="37" t="str"/>
      <c r="ED18" s="37" t="str"/>
      <c r="EE18" s="37" t="str"/>
      <c r="EF18" s="37" t="str"/>
      <c r="EG18" s="37" t="str"/>
      <c r="EH18" s="37" t="str"/>
      <c r="EI18" s="37" t="str"/>
      <c r="EJ18" s="37" t="str"/>
      <c r="EK18" s="37" t="str"/>
      <c r="EL18" s="37" t="str"/>
      <c r="EM18" s="37" t="str"/>
    </row>
    <row r="19">
      <c r="B19" s="37" t="str"/>
      <c r="C19" s="37" t="str"/>
      <c r="D19" s="37" t="str"/>
      <c r="E19" s="37" t="str"/>
      <c r="F19" s="37" t="str"/>
      <c r="G19" s="37" t="str"/>
      <c r="H19" s="37" t="str"/>
      <c r="I19" s="37" t="str"/>
      <c r="J19" s="37" t="str"/>
      <c r="K19" s="37" t="str"/>
      <c r="L19" s="37" t="str"/>
      <c r="M19" s="37" t="str"/>
      <c r="N19" s="37" t="str"/>
      <c r="O19" s="37" t="str"/>
      <c r="P19" s="37" t="str"/>
      <c r="Q19" s="37" t="str"/>
      <c r="R19" s="37" t="str"/>
      <c r="S19" s="37" t="str"/>
      <c r="T19" s="37" t="str"/>
      <c r="U19" s="37" t="str"/>
      <c r="V19" s="37" t="str"/>
      <c r="W19" s="37" t="str"/>
      <c r="X19" s="37" t="str"/>
      <c r="Y19" s="37" t="str"/>
      <c r="Z19" s="37" t="str"/>
      <c r="AA19" s="37" t="str"/>
      <c r="AB19" s="37" t="str"/>
      <c r="AC19" s="37" t="str"/>
      <c r="AD19" s="37" t="str"/>
      <c r="AE19" s="37" t="str"/>
      <c r="AF19" s="37" t="str"/>
      <c r="AG19" s="37" t="str"/>
      <c r="AH19" s="37" t="str"/>
      <c r="AI19" s="37" t="str"/>
      <c r="AJ19" s="37" t="str"/>
      <c r="AK19" s="37" t="str"/>
      <c r="AL19" s="37" t="str"/>
      <c r="AM19" s="37" t="str"/>
      <c r="AN19" s="37" t="str"/>
      <c r="AO19" s="37" t="str"/>
      <c r="AP19" s="37" t="str"/>
      <c r="AQ19" s="37" t="str"/>
      <c r="AR19" s="37" t="str"/>
      <c r="AS19" s="37" t="str"/>
      <c r="AT19" s="37" t="str"/>
      <c r="AU19" s="37" t="str"/>
      <c r="AV19" s="37" t="str"/>
      <c r="AW19" s="37" t="str"/>
      <c r="AX19" s="37" t="str"/>
      <c r="AY19" s="37" t="str"/>
      <c r="AZ19" s="37" t="str"/>
      <c r="BA19" s="37" t="str"/>
      <c r="BB19" s="37" t="str"/>
      <c r="BC19" s="37" t="str"/>
      <c r="BD19" s="37" t="str"/>
      <c r="BE19" s="37" t="str"/>
      <c r="BF19" s="37" t="str"/>
      <c r="BG19" s="37" t="str"/>
      <c r="BH19" s="37" t="str"/>
      <c r="BI19" s="37" t="str"/>
      <c r="BJ19" s="37" t="str"/>
      <c r="BK19" s="37" t="str"/>
      <c r="BL19" s="37" t="str"/>
      <c r="BM19" s="37" t="str"/>
      <c r="BN19" s="37" t="str"/>
      <c r="BO19" s="37" t="str"/>
      <c r="BP19" s="37" t="str"/>
      <c r="BQ19" s="37" t="str"/>
      <c r="BR19" s="37" t="str"/>
      <c r="BS19" s="37" t="str"/>
      <c r="BT19" s="37" t="str"/>
      <c r="BU19" s="37" t="str"/>
      <c r="BV19" s="37" t="str"/>
      <c r="BW19" s="37" t="str"/>
      <c r="BX19" s="37" t="str"/>
      <c r="BY19" s="37" t="str"/>
      <c r="BZ19" s="37" t="str"/>
      <c r="CA19" s="37" t="str"/>
      <c r="CB19" s="37" t="str"/>
      <c r="CC19" s="37" t="str"/>
      <c r="CD19" s="37" t="str"/>
      <c r="CE19" s="37" t="str"/>
      <c r="CF19" s="37" t="str"/>
      <c r="CG19" s="37" t="str"/>
      <c r="CH19" s="37" t="str"/>
      <c r="CI19" s="37" t="str"/>
      <c r="CJ19" s="37" t="str"/>
      <c r="CK19" s="37" t="str"/>
      <c r="CL19" s="37" t="str"/>
      <c r="CM19" s="37" t="str"/>
      <c r="CN19" s="37" t="str"/>
      <c r="CO19" s="37" t="str"/>
      <c r="CP19" s="37" t="str"/>
      <c r="CQ19" s="37" t="str"/>
      <c r="CR19" s="37" t="str"/>
      <c r="CS19" s="37" t="str"/>
      <c r="CT19" s="37" t="str"/>
      <c r="CU19" s="37" t="str"/>
      <c r="CV19" s="37" t="str"/>
      <c r="CW19" s="37" t="str"/>
      <c r="CX19" s="37" t="str"/>
      <c r="CY19" s="37" t="str"/>
      <c r="CZ19" s="37" t="str"/>
      <c r="DA19" s="37" t="str"/>
      <c r="DB19" s="37" t="str"/>
      <c r="DC19" s="37" t="str"/>
      <c r="DD19" s="37" t="str"/>
      <c r="DE19" s="37" t="str"/>
      <c r="DF19" s="37" t="str"/>
      <c r="DG19" s="37" t="str"/>
      <c r="DH19" s="37" t="str"/>
      <c r="DI19" s="37" t="str"/>
      <c r="DJ19" s="37" t="str"/>
      <c r="DK19" s="37" t="str"/>
      <c r="DL19" s="37" t="str"/>
      <c r="DM19" s="37" t="str"/>
      <c r="DN19" s="37" t="str"/>
      <c r="DO19" s="37" t="str"/>
      <c r="DP19" s="37" t="str"/>
      <c r="DQ19" s="37" t="str"/>
      <c r="DR19" s="37" t="str"/>
      <c r="DS19" s="37" t="str"/>
      <c r="DT19" s="37" t="str"/>
      <c r="DU19" s="37" t="str"/>
      <c r="DV19" s="37" t="str"/>
      <c r="DW19" s="37" t="str"/>
      <c r="DX19" s="37" t="str"/>
      <c r="DY19" s="37" t="str"/>
      <c r="DZ19" s="37" t="str"/>
      <c r="EA19" s="37" t="str"/>
      <c r="EB19" s="37" t="str"/>
      <c r="EC19" s="37" t="str"/>
      <c r="ED19" s="37" t="str"/>
      <c r="EE19" s="37" t="str"/>
      <c r="EF19" s="37" t="str"/>
      <c r="EG19" s="37" t="str"/>
      <c r="EH19" s="37" t="str"/>
      <c r="EI19" s="37" t="str"/>
      <c r="EJ19" s="37" t="str"/>
      <c r="EK19" s="37" t="str"/>
      <c r="EL19" s="37" t="str"/>
      <c r="EM19" s="37" t="str"/>
    </row>
    <row r="20">
      <c r="B20" s="37" t="str"/>
      <c r="C20" s="37" t="str"/>
      <c r="D20" s="37" t="str"/>
      <c r="E20" s="37" t="str"/>
      <c r="F20" s="37" t="str"/>
      <c r="G20" s="37" t="str"/>
      <c r="H20" s="37" t="str"/>
      <c r="I20" s="37" t="str"/>
      <c r="J20" s="37" t="str"/>
      <c r="K20" s="37" t="str"/>
      <c r="L20" s="37" t="str"/>
      <c r="M20" s="37" t="str"/>
      <c r="N20" s="37" t="str"/>
      <c r="O20" s="37" t="str"/>
      <c r="P20" s="37" t="str"/>
      <c r="Q20" s="37" t="str"/>
      <c r="R20" s="37" t="str"/>
      <c r="S20" s="37" t="str"/>
      <c r="T20" s="37" t="str"/>
      <c r="U20" s="37" t="str"/>
      <c r="V20" s="37" t="str"/>
      <c r="W20" s="37" t="str"/>
      <c r="X20" s="37" t="str"/>
      <c r="Y20" s="37" t="str"/>
      <c r="Z20" s="37" t="str"/>
      <c r="AA20" s="37" t="str"/>
      <c r="AB20" s="37" t="str"/>
      <c r="AC20" s="37" t="str"/>
      <c r="AD20" s="37" t="str"/>
      <c r="AE20" s="37" t="str"/>
      <c r="AF20" s="37" t="str"/>
      <c r="AG20" s="37" t="str"/>
      <c r="AH20" s="37" t="str"/>
      <c r="AI20" s="37" t="str"/>
      <c r="AJ20" s="37" t="str"/>
      <c r="AK20" s="37" t="str"/>
      <c r="AL20" s="37" t="str"/>
      <c r="AM20" s="37" t="str"/>
      <c r="AN20" s="37" t="str"/>
      <c r="AO20" s="37" t="str"/>
      <c r="AP20" s="37" t="str"/>
      <c r="AQ20" s="37" t="str"/>
      <c r="AR20" s="37" t="str"/>
      <c r="AS20" s="37" t="str"/>
      <c r="AT20" s="37" t="str"/>
      <c r="AU20" s="37" t="str"/>
      <c r="AV20" s="37" t="str"/>
      <c r="AW20" s="37" t="str"/>
      <c r="AX20" s="37" t="str"/>
      <c r="AY20" s="37" t="str"/>
      <c r="AZ20" s="37" t="str"/>
      <c r="BA20" s="37" t="str"/>
      <c r="BB20" s="37" t="str"/>
      <c r="BC20" s="37" t="str"/>
      <c r="BD20" s="37" t="str"/>
      <c r="BE20" s="37" t="str"/>
      <c r="BF20" s="37" t="str"/>
      <c r="BG20" s="37" t="str"/>
      <c r="BH20" s="37" t="str"/>
      <c r="BI20" s="37" t="str"/>
      <c r="BJ20" s="37" t="str"/>
      <c r="BK20" s="37" t="str"/>
      <c r="BL20" s="37" t="str"/>
      <c r="BM20" s="37" t="str"/>
      <c r="BN20" s="37" t="str"/>
      <c r="BO20" s="37" t="str"/>
      <c r="BP20" s="37" t="str"/>
      <c r="BQ20" s="37" t="str"/>
      <c r="BR20" s="37" t="str"/>
      <c r="BS20" s="37" t="str"/>
      <c r="BT20" s="37" t="str"/>
      <c r="BU20" s="37" t="str"/>
      <c r="BV20" s="37" t="str"/>
      <c r="BW20" s="37" t="str"/>
      <c r="BX20" s="37" t="str"/>
      <c r="BY20" s="37" t="str"/>
      <c r="BZ20" s="37" t="str"/>
      <c r="CA20" s="37" t="str"/>
      <c r="CB20" s="37" t="str"/>
      <c r="CC20" s="37" t="str"/>
      <c r="CD20" s="37" t="str"/>
      <c r="CE20" s="37" t="str"/>
      <c r="CF20" s="37" t="str"/>
      <c r="CG20" s="37" t="str"/>
      <c r="CH20" s="37" t="str"/>
      <c r="CI20" s="37" t="str"/>
      <c r="CJ20" s="37" t="str"/>
      <c r="CK20" s="37" t="str"/>
      <c r="CL20" s="37" t="str"/>
      <c r="CM20" s="37" t="str"/>
      <c r="CN20" s="37" t="str"/>
      <c r="CO20" s="37" t="str"/>
      <c r="CP20" s="37" t="str"/>
      <c r="CQ20" s="37" t="str"/>
      <c r="CR20" s="37" t="str"/>
      <c r="CS20" s="37" t="str"/>
      <c r="CT20" s="37" t="str"/>
      <c r="CU20" s="37" t="str"/>
      <c r="CV20" s="37" t="str"/>
      <c r="CW20" s="37" t="str"/>
      <c r="CX20" s="37" t="str"/>
      <c r="CY20" s="37" t="str"/>
      <c r="CZ20" s="37" t="str"/>
      <c r="DA20" s="37" t="str"/>
      <c r="DB20" s="37" t="str"/>
      <c r="DC20" s="37" t="str"/>
      <c r="DD20" s="37" t="str"/>
      <c r="DE20" s="37" t="str"/>
      <c r="DF20" s="37" t="str"/>
      <c r="DG20" s="37" t="str"/>
      <c r="DH20" s="37" t="str"/>
      <c r="DI20" s="37" t="str"/>
      <c r="DJ20" s="37" t="str"/>
      <c r="DK20" s="37" t="str"/>
      <c r="DL20" s="37" t="str"/>
      <c r="DM20" s="37" t="str"/>
      <c r="DN20" s="37" t="str"/>
      <c r="DO20" s="37" t="str"/>
      <c r="DP20" s="37" t="str"/>
      <c r="DQ20" s="37" t="str"/>
      <c r="DR20" s="37" t="str"/>
      <c r="DS20" s="37" t="str"/>
      <c r="DT20" s="37" t="str"/>
      <c r="DU20" s="37" t="str"/>
      <c r="DV20" s="37" t="str"/>
      <c r="DW20" s="37" t="str"/>
      <c r="DX20" s="37" t="str"/>
      <c r="DY20" s="37" t="str"/>
      <c r="DZ20" s="37" t="str"/>
      <c r="EA20" s="37" t="str"/>
      <c r="EB20" s="37" t="str"/>
      <c r="EC20" s="37" t="str"/>
      <c r="ED20" s="37" t="str"/>
      <c r="EE20" s="37" t="str"/>
      <c r="EF20" s="37" t="str"/>
      <c r="EG20" s="37" t="str"/>
      <c r="EH20" s="37" t="str"/>
      <c r="EI20" s="37" t="str"/>
      <c r="EJ20" s="37" t="str"/>
      <c r="EK20" s="37" t="str"/>
      <c r="EL20" s="37" t="str"/>
      <c r="EM20" s="37" t="str"/>
    </row>
    <row r="21">
      <c r="B21" s="37" t="str"/>
      <c r="C21" s="37" t="str"/>
      <c r="D21" s="37" t="str"/>
      <c r="E21" s="37" t="str"/>
      <c r="F21" s="37" t="str"/>
      <c r="G21" s="37" t="str"/>
      <c r="H21" s="37" t="str"/>
      <c r="I21" s="37" t="str"/>
      <c r="J21" s="37" t="str"/>
      <c r="K21" s="37" t="str"/>
      <c r="L21" s="37" t="str"/>
      <c r="M21" s="37" t="str"/>
      <c r="N21" s="37" t="str"/>
      <c r="O21" s="37" t="str"/>
      <c r="P21" s="37" t="str"/>
      <c r="Q21" s="37" t="str"/>
      <c r="R21" s="37" t="str"/>
      <c r="S21" s="37" t="str"/>
      <c r="T21" s="37" t="str"/>
      <c r="U21" s="37" t="str"/>
      <c r="V21" s="37" t="str"/>
      <c r="W21" s="37" t="str"/>
      <c r="X21" s="37" t="str"/>
      <c r="Y21" s="37" t="str"/>
      <c r="Z21" s="37" t="str"/>
      <c r="AA21" s="37" t="str"/>
      <c r="AB21" s="37" t="str"/>
      <c r="AC21" s="37" t="str"/>
      <c r="AD21" s="37" t="str"/>
      <c r="AE21" s="37" t="str"/>
      <c r="AF21" s="37" t="str"/>
      <c r="AG21" s="37" t="str"/>
      <c r="AH21" s="37" t="str"/>
      <c r="AI21" s="37" t="str"/>
      <c r="AJ21" s="37" t="str"/>
      <c r="AK21" s="37" t="str"/>
      <c r="AL21" s="37" t="str"/>
      <c r="AM21" s="37" t="str"/>
      <c r="AN21" s="37" t="str"/>
      <c r="AO21" s="37" t="str"/>
      <c r="AP21" s="37" t="str"/>
      <c r="AQ21" s="37" t="str"/>
      <c r="AR21" s="37" t="str"/>
      <c r="AS21" s="37" t="str"/>
      <c r="AT21" s="37" t="str"/>
      <c r="AU21" s="37" t="str"/>
      <c r="AV21" s="37" t="str"/>
      <c r="AW21" s="37" t="str"/>
      <c r="AX21" s="37" t="str"/>
      <c r="AY21" s="37" t="str"/>
      <c r="AZ21" s="37" t="str"/>
      <c r="BA21" s="37" t="str"/>
      <c r="BB21" s="37" t="str"/>
      <c r="BC21" s="37" t="str"/>
      <c r="BD21" s="37" t="str"/>
      <c r="BE21" s="37" t="str"/>
      <c r="BF21" s="37" t="str"/>
      <c r="BG21" s="37" t="str"/>
      <c r="BH21" s="37" t="str"/>
      <c r="BI21" s="37" t="str"/>
      <c r="BJ21" s="37" t="str"/>
      <c r="BK21" s="37" t="str"/>
      <c r="BL21" s="37" t="str"/>
      <c r="BM21" s="37" t="str"/>
      <c r="BN21" s="37" t="str"/>
      <c r="BO21" s="37" t="str"/>
      <c r="BP21" s="37" t="str"/>
      <c r="BQ21" s="37" t="str"/>
      <c r="BR21" s="37" t="str"/>
      <c r="BS21" s="37" t="str"/>
      <c r="BT21" s="37" t="str"/>
      <c r="BU21" s="37" t="str"/>
      <c r="BV21" s="37" t="str"/>
      <c r="BW21" s="37" t="str"/>
      <c r="BX21" s="37" t="str"/>
      <c r="BY21" s="37" t="str"/>
      <c r="BZ21" s="37" t="str"/>
      <c r="CA21" s="37" t="str"/>
      <c r="CB21" s="37" t="str"/>
      <c r="CC21" s="37" t="str"/>
      <c r="CD21" s="37" t="str"/>
      <c r="CE21" s="37" t="str"/>
      <c r="CF21" s="37" t="str"/>
      <c r="CG21" s="37" t="str"/>
      <c r="CH21" s="37" t="str"/>
      <c r="CI21" s="37" t="str"/>
      <c r="CJ21" s="37" t="str"/>
      <c r="CK21" s="37" t="str"/>
      <c r="CL21" s="37" t="str"/>
      <c r="CM21" s="37" t="str"/>
      <c r="CN21" s="37" t="str"/>
      <c r="CO21" s="37" t="str"/>
      <c r="CP21" s="37" t="str"/>
      <c r="CQ21" s="37" t="str"/>
      <c r="CR21" s="37" t="str"/>
      <c r="CS21" s="37" t="str"/>
      <c r="CT21" s="37" t="str"/>
      <c r="CU21" s="37" t="str"/>
      <c r="CV21" s="37" t="str"/>
      <c r="CW21" s="37" t="str"/>
      <c r="CX21" s="37" t="str"/>
      <c r="CY21" s="37" t="str"/>
      <c r="CZ21" s="37" t="str"/>
      <c r="DA21" s="37" t="str"/>
      <c r="DB21" s="37" t="str"/>
      <c r="DC21" s="37" t="str"/>
      <c r="DD21" s="37" t="str"/>
      <c r="DE21" s="37" t="str"/>
      <c r="DF21" s="37" t="str"/>
      <c r="DG21" s="37" t="str"/>
      <c r="DH21" s="37" t="str"/>
      <c r="DI21" s="37" t="str"/>
      <c r="DJ21" s="37" t="str"/>
      <c r="DK21" s="37" t="str"/>
      <c r="DL21" s="37" t="str"/>
      <c r="DM21" s="37" t="str"/>
      <c r="DN21" s="37" t="str"/>
      <c r="DO21" s="37" t="str"/>
      <c r="DP21" s="37" t="str"/>
      <c r="DQ21" s="37" t="str"/>
      <c r="DR21" s="37" t="str"/>
      <c r="DS21" s="37" t="str"/>
      <c r="DT21" s="37" t="str"/>
      <c r="DU21" s="37" t="str"/>
      <c r="DV21" s="37" t="str"/>
      <c r="DW21" s="37" t="str"/>
      <c r="DX21" s="37" t="str"/>
      <c r="DY21" s="37" t="str"/>
      <c r="DZ21" s="37" t="str"/>
      <c r="EA21" s="37" t="str"/>
      <c r="EB21" s="37" t="str"/>
      <c r="EC21" s="37" t="str"/>
      <c r="ED21" s="37" t="str"/>
      <c r="EE21" s="37" t="str"/>
      <c r="EF21" s="37" t="str"/>
      <c r="EG21" s="37" t="str"/>
      <c r="EH21" s="37" t="str"/>
      <c r="EI21" s="37" t="str"/>
      <c r="EJ21" s="37" t="str"/>
      <c r="EK21" s="37" t="str"/>
      <c r="EL21" s="37" t="str"/>
      <c r="EM21" s="37" t="str"/>
    </row>
    <row r="22">
      <c r="B22" s="37" t="str"/>
      <c r="C22" s="37" t="str"/>
      <c r="D22" s="37" t="str"/>
      <c r="E22" s="37" t="str"/>
      <c r="F22" s="37" t="str"/>
      <c r="G22" s="37" t="str"/>
      <c r="H22" s="37" t="str"/>
      <c r="I22" s="37" t="str"/>
      <c r="J22" s="37" t="str"/>
      <c r="K22" s="37" t="str"/>
      <c r="L22" s="37" t="str"/>
      <c r="M22" s="37" t="str"/>
      <c r="N22" s="37" t="str"/>
      <c r="O22" s="37" t="str"/>
      <c r="P22" s="37" t="str"/>
      <c r="Q22" s="37" t="str"/>
      <c r="R22" s="37" t="str"/>
      <c r="S22" s="37" t="str"/>
      <c r="T22" s="37" t="str"/>
      <c r="U22" s="37" t="str"/>
      <c r="V22" s="37" t="str"/>
      <c r="W22" s="37" t="str"/>
      <c r="X22" s="37" t="str"/>
      <c r="Y22" s="37" t="str"/>
      <c r="Z22" s="37" t="str"/>
      <c r="AA22" s="37" t="str"/>
      <c r="AB22" s="37" t="str"/>
      <c r="AC22" s="37" t="str"/>
      <c r="AD22" s="37" t="str"/>
      <c r="AE22" s="37" t="str"/>
      <c r="AF22" s="37" t="str"/>
      <c r="AG22" s="37" t="str"/>
      <c r="AH22" s="37" t="str"/>
      <c r="AI22" s="37" t="str"/>
      <c r="AJ22" s="37" t="str"/>
      <c r="AK22" s="37" t="str"/>
      <c r="AL22" s="37" t="str"/>
      <c r="AM22" s="37" t="str"/>
      <c r="AN22" s="37" t="str"/>
      <c r="AO22" s="37" t="str"/>
      <c r="AP22" s="37" t="str"/>
      <c r="AQ22" s="37" t="str"/>
      <c r="AR22" s="37" t="str"/>
      <c r="AS22" s="37" t="str"/>
      <c r="AT22" s="37" t="str"/>
      <c r="AU22" s="37" t="str"/>
      <c r="AV22" s="37" t="str"/>
      <c r="AW22" s="37" t="str"/>
      <c r="AX22" s="37" t="str"/>
      <c r="AY22" s="37" t="str"/>
      <c r="AZ22" s="37" t="str"/>
      <c r="BA22" s="37" t="str"/>
      <c r="BB22" s="37" t="str"/>
      <c r="BC22" s="37" t="str"/>
      <c r="BD22" s="37" t="str"/>
      <c r="BE22" s="37" t="str"/>
      <c r="BF22" s="37" t="str"/>
      <c r="BG22" s="37" t="str"/>
      <c r="BH22" s="37" t="str"/>
      <c r="BI22" s="37" t="str"/>
      <c r="BJ22" s="37" t="str"/>
      <c r="BK22" s="37" t="str"/>
      <c r="BL22" s="37" t="str"/>
      <c r="BM22" s="37" t="str"/>
      <c r="BN22" s="37" t="str"/>
      <c r="BO22" s="37" t="str"/>
      <c r="BP22" s="37" t="str"/>
      <c r="BQ22" s="37" t="str"/>
      <c r="BR22" s="37" t="str"/>
      <c r="BS22" s="37" t="str"/>
      <c r="BT22" s="37" t="str"/>
      <c r="BU22" s="37" t="str"/>
      <c r="BV22" s="37" t="str"/>
      <c r="BW22" s="37" t="str"/>
      <c r="BX22" s="37" t="str"/>
      <c r="BY22" s="37" t="str"/>
      <c r="BZ22" s="37" t="str"/>
      <c r="CA22" s="37" t="str"/>
      <c r="CB22" s="37" t="str"/>
      <c r="CC22" s="37" t="str"/>
      <c r="CD22" s="37" t="str"/>
      <c r="CE22" s="37" t="str"/>
      <c r="CF22" s="37" t="str"/>
      <c r="CG22" s="37" t="str"/>
      <c r="CH22" s="37" t="str"/>
      <c r="CI22" s="37" t="str"/>
      <c r="CJ22" s="37" t="str"/>
      <c r="CK22" s="37" t="str"/>
      <c r="CL22" s="37" t="str"/>
      <c r="CM22" s="37" t="str"/>
      <c r="CN22" s="37" t="str"/>
      <c r="CO22" s="37" t="str"/>
      <c r="CP22" s="37" t="str"/>
      <c r="CQ22" s="37" t="str"/>
      <c r="CR22" s="37" t="str"/>
      <c r="CS22" s="37" t="str"/>
      <c r="CT22" s="37" t="str"/>
      <c r="CU22" s="37" t="str"/>
      <c r="CV22" s="37" t="str"/>
      <c r="CW22" s="37" t="str"/>
      <c r="CX22" s="37" t="str"/>
      <c r="CY22" s="37" t="str"/>
      <c r="CZ22" s="37" t="str"/>
      <c r="DA22" s="37" t="str"/>
      <c r="DB22" s="37" t="str"/>
      <c r="DC22" s="37" t="str"/>
      <c r="DD22" s="37" t="str"/>
      <c r="DE22" s="37" t="str"/>
      <c r="DF22" s="37" t="str"/>
      <c r="DG22" s="37" t="str"/>
      <c r="DH22" s="37" t="str"/>
      <c r="DI22" s="37" t="str"/>
      <c r="DJ22" s="37" t="str"/>
      <c r="DK22" s="37" t="str"/>
      <c r="DL22" s="37" t="str"/>
      <c r="DM22" s="37" t="str"/>
      <c r="DN22" s="37" t="str"/>
      <c r="DO22" s="37" t="str"/>
      <c r="DP22" s="37" t="str"/>
      <c r="DQ22" s="37" t="str"/>
      <c r="DR22" s="37" t="str"/>
      <c r="DS22" s="37" t="str"/>
      <c r="DT22" s="37" t="str"/>
      <c r="DU22" s="37" t="str"/>
      <c r="DV22" s="37" t="str"/>
      <c r="DW22" s="37" t="str"/>
      <c r="DX22" s="37" t="str"/>
      <c r="DY22" s="37" t="str"/>
      <c r="DZ22" s="37" t="str"/>
      <c r="EA22" s="37" t="str"/>
      <c r="EB22" s="37" t="str"/>
      <c r="EC22" s="37" t="str"/>
      <c r="ED22" s="37" t="str"/>
      <c r="EE22" s="37" t="str"/>
      <c r="EF22" s="37" t="str"/>
      <c r="EG22" s="37" t="str"/>
      <c r="EH22" s="37" t="str"/>
      <c r="EI22" s="37" t="str"/>
      <c r="EJ22" s="37" t="str"/>
      <c r="EK22" s="37" t="str"/>
      <c r="EL22" s="37" t="str"/>
      <c r="EM22" s="37" t="str"/>
    </row>
    <row r="23">
      <c r="B23" s="37" t="str"/>
      <c r="C23" s="37" t="str"/>
      <c r="D23" s="37" t="str"/>
      <c r="E23" s="37" t="str"/>
      <c r="F23" s="37" t="str"/>
      <c r="G23" s="37" t="str"/>
      <c r="H23" s="37" t="str"/>
      <c r="I23" s="37" t="str"/>
      <c r="J23" s="37" t="str"/>
      <c r="K23" s="37" t="str"/>
      <c r="L23" s="37" t="str"/>
      <c r="M23" s="37" t="str"/>
      <c r="N23" s="37" t="str"/>
      <c r="O23" s="37" t="str"/>
      <c r="P23" s="37" t="str"/>
      <c r="Q23" s="37" t="str"/>
      <c r="R23" s="37" t="str"/>
      <c r="S23" s="37" t="str"/>
      <c r="T23" s="37" t="str"/>
      <c r="U23" s="37" t="str"/>
      <c r="V23" s="37" t="str"/>
      <c r="W23" s="37" t="str"/>
      <c r="X23" s="37" t="str"/>
      <c r="Y23" s="37" t="str"/>
      <c r="Z23" s="37" t="str"/>
      <c r="AA23" s="37" t="str"/>
      <c r="AB23" s="37" t="str"/>
      <c r="AC23" s="37" t="str"/>
      <c r="AD23" s="37" t="str"/>
      <c r="AE23" s="37" t="str"/>
      <c r="AF23" s="37" t="str"/>
      <c r="AG23" s="37" t="str"/>
      <c r="AH23" s="37" t="str"/>
      <c r="AI23" s="37" t="str"/>
      <c r="AJ23" s="37" t="str"/>
      <c r="AK23" s="37" t="str"/>
      <c r="AL23" s="37" t="str"/>
      <c r="AM23" s="37" t="str"/>
      <c r="AN23" s="37" t="str"/>
      <c r="AO23" s="37" t="str"/>
      <c r="AP23" s="37" t="str"/>
      <c r="AQ23" s="37" t="str"/>
      <c r="AR23" s="37" t="str"/>
      <c r="AS23" s="37" t="str"/>
      <c r="AT23" s="37" t="str"/>
      <c r="AU23" s="37" t="str"/>
      <c r="AV23" s="37" t="str"/>
      <c r="AW23" s="37" t="str"/>
      <c r="AX23" s="37" t="str"/>
      <c r="AY23" s="37" t="str"/>
      <c r="AZ23" s="37" t="str"/>
      <c r="BA23" s="37" t="str"/>
      <c r="BB23" s="37" t="str"/>
      <c r="BC23" s="37" t="str"/>
      <c r="BD23" s="37" t="str"/>
      <c r="BE23" s="37" t="str"/>
      <c r="BF23" s="37" t="str"/>
      <c r="BG23" s="37" t="str"/>
      <c r="BH23" s="37" t="str"/>
      <c r="BI23" s="37" t="str"/>
      <c r="BJ23" s="37" t="str"/>
      <c r="BK23" s="37" t="str"/>
      <c r="BL23" s="37" t="str"/>
      <c r="BM23" s="37" t="str"/>
      <c r="BN23" s="37" t="str"/>
      <c r="BO23" s="37" t="str"/>
      <c r="BP23" s="37" t="str"/>
      <c r="BQ23" s="37" t="str"/>
      <c r="BR23" s="37" t="str"/>
      <c r="BS23" s="37" t="str"/>
      <c r="BT23" s="37" t="str"/>
      <c r="BU23" s="37" t="str"/>
      <c r="BV23" s="37" t="str"/>
      <c r="BW23" s="37" t="str"/>
      <c r="BX23" s="37" t="str"/>
      <c r="BY23" s="37" t="str"/>
      <c r="BZ23" s="37" t="str"/>
      <c r="CA23" s="37" t="str"/>
      <c r="CB23" s="37" t="str"/>
      <c r="CC23" s="37" t="str"/>
      <c r="CD23" s="37" t="str"/>
      <c r="CE23" s="37" t="str"/>
      <c r="CF23" s="37" t="str"/>
      <c r="CG23" s="37" t="str"/>
      <c r="CH23" s="37" t="str"/>
      <c r="CI23" s="37" t="str"/>
      <c r="CJ23" s="37" t="str"/>
      <c r="CK23" s="37" t="str"/>
      <c r="CL23" s="37" t="str"/>
      <c r="CM23" s="37" t="str"/>
      <c r="CN23" s="37" t="str"/>
      <c r="CO23" s="37" t="str"/>
      <c r="CP23" s="37" t="str"/>
      <c r="CQ23" s="37" t="str"/>
      <c r="CR23" s="37" t="str"/>
      <c r="CS23" s="37" t="str"/>
      <c r="CT23" s="37" t="str"/>
      <c r="CU23" s="37" t="str"/>
      <c r="CV23" s="37" t="str"/>
      <c r="CW23" s="37" t="str"/>
      <c r="CX23" s="37" t="str"/>
      <c r="CY23" s="37" t="str"/>
      <c r="CZ23" s="37" t="str"/>
      <c r="DA23" s="37" t="str"/>
      <c r="DB23" s="37" t="str"/>
      <c r="DC23" s="37" t="str"/>
      <c r="DD23" s="37" t="str"/>
      <c r="DE23" s="37" t="str"/>
      <c r="DF23" s="37" t="str"/>
      <c r="DG23" s="37" t="str"/>
      <c r="DH23" s="37" t="str"/>
      <c r="DI23" s="37" t="str"/>
      <c r="DJ23" s="37" t="str"/>
      <c r="DK23" s="37" t="str"/>
      <c r="DL23" s="37" t="str"/>
      <c r="DM23" s="37" t="str"/>
      <c r="DN23" s="37" t="str"/>
      <c r="DO23" s="37" t="str"/>
      <c r="DP23" s="37" t="str"/>
      <c r="DQ23" s="37" t="str"/>
      <c r="DR23" s="37" t="str"/>
      <c r="DS23" s="37" t="str"/>
      <c r="DT23" s="37" t="str"/>
      <c r="DU23" s="37" t="str"/>
      <c r="DV23" s="37" t="str"/>
      <c r="DW23" s="37" t="str"/>
      <c r="DX23" s="37" t="str"/>
      <c r="DY23" s="37" t="str"/>
      <c r="DZ23" s="37" t="str"/>
      <c r="EA23" s="37" t="str"/>
      <c r="EB23" s="37" t="str"/>
      <c r="EC23" s="37" t="str"/>
      <c r="ED23" s="37" t="str"/>
      <c r="EE23" s="37" t="str"/>
      <c r="EF23" s="37" t="str"/>
      <c r="EG23" s="37" t="str"/>
      <c r="EH23" s="37" t="str"/>
      <c r="EI23" s="37" t="str"/>
      <c r="EJ23" s="37" t="str"/>
      <c r="EK23" s="37" t="str"/>
      <c r="EL23" s="37" t="str"/>
      <c r="EM23" s="37" t="str"/>
    </row>
    <row r="24">
      <c r="B24" s="37" t="str"/>
      <c r="C24" s="37" t="str"/>
      <c r="D24" s="37" t="str"/>
      <c r="E24" s="37" t="str"/>
      <c r="F24" s="37" t="str"/>
      <c r="G24" s="37" t="str"/>
      <c r="H24" s="37" t="str"/>
      <c r="I24" s="37" t="str"/>
      <c r="J24" s="37" t="str"/>
      <c r="K24" s="37" t="str"/>
      <c r="L24" s="37" t="str"/>
      <c r="M24" s="37" t="str"/>
      <c r="N24" s="37" t="str"/>
      <c r="O24" s="37" t="str"/>
      <c r="P24" s="37" t="str"/>
      <c r="Q24" s="37" t="str"/>
      <c r="R24" s="37" t="str"/>
      <c r="S24" s="37" t="str"/>
      <c r="T24" s="37" t="str"/>
      <c r="U24" s="37" t="str"/>
      <c r="V24" s="37" t="str"/>
      <c r="W24" s="37" t="str"/>
      <c r="X24" s="37" t="str"/>
      <c r="Y24" s="37" t="str"/>
      <c r="Z24" s="37" t="str"/>
      <c r="AA24" s="37" t="str"/>
      <c r="AB24" s="37" t="str"/>
      <c r="AC24" s="37" t="str"/>
      <c r="AD24" s="37" t="str"/>
      <c r="AE24" s="37" t="str"/>
      <c r="AF24" s="37" t="str"/>
      <c r="AG24" s="37" t="str"/>
      <c r="AH24" s="37" t="str"/>
      <c r="AI24" s="37" t="str"/>
      <c r="AJ24" s="37" t="str"/>
      <c r="AK24" s="37" t="str"/>
      <c r="AL24" s="37" t="str"/>
      <c r="AM24" s="37" t="str"/>
      <c r="AN24" s="37" t="str"/>
      <c r="AO24" s="37" t="str"/>
      <c r="AP24" s="37" t="str"/>
      <c r="AQ24" s="37" t="str"/>
      <c r="AR24" s="37" t="str"/>
      <c r="AS24" s="37" t="str"/>
      <c r="AT24" s="37" t="str"/>
      <c r="AU24" s="37" t="str"/>
      <c r="AV24" s="37" t="str"/>
      <c r="AW24" s="37" t="str"/>
      <c r="AX24" s="37" t="str"/>
      <c r="AY24" s="37" t="str"/>
      <c r="AZ24" s="37" t="str"/>
      <c r="BA24" s="37" t="str"/>
      <c r="BB24" s="37" t="str"/>
      <c r="BC24" s="37" t="str"/>
      <c r="BD24" s="37" t="str"/>
      <c r="BE24" s="37" t="str"/>
      <c r="BF24" s="37" t="str"/>
      <c r="BG24" s="37" t="str"/>
      <c r="BH24" s="37" t="str"/>
      <c r="BI24" s="37" t="str"/>
      <c r="BJ24" s="37" t="str"/>
      <c r="BK24" s="37" t="str"/>
      <c r="BL24" s="37" t="str"/>
      <c r="BM24" s="37" t="str"/>
      <c r="BN24" s="37" t="str"/>
      <c r="BO24" s="37" t="str"/>
      <c r="BP24" s="37" t="str"/>
      <c r="BQ24" s="37" t="str"/>
      <c r="BR24" s="37" t="str"/>
      <c r="BS24" s="37" t="str"/>
      <c r="BT24" s="37" t="str"/>
      <c r="BU24" s="37" t="str"/>
      <c r="BV24" s="37" t="str"/>
      <c r="BW24" s="37" t="str"/>
      <c r="BX24" s="37" t="str"/>
      <c r="BY24" s="37" t="str"/>
      <c r="BZ24" s="37" t="str"/>
      <c r="CA24" s="37" t="str"/>
      <c r="CB24" s="37" t="str"/>
      <c r="CC24" s="37" t="str"/>
      <c r="CD24" s="37" t="str"/>
      <c r="CE24" s="37" t="str"/>
      <c r="CF24" s="37" t="str"/>
      <c r="CG24" s="37" t="str"/>
      <c r="CH24" s="37" t="str"/>
      <c r="CI24" s="37" t="str"/>
      <c r="CJ24" s="37" t="str"/>
      <c r="CK24" s="37" t="str"/>
      <c r="CL24" s="37" t="str"/>
      <c r="CM24" s="37" t="str"/>
      <c r="CN24" s="37" t="str"/>
      <c r="CO24" s="37" t="str"/>
      <c r="CP24" s="37" t="str"/>
      <c r="CQ24" s="37" t="str"/>
      <c r="CR24" s="37" t="str"/>
      <c r="CS24" s="37" t="str"/>
      <c r="CT24" s="37" t="str"/>
      <c r="CU24" s="37" t="str"/>
      <c r="CV24" s="37" t="str"/>
      <c r="CW24" s="37" t="str"/>
      <c r="CX24" s="37" t="str"/>
      <c r="CY24" s="37" t="str"/>
      <c r="CZ24" s="37" t="str"/>
      <c r="DA24" s="37" t="str"/>
      <c r="DB24" s="37" t="str"/>
      <c r="DC24" s="37" t="str"/>
      <c r="DD24" s="37" t="str"/>
      <c r="DE24" s="37" t="str"/>
      <c r="DF24" s="37" t="str"/>
      <c r="DG24" s="37" t="str"/>
      <c r="DH24" s="37" t="str"/>
      <c r="DI24" s="37" t="str"/>
      <c r="DJ24" s="37" t="str"/>
      <c r="DK24" s="37" t="str"/>
      <c r="DL24" s="37" t="str"/>
      <c r="DM24" s="37" t="str"/>
      <c r="DN24" s="37" t="str"/>
      <c r="DO24" s="37" t="str"/>
      <c r="DP24" s="37" t="str"/>
      <c r="DQ24" s="37" t="str"/>
      <c r="DR24" s="37" t="str"/>
      <c r="DS24" s="37" t="str"/>
      <c r="DT24" s="37" t="str"/>
      <c r="DU24" s="37" t="str"/>
      <c r="DV24" s="37" t="str"/>
      <c r="DW24" s="37" t="str"/>
      <c r="DX24" s="37" t="str"/>
      <c r="DY24" s="37" t="str"/>
      <c r="DZ24" s="37" t="str"/>
      <c r="EA24" s="37" t="str"/>
      <c r="EB24" s="37" t="str"/>
      <c r="EC24" s="37" t="str"/>
      <c r="ED24" s="37" t="str"/>
      <c r="EE24" s="37" t="str"/>
      <c r="EF24" s="37" t="str"/>
      <c r="EG24" s="37" t="str"/>
      <c r="EH24" s="37" t="str"/>
      <c r="EI24" s="37" t="str"/>
      <c r="EJ24" s="37" t="str"/>
      <c r="EK24" s="37" t="str"/>
      <c r="EL24" s="37" t="str"/>
      <c r="EM24" s="37" t="str"/>
    </row>
    <row r="25">
      <c r="B25" s="37" t="str"/>
      <c r="C25" s="37" t="str"/>
      <c r="D25" s="37" t="str"/>
      <c r="E25" s="37" t="str"/>
      <c r="F25" s="37" t="str"/>
      <c r="G25" s="37" t="str"/>
      <c r="H25" s="37" t="str"/>
      <c r="I25" s="37" t="str"/>
      <c r="J25" s="37" t="str"/>
      <c r="K25" s="37" t="str"/>
      <c r="L25" s="37" t="str"/>
      <c r="M25" s="37" t="str"/>
      <c r="N25" s="37" t="str"/>
      <c r="O25" s="37" t="str"/>
      <c r="P25" s="37" t="str"/>
      <c r="Q25" s="37" t="str"/>
      <c r="R25" s="37" t="str"/>
      <c r="S25" s="37" t="str"/>
      <c r="T25" s="37" t="str"/>
      <c r="U25" s="37" t="str"/>
      <c r="V25" s="37" t="str"/>
      <c r="W25" s="37" t="str"/>
      <c r="X25" s="37" t="str"/>
      <c r="Y25" s="37" t="str"/>
      <c r="Z25" s="37" t="str"/>
      <c r="AA25" s="37" t="str"/>
      <c r="AB25" s="37" t="str"/>
      <c r="AC25" s="37" t="str"/>
      <c r="AD25" s="37" t="str"/>
      <c r="AE25" s="37" t="str"/>
      <c r="AF25" s="37" t="str"/>
      <c r="AG25" s="37" t="str"/>
      <c r="AH25" s="37" t="str"/>
      <c r="AI25" s="37" t="str"/>
      <c r="AJ25" s="37" t="str"/>
      <c r="AK25" s="37" t="str"/>
      <c r="AL25" s="37" t="str"/>
      <c r="AM25" s="37" t="str"/>
      <c r="AN25" s="37" t="str"/>
      <c r="AO25" s="37" t="str"/>
      <c r="AP25" s="37" t="str"/>
      <c r="AQ25" s="37" t="str"/>
      <c r="AR25" s="37" t="str"/>
      <c r="AS25" s="37" t="str"/>
      <c r="AT25" s="37" t="str"/>
      <c r="AU25" s="37" t="str"/>
      <c r="AV25" s="37" t="str"/>
      <c r="AW25" s="37" t="str"/>
      <c r="AX25" s="37" t="str"/>
      <c r="AY25" s="37" t="str"/>
      <c r="AZ25" s="37" t="str"/>
      <c r="BA25" s="37" t="str"/>
      <c r="BB25" s="37" t="str"/>
      <c r="BC25" s="37" t="str"/>
      <c r="BD25" s="37" t="str"/>
      <c r="BE25" s="37" t="str"/>
      <c r="BF25" s="37" t="str"/>
      <c r="BG25" s="37" t="str"/>
      <c r="BH25" s="37" t="str"/>
      <c r="BI25" s="37" t="str"/>
      <c r="BJ25" s="37" t="str"/>
      <c r="BK25" s="37" t="str"/>
      <c r="BL25" s="37" t="str"/>
      <c r="BM25" s="37" t="str"/>
      <c r="BN25" s="37" t="str"/>
      <c r="BO25" s="37" t="str"/>
      <c r="BP25" s="37" t="str"/>
      <c r="BQ25" s="37" t="str"/>
      <c r="BR25" s="37" t="str"/>
      <c r="BS25" s="37" t="str"/>
      <c r="BT25" s="37" t="str"/>
      <c r="BU25" s="37" t="str"/>
      <c r="BV25" s="37" t="str"/>
      <c r="BW25" s="37" t="str"/>
      <c r="BX25" s="37" t="str"/>
      <c r="BY25" s="37" t="str"/>
      <c r="BZ25" s="37" t="str"/>
      <c r="CA25" s="37" t="str"/>
      <c r="CB25" s="37" t="str"/>
      <c r="CC25" s="37" t="str"/>
      <c r="CD25" s="37" t="str"/>
      <c r="CE25" s="37" t="str"/>
      <c r="CF25" s="37" t="str"/>
      <c r="CG25" s="37" t="str"/>
      <c r="CH25" s="37" t="str"/>
      <c r="CI25" s="37" t="str"/>
      <c r="CJ25" s="37" t="str"/>
      <c r="CK25" s="37" t="str"/>
      <c r="CL25" s="37" t="str"/>
      <c r="CM25" s="37" t="str"/>
      <c r="CN25" s="37" t="str"/>
      <c r="CO25" s="37" t="str"/>
      <c r="CP25" s="37" t="str"/>
      <c r="CQ25" s="37" t="str"/>
      <c r="CR25" s="37" t="str"/>
      <c r="CS25" s="37" t="str"/>
      <c r="CT25" s="37" t="str"/>
      <c r="CU25" s="37" t="str"/>
      <c r="CV25" s="37" t="str"/>
      <c r="CW25" s="37" t="str"/>
      <c r="CX25" s="37" t="str"/>
      <c r="CY25" s="37" t="str"/>
      <c r="CZ25" s="37" t="str"/>
      <c r="DA25" s="37" t="str"/>
      <c r="DB25" s="37" t="str"/>
      <c r="DC25" s="37" t="str"/>
      <c r="DD25" s="37" t="str"/>
      <c r="DE25" s="37" t="str"/>
      <c r="DF25" s="37" t="str"/>
      <c r="DG25" s="37" t="str"/>
      <c r="DH25" s="37" t="str"/>
      <c r="DI25" s="37" t="str"/>
      <c r="DJ25" s="37" t="str"/>
      <c r="DK25" s="37" t="str"/>
      <c r="DL25" s="37" t="str"/>
      <c r="DM25" s="37" t="str"/>
      <c r="DN25" s="37" t="str"/>
      <c r="DO25" s="37" t="str"/>
      <c r="DP25" s="37" t="str"/>
      <c r="DQ25" s="37" t="str"/>
      <c r="DR25" s="37" t="str"/>
      <c r="DS25" s="37" t="str"/>
      <c r="DT25" s="37" t="str"/>
      <c r="DU25" s="37" t="str"/>
      <c r="DV25" s="37" t="str"/>
      <c r="DW25" s="37" t="str"/>
      <c r="DX25" s="37" t="str"/>
      <c r="DY25" s="37" t="str"/>
      <c r="DZ25" s="37" t="str"/>
      <c r="EA25" s="37" t="str"/>
      <c r="EB25" s="37" t="str"/>
      <c r="EC25" s="37" t="str"/>
      <c r="ED25" s="37" t="str"/>
      <c r="EE25" s="37" t="str"/>
      <c r="EF25" s="37" t="str"/>
      <c r="EG25" s="37" t="str"/>
      <c r="EH25" s="37" t="str"/>
      <c r="EI25" s="37" t="str"/>
      <c r="EJ25" s="37" t="str"/>
      <c r="EK25" s="37" t="str"/>
      <c r="EL25" s="37" t="str"/>
      <c r="EM25" s="37" t="str"/>
    </row>
    <row r="26">
      <c r="B26" s="37" t="str"/>
      <c r="C26" s="37" t="str"/>
      <c r="D26" s="37" t="str"/>
      <c r="E26" s="37" t="str"/>
      <c r="F26" s="37" t="str"/>
      <c r="G26" s="37" t="str"/>
      <c r="H26" s="37" t="str"/>
      <c r="I26" s="37" t="str"/>
      <c r="J26" s="37" t="str"/>
      <c r="K26" s="37" t="str"/>
      <c r="L26" s="37" t="str"/>
      <c r="M26" s="37" t="str"/>
      <c r="N26" s="37" t="str"/>
      <c r="O26" s="37" t="str"/>
      <c r="P26" s="37" t="str"/>
      <c r="Q26" s="37" t="str"/>
      <c r="R26" s="37" t="str"/>
      <c r="S26" s="37" t="str"/>
      <c r="T26" s="37" t="str"/>
      <c r="U26" s="37" t="str"/>
      <c r="V26" s="37" t="str"/>
      <c r="W26" s="37" t="str"/>
      <c r="X26" s="37" t="str"/>
      <c r="Y26" s="37" t="str"/>
      <c r="Z26" s="37" t="str"/>
      <c r="AA26" s="37" t="str"/>
      <c r="AB26" s="37" t="str"/>
      <c r="AC26" s="37" t="str"/>
      <c r="AD26" s="37" t="str"/>
      <c r="AE26" s="37" t="str"/>
      <c r="AF26" s="37" t="str"/>
      <c r="AG26" s="37" t="str"/>
      <c r="AH26" s="37" t="str"/>
      <c r="AI26" s="37" t="str"/>
      <c r="AJ26" s="37" t="str"/>
      <c r="AK26" s="37" t="str"/>
      <c r="AL26" s="37" t="str"/>
      <c r="AM26" s="37" t="str"/>
      <c r="AN26" s="37" t="str"/>
      <c r="AO26" s="37" t="str"/>
      <c r="AP26" s="37" t="str"/>
      <c r="AQ26" s="37" t="str"/>
      <c r="AR26" s="37" t="str"/>
      <c r="AS26" s="37" t="str"/>
      <c r="AT26" s="37" t="str"/>
      <c r="AU26" s="37" t="str"/>
      <c r="AV26" s="37" t="str"/>
      <c r="AW26" s="37" t="str"/>
      <c r="AX26" s="37" t="str"/>
      <c r="AY26" s="37" t="str"/>
      <c r="AZ26" s="37" t="str"/>
      <c r="BA26" s="37" t="str"/>
      <c r="BB26" s="37" t="str"/>
      <c r="BC26" s="37" t="str"/>
      <c r="BD26" s="37" t="str"/>
      <c r="BE26" s="37" t="str"/>
      <c r="BF26" s="37" t="str"/>
      <c r="BG26" s="37" t="str"/>
      <c r="BH26" s="37" t="str"/>
      <c r="BI26" s="37" t="str"/>
      <c r="BJ26" s="37" t="str"/>
      <c r="BK26" s="37" t="str"/>
      <c r="BL26" s="37" t="str"/>
      <c r="BM26" s="37" t="str"/>
      <c r="BN26" s="37" t="str"/>
      <c r="BO26" s="37" t="str"/>
      <c r="BP26" s="37" t="str"/>
      <c r="BQ26" s="37" t="str"/>
      <c r="BR26" s="37" t="str"/>
      <c r="BS26" s="37" t="str"/>
      <c r="BT26" s="37" t="str"/>
      <c r="BU26" s="37" t="str"/>
      <c r="BV26" s="37" t="str"/>
      <c r="BW26" s="37" t="str"/>
      <c r="BX26" s="37" t="str"/>
      <c r="BY26" s="37" t="str"/>
      <c r="BZ26" s="37" t="str"/>
      <c r="CA26" s="37" t="str"/>
      <c r="CB26" s="37" t="str"/>
      <c r="CC26" s="37" t="str"/>
      <c r="CD26" s="37" t="str"/>
      <c r="CE26" s="37" t="str"/>
      <c r="CF26" s="37" t="str"/>
      <c r="CG26" s="37" t="str"/>
      <c r="CH26" s="37" t="str"/>
      <c r="CI26" s="37" t="str"/>
      <c r="CJ26" s="37" t="str"/>
      <c r="CK26" s="37" t="str"/>
      <c r="CL26" s="37" t="str"/>
      <c r="CM26" s="37" t="str"/>
      <c r="CN26" s="37" t="str"/>
      <c r="CO26" s="37" t="str"/>
      <c r="CP26" s="37" t="str"/>
      <c r="CQ26" s="37" t="str"/>
      <c r="CR26" s="37" t="str"/>
      <c r="CS26" s="37" t="str"/>
      <c r="CT26" s="37" t="str"/>
      <c r="CU26" s="37" t="str"/>
      <c r="CV26" s="37" t="str"/>
      <c r="CW26" s="37" t="str"/>
      <c r="CX26" s="37" t="str"/>
      <c r="CY26" s="37" t="str"/>
      <c r="CZ26" s="37" t="str"/>
      <c r="DA26" s="37" t="str"/>
      <c r="DB26" s="37" t="str"/>
      <c r="DC26" s="37" t="str"/>
      <c r="DD26" s="37" t="str"/>
      <c r="DE26" s="37" t="str"/>
      <c r="DF26" s="37" t="str"/>
      <c r="DG26" s="37" t="str"/>
      <c r="DH26" s="37" t="str"/>
      <c r="DI26" s="37" t="str"/>
      <c r="DJ26" s="37" t="str"/>
      <c r="DK26" s="37" t="str"/>
      <c r="DL26" s="37" t="str"/>
      <c r="DM26" s="37" t="str"/>
      <c r="DN26" s="37" t="str"/>
      <c r="DO26" s="37" t="str"/>
      <c r="DP26" s="37" t="str"/>
      <c r="DQ26" s="37" t="str"/>
      <c r="DR26" s="37" t="str"/>
      <c r="DS26" s="37" t="str"/>
      <c r="DT26" s="37" t="str"/>
      <c r="DU26" s="37" t="str"/>
      <c r="DV26" s="37" t="str"/>
      <c r="DW26" s="37" t="str"/>
      <c r="DX26" s="37" t="str"/>
      <c r="DY26" s="37" t="str"/>
      <c r="DZ26" s="37" t="str"/>
      <c r="EA26" s="37" t="str"/>
      <c r="EB26" s="37" t="str"/>
      <c r="EC26" s="37" t="str"/>
      <c r="ED26" s="37" t="str"/>
      <c r="EE26" s="37" t="str"/>
      <c r="EF26" s="37" t="str"/>
      <c r="EG26" s="37" t="str"/>
      <c r="EH26" s="37" t="str"/>
      <c r="EI26" s="37" t="str"/>
      <c r="EJ26" s="37" t="str"/>
      <c r="EK26" s="37" t="str"/>
      <c r="EL26" s="37" t="str"/>
      <c r="EM26" s="37" t="str"/>
    </row>
    <row r="27">
      <c r="B27" s="37" t="str"/>
      <c r="C27" s="37" t="str"/>
      <c r="D27" s="37" t="str"/>
      <c r="E27" s="37" t="str"/>
      <c r="F27" s="37" t="str"/>
      <c r="G27" s="37" t="str"/>
      <c r="H27" s="37" t="str"/>
      <c r="I27" s="37" t="str"/>
      <c r="J27" s="37" t="str"/>
      <c r="K27" s="37" t="str"/>
      <c r="L27" s="37" t="str"/>
      <c r="M27" s="37" t="str"/>
      <c r="N27" s="37" t="str"/>
      <c r="O27" s="37" t="str"/>
      <c r="P27" s="37" t="str"/>
      <c r="Q27" s="37" t="str"/>
      <c r="R27" s="37" t="str"/>
      <c r="S27" s="37" t="str"/>
      <c r="T27" s="37" t="str"/>
      <c r="U27" s="37" t="str"/>
      <c r="V27" s="37" t="str"/>
      <c r="W27" s="37" t="str"/>
      <c r="X27" s="37" t="str"/>
      <c r="Y27" s="37" t="str"/>
      <c r="Z27" s="37" t="str"/>
      <c r="AA27" s="37" t="str"/>
      <c r="AB27" s="37" t="str"/>
      <c r="AC27" s="37" t="str"/>
      <c r="AD27" s="37" t="str"/>
      <c r="AE27" s="37" t="str"/>
      <c r="AF27" s="37" t="str"/>
      <c r="AG27" s="37" t="str"/>
      <c r="AH27" s="37" t="str"/>
      <c r="AI27" s="37" t="str"/>
      <c r="AJ27" s="37" t="str"/>
      <c r="AK27" s="37" t="str"/>
      <c r="AL27" s="37" t="str"/>
      <c r="AM27" s="37" t="str"/>
      <c r="AN27" s="37" t="str"/>
      <c r="AO27" s="37" t="str"/>
      <c r="AP27" s="37" t="str"/>
      <c r="AQ27" s="37" t="str"/>
      <c r="AR27" s="37" t="str"/>
      <c r="AS27" s="37" t="str"/>
      <c r="AT27" s="37" t="str"/>
      <c r="AU27" s="37" t="str"/>
      <c r="AV27" s="37" t="str"/>
      <c r="AW27" s="37" t="str"/>
      <c r="AX27" s="37" t="str"/>
      <c r="AY27" s="37" t="str"/>
      <c r="AZ27" s="37" t="str"/>
      <c r="BA27" s="37" t="str"/>
      <c r="BB27" s="37" t="str"/>
      <c r="BC27" s="37" t="str"/>
      <c r="BD27" s="37" t="str"/>
      <c r="BE27" s="37" t="str"/>
      <c r="BF27" s="37" t="str"/>
      <c r="BG27" s="37" t="str"/>
      <c r="BH27" s="37" t="str"/>
      <c r="BI27" s="37" t="str"/>
      <c r="BJ27" s="37" t="str"/>
      <c r="BK27" s="37" t="str"/>
      <c r="BL27" s="37" t="str"/>
      <c r="BM27" s="37" t="str"/>
      <c r="BN27" s="37" t="str"/>
      <c r="BO27" s="37" t="str"/>
      <c r="BP27" s="37" t="str"/>
      <c r="BQ27" s="37" t="str"/>
      <c r="BR27" s="37" t="str"/>
      <c r="BS27" s="37" t="str"/>
      <c r="BT27" s="37" t="str"/>
      <c r="BU27" s="37" t="str"/>
      <c r="BV27" s="37" t="str"/>
      <c r="BW27" s="37" t="str"/>
      <c r="BX27" s="37" t="str"/>
      <c r="BY27" s="37" t="str"/>
      <c r="BZ27" s="37" t="str"/>
      <c r="CA27" s="37" t="str"/>
      <c r="CB27" s="37" t="str"/>
      <c r="CC27" s="37" t="str"/>
      <c r="CD27" s="37" t="str"/>
      <c r="CE27" s="37" t="str"/>
      <c r="CF27" s="37" t="str"/>
      <c r="CG27" s="37" t="str"/>
      <c r="CH27" s="37" t="str"/>
      <c r="CI27" s="37" t="str"/>
      <c r="CJ27" s="37" t="str"/>
      <c r="CK27" s="37" t="str"/>
      <c r="CL27" s="37" t="str"/>
      <c r="CM27" s="37" t="str"/>
      <c r="CN27" s="37" t="str"/>
      <c r="CO27" s="37" t="str"/>
      <c r="CP27" s="37" t="str"/>
      <c r="CQ27" s="37" t="str"/>
      <c r="CR27" s="37" t="str"/>
      <c r="CS27" s="37" t="str"/>
      <c r="CT27" s="37" t="str"/>
      <c r="CU27" s="37" t="str"/>
      <c r="CV27" s="37" t="str"/>
      <c r="CW27" s="37" t="str"/>
      <c r="CX27" s="37" t="str"/>
      <c r="CY27" s="37" t="str"/>
      <c r="CZ27" s="37" t="str"/>
      <c r="DA27" s="37" t="str"/>
      <c r="DB27" s="37" t="str"/>
      <c r="DC27" s="37" t="str"/>
      <c r="DD27" s="37" t="str"/>
      <c r="DE27" s="37" t="str"/>
      <c r="DF27" s="37" t="str"/>
      <c r="DG27" s="37" t="str"/>
      <c r="DH27" s="37" t="str"/>
      <c r="DI27" s="37" t="str"/>
      <c r="DJ27" s="37" t="str"/>
      <c r="DK27" s="37" t="str"/>
      <c r="DL27" s="37" t="str"/>
      <c r="DM27" s="37" t="str"/>
      <c r="DN27" s="37" t="str"/>
      <c r="DO27" s="37" t="str"/>
      <c r="DP27" s="37" t="str"/>
      <c r="DQ27" s="37" t="str"/>
      <c r="DR27" s="37" t="str"/>
      <c r="DS27" s="37" t="str"/>
      <c r="DT27" s="37" t="str"/>
      <c r="DU27" s="37" t="str"/>
      <c r="DV27" s="37" t="str"/>
      <c r="DW27" s="37" t="str"/>
      <c r="DX27" s="37" t="str"/>
      <c r="DY27" s="37" t="str"/>
      <c r="DZ27" s="37" t="str"/>
      <c r="EA27" s="37" t="str"/>
      <c r="EB27" s="37" t="str"/>
      <c r="EC27" s="37" t="str"/>
      <c r="ED27" s="37" t="str"/>
      <c r="EE27" s="37" t="str"/>
      <c r="EF27" s="37" t="str"/>
      <c r="EG27" s="37" t="str"/>
      <c r="EH27" s="37" t="str"/>
      <c r="EI27" s="37" t="str"/>
      <c r="EJ27" s="37" t="str"/>
      <c r="EK27" s="37" t="str"/>
      <c r="EL27" s="37" t="str"/>
      <c r="EM27" s="37" t="str"/>
    </row>
    <row r="28">
      <c r="B28" s="37" t="str"/>
      <c r="C28" s="37" t="str"/>
      <c r="D28" s="37" t="str"/>
      <c r="E28" s="37" t="str"/>
      <c r="F28" s="37" t="str"/>
      <c r="G28" s="37" t="str"/>
      <c r="H28" s="37" t="str"/>
      <c r="I28" s="37" t="str"/>
      <c r="J28" s="37" t="str"/>
      <c r="K28" s="37" t="str"/>
      <c r="L28" s="37" t="str"/>
      <c r="M28" s="37" t="str"/>
      <c r="N28" s="37" t="str"/>
      <c r="O28" s="37" t="str"/>
      <c r="P28" s="37" t="str"/>
      <c r="Q28" s="37" t="str"/>
      <c r="R28" s="37" t="str"/>
      <c r="S28" s="37" t="str"/>
      <c r="T28" s="37" t="str"/>
      <c r="U28" s="37" t="str"/>
      <c r="V28" s="37" t="str"/>
      <c r="W28" s="37" t="str"/>
      <c r="X28" s="37" t="str"/>
      <c r="Y28" s="37" t="str"/>
      <c r="Z28" s="37" t="str"/>
      <c r="AA28" s="37" t="str"/>
      <c r="AB28" s="37" t="str"/>
      <c r="AC28" s="37" t="str"/>
      <c r="AD28" s="37" t="str"/>
      <c r="AE28" s="37" t="str"/>
      <c r="AF28" s="37" t="str"/>
      <c r="AG28" s="37" t="str"/>
      <c r="AH28" s="37" t="str"/>
      <c r="AI28" s="37" t="str"/>
      <c r="AJ28" s="37" t="str"/>
      <c r="AK28" s="37" t="str"/>
      <c r="AL28" s="37" t="str"/>
      <c r="AM28" s="37" t="str"/>
      <c r="AN28" s="37" t="str"/>
      <c r="AO28" s="37" t="str"/>
      <c r="AP28" s="37" t="str"/>
      <c r="AQ28" s="37" t="str"/>
      <c r="AR28" s="37" t="str"/>
      <c r="AS28" s="37" t="str"/>
      <c r="AT28" s="37" t="str"/>
      <c r="AU28" s="37" t="str"/>
      <c r="AV28" s="37" t="str"/>
      <c r="AW28" s="37" t="str"/>
      <c r="AX28" s="37" t="str"/>
      <c r="AY28" s="37" t="str"/>
      <c r="AZ28" s="37" t="str"/>
      <c r="BA28" s="37" t="str"/>
      <c r="BB28" s="37" t="str"/>
      <c r="BC28" s="37" t="str"/>
      <c r="BD28" s="37" t="str"/>
      <c r="BE28" s="37" t="str"/>
      <c r="BF28" s="37" t="str"/>
      <c r="BG28" s="37" t="str"/>
      <c r="BH28" s="37" t="str"/>
      <c r="BI28" s="37" t="str"/>
      <c r="BJ28" s="37" t="str"/>
      <c r="BK28" s="37" t="str"/>
      <c r="BL28" s="37" t="str"/>
      <c r="BM28" s="37" t="str"/>
      <c r="BN28" s="37" t="str"/>
      <c r="BO28" s="37" t="str"/>
      <c r="BP28" s="37" t="str"/>
      <c r="BQ28" s="37" t="str"/>
      <c r="BR28" s="37" t="str"/>
      <c r="BS28" s="37" t="str"/>
      <c r="BT28" s="37" t="str"/>
      <c r="BU28" s="37" t="str"/>
      <c r="BV28" s="37" t="str"/>
      <c r="BW28" s="37" t="str"/>
      <c r="BX28" s="37" t="str"/>
      <c r="BY28" s="37" t="str"/>
      <c r="BZ28" s="37" t="str"/>
      <c r="CA28" s="37" t="str"/>
      <c r="CB28" s="37" t="str"/>
      <c r="CC28" s="37" t="str"/>
      <c r="CD28" s="37" t="str"/>
      <c r="CE28" s="37" t="str"/>
      <c r="CF28" s="37" t="str"/>
      <c r="CG28" s="37" t="str"/>
      <c r="CH28" s="37" t="str"/>
      <c r="CI28" s="37" t="str"/>
      <c r="CJ28" s="37" t="str"/>
      <c r="CK28" s="37" t="str"/>
      <c r="CL28" s="37" t="str"/>
      <c r="CM28" s="37" t="str"/>
      <c r="CN28" s="37" t="str"/>
      <c r="CO28" s="37" t="str"/>
      <c r="CP28" s="37" t="str"/>
      <c r="CQ28" s="37" t="str"/>
      <c r="CR28" s="37" t="str"/>
      <c r="CS28" s="37" t="str"/>
      <c r="CT28" s="37" t="str"/>
      <c r="CU28" s="37" t="str"/>
      <c r="CV28" s="37" t="str"/>
      <c r="CW28" s="37" t="str"/>
      <c r="CX28" s="37" t="str"/>
      <c r="CY28" s="37" t="str"/>
      <c r="CZ28" s="37" t="str"/>
      <c r="DA28" s="37" t="str"/>
      <c r="DB28" s="37" t="str"/>
      <c r="DC28" s="37" t="str"/>
      <c r="DD28" s="37" t="str"/>
      <c r="DE28" s="37" t="str"/>
      <c r="DF28" s="37" t="str"/>
      <c r="DG28" s="37" t="str"/>
      <c r="DH28" s="37" t="str"/>
      <c r="DI28" s="37" t="str"/>
      <c r="DJ28" s="37" t="str"/>
      <c r="DK28" s="37" t="str"/>
      <c r="DL28" s="37" t="str"/>
      <c r="DM28" s="37" t="str"/>
      <c r="DN28" s="37" t="str"/>
      <c r="DO28" s="37" t="str"/>
      <c r="DP28" s="37" t="str"/>
      <c r="DQ28" s="37" t="str"/>
      <c r="DR28" s="37" t="str"/>
      <c r="DS28" s="37" t="str"/>
      <c r="DT28" s="37" t="str"/>
      <c r="DU28" s="37" t="str"/>
      <c r="DV28" s="37" t="str"/>
      <c r="DW28" s="37" t="str"/>
      <c r="DX28" s="37" t="str"/>
      <c r="DY28" s="37" t="str"/>
      <c r="DZ28" s="37" t="str"/>
      <c r="EA28" s="37" t="str"/>
      <c r="EB28" s="37" t="str"/>
      <c r="EC28" s="37" t="str"/>
      <c r="ED28" s="37" t="str"/>
      <c r="EE28" s="37" t="str"/>
      <c r="EF28" s="37" t="str"/>
      <c r="EG28" s="37" t="str"/>
      <c r="EH28" s="37" t="str"/>
      <c r="EI28" s="37" t="str"/>
      <c r="EJ28" s="37" t="str"/>
      <c r="EK28" s="37" t="str"/>
      <c r="EL28" s="37" t="str"/>
      <c r="EM28" s="37" t="str"/>
    </row>
    <row r="29">
      <c r="B29" s="37" t="str"/>
      <c r="C29" s="37" t="str"/>
      <c r="D29" s="37" t="str"/>
      <c r="E29" s="37" t="str"/>
      <c r="F29" s="37" t="str"/>
      <c r="G29" s="37" t="str"/>
      <c r="H29" s="37" t="str"/>
      <c r="I29" s="37" t="str"/>
      <c r="J29" s="37" t="str"/>
      <c r="K29" s="37" t="str"/>
      <c r="L29" s="37" t="str"/>
      <c r="M29" s="37" t="str"/>
      <c r="N29" s="37" t="str"/>
      <c r="O29" s="37" t="str"/>
      <c r="P29" s="37" t="str"/>
      <c r="Q29" s="37" t="str"/>
      <c r="R29" s="37" t="str"/>
      <c r="S29" s="37" t="str"/>
      <c r="T29" s="37" t="str"/>
      <c r="U29" s="37" t="str"/>
      <c r="V29" s="37" t="str"/>
      <c r="W29" s="37" t="str"/>
      <c r="X29" s="37" t="str"/>
      <c r="Y29" s="37" t="str"/>
      <c r="Z29" s="37" t="str"/>
      <c r="AA29" s="37" t="str"/>
      <c r="AB29" s="37" t="str"/>
      <c r="AC29" s="37" t="str"/>
      <c r="AD29" s="37" t="str"/>
      <c r="AE29" s="37" t="str"/>
      <c r="AF29" s="37" t="str"/>
      <c r="AG29" s="37" t="str"/>
      <c r="AH29" s="37" t="str"/>
      <c r="AI29" s="37" t="str"/>
      <c r="AJ29" s="37" t="str"/>
      <c r="AK29" s="37" t="str"/>
      <c r="AL29" s="37" t="str"/>
      <c r="AM29" s="37" t="str"/>
      <c r="AN29" s="37" t="str"/>
      <c r="AO29" s="37" t="str"/>
      <c r="AP29" s="37" t="str"/>
      <c r="AQ29" s="37" t="str"/>
      <c r="AR29" s="37" t="str"/>
      <c r="AS29" s="37" t="str"/>
      <c r="AT29" s="37" t="str"/>
      <c r="AU29" s="37" t="str"/>
      <c r="AV29" s="37" t="str"/>
      <c r="AW29" s="37" t="str"/>
      <c r="AX29" s="37" t="str"/>
      <c r="AY29" s="37" t="str"/>
      <c r="AZ29" s="37" t="str"/>
      <c r="BA29" s="37" t="str"/>
      <c r="BB29" s="37" t="str"/>
      <c r="BC29" s="37" t="str"/>
      <c r="BD29" s="37" t="str"/>
      <c r="BE29" s="37" t="str"/>
      <c r="BF29" s="37" t="str"/>
      <c r="BG29" s="37" t="str"/>
      <c r="BH29" s="37" t="str"/>
      <c r="BI29" s="37" t="str"/>
      <c r="BJ29" s="37" t="str"/>
      <c r="BK29" s="37" t="str"/>
      <c r="BL29" s="37" t="str"/>
      <c r="BM29" s="37" t="str"/>
      <c r="BN29" s="37" t="str"/>
      <c r="BO29" s="37" t="str"/>
      <c r="BP29" s="37" t="str"/>
      <c r="BQ29" s="37" t="str"/>
      <c r="BR29" s="37" t="str"/>
      <c r="BS29" s="37" t="str"/>
      <c r="BT29" s="37" t="str"/>
      <c r="BU29" s="37" t="str"/>
      <c r="BV29" s="37" t="str"/>
      <c r="BW29" s="37" t="str"/>
      <c r="BX29" s="37" t="str"/>
      <c r="BY29" s="37" t="str"/>
      <c r="BZ29" s="37" t="str"/>
      <c r="CA29" s="37" t="str"/>
      <c r="CB29" s="37" t="str"/>
      <c r="CC29" s="37" t="str"/>
      <c r="CD29" s="37" t="str"/>
      <c r="CE29" s="37" t="str"/>
      <c r="CF29" s="37" t="str"/>
      <c r="CG29" s="37" t="str"/>
      <c r="CH29" s="37" t="str"/>
      <c r="CI29" s="37" t="str"/>
      <c r="CJ29" s="37" t="str"/>
      <c r="CK29" s="37" t="str"/>
      <c r="CL29" s="37" t="str"/>
      <c r="CM29" s="37" t="str"/>
      <c r="CN29" s="37" t="str"/>
      <c r="CO29" s="37" t="str"/>
      <c r="CP29" s="37" t="str"/>
      <c r="CQ29" s="37" t="str"/>
      <c r="CR29" s="37" t="str"/>
      <c r="CS29" s="37" t="str"/>
      <c r="CT29" s="37" t="str"/>
      <c r="CU29" s="37" t="str"/>
      <c r="CV29" s="37" t="str"/>
      <c r="CW29" s="37" t="str"/>
      <c r="CX29" s="37" t="str"/>
      <c r="CY29" s="37" t="str"/>
      <c r="CZ29" s="37" t="str"/>
      <c r="DA29" s="37" t="str"/>
      <c r="DB29" s="37" t="str"/>
      <c r="DC29" s="37" t="str"/>
      <c r="DD29" s="37" t="str"/>
      <c r="DE29" s="37" t="str"/>
      <c r="DF29" s="37" t="str"/>
      <c r="DG29" s="37" t="str"/>
      <c r="DH29" s="37" t="str"/>
      <c r="DI29" s="37" t="str"/>
      <c r="DJ29" s="37" t="str"/>
      <c r="DK29" s="37" t="str"/>
      <c r="DL29" s="37" t="str"/>
      <c r="DM29" s="37" t="str"/>
      <c r="DN29" s="37" t="str"/>
      <c r="DO29" s="37" t="str"/>
      <c r="DP29" s="37" t="str"/>
      <c r="DQ29" s="37" t="str"/>
      <c r="DR29" s="37" t="str"/>
      <c r="DS29" s="37" t="str"/>
      <c r="DT29" s="37" t="str"/>
      <c r="DU29" s="37" t="str"/>
      <c r="DV29" s="37" t="str"/>
      <c r="DW29" s="37" t="str"/>
      <c r="DX29" s="37" t="str"/>
      <c r="DY29" s="37" t="str"/>
      <c r="DZ29" s="37" t="str"/>
      <c r="EA29" s="37" t="str"/>
      <c r="EB29" s="37" t="str"/>
      <c r="EC29" s="37" t="str"/>
      <c r="ED29" s="37" t="str"/>
      <c r="EE29" s="37" t="str"/>
      <c r="EF29" s="37" t="str"/>
      <c r="EG29" s="37" t="str"/>
      <c r="EH29" s="37" t="str"/>
      <c r="EI29" s="37" t="str"/>
      <c r="EJ29" s="37" t="str"/>
      <c r="EK29" s="37" t="str"/>
      <c r="EL29" s="37" t="str"/>
      <c r="EM29" s="37" t="str"/>
    </row>
    <row r="30">
      <c r="B30" s="37" t="str"/>
      <c r="C30" s="37" t="str"/>
      <c r="D30" s="37" t="str"/>
      <c r="E30" s="37" t="str"/>
      <c r="F30" s="37" t="str"/>
      <c r="G30" s="37" t="str"/>
      <c r="H30" s="37" t="str"/>
      <c r="I30" s="37" t="str"/>
      <c r="J30" s="37" t="str"/>
      <c r="K30" s="37" t="str"/>
      <c r="L30" s="37" t="str"/>
      <c r="M30" s="37" t="str"/>
      <c r="N30" s="37" t="str"/>
      <c r="O30" s="37" t="str"/>
      <c r="P30" s="37" t="str"/>
      <c r="Q30" s="37" t="str"/>
      <c r="R30" s="37" t="str"/>
      <c r="S30" s="37" t="str"/>
      <c r="T30" s="37" t="str"/>
      <c r="U30" s="37" t="str"/>
      <c r="V30" s="37" t="str"/>
      <c r="W30" s="37" t="str"/>
      <c r="X30" s="37" t="str"/>
      <c r="Y30" s="37" t="str"/>
      <c r="Z30" s="37" t="str"/>
      <c r="AA30" s="37" t="str"/>
      <c r="AB30" s="37" t="str"/>
      <c r="AC30" s="37" t="str"/>
      <c r="AD30" s="37" t="str"/>
      <c r="AE30" s="37" t="str"/>
      <c r="AF30" s="37" t="str"/>
      <c r="AG30" s="37" t="str"/>
      <c r="AH30" s="37" t="str"/>
      <c r="AI30" s="37" t="str"/>
      <c r="AJ30" s="37" t="str"/>
      <c r="AK30" s="37" t="str"/>
      <c r="AL30" s="37" t="str"/>
      <c r="AM30" s="37" t="str"/>
      <c r="AN30" s="37" t="str"/>
      <c r="AO30" s="37" t="str"/>
      <c r="AP30" s="37" t="str"/>
      <c r="AQ30" s="37" t="str"/>
      <c r="AR30" s="37" t="str"/>
      <c r="AS30" s="37" t="str"/>
      <c r="AT30" s="37" t="str"/>
      <c r="AU30" s="37" t="str"/>
      <c r="AV30" s="37" t="str"/>
      <c r="AW30" s="37" t="str"/>
      <c r="AX30" s="37" t="str"/>
      <c r="AY30" s="37" t="str"/>
      <c r="AZ30" s="37" t="str"/>
      <c r="BA30" s="37" t="str"/>
      <c r="BB30" s="37" t="str"/>
      <c r="BC30" s="37" t="str"/>
      <c r="BD30" s="37" t="str"/>
      <c r="BE30" s="37" t="str"/>
      <c r="BF30" s="37" t="str"/>
      <c r="BG30" s="37" t="str"/>
      <c r="BH30" s="37" t="str"/>
      <c r="BI30" s="37" t="str"/>
      <c r="BJ30" s="37" t="str"/>
      <c r="BK30" s="37" t="str"/>
      <c r="BL30" s="37" t="str"/>
      <c r="BM30" s="37" t="str"/>
      <c r="BN30" s="37" t="str"/>
      <c r="BO30" s="37" t="str"/>
      <c r="BP30" s="37" t="str"/>
      <c r="BQ30" s="37" t="str"/>
      <c r="BR30" s="37" t="str"/>
      <c r="BS30" s="37" t="str"/>
      <c r="BT30" s="37" t="str"/>
      <c r="BU30" s="37" t="str"/>
      <c r="BV30" s="37" t="str"/>
      <c r="BW30" s="37" t="str"/>
      <c r="BX30" s="37" t="str"/>
      <c r="BY30" s="37" t="str"/>
      <c r="BZ30" s="37" t="str"/>
      <c r="CA30" s="37" t="str"/>
      <c r="CB30" s="37" t="str"/>
      <c r="CC30" s="37" t="str"/>
      <c r="CD30" s="37" t="str"/>
      <c r="CE30" s="37" t="str"/>
      <c r="CF30" s="37" t="str"/>
      <c r="CG30" s="37" t="str"/>
      <c r="CH30" s="37" t="str"/>
      <c r="CI30" s="37" t="str"/>
      <c r="CJ30" s="37" t="str"/>
      <c r="CK30" s="37" t="str"/>
      <c r="CL30" s="37" t="str"/>
      <c r="CM30" s="37" t="str"/>
      <c r="CN30" s="37" t="str"/>
      <c r="CO30" s="37" t="str"/>
      <c r="CP30" s="37" t="str"/>
      <c r="CQ30" s="37" t="str"/>
      <c r="CR30" s="37" t="str"/>
      <c r="CS30" s="37" t="str"/>
      <c r="CT30" s="37" t="str"/>
      <c r="CU30" s="37" t="str"/>
      <c r="CV30" s="37" t="str"/>
      <c r="CW30" s="37" t="str"/>
      <c r="CX30" s="37" t="str"/>
      <c r="CY30" s="37" t="str"/>
      <c r="CZ30" s="37" t="str"/>
      <c r="DA30" s="37" t="str"/>
      <c r="DB30" s="37" t="str"/>
      <c r="DC30" s="37" t="str"/>
      <c r="DD30" s="37" t="str"/>
      <c r="DE30" s="37" t="str"/>
      <c r="DF30" s="37" t="str"/>
      <c r="DG30" s="37" t="str"/>
      <c r="DH30" s="37" t="str"/>
      <c r="DI30" s="37" t="str"/>
      <c r="DJ30" s="37" t="str"/>
      <c r="DK30" s="37" t="str"/>
      <c r="DL30" s="37" t="str"/>
      <c r="DM30" s="37" t="str"/>
      <c r="DN30" s="37" t="str"/>
      <c r="DO30" s="37" t="str"/>
      <c r="DP30" s="37" t="str"/>
      <c r="DQ30" s="37" t="str"/>
      <c r="DR30" s="37" t="str"/>
      <c r="DS30" s="37" t="str"/>
      <c r="DT30" s="37" t="str"/>
      <c r="DU30" s="37" t="str"/>
      <c r="DV30" s="37" t="str"/>
      <c r="DW30" s="37" t="str"/>
      <c r="DX30" s="37" t="str"/>
      <c r="DY30" s="37" t="str"/>
      <c r="DZ30" s="37" t="str"/>
      <c r="EA30" s="37" t="str"/>
      <c r="EB30" s="37" t="str"/>
      <c r="EC30" s="37" t="str"/>
      <c r="ED30" s="37" t="str"/>
      <c r="EE30" s="37" t="str"/>
      <c r="EF30" s="37" t="str"/>
      <c r="EG30" s="37" t="str"/>
      <c r="EH30" s="37" t="str"/>
      <c r="EI30" s="37" t="str"/>
      <c r="EJ30" s="37" t="str"/>
      <c r="EK30" s="37" t="str"/>
      <c r="EL30" s="37" t="str"/>
      <c r="EM30" s="37" t="str"/>
    </row>
    <row r="31">
      <c r="B31" s="37" t="str"/>
      <c r="C31" s="37" t="str"/>
      <c r="D31" s="37" t="str"/>
      <c r="E31" s="37" t="str"/>
      <c r="F31" s="37" t="str"/>
      <c r="G31" s="37" t="str"/>
      <c r="H31" s="37" t="str"/>
      <c r="I31" s="37" t="str"/>
      <c r="J31" s="37" t="str"/>
      <c r="K31" s="37" t="str"/>
      <c r="L31" s="37" t="str"/>
      <c r="M31" s="37" t="str"/>
      <c r="N31" s="37" t="str"/>
      <c r="O31" s="37" t="str"/>
      <c r="P31" s="37" t="str"/>
      <c r="Q31" s="37" t="str"/>
      <c r="R31" s="37" t="str"/>
      <c r="S31" s="37" t="str"/>
      <c r="T31" s="37" t="str"/>
      <c r="U31" s="37" t="str"/>
      <c r="V31" s="37" t="str"/>
      <c r="W31" s="37" t="str"/>
      <c r="X31" s="37" t="str"/>
      <c r="Y31" s="37" t="str"/>
      <c r="Z31" s="37" t="str"/>
      <c r="AA31" s="37" t="str"/>
      <c r="AB31" s="37" t="str"/>
      <c r="AC31" s="37" t="str"/>
      <c r="AD31" s="37" t="str"/>
      <c r="AE31" s="37" t="str"/>
      <c r="AF31" s="37" t="str"/>
      <c r="AG31" s="37" t="str"/>
      <c r="AH31" s="37" t="str"/>
      <c r="AI31" s="37" t="str"/>
      <c r="AJ31" s="37" t="str"/>
      <c r="AK31" s="37" t="str"/>
      <c r="AL31" s="37" t="str"/>
      <c r="AM31" s="37" t="str"/>
      <c r="AN31" s="37" t="str"/>
      <c r="AO31" s="37" t="str"/>
      <c r="AP31" s="37" t="str"/>
      <c r="AQ31" s="37" t="str"/>
      <c r="AR31" s="37" t="str"/>
      <c r="AS31" s="37" t="str"/>
      <c r="AT31" s="37" t="str"/>
      <c r="AU31" s="37" t="str"/>
      <c r="AV31" s="37" t="str"/>
      <c r="AW31" s="37" t="str"/>
      <c r="AX31" s="37" t="str"/>
      <c r="AY31" s="37" t="str"/>
      <c r="AZ31" s="37" t="str"/>
      <c r="BA31" s="37" t="str"/>
      <c r="BB31" s="37" t="str"/>
      <c r="BC31" s="37" t="str"/>
      <c r="BD31" s="37" t="str"/>
      <c r="BE31" s="37" t="str"/>
      <c r="BF31" s="37" t="str"/>
      <c r="BG31" s="37" t="str"/>
      <c r="BH31" s="37" t="str"/>
      <c r="BI31" s="37" t="str"/>
      <c r="BJ31" s="37" t="str"/>
      <c r="BK31" s="37" t="str"/>
      <c r="BL31" s="37" t="str"/>
      <c r="BM31" s="37" t="str"/>
      <c r="BN31" s="37" t="str"/>
      <c r="BO31" s="37" t="str"/>
      <c r="BP31" s="37" t="str"/>
      <c r="BQ31" s="37" t="str"/>
      <c r="BR31" s="37" t="str"/>
      <c r="BS31" s="37" t="str"/>
      <c r="BT31" s="37" t="str"/>
      <c r="BU31" s="37" t="str"/>
      <c r="BV31" s="37" t="str"/>
      <c r="BW31" s="37" t="str"/>
      <c r="BX31" s="37" t="str"/>
      <c r="BY31" s="37" t="str"/>
      <c r="BZ31" s="37" t="str"/>
      <c r="CA31" s="37" t="str"/>
      <c r="CB31" s="37" t="str"/>
      <c r="CC31" s="37" t="str"/>
      <c r="CD31" s="37" t="str"/>
      <c r="CE31" s="37" t="str"/>
      <c r="CF31" s="37" t="str"/>
      <c r="CG31" s="37" t="str"/>
      <c r="CH31" s="37" t="str"/>
      <c r="CI31" s="37" t="str"/>
      <c r="CJ31" s="37" t="str"/>
      <c r="CK31" s="37" t="str"/>
      <c r="CL31" s="37" t="str"/>
      <c r="CM31" s="37" t="str"/>
      <c r="CN31" s="37" t="str"/>
      <c r="CO31" s="37" t="str"/>
      <c r="CP31" s="37" t="str"/>
      <c r="CQ31" s="37" t="str"/>
      <c r="CR31" s="37" t="str"/>
      <c r="CS31" s="37" t="str"/>
      <c r="CT31" s="37" t="str"/>
      <c r="CU31" s="37" t="str"/>
      <c r="CV31" s="37" t="str"/>
      <c r="CW31" s="37" t="str"/>
      <c r="CX31" s="37" t="str"/>
      <c r="CY31" s="37" t="str"/>
      <c r="CZ31" s="37" t="str"/>
      <c r="DA31" s="37" t="str"/>
      <c r="DB31" s="37" t="str"/>
      <c r="DC31" s="37" t="str"/>
      <c r="DD31" s="37" t="str"/>
      <c r="DE31" s="37" t="str"/>
      <c r="DF31" s="37" t="str"/>
      <c r="DG31" s="37" t="str"/>
      <c r="DH31" s="37" t="str"/>
      <c r="DI31" s="37" t="str"/>
      <c r="DJ31" s="37" t="str"/>
      <c r="DK31" s="37" t="str"/>
      <c r="DL31" s="37" t="str"/>
      <c r="DM31" s="37" t="str"/>
      <c r="DN31" s="37" t="str"/>
      <c r="DO31" s="37" t="str"/>
      <c r="DP31" s="37" t="str"/>
      <c r="DQ31" s="37" t="str"/>
      <c r="DR31" s="37" t="str"/>
      <c r="DS31" s="37" t="str"/>
      <c r="DT31" s="37" t="str"/>
      <c r="DU31" s="37" t="str"/>
      <c r="DV31" s="37" t="str"/>
      <c r="DW31" s="37" t="str"/>
      <c r="DX31" s="37" t="str"/>
      <c r="DY31" s="37" t="str"/>
      <c r="DZ31" s="37" t="str"/>
      <c r="EA31" s="37" t="str"/>
      <c r="EB31" s="37" t="str"/>
      <c r="EC31" s="37" t="str"/>
      <c r="ED31" s="37" t="str"/>
      <c r="EE31" s="37" t="str"/>
      <c r="EF31" s="37" t="str"/>
      <c r="EG31" s="37" t="str"/>
      <c r="EH31" s="37" t="str"/>
      <c r="EI31" s="37" t="str"/>
      <c r="EJ31" s="37" t="str"/>
      <c r="EK31" s="37" t="str"/>
      <c r="EL31" s="37" t="str"/>
      <c r="EM31" s="37" t="str"/>
    </row>
    <row r="32">
      <c r="B32" s="37" t="str"/>
      <c r="C32" s="37" t="str"/>
      <c r="D32" s="37" t="str"/>
      <c r="E32" s="37" t="str"/>
      <c r="F32" s="37" t="str"/>
      <c r="G32" s="37" t="str"/>
      <c r="H32" s="37" t="str"/>
      <c r="I32" s="37" t="str"/>
      <c r="J32" s="37" t="str"/>
      <c r="K32" s="37" t="str"/>
      <c r="L32" s="37" t="str"/>
      <c r="M32" s="37" t="str"/>
      <c r="N32" s="37" t="str"/>
      <c r="O32" s="37" t="str"/>
      <c r="P32" s="37" t="str"/>
      <c r="Q32" s="37" t="str"/>
      <c r="R32" s="37" t="str"/>
      <c r="S32" s="37" t="str"/>
      <c r="T32" s="37" t="str"/>
      <c r="U32" s="37" t="str"/>
      <c r="V32" s="37" t="str"/>
      <c r="W32" s="37" t="str"/>
      <c r="X32" s="37" t="str"/>
      <c r="Y32" s="37" t="str"/>
      <c r="Z32" s="37" t="str"/>
      <c r="AA32" s="37" t="str"/>
      <c r="AB32" s="37" t="str"/>
      <c r="AC32" s="37" t="str"/>
      <c r="AD32" s="37" t="str"/>
      <c r="AE32" s="37" t="str"/>
      <c r="AF32" s="37" t="str"/>
      <c r="AG32" s="37" t="str"/>
      <c r="AH32" s="37" t="str"/>
      <c r="AI32" s="37" t="str"/>
      <c r="AJ32" s="37" t="str"/>
      <c r="AK32" s="37" t="str"/>
      <c r="AL32" s="37" t="str"/>
      <c r="AM32" s="37" t="str"/>
      <c r="AN32" s="37" t="str"/>
      <c r="AO32" s="37" t="str"/>
      <c r="AP32" s="37" t="str"/>
      <c r="AQ32" s="37" t="str"/>
      <c r="AR32" s="37" t="str"/>
      <c r="AS32" s="37" t="str"/>
      <c r="AT32" s="37" t="str"/>
      <c r="AU32" s="37" t="str"/>
      <c r="AV32" s="37" t="str"/>
      <c r="AW32" s="37" t="str"/>
      <c r="AX32" s="37" t="str"/>
      <c r="AY32" s="37" t="str"/>
      <c r="AZ32" s="37" t="str"/>
      <c r="BA32" s="37" t="str"/>
      <c r="BB32" s="37" t="str"/>
      <c r="BC32" s="37" t="str"/>
      <c r="BD32" s="37" t="str"/>
      <c r="BE32" s="37" t="str"/>
      <c r="BF32" s="37" t="str"/>
      <c r="BG32" s="37" t="str"/>
      <c r="BH32" s="37" t="str"/>
      <c r="BI32" s="37" t="str"/>
      <c r="BJ32" s="37" t="str"/>
      <c r="BK32" s="37" t="str"/>
      <c r="BL32" s="37" t="str"/>
      <c r="BM32" s="37" t="str"/>
      <c r="BN32" s="37" t="str"/>
      <c r="BO32" s="37" t="str"/>
      <c r="BP32" s="37" t="str"/>
      <c r="BQ32" s="37" t="str"/>
      <c r="BR32" s="37" t="str"/>
      <c r="BS32" s="37" t="str"/>
      <c r="BT32" s="37" t="str"/>
      <c r="BU32" s="37" t="str"/>
      <c r="BV32" s="37" t="str"/>
      <c r="BW32" s="37" t="str"/>
      <c r="BX32" s="37" t="str"/>
      <c r="BY32" s="37" t="str"/>
      <c r="BZ32" s="37" t="str"/>
      <c r="CA32" s="37" t="str"/>
      <c r="CB32" s="37" t="str"/>
      <c r="CC32" s="37" t="str"/>
      <c r="CD32" s="37" t="str"/>
      <c r="CE32" s="37" t="str"/>
      <c r="CF32" s="37" t="str"/>
      <c r="CG32" s="37" t="str"/>
      <c r="CH32" s="37" t="str"/>
      <c r="CI32" s="37" t="str"/>
      <c r="CJ32" s="37" t="str"/>
      <c r="CK32" s="37" t="str"/>
      <c r="CL32" s="37" t="str"/>
      <c r="CM32" s="37" t="str"/>
      <c r="CN32" s="37" t="str"/>
      <c r="CO32" s="37" t="str"/>
      <c r="CP32" s="37" t="str"/>
      <c r="CQ32" s="37" t="str"/>
      <c r="CR32" s="37" t="str"/>
      <c r="CS32" s="37" t="str"/>
      <c r="CT32" s="37" t="str"/>
      <c r="CU32" s="37" t="str"/>
      <c r="CV32" s="37" t="str"/>
      <c r="CW32" s="37" t="str"/>
      <c r="CX32" s="37" t="str"/>
      <c r="CY32" s="37" t="str"/>
      <c r="CZ32" s="37" t="str"/>
      <c r="DA32" s="37" t="str"/>
      <c r="DB32" s="37" t="str"/>
      <c r="DC32" s="37" t="str"/>
      <c r="DD32" s="37" t="str"/>
      <c r="DE32" s="37" t="str"/>
      <c r="DF32" s="37" t="str"/>
      <c r="DG32" s="37" t="str"/>
      <c r="DH32" s="37" t="str"/>
      <c r="DI32" s="37" t="str"/>
      <c r="DJ32" s="37" t="str"/>
      <c r="DK32" s="37" t="str"/>
      <c r="DL32" s="37" t="str"/>
      <c r="DM32" s="37" t="str"/>
      <c r="DN32" s="37" t="str"/>
      <c r="DO32" s="37" t="str"/>
      <c r="DP32" s="37" t="str"/>
      <c r="DQ32" s="37" t="str"/>
      <c r="DR32" s="37" t="str"/>
      <c r="DS32" s="37" t="str"/>
      <c r="DT32" s="37" t="str"/>
      <c r="DU32" s="37" t="str"/>
      <c r="DV32" s="37" t="str"/>
      <c r="DW32" s="37" t="str"/>
      <c r="DX32" s="37" t="str"/>
      <c r="DY32" s="37" t="str"/>
      <c r="DZ32" s="37" t="str"/>
      <c r="EA32" s="37" t="str"/>
      <c r="EB32" s="37" t="str"/>
      <c r="EC32" s="37" t="str"/>
      <c r="ED32" s="37" t="str"/>
      <c r="EE32" s="37" t="str"/>
      <c r="EF32" s="37" t="str"/>
      <c r="EG32" s="37" t="str"/>
      <c r="EH32" s="37" t="str"/>
      <c r="EI32" s="37" t="str"/>
      <c r="EJ32" s="37" t="str"/>
      <c r="EK32" s="37" t="str"/>
      <c r="EL32" s="37" t="str"/>
      <c r="EM32" s="37" t="str"/>
    </row>
    <row r="33">
      <c r="B33" s="37" t="str"/>
      <c r="C33" s="37" t="str"/>
      <c r="D33" s="37" t="str"/>
      <c r="E33" s="37" t="str"/>
      <c r="F33" s="37" t="str"/>
      <c r="G33" s="37" t="str"/>
      <c r="H33" s="37" t="str"/>
      <c r="I33" s="37" t="str"/>
      <c r="J33" s="37" t="str"/>
      <c r="K33" s="37" t="str"/>
      <c r="L33" s="37" t="str"/>
      <c r="M33" s="37" t="str"/>
      <c r="N33" s="37" t="str"/>
      <c r="O33" s="37" t="str"/>
      <c r="P33" s="37" t="str"/>
      <c r="Q33" s="37" t="str"/>
      <c r="R33" s="37" t="str"/>
      <c r="S33" s="37" t="str"/>
      <c r="T33" s="37" t="str"/>
      <c r="U33" s="37" t="str"/>
      <c r="V33" s="37" t="str"/>
      <c r="W33" s="37" t="str"/>
      <c r="X33" s="37" t="str"/>
      <c r="Y33" s="37" t="str"/>
      <c r="Z33" s="37" t="str"/>
      <c r="AA33" s="37" t="str"/>
      <c r="AB33" s="37" t="str"/>
      <c r="AC33" s="37" t="str"/>
      <c r="AD33" s="37" t="str"/>
      <c r="AE33" s="37" t="str"/>
      <c r="AF33" s="37" t="str"/>
      <c r="AG33" s="37" t="str"/>
      <c r="AH33" s="37" t="str"/>
      <c r="AI33" s="37" t="str"/>
      <c r="AJ33" s="37" t="str"/>
      <c r="AK33" s="37" t="str"/>
      <c r="AL33" s="37" t="str"/>
      <c r="AM33" s="37" t="str"/>
      <c r="AN33" s="37" t="str"/>
      <c r="AO33" s="37" t="str"/>
      <c r="AP33" s="37" t="str"/>
      <c r="AQ33" s="37" t="str"/>
      <c r="AR33" s="37" t="str"/>
      <c r="AS33" s="37" t="str"/>
      <c r="AT33" s="37" t="str"/>
      <c r="AU33" s="37" t="str"/>
      <c r="AV33" s="37" t="str"/>
      <c r="AW33" s="37" t="str"/>
      <c r="AX33" s="37" t="str"/>
      <c r="AY33" s="37" t="str"/>
      <c r="AZ33" s="37" t="str"/>
      <c r="BA33" s="37" t="str"/>
      <c r="BB33" s="37" t="str"/>
      <c r="BC33" s="37" t="str"/>
      <c r="BD33" s="37" t="str"/>
      <c r="BE33" s="37" t="str"/>
      <c r="BF33" s="37" t="str"/>
      <c r="BG33" s="37" t="str"/>
      <c r="BH33" s="37" t="str"/>
      <c r="BI33" s="37" t="str"/>
      <c r="BJ33" s="37" t="str"/>
      <c r="BK33" s="37" t="str"/>
      <c r="BL33" s="37" t="str"/>
      <c r="BM33" s="37" t="str"/>
      <c r="BN33" s="37" t="str"/>
      <c r="BO33" s="37" t="str"/>
      <c r="BP33" s="37" t="str"/>
      <c r="BQ33" s="37" t="str"/>
      <c r="BR33" s="37" t="str"/>
      <c r="BS33" s="37" t="str"/>
      <c r="BT33" s="37" t="str"/>
      <c r="BU33" s="37" t="str"/>
      <c r="BV33" s="37" t="str"/>
      <c r="BW33" s="37" t="str"/>
      <c r="BX33" s="37" t="str"/>
      <c r="BY33" s="37" t="str"/>
      <c r="BZ33" s="37" t="str"/>
      <c r="CA33" s="37" t="str"/>
      <c r="CB33" s="37" t="str"/>
      <c r="CC33" s="37" t="str"/>
      <c r="CD33" s="37" t="str"/>
      <c r="CE33" s="37" t="str"/>
      <c r="CF33" s="37" t="str"/>
      <c r="CG33" s="37" t="str"/>
      <c r="CH33" s="37" t="str"/>
      <c r="CI33" s="37" t="str"/>
      <c r="CJ33" s="37" t="str"/>
      <c r="CK33" s="37" t="str"/>
      <c r="CL33" s="37" t="str"/>
      <c r="CM33" s="37" t="str"/>
      <c r="CN33" s="37" t="str"/>
      <c r="CO33" s="37" t="str"/>
      <c r="CP33" s="37" t="str"/>
      <c r="CQ33" s="37" t="str"/>
      <c r="CR33" s="37" t="str"/>
      <c r="CS33" s="37" t="str"/>
      <c r="CT33" s="37" t="str"/>
      <c r="CU33" s="37" t="str"/>
      <c r="CV33" s="37" t="str"/>
      <c r="CW33" s="37" t="str"/>
      <c r="CX33" s="37" t="str"/>
      <c r="CY33" s="37" t="str"/>
      <c r="CZ33" s="37" t="str"/>
      <c r="DA33" s="37" t="str"/>
      <c r="DB33" s="37" t="str"/>
      <c r="DC33" s="37" t="str"/>
      <c r="DD33" s="37" t="str"/>
      <c r="DE33" s="37" t="str"/>
      <c r="DF33" s="37" t="str"/>
      <c r="DG33" s="37" t="str"/>
      <c r="DH33" s="37" t="str"/>
      <c r="DI33" s="37" t="str"/>
      <c r="DJ33" s="37" t="str"/>
      <c r="DK33" s="37" t="str"/>
      <c r="DL33" s="37" t="str"/>
      <c r="DM33" s="37" t="str"/>
      <c r="DN33" s="37" t="str"/>
      <c r="DO33" s="37" t="str"/>
      <c r="DP33" s="37" t="str"/>
      <c r="DQ33" s="37" t="str"/>
      <c r="DR33" s="37" t="str"/>
      <c r="DS33" s="37" t="str"/>
      <c r="DT33" s="37" t="str"/>
      <c r="DU33" s="37" t="str"/>
      <c r="DV33" s="37" t="str"/>
      <c r="DW33" s="37" t="str"/>
      <c r="DX33" s="37" t="str"/>
      <c r="DY33" s="37" t="str"/>
      <c r="DZ33" s="37" t="str"/>
      <c r="EA33" s="37" t="str"/>
      <c r="EB33" s="37" t="str"/>
      <c r="EC33" s="37" t="str"/>
      <c r="ED33" s="37" t="str"/>
      <c r="EE33" s="37" t="str"/>
      <c r="EF33" s="37" t="str"/>
      <c r="EG33" s="37" t="str"/>
      <c r="EH33" s="37" t="str"/>
      <c r="EI33" s="37" t="str"/>
      <c r="EJ33" s="37" t="str"/>
      <c r="EK33" s="37" t="str"/>
      <c r="EL33" s="37" t="str"/>
      <c r="EM33" s="37" t="str"/>
    </row>
    <row r="34">
      <c r="B34" s="37" t="str"/>
      <c r="C34" s="37" t="str"/>
      <c r="D34" s="37" t="str"/>
      <c r="E34" s="37" t="str"/>
      <c r="F34" s="37" t="str"/>
      <c r="G34" s="37" t="str"/>
      <c r="H34" s="37" t="str"/>
      <c r="I34" s="37" t="str"/>
      <c r="J34" s="37" t="str"/>
      <c r="K34" s="37" t="str"/>
      <c r="L34" s="37" t="str"/>
      <c r="M34" s="37" t="str"/>
      <c r="N34" s="37" t="str"/>
      <c r="O34" s="37" t="str"/>
      <c r="P34" s="37" t="str"/>
      <c r="Q34" s="37" t="str"/>
      <c r="R34" s="37" t="str"/>
      <c r="S34" s="37" t="str"/>
      <c r="T34" s="37" t="str"/>
      <c r="U34" s="37" t="str"/>
      <c r="V34" s="37" t="str"/>
      <c r="W34" s="37" t="str"/>
      <c r="X34" s="37" t="str"/>
      <c r="Y34" s="37" t="str"/>
      <c r="Z34" s="37" t="str"/>
      <c r="AA34" s="37" t="str"/>
      <c r="AB34" s="37" t="str"/>
      <c r="AC34" s="37" t="str"/>
      <c r="AD34" s="37" t="str"/>
      <c r="AE34" s="37" t="str"/>
      <c r="AF34" s="37" t="str"/>
      <c r="AG34" s="37" t="str"/>
      <c r="AH34" s="37" t="str"/>
      <c r="AI34" s="37" t="str"/>
      <c r="AJ34" s="37" t="str"/>
      <c r="AK34" s="37" t="str"/>
      <c r="AL34" s="37" t="str"/>
      <c r="AM34" s="37" t="str"/>
      <c r="AN34" s="37" t="str"/>
      <c r="AO34" s="37" t="str"/>
      <c r="AP34" s="37" t="str"/>
      <c r="AQ34" s="37" t="str"/>
      <c r="AR34" s="37" t="str"/>
      <c r="AS34" s="37" t="str"/>
      <c r="AT34" s="37" t="str"/>
      <c r="AU34" s="37" t="str"/>
      <c r="AV34" s="37" t="str"/>
      <c r="AW34" s="37" t="str"/>
      <c r="AX34" s="37" t="str"/>
      <c r="AY34" s="37" t="str"/>
      <c r="AZ34" s="37" t="str"/>
      <c r="BA34" s="37" t="str"/>
      <c r="BB34" s="37" t="str"/>
      <c r="BC34" s="37" t="str"/>
      <c r="BD34" s="37" t="str"/>
      <c r="BE34" s="37" t="str"/>
      <c r="BF34" s="37" t="str"/>
      <c r="BG34" s="37" t="str"/>
      <c r="BH34" s="37" t="str"/>
      <c r="BI34" s="37" t="str"/>
      <c r="BJ34" s="37" t="str"/>
      <c r="BK34" s="37" t="str"/>
      <c r="BL34" s="37" t="str"/>
      <c r="BM34" s="37" t="str"/>
      <c r="BN34" s="37" t="str"/>
      <c r="BO34" s="37" t="str"/>
      <c r="BP34" s="37" t="str"/>
      <c r="BQ34" s="37" t="str"/>
      <c r="BR34" s="37" t="str"/>
      <c r="BS34" s="37" t="str"/>
      <c r="BT34" s="37" t="str"/>
      <c r="BU34" s="37" t="str"/>
      <c r="BV34" s="37" t="str"/>
      <c r="BW34" s="37" t="str"/>
      <c r="BX34" s="37" t="str"/>
      <c r="BY34" s="37" t="str"/>
      <c r="BZ34" s="37" t="str"/>
      <c r="CA34" s="37" t="str"/>
      <c r="CB34" s="37" t="str"/>
      <c r="CC34" s="37" t="str"/>
      <c r="CD34" s="37" t="str"/>
      <c r="CE34" s="37" t="str"/>
      <c r="CF34" s="37" t="str"/>
      <c r="CG34" s="37" t="str"/>
      <c r="CH34" s="37" t="str"/>
      <c r="CI34" s="37" t="str"/>
      <c r="CJ34" s="37" t="str"/>
      <c r="CK34" s="37" t="str"/>
      <c r="CL34" s="37" t="str"/>
      <c r="CM34" s="37" t="str"/>
      <c r="CN34" s="37" t="str"/>
      <c r="CO34" s="37" t="str"/>
      <c r="CP34" s="37" t="str"/>
      <c r="CQ34" s="37" t="str"/>
      <c r="CR34" s="37" t="str"/>
      <c r="CS34" s="37" t="str"/>
      <c r="CT34" s="37" t="str"/>
      <c r="CU34" s="37" t="str"/>
      <c r="CV34" s="37" t="str"/>
      <c r="CW34" s="37" t="str"/>
      <c r="CX34" s="37" t="str"/>
      <c r="CY34" s="37" t="str"/>
      <c r="CZ34" s="37" t="str"/>
      <c r="DA34" s="37" t="str"/>
      <c r="DB34" s="37" t="str"/>
      <c r="DC34" s="37" t="str"/>
      <c r="DD34" s="37" t="str"/>
      <c r="DE34" s="37" t="str"/>
      <c r="DF34" s="37" t="str"/>
      <c r="DG34" s="37" t="str"/>
      <c r="DH34" s="37" t="str"/>
      <c r="DI34" s="37" t="str"/>
      <c r="DJ34" s="37" t="str"/>
      <c r="DK34" s="37" t="str"/>
      <c r="DL34" s="37" t="str"/>
      <c r="DM34" s="37" t="str"/>
      <c r="DN34" s="37" t="str"/>
      <c r="DO34" s="37" t="str"/>
      <c r="DP34" s="37" t="str"/>
      <c r="DQ34" s="37" t="str"/>
      <c r="DR34" s="37" t="str"/>
      <c r="DS34" s="37" t="str"/>
      <c r="DT34" s="37" t="str"/>
      <c r="DU34" s="37" t="str"/>
      <c r="DV34" s="37" t="str"/>
      <c r="DW34" s="37" t="str"/>
      <c r="DX34" s="37" t="str"/>
      <c r="DY34" s="37" t="str"/>
      <c r="DZ34" s="37" t="str"/>
      <c r="EA34" s="37" t="str"/>
      <c r="EB34" s="37" t="str"/>
      <c r="EC34" s="37" t="str"/>
      <c r="ED34" s="37" t="str"/>
      <c r="EE34" s="37" t="str"/>
      <c r="EF34" s="37" t="str"/>
      <c r="EG34" s="37" t="str"/>
      <c r="EH34" s="37" t="str"/>
      <c r="EI34" s="37" t="str"/>
      <c r="EJ34" s="37" t="str"/>
      <c r="EK34" s="37" t="str"/>
      <c r="EL34" s="37" t="str"/>
      <c r="EM34" s="37" t="str"/>
    </row>
    <row r="35">
      <c r="B35" s="37" t="str"/>
      <c r="C35" s="37" t="str"/>
      <c r="D35" s="37" t="str"/>
      <c r="E35" s="37" t="str"/>
      <c r="F35" s="37" t="str"/>
      <c r="G35" s="37" t="str"/>
      <c r="H35" s="37" t="str"/>
      <c r="I35" s="37" t="str"/>
      <c r="J35" s="37" t="str"/>
      <c r="K35" s="37" t="str"/>
      <c r="L35" s="37" t="str"/>
      <c r="M35" s="37" t="str"/>
      <c r="N35" s="37" t="str"/>
      <c r="O35" s="37" t="str"/>
      <c r="P35" s="37" t="str"/>
      <c r="Q35" s="37" t="str"/>
      <c r="R35" s="37" t="str"/>
      <c r="S35" s="37" t="str"/>
      <c r="T35" s="37" t="str"/>
      <c r="U35" s="37" t="str"/>
      <c r="V35" s="37" t="str"/>
      <c r="W35" s="37" t="str"/>
      <c r="X35" s="37" t="str"/>
      <c r="Y35" s="37" t="str"/>
      <c r="Z35" s="37" t="str"/>
      <c r="AA35" s="37" t="str"/>
      <c r="AB35" s="37" t="str"/>
      <c r="AC35" s="37" t="str"/>
      <c r="AD35" s="37" t="str"/>
      <c r="AE35" s="37" t="str"/>
      <c r="AF35" s="37" t="str"/>
      <c r="AG35" s="37" t="str"/>
      <c r="AH35" s="37" t="str"/>
      <c r="AI35" s="37" t="str"/>
      <c r="AJ35" s="37" t="str"/>
      <c r="AK35" s="37" t="str"/>
      <c r="AL35" s="37" t="str"/>
      <c r="AM35" s="37" t="str"/>
      <c r="AN35" s="37" t="str"/>
      <c r="AO35" s="37" t="str"/>
      <c r="AP35" s="37" t="str"/>
      <c r="AQ35" s="37" t="str"/>
      <c r="AR35" s="37" t="str"/>
      <c r="AS35" s="37" t="str"/>
      <c r="AT35" s="37" t="str"/>
      <c r="AU35" s="37" t="str"/>
      <c r="AV35" s="37" t="str"/>
      <c r="AW35" s="37" t="str"/>
      <c r="AX35" s="37" t="str"/>
      <c r="AY35" s="37" t="str"/>
      <c r="AZ35" s="37" t="str"/>
      <c r="BA35" s="37" t="str"/>
      <c r="BB35" s="37" t="str"/>
      <c r="BC35" s="37" t="str"/>
      <c r="BD35" s="37" t="str"/>
      <c r="BE35" s="37" t="str"/>
      <c r="BF35" s="37" t="str"/>
      <c r="BG35" s="37" t="str"/>
      <c r="BH35" s="37" t="str"/>
      <c r="BI35" s="37" t="str"/>
      <c r="BJ35" s="37" t="str"/>
      <c r="BK35" s="37" t="str"/>
      <c r="BL35" s="37" t="str"/>
      <c r="BM35" s="37" t="str"/>
      <c r="BN35" s="37" t="str"/>
      <c r="BO35" s="37" t="str"/>
      <c r="BP35" s="37" t="str"/>
      <c r="BQ35" s="37" t="str"/>
      <c r="BR35" s="37" t="str"/>
      <c r="BS35" s="37" t="str"/>
      <c r="BT35" s="37" t="str"/>
      <c r="BU35" s="37" t="str"/>
      <c r="BV35" s="37" t="str"/>
      <c r="BW35" s="37" t="str"/>
      <c r="BX35" s="37" t="str"/>
      <c r="BY35" s="37" t="str"/>
      <c r="BZ35" s="37" t="str"/>
      <c r="CA35" s="37" t="str"/>
      <c r="CB35" s="37" t="str"/>
      <c r="CC35" s="37" t="str"/>
      <c r="CD35" s="37" t="str"/>
      <c r="CE35" s="37" t="str"/>
      <c r="CF35" s="37" t="str"/>
      <c r="CG35" s="37" t="str"/>
      <c r="CH35" s="37" t="str"/>
      <c r="CI35" s="37" t="str"/>
      <c r="CJ35" s="37" t="str"/>
      <c r="CK35" s="37" t="str"/>
      <c r="CL35" s="37" t="str"/>
      <c r="CM35" s="37" t="str"/>
      <c r="CN35" s="37" t="str"/>
      <c r="CO35" s="37" t="str"/>
      <c r="CP35" s="37" t="str"/>
      <c r="CQ35" s="37" t="str"/>
      <c r="CR35" s="37" t="str"/>
      <c r="CS35" s="37" t="str"/>
      <c r="CT35" s="37" t="str"/>
      <c r="CU35" s="37" t="str"/>
      <c r="CV35" s="37" t="str"/>
      <c r="CW35" s="37" t="str"/>
      <c r="CX35" s="37" t="str"/>
      <c r="CY35" s="37" t="str"/>
      <c r="CZ35" s="37" t="str"/>
      <c r="DA35" s="37" t="str"/>
      <c r="DB35" s="37" t="str"/>
      <c r="DC35" s="37" t="str"/>
      <c r="DD35" s="37" t="str"/>
      <c r="DE35" s="37" t="str"/>
      <c r="DF35" s="37" t="str"/>
      <c r="DG35" s="37" t="str"/>
      <c r="DH35" s="37" t="str"/>
      <c r="DI35" s="37" t="str"/>
      <c r="DJ35" s="37" t="str"/>
      <c r="DK35" s="37" t="str"/>
      <c r="DL35" s="37" t="str"/>
      <c r="DM35" s="37" t="str"/>
      <c r="DN35" s="37" t="str"/>
      <c r="DO35" s="37" t="str"/>
      <c r="DP35" s="37" t="str"/>
      <c r="DQ35" s="37" t="str"/>
      <c r="DR35" s="37" t="str"/>
      <c r="DS35" s="37" t="str"/>
      <c r="DT35" s="37" t="str"/>
      <c r="DU35" s="37" t="str"/>
      <c r="DV35" s="37" t="str"/>
      <c r="DW35" s="37" t="str"/>
      <c r="DX35" s="37" t="str"/>
      <c r="DY35" s="37" t="str"/>
      <c r="DZ35" s="37" t="str"/>
      <c r="EA35" s="37" t="str"/>
      <c r="EB35" s="37" t="str"/>
      <c r="EC35" s="37" t="str"/>
      <c r="ED35" s="37" t="str"/>
      <c r="EE35" s="37" t="str"/>
      <c r="EF35" s="37" t="str"/>
      <c r="EG35" s="37" t="str"/>
      <c r="EH35" s="37" t="str"/>
      <c r="EI35" s="37" t="str"/>
      <c r="EJ35" s="37" t="str"/>
      <c r="EK35" s="37" t="str"/>
      <c r="EL35" s="37" t="str"/>
      <c r="EM35" s="37" t="str"/>
    </row>
    <row r="36">
      <c r="B36" s="37" t="str"/>
      <c r="C36" s="37" t="str"/>
      <c r="D36" s="37" t="str"/>
      <c r="E36" s="37" t="str"/>
      <c r="F36" s="37" t="str"/>
      <c r="G36" s="37" t="str"/>
      <c r="H36" s="37" t="str"/>
      <c r="I36" s="37" t="str"/>
      <c r="J36" s="37" t="str"/>
      <c r="K36" s="37" t="str"/>
      <c r="L36" s="37" t="str"/>
      <c r="M36" s="37" t="str"/>
      <c r="N36" s="37" t="str"/>
      <c r="O36" s="37" t="str"/>
      <c r="P36" s="37" t="str"/>
      <c r="Q36" s="37" t="str"/>
      <c r="R36" s="37" t="str"/>
      <c r="S36" s="37" t="str"/>
      <c r="T36" s="37" t="str"/>
      <c r="U36" s="37" t="str"/>
      <c r="V36" s="37" t="str"/>
      <c r="W36" s="37" t="str"/>
      <c r="X36" s="37" t="str"/>
      <c r="Y36" s="37" t="str"/>
      <c r="Z36" s="37" t="str"/>
      <c r="AA36" s="37" t="str"/>
      <c r="AB36" s="37" t="str"/>
      <c r="AC36" s="37" t="str"/>
      <c r="AD36" s="37" t="str"/>
      <c r="AE36" s="37" t="str"/>
      <c r="AF36" s="37" t="str"/>
      <c r="AG36" s="37" t="str"/>
      <c r="AH36" s="37" t="str"/>
      <c r="AI36" s="37" t="str"/>
      <c r="AJ36" s="37" t="str"/>
      <c r="AK36" s="37" t="str"/>
      <c r="AL36" s="37" t="str"/>
      <c r="AM36" s="37" t="str"/>
      <c r="AN36" s="37" t="str"/>
      <c r="AO36" s="37" t="str"/>
      <c r="AP36" s="37" t="str"/>
      <c r="AQ36" s="37" t="str"/>
      <c r="AR36" s="37" t="str"/>
      <c r="AS36" s="37" t="str"/>
      <c r="AT36" s="37" t="str"/>
      <c r="AU36" s="37" t="str"/>
      <c r="AV36" s="37" t="str"/>
      <c r="AW36" s="37" t="str"/>
      <c r="AX36" s="37" t="str"/>
      <c r="AY36" s="37" t="str"/>
      <c r="AZ36" s="37" t="str"/>
      <c r="BA36" s="37" t="str"/>
      <c r="BB36" s="37" t="str"/>
      <c r="BC36" s="37" t="str"/>
      <c r="BD36" s="37" t="str"/>
      <c r="BE36" s="37" t="str"/>
      <c r="BF36" s="37" t="str"/>
      <c r="BG36" s="37" t="str"/>
      <c r="BH36" s="37" t="str"/>
      <c r="BI36" s="37" t="str"/>
      <c r="BJ36" s="37" t="str"/>
      <c r="BK36" s="37" t="str"/>
      <c r="BL36" s="37" t="str"/>
      <c r="BM36" s="37" t="str"/>
      <c r="BN36" s="37" t="str"/>
      <c r="BO36" s="37" t="str"/>
      <c r="BP36" s="37" t="str"/>
      <c r="BQ36" s="37" t="str"/>
      <c r="BR36" s="37" t="str"/>
      <c r="BS36" s="37" t="str"/>
      <c r="BT36" s="37" t="str"/>
      <c r="BU36" s="37" t="str"/>
      <c r="BV36" s="37" t="str"/>
      <c r="BW36" s="37" t="str"/>
      <c r="BX36" s="37" t="str"/>
      <c r="BY36" s="37" t="str"/>
      <c r="BZ36" s="37" t="str"/>
      <c r="CA36" s="37" t="str"/>
      <c r="CB36" s="37" t="str"/>
      <c r="CC36" s="37" t="str"/>
      <c r="CD36" s="37" t="str"/>
      <c r="CE36" s="37" t="str"/>
      <c r="CF36" s="37" t="str"/>
      <c r="CG36" s="37" t="str"/>
      <c r="CH36" s="37" t="str"/>
      <c r="CI36" s="37" t="str"/>
      <c r="CJ36" s="37" t="str"/>
      <c r="CK36" s="37" t="str"/>
      <c r="CL36" s="37" t="str"/>
      <c r="CM36" s="37" t="str"/>
      <c r="CN36" s="37" t="str"/>
      <c r="CO36" s="37" t="str"/>
      <c r="CP36" s="37" t="str"/>
      <c r="CQ36" s="37" t="str"/>
      <c r="CR36" s="37" t="str"/>
      <c r="CS36" s="37" t="str"/>
      <c r="CT36" s="37" t="str"/>
      <c r="CU36" s="37" t="str"/>
      <c r="CV36" s="37" t="str"/>
      <c r="CW36" s="37" t="str"/>
      <c r="CX36" s="37" t="str"/>
      <c r="CY36" s="37" t="str"/>
      <c r="CZ36" s="37" t="str"/>
      <c r="DA36" s="37" t="str"/>
      <c r="DB36" s="37" t="str"/>
      <c r="DC36" s="37" t="str"/>
      <c r="DD36" s="37" t="str"/>
      <c r="DE36" s="37" t="str"/>
      <c r="DF36" s="37" t="str"/>
      <c r="DG36" s="37" t="str"/>
      <c r="DH36" s="37" t="str"/>
      <c r="DI36" s="37" t="str"/>
      <c r="DJ36" s="37" t="str"/>
      <c r="DK36" s="37" t="str"/>
      <c r="DL36" s="37" t="str"/>
      <c r="DM36" s="37" t="str"/>
      <c r="DN36" s="37" t="str"/>
      <c r="DO36" s="37" t="str"/>
      <c r="DP36" s="37" t="str"/>
      <c r="DQ36" s="37" t="str"/>
      <c r="DR36" s="37" t="str"/>
      <c r="DS36" s="37" t="str"/>
      <c r="DT36" s="37" t="str"/>
      <c r="DU36" s="37" t="str"/>
      <c r="DV36" s="37" t="str"/>
      <c r="DW36" s="37" t="str"/>
      <c r="DX36" s="37" t="str"/>
      <c r="DY36" s="37" t="str"/>
      <c r="DZ36" s="37" t="str"/>
      <c r="EA36" s="37" t="str"/>
      <c r="EB36" s="37" t="str"/>
      <c r="EC36" s="37" t="str"/>
      <c r="ED36" s="37" t="str"/>
      <c r="EE36" s="37" t="str"/>
      <c r="EF36" s="37" t="str"/>
      <c r="EG36" s="37" t="str"/>
      <c r="EH36" s="37" t="str"/>
      <c r="EI36" s="37" t="str"/>
      <c r="EJ36" s="37" t="str"/>
      <c r="EK36" s="37" t="str"/>
      <c r="EL36" s="37" t="str"/>
      <c r="EM36" s="37" t="str"/>
    </row>
    <row r="37">
      <c r="B37" s="37" t="str"/>
      <c r="C37" s="37" t="str"/>
      <c r="D37" s="37" t="str"/>
      <c r="E37" s="37" t="str"/>
      <c r="F37" s="37" t="str"/>
      <c r="G37" s="37" t="str"/>
      <c r="H37" s="37" t="str"/>
      <c r="I37" s="37" t="str"/>
      <c r="J37" s="37" t="str"/>
      <c r="K37" s="37" t="str"/>
      <c r="L37" s="37" t="str"/>
      <c r="M37" s="37" t="str"/>
      <c r="N37" s="37" t="str"/>
      <c r="O37" s="37" t="str"/>
      <c r="P37" s="37" t="str"/>
      <c r="Q37" s="37" t="str"/>
      <c r="R37" s="37" t="str"/>
      <c r="S37" s="37" t="str"/>
      <c r="T37" s="37" t="str"/>
      <c r="U37" s="37" t="str"/>
      <c r="V37" s="37" t="str"/>
      <c r="W37" s="37" t="str"/>
      <c r="X37" s="37" t="str"/>
      <c r="Y37" s="37" t="str"/>
      <c r="Z37" s="37" t="str"/>
      <c r="AA37" s="37" t="str"/>
      <c r="AB37" s="37" t="str"/>
      <c r="AC37" s="37" t="str"/>
      <c r="AD37" s="37" t="str"/>
      <c r="AE37" s="37" t="str"/>
      <c r="AF37" s="37" t="str"/>
      <c r="AG37" s="37" t="str"/>
      <c r="AH37" s="37" t="str"/>
      <c r="AI37" s="37" t="str"/>
      <c r="AJ37" s="37" t="str"/>
      <c r="AK37" s="37" t="str"/>
      <c r="AL37" s="37" t="str"/>
      <c r="AM37" s="37" t="str"/>
      <c r="AN37" s="37" t="str"/>
      <c r="AO37" s="37" t="str"/>
      <c r="AP37" s="37" t="str"/>
      <c r="AQ37" s="37" t="str"/>
      <c r="AR37" s="37" t="str"/>
      <c r="AS37" s="37" t="str"/>
      <c r="AT37" s="37" t="str"/>
      <c r="AU37" s="37" t="str"/>
      <c r="AV37" s="37" t="str"/>
      <c r="AW37" s="37" t="str"/>
      <c r="AX37" s="37" t="str"/>
      <c r="AY37" s="37" t="str"/>
      <c r="AZ37" s="37" t="str"/>
      <c r="BA37" s="37" t="str"/>
      <c r="BB37" s="37" t="str"/>
      <c r="BC37" s="37" t="str"/>
      <c r="BD37" s="37" t="str"/>
      <c r="BE37" s="37" t="str"/>
      <c r="BF37" s="37" t="str"/>
      <c r="BG37" s="37" t="str"/>
      <c r="BH37" s="37" t="str"/>
      <c r="BI37" s="37" t="str"/>
      <c r="BJ37" s="37" t="str"/>
      <c r="BK37" s="37" t="str"/>
      <c r="BL37" s="37" t="str"/>
      <c r="BM37" s="37" t="str"/>
      <c r="BN37" s="37" t="str"/>
      <c r="BO37" s="37" t="str"/>
      <c r="BP37" s="37" t="str"/>
      <c r="BQ37" s="37" t="str"/>
      <c r="BR37" s="37" t="str"/>
      <c r="BS37" s="37" t="str"/>
      <c r="BT37" s="37" t="str"/>
      <c r="BU37" s="37" t="str"/>
      <c r="BV37" s="37" t="str"/>
      <c r="BW37" s="37" t="str"/>
      <c r="BX37" s="37" t="str"/>
      <c r="BY37" s="37" t="str"/>
      <c r="BZ37" s="37" t="str"/>
      <c r="CA37" s="37" t="str"/>
      <c r="CB37" s="37" t="str"/>
      <c r="CC37" s="37" t="str"/>
      <c r="CD37" s="37" t="str"/>
      <c r="CE37" s="37" t="str"/>
      <c r="CF37" s="37" t="str"/>
      <c r="CG37" s="37" t="str"/>
      <c r="CH37" s="37" t="str"/>
      <c r="CI37" s="37" t="str"/>
      <c r="CJ37" s="37" t="str"/>
      <c r="CK37" s="37" t="str"/>
      <c r="CL37" s="37" t="str"/>
      <c r="CM37" s="37" t="str"/>
      <c r="CN37" s="37" t="str"/>
      <c r="CO37" s="37" t="str"/>
      <c r="CP37" s="37" t="str"/>
      <c r="CQ37" s="37" t="str"/>
      <c r="CR37" s="37" t="str"/>
      <c r="CS37" s="37" t="str"/>
      <c r="CT37" s="37" t="str"/>
      <c r="CU37" s="37" t="str"/>
      <c r="CV37" s="37" t="str"/>
      <c r="CW37" s="37" t="str"/>
      <c r="CX37" s="37" t="str"/>
      <c r="CY37" s="37" t="str"/>
      <c r="CZ37" s="37" t="str"/>
      <c r="DA37" s="37" t="str"/>
      <c r="DB37" s="37" t="str"/>
      <c r="DC37" s="37" t="str"/>
      <c r="DD37" s="37" t="str"/>
      <c r="DE37" s="37" t="str"/>
      <c r="DF37" s="37" t="str"/>
      <c r="DG37" s="37" t="str"/>
      <c r="DH37" s="37" t="str"/>
      <c r="DI37" s="37" t="str"/>
      <c r="DJ37" s="37" t="str"/>
      <c r="DK37" s="37" t="str"/>
      <c r="DL37" s="37" t="str"/>
      <c r="DM37" s="37" t="str"/>
      <c r="DN37" s="37" t="str"/>
      <c r="DO37" s="37" t="str"/>
      <c r="DP37" s="37" t="str"/>
      <c r="DQ37" s="37" t="str"/>
      <c r="DR37" s="37" t="str"/>
      <c r="DS37" s="37" t="str"/>
      <c r="DT37" s="37" t="str"/>
      <c r="DU37" s="37" t="str"/>
      <c r="DV37" s="37" t="str"/>
      <c r="DW37" s="37" t="str"/>
      <c r="DX37" s="37" t="str"/>
      <c r="DY37" s="37" t="str"/>
      <c r="DZ37" s="37" t="str"/>
      <c r="EA37" s="37" t="str"/>
      <c r="EB37" s="37" t="str"/>
      <c r="EC37" s="37" t="str"/>
      <c r="ED37" s="37" t="str"/>
      <c r="EE37" s="37" t="str"/>
      <c r="EF37" s="37" t="str"/>
      <c r="EG37" s="37" t="str"/>
      <c r="EH37" s="37" t="str"/>
      <c r="EI37" s="37" t="str"/>
      <c r="EJ37" s="37" t="str"/>
      <c r="EK37" s="37" t="str"/>
      <c r="EL37" s="37" t="str"/>
      <c r="EM37" s="37" t="str"/>
    </row>
    <row r="38">
      <c r="B38" s="37" t="str"/>
      <c r="C38" s="37" t="str"/>
      <c r="D38" s="37" t="str"/>
      <c r="E38" s="37" t="str"/>
      <c r="F38" s="37" t="str"/>
      <c r="G38" s="37" t="str"/>
      <c r="H38" s="37" t="str"/>
      <c r="I38" s="37" t="str"/>
      <c r="J38" s="37" t="str"/>
      <c r="K38" s="37" t="str"/>
      <c r="L38" s="37" t="str"/>
      <c r="M38" s="37" t="str"/>
      <c r="N38" s="37" t="str"/>
      <c r="O38" s="37" t="str"/>
      <c r="P38" s="37" t="str"/>
      <c r="Q38" s="37" t="str"/>
      <c r="R38" s="37" t="str"/>
      <c r="S38" s="37" t="str"/>
      <c r="T38" s="37" t="str"/>
      <c r="U38" s="37" t="str"/>
      <c r="V38" s="37" t="str"/>
      <c r="W38" s="37" t="str"/>
      <c r="X38" s="37" t="str"/>
      <c r="Y38" s="37" t="str"/>
      <c r="Z38" s="37" t="str"/>
      <c r="AA38" s="37" t="str"/>
      <c r="AB38" s="37" t="str"/>
      <c r="AC38" s="37" t="str"/>
      <c r="AD38" s="37" t="str"/>
      <c r="AE38" s="37" t="str"/>
      <c r="AF38" s="37" t="str"/>
      <c r="AG38" s="37" t="str"/>
      <c r="AH38" s="37" t="str"/>
      <c r="AI38" s="37" t="str"/>
      <c r="AJ38" s="37" t="str"/>
      <c r="AK38" s="37" t="str"/>
      <c r="AL38" s="37" t="str"/>
      <c r="AM38" s="37" t="str"/>
      <c r="AN38" s="37" t="str"/>
      <c r="AO38" s="37" t="str"/>
      <c r="AP38" s="37" t="str"/>
      <c r="AQ38" s="37" t="str"/>
      <c r="AR38" s="37" t="str"/>
      <c r="AS38" s="37" t="str"/>
      <c r="AT38" s="37" t="str"/>
      <c r="AU38" s="37" t="str"/>
      <c r="AV38" s="37" t="str"/>
      <c r="AW38" s="37" t="str"/>
      <c r="AX38" s="37" t="str"/>
      <c r="AY38" s="37" t="str"/>
      <c r="AZ38" s="37" t="str"/>
      <c r="BA38" s="37" t="str"/>
      <c r="BB38" s="37" t="str"/>
      <c r="BC38" s="37" t="str"/>
      <c r="BD38" s="37" t="str"/>
      <c r="BE38" s="37" t="str"/>
      <c r="BF38" s="37" t="str"/>
      <c r="BG38" s="37" t="str"/>
      <c r="BH38" s="37" t="str"/>
      <c r="BI38" s="37" t="str"/>
      <c r="BJ38" s="37" t="str"/>
      <c r="BK38" s="37" t="str"/>
      <c r="BL38" s="37" t="str"/>
      <c r="BM38" s="37" t="str"/>
      <c r="BN38" s="37" t="str"/>
      <c r="BO38" s="37" t="str"/>
      <c r="BP38" s="37" t="str"/>
      <c r="BQ38" s="37" t="str"/>
      <c r="BR38" s="37" t="str"/>
      <c r="BS38" s="37" t="str"/>
      <c r="BT38" s="37" t="str"/>
      <c r="BU38" s="37" t="str"/>
      <c r="BV38" s="37" t="str"/>
      <c r="BW38" s="37" t="str"/>
      <c r="BX38" s="37" t="str"/>
      <c r="BY38" s="37" t="str"/>
      <c r="BZ38" s="37" t="str"/>
      <c r="CA38" s="37" t="str"/>
      <c r="CB38" s="37" t="str"/>
      <c r="CC38" s="37" t="str"/>
      <c r="CD38" s="37" t="str"/>
      <c r="CE38" s="37" t="str"/>
      <c r="CF38" s="37" t="str"/>
      <c r="CG38" s="37" t="str"/>
      <c r="CH38" s="37" t="str"/>
      <c r="CI38" s="37" t="str"/>
      <c r="CJ38" s="37" t="str"/>
      <c r="CK38" s="37" t="str"/>
      <c r="CL38" s="37" t="str"/>
      <c r="CM38" s="37" t="str"/>
      <c r="CN38" s="37" t="str"/>
      <c r="CO38" s="37" t="str"/>
      <c r="CP38" s="37" t="str"/>
      <c r="CQ38" s="37" t="str"/>
      <c r="CR38" s="37" t="str"/>
      <c r="CS38" s="37" t="str"/>
      <c r="CT38" s="37" t="str"/>
      <c r="CU38" s="37" t="str"/>
      <c r="CV38" s="37" t="str"/>
      <c r="CW38" s="37" t="str"/>
      <c r="CX38" s="37" t="str"/>
      <c r="CY38" s="37" t="str"/>
      <c r="CZ38" s="37" t="str"/>
      <c r="DA38" s="37" t="str"/>
      <c r="DB38" s="37" t="str"/>
      <c r="DC38" s="37" t="str"/>
      <c r="DD38" s="37" t="str"/>
      <c r="DE38" s="37" t="str"/>
      <c r="DF38" s="37" t="str"/>
      <c r="DG38" s="37" t="str"/>
      <c r="DH38" s="37" t="str"/>
      <c r="DI38" s="37" t="str"/>
      <c r="DJ38" s="37" t="str"/>
      <c r="DK38" s="37" t="str"/>
      <c r="DL38" s="37" t="str"/>
      <c r="DM38" s="37" t="str"/>
      <c r="DN38" s="37" t="str"/>
      <c r="DO38" s="37" t="str"/>
      <c r="DP38" s="37" t="str"/>
      <c r="DQ38" s="37" t="str"/>
      <c r="DR38" s="37" t="str"/>
      <c r="DS38" s="37" t="str"/>
      <c r="DT38" s="37" t="str"/>
      <c r="DU38" s="37" t="str"/>
      <c r="DV38" s="37" t="str"/>
      <c r="DW38" s="37" t="str"/>
      <c r="DX38" s="37" t="str"/>
      <c r="DY38" s="37" t="str"/>
      <c r="DZ38" s="37" t="str"/>
      <c r="EA38" s="37" t="str"/>
      <c r="EB38" s="37" t="str"/>
      <c r="EC38" s="37" t="str"/>
      <c r="ED38" s="37" t="str"/>
      <c r="EE38" s="37" t="str"/>
      <c r="EF38" s="37" t="str"/>
      <c r="EG38" s="37" t="str"/>
      <c r="EH38" s="37" t="str"/>
      <c r="EI38" s="37" t="str"/>
      <c r="EJ38" s="37" t="str"/>
      <c r="EK38" s="37" t="str"/>
      <c r="EL38" s="37" t="str"/>
      <c r="EM38" s="37" t="str"/>
    </row>
    <row r="39">
      <c r="B39" s="37" t="str"/>
      <c r="C39" s="37" t="str"/>
      <c r="D39" s="37" t="str"/>
      <c r="E39" s="37" t="str"/>
      <c r="F39" s="37" t="str"/>
      <c r="G39" s="37" t="str"/>
      <c r="H39" s="37" t="str"/>
      <c r="I39" s="37" t="str"/>
      <c r="J39" s="37" t="str"/>
      <c r="K39" s="37" t="str"/>
      <c r="L39" s="37" t="str"/>
      <c r="M39" s="37" t="str"/>
      <c r="N39" s="37" t="str"/>
      <c r="O39" s="37" t="str"/>
      <c r="P39" s="37" t="str"/>
      <c r="Q39" s="37" t="str"/>
      <c r="R39" s="37" t="str"/>
      <c r="S39" s="37" t="str"/>
      <c r="T39" s="37" t="str"/>
      <c r="U39" s="37" t="str"/>
      <c r="V39" s="37" t="str"/>
      <c r="W39" s="37" t="str"/>
      <c r="X39" s="37" t="str"/>
      <c r="Y39" s="37" t="str"/>
      <c r="Z39" s="37" t="str"/>
      <c r="AA39" s="37" t="str"/>
      <c r="AB39" s="37" t="str"/>
      <c r="AC39" s="37" t="str"/>
      <c r="AD39" s="37" t="str"/>
      <c r="AE39" s="37" t="str"/>
      <c r="AF39" s="37" t="str"/>
      <c r="AG39" s="37" t="str"/>
      <c r="AH39" s="37" t="str"/>
      <c r="AI39" s="37" t="str"/>
      <c r="AJ39" s="37" t="str"/>
      <c r="AK39" s="37" t="str"/>
      <c r="AL39" s="37" t="str"/>
      <c r="AM39" s="37" t="str"/>
      <c r="AN39" s="37" t="str"/>
      <c r="AO39" s="37" t="str"/>
      <c r="AP39" s="37" t="str"/>
      <c r="AQ39" s="37" t="str"/>
      <c r="AR39" s="37" t="str"/>
      <c r="AS39" s="37" t="str"/>
      <c r="AT39" s="37" t="str"/>
      <c r="AU39" s="37" t="str"/>
      <c r="AV39" s="37" t="str"/>
      <c r="AW39" s="37" t="str"/>
      <c r="AX39" s="37" t="str"/>
      <c r="AY39" s="37" t="str"/>
      <c r="AZ39" s="37" t="str"/>
      <c r="BA39" s="37" t="str"/>
      <c r="BB39" s="37" t="str"/>
      <c r="BC39" s="37" t="str"/>
      <c r="BD39" s="37" t="str"/>
      <c r="BE39" s="37" t="str"/>
      <c r="BF39" s="37" t="str"/>
      <c r="BG39" s="37" t="str"/>
      <c r="BH39" s="37" t="str"/>
      <c r="BI39" s="37" t="str"/>
      <c r="BJ39" s="37" t="str"/>
      <c r="BK39" s="37" t="str"/>
      <c r="BL39" s="37" t="str"/>
      <c r="BM39" s="37" t="str"/>
      <c r="BN39" s="37" t="str"/>
      <c r="BO39" s="37" t="str"/>
      <c r="BP39" s="37" t="str"/>
      <c r="BQ39" s="37" t="str"/>
      <c r="BR39" s="37" t="str"/>
      <c r="BS39" s="37" t="str"/>
      <c r="BT39" s="37" t="str"/>
      <c r="BU39" s="37" t="str"/>
      <c r="BV39" s="37" t="str"/>
      <c r="BW39" s="37" t="str"/>
      <c r="BX39" s="37" t="str"/>
      <c r="BY39" s="37" t="str"/>
      <c r="BZ39" s="37" t="str"/>
      <c r="CA39" s="37" t="str"/>
      <c r="CB39" s="37" t="str"/>
      <c r="CC39" s="37" t="str"/>
      <c r="CD39" s="37" t="str"/>
      <c r="CE39" s="37" t="str"/>
      <c r="CF39" s="37" t="str"/>
      <c r="CG39" s="37" t="str"/>
      <c r="CH39" s="37" t="str"/>
      <c r="CI39" s="37" t="str"/>
      <c r="CJ39" s="37" t="str"/>
      <c r="CK39" s="37" t="str"/>
      <c r="CL39" s="37" t="str"/>
      <c r="CM39" s="37" t="str"/>
      <c r="CN39" s="37" t="str"/>
      <c r="CO39" s="37" t="str"/>
      <c r="CP39" s="37" t="str"/>
      <c r="CQ39" s="37" t="str"/>
      <c r="CR39" s="37" t="str"/>
      <c r="CS39" s="37" t="str"/>
      <c r="CT39" s="37" t="str"/>
      <c r="CU39" s="37" t="str"/>
      <c r="CV39" s="37" t="str"/>
      <c r="CW39" s="37" t="str"/>
      <c r="CX39" s="37" t="str"/>
      <c r="CY39" s="37" t="str"/>
      <c r="CZ39" s="37" t="str"/>
      <c r="DA39" s="37" t="str"/>
      <c r="DB39" s="37" t="str"/>
      <c r="DC39" s="37" t="str"/>
      <c r="DD39" s="37" t="str"/>
      <c r="DE39" s="37" t="str"/>
      <c r="DF39" s="37" t="str"/>
      <c r="DG39" s="37" t="str"/>
      <c r="DH39" s="37" t="str"/>
      <c r="DI39" s="37" t="str"/>
      <c r="DJ39" s="37" t="str"/>
      <c r="DK39" s="37" t="str"/>
      <c r="DL39" s="37" t="str"/>
      <c r="DM39" s="37" t="str"/>
      <c r="DN39" s="37" t="str"/>
      <c r="DO39" s="37" t="str"/>
      <c r="DP39" s="37" t="str"/>
      <c r="DQ39" s="37" t="str"/>
      <c r="DR39" s="37" t="str"/>
      <c r="DS39" s="37" t="str"/>
      <c r="DT39" s="37" t="str"/>
      <c r="DU39" s="37" t="str"/>
      <c r="DV39" s="37" t="str"/>
      <c r="DW39" s="37" t="str"/>
      <c r="DX39" s="37" t="str"/>
      <c r="DY39" s="37" t="str"/>
      <c r="DZ39" s="37" t="str"/>
      <c r="EA39" s="37" t="str"/>
      <c r="EB39" s="37" t="str"/>
      <c r="EC39" s="37" t="str"/>
      <c r="ED39" s="37" t="str"/>
      <c r="EE39" s="37" t="str"/>
      <c r="EF39" s="37" t="str"/>
      <c r="EG39" s="37" t="str"/>
      <c r="EH39" s="37" t="str"/>
      <c r="EI39" s="37" t="str"/>
      <c r="EJ39" s="37" t="str"/>
      <c r="EK39" s="37" t="str"/>
      <c r="EL39" s="37" t="str"/>
      <c r="EM39" s="37" t="str"/>
    </row>
    <row r="40">
      <c r="B40" s="37" t="str"/>
      <c r="C40" s="37" t="str"/>
      <c r="D40" s="37" t="str"/>
      <c r="E40" s="37" t="str"/>
      <c r="F40" s="37" t="str"/>
      <c r="G40" s="37" t="str"/>
      <c r="H40" s="37" t="str"/>
      <c r="I40" s="37" t="str"/>
      <c r="J40" s="37" t="str"/>
      <c r="K40" s="37" t="str"/>
      <c r="L40" s="37" t="str"/>
      <c r="M40" s="37" t="str"/>
      <c r="N40" s="37" t="str"/>
      <c r="O40" s="37" t="str"/>
      <c r="P40" s="37" t="str"/>
      <c r="Q40" s="37" t="str"/>
      <c r="R40" s="37" t="str"/>
      <c r="S40" s="37" t="str"/>
      <c r="T40" s="37" t="str"/>
      <c r="U40" s="37" t="str"/>
      <c r="V40" s="37" t="str"/>
      <c r="W40" s="37" t="str"/>
      <c r="X40" s="37" t="str"/>
      <c r="Y40" s="37" t="str"/>
      <c r="Z40" s="37" t="str"/>
      <c r="AA40" s="37" t="str"/>
      <c r="AB40" s="37" t="str"/>
      <c r="AC40" s="37" t="str"/>
      <c r="AD40" s="37" t="str"/>
      <c r="AE40" s="37" t="str"/>
      <c r="AF40" s="37" t="str"/>
      <c r="AG40" s="37" t="str"/>
      <c r="AH40" s="37" t="str"/>
      <c r="AI40" s="37" t="str"/>
      <c r="AJ40" s="37" t="str"/>
      <c r="AK40" s="37" t="str"/>
      <c r="AL40" s="37" t="str"/>
      <c r="AM40" s="37" t="str"/>
      <c r="AN40" s="37" t="str"/>
      <c r="AO40" s="37" t="str"/>
      <c r="AP40" s="37" t="str"/>
      <c r="AQ40" s="37" t="str"/>
      <c r="AR40" s="37" t="str"/>
      <c r="AS40" s="37" t="str"/>
      <c r="AT40" s="37" t="str"/>
      <c r="AU40" s="37" t="str"/>
      <c r="AV40" s="37" t="str"/>
      <c r="AW40" s="37" t="str"/>
      <c r="AX40" s="37" t="str"/>
      <c r="AY40" s="37" t="str"/>
      <c r="AZ40" s="37" t="str"/>
      <c r="BA40" s="37" t="str"/>
      <c r="BB40" s="37" t="str"/>
      <c r="BC40" s="37" t="str"/>
      <c r="BD40" s="37" t="str"/>
      <c r="BE40" s="37" t="str"/>
      <c r="BF40" s="37" t="str"/>
      <c r="BG40" s="37" t="str"/>
      <c r="BH40" s="37" t="str"/>
      <c r="BI40" s="37" t="str"/>
      <c r="BJ40" s="37" t="str"/>
      <c r="BK40" s="37" t="str"/>
      <c r="BL40" s="37" t="str"/>
      <c r="BM40" s="37" t="str"/>
      <c r="BN40" s="37" t="str"/>
      <c r="BO40" s="37" t="str"/>
      <c r="BP40" s="37" t="str"/>
      <c r="BQ40" s="37" t="str"/>
      <c r="BR40" s="37" t="str"/>
      <c r="BS40" s="37" t="str"/>
      <c r="BT40" s="37" t="str"/>
      <c r="BU40" s="37" t="str"/>
      <c r="BV40" s="37" t="str"/>
      <c r="BW40" s="37" t="str"/>
      <c r="BX40" s="37" t="str"/>
      <c r="BY40" s="37" t="str"/>
      <c r="BZ40" s="37" t="str"/>
      <c r="CA40" s="37" t="str"/>
      <c r="CB40" s="37" t="str"/>
      <c r="CC40" s="37" t="str"/>
      <c r="CD40" s="37" t="str"/>
      <c r="CE40" s="37" t="str"/>
      <c r="CF40" s="37" t="str"/>
      <c r="CG40" s="37" t="str"/>
      <c r="CH40" s="37" t="str"/>
      <c r="CI40" s="37" t="str"/>
      <c r="CJ40" s="37" t="str"/>
      <c r="CK40" s="37" t="str"/>
      <c r="CL40" s="37" t="str"/>
      <c r="CM40" s="37" t="str"/>
      <c r="CN40" s="37" t="str"/>
      <c r="CO40" s="37" t="str"/>
      <c r="CP40" s="37" t="str"/>
      <c r="CQ40" s="37" t="str"/>
      <c r="CR40" s="37" t="str"/>
      <c r="CS40" s="37" t="str"/>
      <c r="CT40" s="37" t="str"/>
      <c r="CU40" s="37" t="str"/>
      <c r="CV40" s="37" t="str"/>
      <c r="CW40" s="37" t="str"/>
      <c r="CX40" s="37" t="str"/>
      <c r="CY40" s="37" t="str"/>
      <c r="CZ40" s="37" t="str"/>
      <c r="DA40" s="37" t="str"/>
      <c r="DB40" s="37" t="str"/>
      <c r="DC40" s="37" t="str"/>
      <c r="DD40" s="37" t="str"/>
      <c r="DE40" s="37" t="str"/>
      <c r="DF40" s="37" t="str"/>
      <c r="DG40" s="37" t="str"/>
      <c r="DH40" s="37" t="str"/>
      <c r="DI40" s="37" t="str"/>
      <c r="DJ40" s="37" t="str"/>
      <c r="DK40" s="37" t="str"/>
      <c r="DL40" s="37" t="str"/>
      <c r="DM40" s="37" t="str"/>
      <c r="DN40" s="37" t="str"/>
      <c r="DO40" s="37" t="str"/>
      <c r="DP40" s="37" t="str"/>
      <c r="DQ40" s="37" t="str"/>
      <c r="DR40" s="37" t="str"/>
      <c r="DS40" s="37" t="str"/>
      <c r="DT40" s="37" t="str"/>
      <c r="DU40" s="37" t="str"/>
      <c r="DV40" s="37" t="str"/>
      <c r="DW40" s="37" t="str"/>
      <c r="DX40" s="37" t="str"/>
      <c r="DY40" s="37" t="str"/>
      <c r="DZ40" s="37" t="str"/>
      <c r="EA40" s="37" t="str"/>
      <c r="EB40" s="37" t="str"/>
      <c r="EC40" s="37" t="str"/>
      <c r="ED40" s="37" t="str"/>
      <c r="EE40" s="37" t="str"/>
      <c r="EF40" s="37" t="str"/>
      <c r="EG40" s="37" t="str"/>
      <c r="EH40" s="37" t="str"/>
      <c r="EI40" s="37" t="str"/>
      <c r="EJ40" s="37" t="str"/>
      <c r="EK40" s="37" t="str"/>
      <c r="EL40" s="37" t="str"/>
      <c r="EM40" s="37" t="str"/>
    </row>
    <row r="41">
      <c r="B41" s="37" t="str"/>
      <c r="C41" s="37" t="str"/>
      <c r="D41" s="37" t="str"/>
      <c r="E41" s="37" t="str"/>
      <c r="F41" s="37" t="str"/>
      <c r="G41" s="37" t="str"/>
      <c r="H41" s="37" t="str"/>
      <c r="I41" s="37" t="str"/>
      <c r="J41" s="37" t="str"/>
      <c r="K41" s="37" t="str"/>
      <c r="L41" s="37" t="str"/>
      <c r="M41" s="37" t="str"/>
      <c r="N41" s="37" t="str"/>
      <c r="O41" s="37" t="str"/>
      <c r="P41" s="37" t="str"/>
      <c r="Q41" s="37" t="str"/>
      <c r="R41" s="37" t="str"/>
      <c r="S41" s="37" t="str"/>
      <c r="T41" s="37" t="str"/>
      <c r="U41" s="37" t="str"/>
      <c r="V41" s="37" t="str"/>
      <c r="W41" s="37" t="str"/>
      <c r="X41" s="37" t="str"/>
      <c r="Y41" s="37" t="str"/>
      <c r="Z41" s="37" t="str"/>
      <c r="AA41" s="37" t="str"/>
      <c r="AB41" s="37" t="str"/>
      <c r="AC41" s="37" t="str"/>
      <c r="AD41" s="37" t="str"/>
      <c r="AE41" s="37" t="str"/>
      <c r="AF41" s="37" t="str"/>
      <c r="AG41" s="37" t="str"/>
      <c r="AH41" s="37" t="str"/>
      <c r="AI41" s="37" t="str"/>
      <c r="AJ41" s="37" t="str"/>
      <c r="AK41" s="37" t="str"/>
      <c r="AL41" s="37" t="str"/>
      <c r="AM41" s="37" t="str"/>
      <c r="AN41" s="37" t="str"/>
      <c r="AO41" s="37" t="str"/>
      <c r="AP41" s="37" t="str"/>
      <c r="AQ41" s="37" t="str"/>
      <c r="AR41" s="37" t="str"/>
      <c r="AS41" s="37" t="str"/>
      <c r="AT41" s="37" t="str"/>
      <c r="AU41" s="37" t="str"/>
      <c r="AV41" s="37" t="str"/>
      <c r="AW41" s="37" t="str"/>
      <c r="AX41" s="37" t="str"/>
      <c r="AY41" s="37" t="str"/>
      <c r="AZ41" s="37" t="str"/>
      <c r="BA41" s="37" t="str"/>
      <c r="BB41" s="37" t="str"/>
      <c r="BC41" s="37" t="str"/>
      <c r="BD41" s="37" t="str"/>
      <c r="BE41" s="37" t="str"/>
      <c r="BF41" s="37" t="str"/>
      <c r="BG41" s="37" t="str"/>
      <c r="BH41" s="37" t="str"/>
      <c r="BI41" s="37" t="str"/>
      <c r="BJ41" s="37" t="str"/>
      <c r="BK41" s="37" t="str"/>
      <c r="BL41" s="37" t="str"/>
      <c r="BM41" s="37" t="str"/>
      <c r="BN41" s="37" t="str"/>
      <c r="BO41" s="37" t="str"/>
      <c r="BP41" s="37" t="str"/>
      <c r="BQ41" s="37" t="str"/>
      <c r="BR41" s="37" t="str"/>
      <c r="BS41" s="37" t="str"/>
      <c r="BT41" s="37" t="str"/>
      <c r="BU41" s="37" t="str"/>
      <c r="BV41" s="37" t="str"/>
      <c r="BW41" s="37" t="str"/>
      <c r="BX41" s="37" t="str"/>
      <c r="BY41" s="37" t="str"/>
      <c r="BZ41" s="37" t="str"/>
      <c r="CA41" s="37" t="str"/>
      <c r="CB41" s="37" t="str"/>
      <c r="CC41" s="37" t="str"/>
      <c r="CD41" s="37" t="str"/>
      <c r="CE41" s="37" t="str"/>
      <c r="CF41" s="37" t="str"/>
      <c r="CG41" s="37" t="str"/>
      <c r="CH41" s="37" t="str"/>
      <c r="CI41" s="37" t="str"/>
      <c r="CJ41" s="37" t="str"/>
      <c r="CK41" s="37" t="str"/>
      <c r="CL41" s="37" t="str"/>
      <c r="CM41" s="37" t="str"/>
      <c r="CN41" s="37" t="str"/>
      <c r="CO41" s="37" t="str"/>
      <c r="CP41" s="37" t="str"/>
      <c r="CQ41" s="37" t="str"/>
      <c r="CR41" s="37" t="str"/>
      <c r="CS41" s="37" t="str"/>
      <c r="CT41" s="37" t="str"/>
      <c r="CU41" s="37" t="str"/>
      <c r="CV41" s="37" t="str"/>
      <c r="CW41" s="37" t="str"/>
      <c r="CX41" s="37" t="str"/>
      <c r="CY41" s="37" t="str"/>
      <c r="CZ41" s="37" t="str"/>
      <c r="DA41" s="37" t="str"/>
      <c r="DB41" s="37" t="str"/>
      <c r="DC41" s="37" t="str"/>
      <c r="DD41" s="37" t="str"/>
      <c r="DE41" s="37" t="str"/>
      <c r="DF41" s="37" t="str"/>
      <c r="DG41" s="37" t="str"/>
      <c r="DH41" s="37" t="str"/>
      <c r="DI41" s="37" t="str"/>
      <c r="DJ41" s="37" t="str"/>
      <c r="DK41" s="37" t="str"/>
      <c r="DL41" s="37" t="str"/>
      <c r="DM41" s="37" t="str"/>
      <c r="DN41" s="37" t="str"/>
      <c r="DO41" s="37" t="str"/>
      <c r="DP41" s="37" t="str"/>
      <c r="DQ41" s="37" t="str"/>
      <c r="DR41" s="37" t="str"/>
      <c r="DS41" s="37" t="str"/>
      <c r="DT41" s="37" t="str"/>
      <c r="DU41" s="37" t="str"/>
      <c r="DV41" s="37" t="str"/>
      <c r="DW41" s="37" t="str"/>
      <c r="DX41" s="37" t="str"/>
      <c r="DY41" s="37" t="str"/>
      <c r="DZ41" s="37" t="str"/>
      <c r="EA41" s="37" t="str"/>
      <c r="EB41" s="37" t="str"/>
      <c r="EC41" s="37" t="str"/>
      <c r="ED41" s="37" t="str"/>
      <c r="EE41" s="37" t="str"/>
      <c r="EF41" s="37" t="str"/>
      <c r="EG41" s="37" t="str"/>
      <c r="EH41" s="37" t="str"/>
      <c r="EI41" s="37" t="str"/>
      <c r="EJ41" s="37" t="str"/>
      <c r="EK41" s="37" t="str"/>
      <c r="EL41" s="37" t="str"/>
      <c r="EM41" s="37" t="str"/>
    </row>
    <row r="42">
      <c r="B42" s="37" t="str"/>
      <c r="C42" s="37" t="str"/>
      <c r="D42" s="37" t="str"/>
      <c r="E42" s="37" t="str"/>
      <c r="F42" s="37" t="str"/>
      <c r="G42" s="37" t="str"/>
      <c r="H42" s="37" t="str"/>
      <c r="I42" s="37" t="str"/>
      <c r="J42" s="37" t="str"/>
      <c r="K42" s="37" t="str"/>
      <c r="L42" s="37" t="str"/>
      <c r="M42" s="37" t="str"/>
      <c r="N42" s="37" t="str"/>
      <c r="O42" s="37" t="str"/>
      <c r="P42" s="37" t="str"/>
      <c r="Q42" s="37" t="str"/>
      <c r="R42" s="37" t="str"/>
      <c r="S42" s="37" t="str"/>
      <c r="T42" s="37" t="str"/>
      <c r="U42" s="37" t="str"/>
      <c r="V42" s="37" t="str"/>
      <c r="W42" s="37" t="str"/>
      <c r="X42" s="37" t="str"/>
      <c r="Y42" s="37" t="str"/>
      <c r="Z42" s="37" t="str"/>
      <c r="AA42" s="37" t="str"/>
      <c r="AB42" s="37" t="str"/>
      <c r="AC42" s="37" t="str"/>
      <c r="AD42" s="37" t="str"/>
      <c r="AE42" s="37" t="str"/>
      <c r="AF42" s="37" t="str"/>
      <c r="AG42" s="37" t="str"/>
      <c r="AH42" s="37" t="str"/>
      <c r="AI42" s="37" t="str"/>
      <c r="AJ42" s="37" t="str"/>
      <c r="AK42" s="37" t="str"/>
      <c r="AL42" s="37" t="str"/>
      <c r="AM42" s="37" t="str"/>
      <c r="AN42" s="37" t="str"/>
      <c r="AO42" s="37" t="str"/>
      <c r="AP42" s="37" t="str"/>
      <c r="AQ42" s="37" t="str"/>
      <c r="AR42" s="37" t="str"/>
      <c r="AS42" s="37" t="str"/>
      <c r="AT42" s="37" t="str"/>
      <c r="AU42" s="37" t="str"/>
      <c r="AV42" s="37" t="str"/>
      <c r="AW42" s="37" t="str"/>
      <c r="AX42" s="37" t="str"/>
      <c r="AY42" s="37" t="str"/>
      <c r="AZ42" s="37" t="str"/>
      <c r="BA42" s="37" t="str"/>
      <c r="BB42" s="37" t="str"/>
      <c r="BC42" s="37" t="str"/>
      <c r="BD42" s="37" t="str"/>
      <c r="BE42" s="37" t="str"/>
      <c r="BF42" s="37" t="str"/>
      <c r="BG42" s="37" t="str"/>
      <c r="BH42" s="37" t="str"/>
      <c r="BI42" s="37" t="str"/>
      <c r="BJ42" s="37" t="str"/>
      <c r="BK42" s="37" t="str"/>
      <c r="BL42" s="37" t="str"/>
      <c r="BM42" s="37" t="str"/>
      <c r="BN42" s="37" t="str"/>
      <c r="BO42" s="37" t="str"/>
      <c r="BP42" s="37" t="str"/>
      <c r="BQ42" s="37" t="str"/>
      <c r="BR42" s="37" t="str"/>
      <c r="BS42" s="37" t="str"/>
      <c r="BT42" s="37" t="str"/>
      <c r="BU42" s="37" t="str"/>
      <c r="BV42" s="37" t="str"/>
      <c r="BW42" s="37" t="str"/>
      <c r="BX42" s="37" t="str"/>
      <c r="BY42" s="37" t="str"/>
      <c r="BZ42" s="37" t="str"/>
      <c r="CA42" s="37" t="str"/>
      <c r="CB42" s="37" t="str"/>
      <c r="CC42" s="37" t="str"/>
      <c r="CD42" s="37" t="str"/>
      <c r="CE42" s="37" t="str"/>
      <c r="CF42" s="37" t="str"/>
      <c r="CG42" s="37" t="str"/>
      <c r="CH42" s="37" t="str"/>
      <c r="CI42" s="37" t="str"/>
      <c r="CJ42" s="37" t="str"/>
      <c r="CK42" s="37" t="str"/>
      <c r="CL42" s="37" t="str"/>
      <c r="CM42" s="37" t="str"/>
      <c r="CN42" s="37" t="str"/>
      <c r="CO42" s="37" t="str"/>
      <c r="CP42" s="37" t="str"/>
      <c r="CQ42" s="37" t="str"/>
      <c r="CR42" s="37" t="str"/>
      <c r="CS42" s="37" t="str"/>
      <c r="CT42" s="37" t="str"/>
      <c r="CU42" s="37" t="str"/>
      <c r="CV42" s="37" t="str"/>
      <c r="CW42" s="37" t="str"/>
      <c r="CX42" s="37" t="str"/>
      <c r="CY42" s="37" t="str"/>
      <c r="CZ42" s="37" t="str"/>
      <c r="DA42" s="37" t="str"/>
      <c r="DB42" s="37" t="str"/>
      <c r="DC42" s="37" t="str"/>
      <c r="DD42" s="37" t="str"/>
      <c r="DE42" s="37" t="str"/>
      <c r="DF42" s="37" t="str"/>
      <c r="DG42" s="37" t="str"/>
      <c r="DH42" s="37" t="str"/>
      <c r="DI42" s="37" t="str"/>
      <c r="DJ42" s="37" t="str"/>
      <c r="DK42" s="37" t="str"/>
      <c r="DL42" s="37" t="str"/>
      <c r="DM42" s="37" t="str"/>
      <c r="DN42" s="37" t="str"/>
      <c r="DO42" s="37" t="str"/>
      <c r="DP42" s="37" t="str"/>
      <c r="DQ42" s="37" t="str"/>
      <c r="DR42" s="37" t="str"/>
      <c r="DS42" s="37" t="str"/>
      <c r="DT42" s="37" t="str"/>
      <c r="DU42" s="37" t="str"/>
      <c r="DV42" s="37" t="str"/>
      <c r="DW42" s="37" t="str"/>
      <c r="DX42" s="37" t="str"/>
      <c r="DY42" s="37" t="str"/>
      <c r="DZ42" s="37" t="str"/>
      <c r="EA42" s="37" t="str"/>
      <c r="EB42" s="37" t="str"/>
      <c r="EC42" s="37" t="str"/>
      <c r="ED42" s="37" t="str"/>
      <c r="EE42" s="37" t="str"/>
      <c r="EF42" s="37" t="str"/>
      <c r="EG42" s="37" t="str"/>
      <c r="EH42" s="37" t="str"/>
      <c r="EI42" s="37" t="str"/>
      <c r="EJ42" s="37" t="str"/>
      <c r="EK42" s="37" t="str"/>
      <c r="EL42" s="37" t="str"/>
      <c r="EM42" s="37" t="str"/>
    </row>
    <row r="43">
      <c r="B43" s="37" t="str"/>
      <c r="C43" s="37" t="str"/>
      <c r="D43" s="37" t="str"/>
      <c r="E43" s="37" t="str"/>
      <c r="F43" s="37" t="str"/>
      <c r="G43" s="37" t="str"/>
      <c r="H43" s="37" t="str"/>
      <c r="I43" s="37" t="str"/>
      <c r="J43" s="37" t="str"/>
      <c r="K43" s="37" t="str"/>
      <c r="L43" s="37" t="str"/>
      <c r="M43" s="37" t="str"/>
      <c r="N43" s="37" t="str"/>
      <c r="O43" s="37" t="str"/>
      <c r="P43" s="37" t="str"/>
      <c r="Q43" s="37" t="str"/>
      <c r="R43" s="37" t="str"/>
      <c r="S43" s="37" t="str"/>
      <c r="T43" s="37" t="str"/>
      <c r="U43" s="37" t="str"/>
      <c r="V43" s="37" t="str"/>
      <c r="W43" s="37" t="str"/>
      <c r="X43" s="37" t="str"/>
      <c r="Y43" s="37" t="str"/>
      <c r="Z43" s="37" t="str"/>
      <c r="AA43" s="37" t="str"/>
      <c r="AB43" s="37" t="str"/>
      <c r="AC43" s="37" t="str"/>
      <c r="AD43" s="37" t="str"/>
      <c r="AE43" s="37" t="str"/>
      <c r="AF43" s="37" t="str"/>
      <c r="AG43" s="37" t="str"/>
      <c r="AH43" s="37" t="str"/>
      <c r="AI43" s="37" t="str"/>
      <c r="AJ43" s="37" t="str"/>
      <c r="AK43" s="37" t="str"/>
      <c r="AL43" s="37" t="str"/>
      <c r="AM43" s="37" t="str"/>
      <c r="AN43" s="37" t="str"/>
      <c r="AO43" s="37" t="str"/>
      <c r="AP43" s="37" t="str"/>
      <c r="AQ43" s="37" t="str"/>
      <c r="AR43" s="37" t="str"/>
      <c r="AS43" s="37" t="str"/>
      <c r="AT43" s="37" t="str"/>
      <c r="AU43" s="37" t="str"/>
      <c r="AV43" s="37" t="str"/>
      <c r="AW43" s="37" t="str"/>
      <c r="AX43" s="37" t="str"/>
      <c r="AY43" s="37" t="str"/>
      <c r="AZ43" s="37" t="str"/>
      <c r="BA43" s="37" t="str"/>
      <c r="BB43" s="37" t="str"/>
      <c r="BC43" s="37" t="str"/>
      <c r="BD43" s="37" t="str"/>
      <c r="BE43" s="37" t="str"/>
      <c r="BF43" s="37" t="str"/>
      <c r="BG43" s="37" t="str"/>
      <c r="BH43" s="37" t="str"/>
      <c r="BI43" s="37" t="str"/>
      <c r="BJ43" s="37" t="str"/>
      <c r="BK43" s="37" t="str"/>
      <c r="BL43" s="37" t="str"/>
      <c r="BM43" s="37" t="str"/>
      <c r="BN43" s="37" t="str"/>
      <c r="BO43" s="37" t="str"/>
      <c r="BP43" s="37" t="str"/>
      <c r="BQ43" s="37" t="str"/>
      <c r="BR43" s="37" t="str"/>
      <c r="BS43" s="37" t="str"/>
      <c r="BT43" s="37" t="str"/>
      <c r="BU43" s="37" t="str"/>
      <c r="BV43" s="37" t="str"/>
      <c r="BW43" s="37" t="str"/>
      <c r="BX43" s="37" t="str"/>
      <c r="BY43" s="37" t="str"/>
      <c r="BZ43" s="37" t="str"/>
      <c r="CA43" s="37" t="str"/>
      <c r="CB43" s="37" t="str"/>
      <c r="CC43" s="37" t="str"/>
      <c r="CD43" s="37" t="str"/>
      <c r="CE43" s="37" t="str"/>
      <c r="CF43" s="37" t="str"/>
      <c r="CG43" s="37" t="str"/>
      <c r="CH43" s="37" t="str"/>
      <c r="CI43" s="37" t="str"/>
      <c r="CJ43" s="37" t="str"/>
      <c r="CK43" s="37" t="str"/>
      <c r="CL43" s="37" t="str"/>
      <c r="CM43" s="37" t="str"/>
      <c r="CN43" s="37" t="str"/>
      <c r="CO43" s="37" t="str"/>
      <c r="CP43" s="37" t="str"/>
      <c r="CQ43" s="37" t="str"/>
      <c r="CR43" s="37" t="str"/>
      <c r="CS43" s="37" t="str"/>
      <c r="CT43" s="37" t="str"/>
      <c r="CU43" s="37" t="str"/>
      <c r="CV43" s="37" t="str"/>
      <c r="CW43" s="37" t="str"/>
      <c r="CX43" s="37" t="str"/>
      <c r="CY43" s="37" t="str"/>
      <c r="CZ43" s="37" t="str"/>
      <c r="DA43" s="37" t="str"/>
      <c r="DB43" s="37" t="str"/>
      <c r="DC43" s="37" t="str"/>
      <c r="DD43" s="37" t="str"/>
      <c r="DE43" s="37" t="str"/>
      <c r="DF43" s="37" t="str"/>
      <c r="DG43" s="37" t="str"/>
      <c r="DH43" s="37" t="str"/>
      <c r="DI43" s="37" t="str"/>
      <c r="DJ43" s="37" t="str"/>
      <c r="DK43" s="37" t="str"/>
      <c r="DL43" s="37" t="str"/>
      <c r="DM43" s="37" t="str"/>
      <c r="DN43" s="37" t="str"/>
      <c r="DO43" s="37" t="str"/>
      <c r="DP43" s="37" t="str"/>
      <c r="DQ43" s="37" t="str"/>
      <c r="DR43" s="37" t="str"/>
      <c r="DS43" s="37" t="str"/>
      <c r="DT43" s="37" t="str"/>
      <c r="DU43" s="37" t="str"/>
      <c r="DV43" s="37" t="str"/>
      <c r="DW43" s="37" t="str"/>
      <c r="DX43" s="37" t="str"/>
      <c r="DY43" s="37" t="str"/>
      <c r="DZ43" s="37" t="str"/>
      <c r="EA43" s="37" t="str"/>
      <c r="EB43" s="37" t="str"/>
      <c r="EC43" s="37" t="str"/>
      <c r="ED43" s="37" t="str"/>
      <c r="EE43" s="37" t="str"/>
      <c r="EF43" s="37" t="str"/>
      <c r="EG43" s="37" t="str"/>
      <c r="EH43" s="37" t="str"/>
      <c r="EI43" s="37" t="str"/>
      <c r="EJ43" s="37" t="str"/>
      <c r="EK43" s="37" t="str"/>
      <c r="EL43" s="37" t="str"/>
      <c r="EM43" s="37" t="str"/>
    </row>
    <row r="44">
      <c r="B44" s="37" t="str"/>
      <c r="C44" s="37" t="str"/>
      <c r="D44" s="37" t="str"/>
      <c r="E44" s="37" t="str"/>
      <c r="F44" s="37" t="str"/>
      <c r="G44" s="37" t="str"/>
      <c r="H44" s="37" t="str"/>
      <c r="I44" s="37" t="str"/>
      <c r="J44" s="37" t="str"/>
      <c r="K44" s="37" t="str"/>
      <c r="L44" s="37" t="str"/>
      <c r="M44" s="37" t="str"/>
      <c r="N44" s="37" t="str"/>
      <c r="O44" s="37" t="str"/>
      <c r="P44" s="37" t="str"/>
      <c r="Q44" s="37" t="str"/>
      <c r="R44" s="37" t="str"/>
      <c r="S44" s="37" t="str"/>
      <c r="T44" s="37" t="str"/>
      <c r="U44" s="37" t="str"/>
      <c r="V44" s="37" t="str"/>
      <c r="W44" s="37" t="str"/>
      <c r="X44" s="37" t="str"/>
      <c r="Y44" s="37" t="str"/>
      <c r="Z44" s="37" t="str"/>
      <c r="AA44" s="37" t="str"/>
      <c r="AB44" s="37" t="str"/>
      <c r="AC44" s="37" t="str"/>
      <c r="AD44" s="37" t="str"/>
      <c r="AE44" s="37" t="str"/>
      <c r="AF44" s="37" t="str"/>
      <c r="AG44" s="37" t="str"/>
      <c r="AH44" s="37" t="str"/>
      <c r="AI44" s="37" t="str"/>
      <c r="AJ44" s="37" t="str"/>
      <c r="AK44" s="37" t="str"/>
      <c r="AL44" s="37" t="str"/>
      <c r="AM44" s="37" t="str"/>
      <c r="AN44" s="37" t="str"/>
      <c r="AO44" s="37" t="str"/>
      <c r="AP44" s="37" t="str"/>
      <c r="AQ44" s="37" t="str"/>
      <c r="AR44" s="37" t="str"/>
      <c r="AS44" s="37" t="str"/>
      <c r="AT44" s="37" t="str"/>
      <c r="AU44" s="37" t="str"/>
      <c r="AV44" s="37" t="str"/>
      <c r="AW44" s="37" t="str"/>
      <c r="AX44" s="37" t="str"/>
      <c r="AY44" s="37" t="str"/>
      <c r="AZ44" s="37" t="str"/>
      <c r="BA44" s="37" t="str"/>
      <c r="BB44" s="37" t="str"/>
      <c r="BC44" s="37" t="str"/>
      <c r="BD44" s="37" t="str"/>
      <c r="BE44" s="37" t="str"/>
      <c r="BF44" s="37" t="str"/>
      <c r="BG44" s="37" t="str"/>
      <c r="BH44" s="37" t="str"/>
      <c r="BI44" s="37" t="str"/>
      <c r="BJ44" s="37" t="str"/>
      <c r="BK44" s="37" t="str"/>
      <c r="BL44" s="37" t="str"/>
      <c r="BM44" s="37" t="str"/>
      <c r="BN44" s="37" t="str"/>
      <c r="BO44" s="37" t="str"/>
      <c r="BP44" s="37" t="str"/>
      <c r="BQ44" s="37" t="str"/>
      <c r="BR44" s="37" t="str"/>
      <c r="BS44" s="37" t="str"/>
      <c r="BT44" s="37" t="str"/>
      <c r="BU44" s="37" t="str"/>
      <c r="BV44" s="37" t="str"/>
      <c r="BW44" s="37" t="str"/>
      <c r="BX44" s="37" t="str"/>
      <c r="BY44" s="37" t="str"/>
      <c r="BZ44" s="37" t="str"/>
      <c r="CA44" s="37" t="str"/>
      <c r="CB44" s="37" t="str"/>
      <c r="CC44" s="37" t="str"/>
      <c r="CD44" s="37" t="str"/>
      <c r="CE44" s="37" t="str"/>
      <c r="CF44" s="37" t="str"/>
      <c r="CG44" s="37" t="str"/>
      <c r="CH44" s="37" t="str"/>
      <c r="CI44" s="37" t="str"/>
      <c r="CJ44" s="37" t="str"/>
      <c r="CK44" s="37" t="str"/>
      <c r="CL44" s="37" t="str"/>
      <c r="CM44" s="37" t="str"/>
      <c r="CN44" s="37" t="str"/>
      <c r="CO44" s="37" t="str"/>
      <c r="CP44" s="37" t="str"/>
      <c r="CQ44" s="37" t="str"/>
      <c r="CR44" s="37" t="str"/>
      <c r="CS44" s="37" t="str"/>
      <c r="CT44" s="37" t="str"/>
      <c r="CU44" s="37" t="str"/>
      <c r="CV44" s="37" t="str"/>
      <c r="CW44" s="37" t="str"/>
      <c r="CX44" s="37" t="str"/>
      <c r="CY44" s="37" t="str"/>
      <c r="CZ44" s="37" t="str"/>
      <c r="DA44" s="37" t="str"/>
      <c r="DB44" s="37" t="str"/>
      <c r="DC44" s="37" t="str"/>
      <c r="DD44" s="37" t="str"/>
      <c r="DE44" s="37" t="str"/>
      <c r="DF44" s="37" t="str"/>
      <c r="DG44" s="37" t="str"/>
      <c r="DH44" s="37" t="str"/>
      <c r="DI44" s="37" t="str"/>
      <c r="DJ44" s="37" t="str"/>
      <c r="DK44" s="37" t="str"/>
      <c r="DL44" s="37" t="str"/>
      <c r="DM44" s="37" t="str"/>
      <c r="DN44" s="37" t="str"/>
      <c r="DO44" s="37" t="str"/>
      <c r="DP44" s="37" t="str"/>
      <c r="DQ44" s="37" t="str"/>
      <c r="DR44" s="37" t="str"/>
      <c r="DS44" s="37" t="str"/>
      <c r="DT44" s="37" t="str"/>
      <c r="DU44" s="37" t="str"/>
      <c r="DV44" s="37" t="str"/>
      <c r="DW44" s="37" t="str"/>
      <c r="DX44" s="37" t="str"/>
      <c r="DY44" s="37" t="str"/>
      <c r="DZ44" s="37" t="str"/>
      <c r="EA44" s="37" t="str"/>
      <c r="EB44" s="37" t="str"/>
      <c r="EC44" s="37" t="str"/>
      <c r="ED44" s="37" t="str"/>
      <c r="EE44" s="37" t="str"/>
      <c r="EF44" s="37" t="str"/>
      <c r="EG44" s="37" t="str"/>
      <c r="EH44" s="37" t="str"/>
      <c r="EI44" s="37" t="str"/>
      <c r="EJ44" s="37" t="str"/>
      <c r="EK44" s="37" t="str"/>
      <c r="EL44" s="37" t="str"/>
      <c r="EM44" s="37" t="str"/>
    </row>
    <row r="45">
      <c r="B45" s="37" t="str"/>
      <c r="C45" s="37" t="str"/>
      <c r="D45" s="37" t="str"/>
      <c r="E45" s="37" t="str"/>
      <c r="F45" s="37" t="str"/>
      <c r="G45" s="37" t="str"/>
      <c r="H45" s="37" t="str"/>
      <c r="I45" s="37" t="str"/>
      <c r="J45" s="37" t="str"/>
      <c r="K45" s="37" t="str"/>
      <c r="L45" s="37" t="str"/>
      <c r="M45" s="37" t="str"/>
      <c r="N45" s="37" t="str"/>
      <c r="O45" s="37" t="str"/>
      <c r="P45" s="37" t="str"/>
      <c r="Q45" s="37" t="str"/>
      <c r="R45" s="37" t="str"/>
      <c r="S45" s="37" t="str"/>
      <c r="T45" s="37" t="str"/>
      <c r="U45" s="37" t="str"/>
      <c r="V45" s="37" t="str"/>
      <c r="W45" s="37" t="str"/>
      <c r="X45" s="37" t="str"/>
      <c r="Y45" s="37" t="str"/>
      <c r="Z45" s="37" t="str"/>
      <c r="AA45" s="37" t="str"/>
      <c r="AB45" s="37" t="str"/>
      <c r="AC45" s="37" t="str"/>
      <c r="AD45" s="37" t="str"/>
      <c r="AE45" s="37" t="str"/>
      <c r="AF45" s="37" t="str"/>
      <c r="AG45" s="37" t="str"/>
      <c r="AH45" s="37" t="str"/>
      <c r="AI45" s="37" t="str"/>
      <c r="AJ45" s="37" t="str"/>
      <c r="AK45" s="37" t="str"/>
      <c r="AL45" s="37" t="str"/>
      <c r="AM45" s="37" t="str"/>
      <c r="AN45" s="37" t="str"/>
      <c r="AO45" s="37" t="str"/>
      <c r="AP45" s="37" t="str"/>
      <c r="AQ45" s="37" t="str"/>
      <c r="AR45" s="37" t="str"/>
      <c r="AS45" s="37" t="str"/>
      <c r="AT45" s="37" t="str"/>
      <c r="AU45" s="37" t="str"/>
      <c r="AV45" s="37" t="str"/>
      <c r="AW45" s="37" t="str"/>
      <c r="AX45" s="37" t="str"/>
      <c r="AY45" s="37" t="str"/>
      <c r="AZ45" s="37" t="str"/>
      <c r="BA45" s="37" t="str"/>
      <c r="BB45" s="37" t="str"/>
      <c r="BC45" s="37" t="str"/>
      <c r="BD45" s="37" t="str"/>
      <c r="BE45" s="37" t="str"/>
      <c r="BF45" s="37" t="str"/>
      <c r="BG45" s="37" t="str"/>
      <c r="BH45" s="37" t="str"/>
      <c r="BI45" s="37" t="str"/>
      <c r="BJ45" s="37" t="str"/>
      <c r="BK45" s="37" t="str"/>
      <c r="BL45" s="37" t="str"/>
      <c r="BM45" s="37" t="str"/>
      <c r="BN45" s="37" t="str"/>
      <c r="BO45" s="37" t="str"/>
      <c r="BP45" s="37" t="str"/>
      <c r="BQ45" s="37" t="str"/>
      <c r="BR45" s="37" t="str"/>
      <c r="BS45" s="37" t="str"/>
      <c r="BT45" s="37" t="str"/>
      <c r="BU45" s="37" t="str"/>
      <c r="BV45" s="37" t="str"/>
      <c r="BW45" s="37" t="str"/>
      <c r="BX45" s="37" t="str"/>
      <c r="BY45" s="37" t="str"/>
      <c r="BZ45" s="37" t="str"/>
      <c r="CA45" s="37" t="str"/>
      <c r="CB45" s="37" t="str"/>
      <c r="CC45" s="37" t="str"/>
      <c r="CD45" s="37" t="str"/>
      <c r="CE45" s="37" t="str"/>
      <c r="CF45" s="37" t="str"/>
      <c r="CG45" s="37" t="str"/>
      <c r="CH45" s="37" t="str"/>
      <c r="CI45" s="37" t="str"/>
      <c r="CJ45" s="37" t="str"/>
      <c r="CK45" s="37" t="str"/>
      <c r="CL45" s="37" t="str"/>
      <c r="CM45" s="37" t="str"/>
      <c r="CN45" s="37" t="str"/>
      <c r="CO45" s="37" t="str"/>
      <c r="CP45" s="37" t="str"/>
      <c r="CQ45" s="37" t="str"/>
      <c r="CR45" s="37" t="str"/>
      <c r="CS45" s="37" t="str"/>
      <c r="CT45" s="37" t="str"/>
      <c r="CU45" s="37" t="str"/>
      <c r="CV45" s="37" t="str"/>
      <c r="CW45" s="37" t="str"/>
      <c r="CX45" s="37" t="str"/>
      <c r="CY45" s="37" t="str"/>
      <c r="CZ45" s="37" t="str"/>
      <c r="DA45" s="37" t="str"/>
      <c r="DB45" s="37" t="str"/>
      <c r="DC45" s="37" t="str"/>
      <c r="DD45" s="37" t="str"/>
      <c r="DE45" s="37" t="str"/>
      <c r="DF45" s="37" t="str"/>
      <c r="DG45" s="37" t="str"/>
      <c r="DH45" s="37" t="str"/>
      <c r="DI45" s="37" t="str"/>
      <c r="DJ45" s="37" t="str"/>
      <c r="DK45" s="37" t="str"/>
      <c r="DL45" s="37" t="str"/>
      <c r="DM45" s="37" t="str"/>
      <c r="DN45" s="37" t="str"/>
      <c r="DO45" s="37" t="str"/>
      <c r="DP45" s="37" t="str"/>
      <c r="DQ45" s="37" t="str"/>
      <c r="DR45" s="37" t="str"/>
      <c r="DS45" s="37" t="str"/>
      <c r="DT45" s="37" t="str"/>
      <c r="DU45" s="37" t="str"/>
      <c r="DV45" s="37" t="str"/>
      <c r="DW45" s="37" t="str"/>
      <c r="DX45" s="37" t="str"/>
      <c r="DY45" s="37" t="str"/>
      <c r="DZ45" s="37" t="str"/>
      <c r="EA45" s="37" t="str"/>
      <c r="EB45" s="37" t="str"/>
      <c r="EC45" s="37" t="str"/>
      <c r="ED45" s="37" t="str"/>
      <c r="EE45" s="37" t="str"/>
      <c r="EF45" s="37" t="str"/>
      <c r="EG45" s="37" t="str"/>
      <c r="EH45" s="37" t="str"/>
      <c r="EI45" s="37" t="str"/>
      <c r="EJ45" s="37" t="str"/>
      <c r="EK45" s="37" t="str"/>
      <c r="EL45" s="37" t="str"/>
      <c r="EM45" s="37" t="str"/>
    </row>
    <row r="46">
      <c r="B46" s="37" t="str"/>
      <c r="C46" s="37" t="str"/>
      <c r="D46" s="37" t="str"/>
      <c r="E46" s="37" t="str"/>
      <c r="F46" s="37" t="str"/>
      <c r="G46" s="37" t="str"/>
      <c r="H46" s="37" t="str"/>
      <c r="I46" s="37" t="str"/>
      <c r="J46" s="37" t="str"/>
      <c r="K46" s="37" t="str"/>
      <c r="L46" s="37" t="str"/>
      <c r="M46" s="37" t="str"/>
      <c r="N46" s="37" t="str"/>
      <c r="O46" s="37" t="str"/>
      <c r="P46" s="37" t="str"/>
      <c r="Q46" s="37" t="str"/>
      <c r="R46" s="37" t="str"/>
      <c r="S46" s="37" t="str"/>
      <c r="T46" s="37" t="str"/>
      <c r="U46" s="37" t="str"/>
      <c r="V46" s="37" t="str"/>
      <c r="W46" s="37" t="str"/>
      <c r="X46" s="37" t="str"/>
      <c r="Y46" s="37" t="str"/>
      <c r="Z46" s="37" t="str"/>
      <c r="AA46" s="37" t="str"/>
      <c r="AB46" s="37" t="str"/>
      <c r="AC46" s="37" t="str"/>
      <c r="AD46" s="37" t="str"/>
      <c r="AE46" s="37" t="str"/>
      <c r="AF46" s="37" t="str"/>
      <c r="AG46" s="37" t="str"/>
      <c r="AH46" s="37" t="str"/>
      <c r="AI46" s="37" t="str"/>
      <c r="AJ46" s="37" t="str"/>
      <c r="AK46" s="37" t="str"/>
      <c r="AL46" s="37" t="str"/>
      <c r="AM46" s="37" t="str"/>
      <c r="AN46" s="37" t="str"/>
      <c r="AO46" s="37" t="str"/>
      <c r="AP46" s="37" t="str"/>
      <c r="AQ46" s="37" t="str"/>
      <c r="AR46" s="37" t="str"/>
      <c r="AS46" s="37" t="str"/>
      <c r="AT46" s="37" t="str"/>
      <c r="AU46" s="37" t="str"/>
      <c r="AV46" s="37" t="str"/>
      <c r="AW46" s="37" t="str"/>
      <c r="AX46" s="37" t="str"/>
      <c r="AY46" s="37" t="str"/>
      <c r="AZ46" s="37" t="str"/>
      <c r="BA46" s="37" t="str"/>
      <c r="BB46" s="37" t="str"/>
      <c r="BC46" s="37" t="str"/>
      <c r="BD46" s="37" t="str"/>
      <c r="BE46" s="37" t="str"/>
      <c r="BF46" s="37" t="str"/>
      <c r="BG46" s="37" t="str"/>
      <c r="BH46" s="37" t="str"/>
      <c r="BI46" s="37" t="str"/>
      <c r="BJ46" s="37" t="str"/>
      <c r="BK46" s="37" t="str"/>
      <c r="BL46" s="37" t="str"/>
      <c r="BM46" s="37" t="str"/>
      <c r="BN46" s="37" t="str"/>
      <c r="BO46" s="37" t="str"/>
      <c r="BP46" s="37" t="str"/>
      <c r="BQ46" s="37" t="str"/>
      <c r="BR46" s="37" t="str"/>
      <c r="BS46" s="37" t="str"/>
      <c r="BT46" s="37" t="str"/>
      <c r="BU46" s="37" t="str"/>
      <c r="BV46" s="37" t="str"/>
      <c r="BW46" s="37" t="str"/>
      <c r="BX46" s="37" t="str"/>
      <c r="BY46" s="37" t="str"/>
      <c r="BZ46" s="37" t="str"/>
      <c r="CA46" s="37" t="str"/>
      <c r="CB46" s="37" t="str"/>
      <c r="CC46" s="37" t="str"/>
      <c r="CD46" s="37" t="str"/>
      <c r="CE46" s="37" t="str"/>
      <c r="CF46" s="37" t="str"/>
      <c r="CG46" s="37" t="str"/>
      <c r="CH46" s="37" t="str"/>
      <c r="CI46" s="37" t="str"/>
      <c r="CJ46" s="37" t="str"/>
      <c r="CK46" s="37" t="str"/>
      <c r="CL46" s="37" t="str"/>
      <c r="CM46" s="37" t="str"/>
      <c r="CN46" s="37" t="str"/>
      <c r="CO46" s="37" t="str"/>
      <c r="CP46" s="37" t="str"/>
      <c r="CQ46" s="37" t="str"/>
      <c r="CR46" s="37" t="str"/>
      <c r="CS46" s="37" t="str"/>
      <c r="CT46" s="37" t="str"/>
      <c r="CU46" s="37" t="str"/>
      <c r="CV46" s="37" t="str"/>
      <c r="CW46" s="37" t="str"/>
      <c r="CX46" s="37" t="str"/>
      <c r="CY46" s="37" t="str"/>
      <c r="CZ46" s="37" t="str"/>
      <c r="DA46" s="37" t="str"/>
      <c r="DB46" s="37" t="str"/>
      <c r="DC46" s="37" t="str"/>
      <c r="DD46" s="37" t="str"/>
      <c r="DE46" s="37" t="str"/>
      <c r="DF46" s="37" t="str"/>
      <c r="DG46" s="37" t="str"/>
      <c r="DH46" s="37" t="str"/>
      <c r="DI46" s="37" t="str"/>
      <c r="DJ46" s="37" t="str"/>
      <c r="DK46" s="37" t="str"/>
      <c r="DL46" s="37" t="str"/>
      <c r="DM46" s="37" t="str"/>
      <c r="DN46" s="37" t="str"/>
      <c r="DO46" s="37" t="str"/>
      <c r="DP46" s="37" t="str"/>
      <c r="DQ46" s="37" t="str"/>
      <c r="DR46" s="37" t="str"/>
      <c r="DS46" s="37" t="str"/>
      <c r="DT46" s="37" t="str"/>
      <c r="DU46" s="37" t="str"/>
      <c r="DV46" s="37" t="str"/>
      <c r="DW46" s="37" t="str"/>
      <c r="DX46" s="37" t="str"/>
      <c r="DY46" s="37" t="str"/>
      <c r="DZ46" s="37" t="str"/>
      <c r="EA46" s="37" t="str"/>
      <c r="EB46" s="37" t="str"/>
      <c r="EC46" s="37" t="str"/>
      <c r="ED46" s="37" t="str"/>
      <c r="EE46" s="37" t="str"/>
      <c r="EF46" s="37" t="str"/>
      <c r="EG46" s="37" t="str"/>
      <c r="EH46" s="37" t="str"/>
      <c r="EI46" s="37" t="str"/>
      <c r="EJ46" s="37" t="str"/>
      <c r="EK46" s="37" t="str"/>
      <c r="EL46" s="37" t="str"/>
      <c r="EM46" s="37" t="str"/>
    </row>
    <row r="47">
      <c r="B47" s="37" t="str"/>
      <c r="C47" s="37" t="str"/>
      <c r="D47" s="37" t="str"/>
      <c r="E47" s="37" t="str"/>
      <c r="F47" s="37" t="str"/>
      <c r="G47" s="37" t="str"/>
      <c r="H47" s="37" t="str"/>
      <c r="I47" s="37" t="str"/>
      <c r="J47" s="37" t="str"/>
      <c r="K47" s="37" t="str"/>
      <c r="L47" s="37" t="str"/>
      <c r="M47" s="37" t="str"/>
      <c r="N47" s="37" t="str"/>
      <c r="O47" s="37" t="str"/>
      <c r="P47" s="37" t="str"/>
      <c r="Q47" s="37" t="str"/>
      <c r="R47" s="37" t="str"/>
      <c r="S47" s="37" t="str"/>
      <c r="T47" s="37" t="str"/>
      <c r="U47" s="37" t="str"/>
      <c r="V47" s="37" t="str"/>
      <c r="W47" s="37" t="str"/>
      <c r="X47" s="37" t="str"/>
      <c r="Y47" s="37" t="str"/>
      <c r="Z47" s="37" t="str"/>
      <c r="AA47" s="37" t="str"/>
      <c r="AB47" s="37" t="str"/>
      <c r="AC47" s="37" t="str"/>
      <c r="AD47" s="37" t="str"/>
      <c r="AE47" s="37" t="str"/>
      <c r="AF47" s="37" t="str"/>
      <c r="AG47" s="37" t="str"/>
      <c r="AH47" s="37" t="str"/>
      <c r="AI47" s="37" t="str"/>
      <c r="AJ47" s="37" t="str"/>
      <c r="AK47" s="37" t="str"/>
      <c r="AL47" s="37" t="str"/>
      <c r="AM47" s="37" t="str"/>
      <c r="AN47" s="37" t="str"/>
      <c r="AO47" s="37" t="str"/>
      <c r="AP47" s="37" t="str"/>
      <c r="AQ47" s="37" t="str"/>
      <c r="AR47" s="37" t="str"/>
      <c r="AS47" s="37" t="str"/>
      <c r="AT47" s="37" t="str"/>
      <c r="AU47" s="37" t="str"/>
      <c r="AV47" s="37" t="str"/>
      <c r="AW47" s="37" t="str"/>
      <c r="AX47" s="37" t="str"/>
      <c r="AY47" s="37" t="str"/>
      <c r="AZ47" s="37" t="str"/>
      <c r="BA47" s="37" t="str"/>
      <c r="BB47" s="37" t="str"/>
      <c r="BC47" s="37" t="str"/>
      <c r="BD47" s="37" t="str"/>
      <c r="BE47" s="37" t="str"/>
      <c r="BF47" s="37" t="str"/>
      <c r="BG47" s="37" t="str"/>
      <c r="BH47" s="37" t="str"/>
      <c r="BI47" s="37" t="str"/>
      <c r="BJ47" s="37" t="str"/>
      <c r="BK47" s="37" t="str"/>
      <c r="BL47" s="37" t="str"/>
      <c r="BM47" s="37" t="str"/>
      <c r="BN47" s="37" t="str"/>
      <c r="BO47" s="37" t="str"/>
      <c r="BP47" s="37" t="str"/>
      <c r="BQ47" s="37" t="str"/>
      <c r="BR47" s="37" t="str"/>
      <c r="BS47" s="37" t="str"/>
      <c r="BT47" s="37" t="str"/>
      <c r="BU47" s="37" t="str"/>
      <c r="BV47" s="37" t="str"/>
      <c r="BW47" s="37" t="str"/>
      <c r="BX47" s="37" t="str"/>
      <c r="BY47" s="37" t="str"/>
      <c r="BZ47" s="37" t="str"/>
      <c r="CA47" s="37" t="str"/>
      <c r="CB47" s="37" t="str"/>
      <c r="CC47" s="37" t="str"/>
      <c r="CD47" s="37" t="str"/>
      <c r="CE47" s="37" t="str"/>
      <c r="CF47" s="37" t="str"/>
      <c r="CG47" s="37" t="str"/>
      <c r="CH47" s="37" t="str"/>
      <c r="CI47" s="37" t="str"/>
      <c r="CJ47" s="37" t="str"/>
      <c r="CK47" s="37" t="str"/>
      <c r="CL47" s="37" t="str"/>
      <c r="CM47" s="37" t="str"/>
      <c r="CN47" s="37" t="str"/>
      <c r="CO47" s="37" t="str"/>
      <c r="CP47" s="37" t="str"/>
      <c r="CQ47" s="37" t="str"/>
      <c r="CR47" s="37" t="str"/>
      <c r="CS47" s="37" t="str"/>
      <c r="CT47" s="37" t="str"/>
      <c r="CU47" s="37" t="str"/>
      <c r="CV47" s="37" t="str"/>
      <c r="CW47" s="37" t="str"/>
      <c r="CX47" s="37" t="str"/>
      <c r="CY47" s="37" t="str"/>
      <c r="CZ47" s="37" t="str"/>
      <c r="DA47" s="37" t="str"/>
      <c r="DB47" s="37" t="str"/>
      <c r="DC47" s="37" t="str"/>
      <c r="DD47" s="37" t="str"/>
      <c r="DE47" s="37" t="str"/>
      <c r="DF47" s="37" t="str"/>
      <c r="DG47" s="37" t="str"/>
      <c r="DH47" s="37" t="str"/>
      <c r="DI47" s="37" t="str"/>
      <c r="DJ47" s="37" t="str"/>
      <c r="DK47" s="37" t="str"/>
      <c r="DL47" s="37" t="str"/>
      <c r="DM47" s="37" t="str"/>
      <c r="DN47" s="37" t="str"/>
      <c r="DO47" s="37" t="str"/>
      <c r="DP47" s="37" t="str"/>
      <c r="DQ47" s="37" t="str"/>
      <c r="DR47" s="37" t="str"/>
      <c r="DS47" s="37" t="str"/>
      <c r="DT47" s="37" t="str"/>
      <c r="DU47" s="37" t="str"/>
      <c r="DV47" s="37" t="str"/>
      <c r="DW47" s="37" t="str"/>
      <c r="DX47" s="37" t="str"/>
      <c r="DY47" s="37" t="str"/>
      <c r="DZ47" s="37" t="str"/>
      <c r="EA47" s="37" t="str"/>
      <c r="EB47" s="37" t="str"/>
      <c r="EC47" s="37" t="str"/>
      <c r="ED47" s="37" t="str"/>
      <c r="EE47" s="37" t="str"/>
      <c r="EF47" s="37" t="str"/>
      <c r="EG47" s="37" t="str"/>
      <c r="EH47" s="37" t="str"/>
      <c r="EI47" s="37" t="str"/>
      <c r="EJ47" s="37" t="str"/>
      <c r="EK47" s="37" t="str"/>
      <c r="EL47" s="37" t="str"/>
      <c r="EM47" s="37" t="str"/>
    </row>
    <row r="48">
      <c r="B48" s="37" t="str"/>
      <c r="C48" s="37" t="str"/>
      <c r="D48" s="37" t="str"/>
      <c r="E48" s="37" t="str"/>
      <c r="F48" s="37" t="str"/>
      <c r="G48" s="37" t="str"/>
      <c r="H48" s="37" t="str"/>
      <c r="I48" s="37" t="str"/>
      <c r="J48" s="37" t="str"/>
      <c r="K48" s="37" t="str"/>
      <c r="L48" s="37" t="str"/>
      <c r="M48" s="37" t="str"/>
      <c r="N48" s="37" t="str"/>
      <c r="O48" s="37" t="str"/>
      <c r="P48" s="37" t="str"/>
      <c r="Q48" s="37" t="str"/>
      <c r="R48" s="37" t="str"/>
      <c r="S48" s="37" t="str"/>
      <c r="T48" s="37" t="str"/>
      <c r="U48" s="37" t="str"/>
      <c r="V48" s="37" t="str"/>
      <c r="W48" s="37" t="str"/>
      <c r="X48" s="37" t="str"/>
      <c r="Y48" s="37" t="str"/>
      <c r="Z48" s="37" t="str"/>
      <c r="AA48" s="37" t="str"/>
      <c r="AB48" s="37" t="str"/>
      <c r="AC48" s="37" t="str"/>
      <c r="AD48" s="37" t="str"/>
      <c r="AE48" s="37" t="str"/>
      <c r="AF48" s="37" t="str"/>
      <c r="AG48" s="37" t="str"/>
      <c r="AH48" s="37" t="str"/>
      <c r="AI48" s="37" t="str"/>
      <c r="AJ48" s="37" t="str"/>
      <c r="AK48" s="37" t="str"/>
      <c r="AL48" s="37" t="str"/>
      <c r="AM48" s="37" t="str"/>
      <c r="AN48" s="37" t="str"/>
      <c r="AO48" s="37" t="str"/>
      <c r="AP48" s="37" t="str"/>
      <c r="AQ48" s="37" t="str"/>
      <c r="AR48" s="37" t="str"/>
      <c r="AS48" s="37" t="str"/>
      <c r="AT48" s="37" t="str"/>
      <c r="AU48" s="37" t="str"/>
      <c r="AV48" s="37" t="str"/>
      <c r="AW48" s="37" t="str"/>
      <c r="AX48" s="37" t="str"/>
      <c r="AY48" s="37" t="str"/>
      <c r="AZ48" s="37" t="str"/>
      <c r="BA48" s="37" t="str"/>
      <c r="BB48" s="37" t="str"/>
      <c r="BC48" s="37" t="str"/>
      <c r="BD48" s="37" t="str"/>
      <c r="BE48" s="37" t="str"/>
      <c r="BF48" s="37" t="str"/>
      <c r="BG48" s="37" t="str"/>
      <c r="BH48" s="37" t="str"/>
      <c r="BI48" s="37" t="str"/>
      <c r="BJ48" s="37" t="str"/>
      <c r="BK48" s="37" t="str"/>
      <c r="BL48" s="37" t="str"/>
      <c r="BM48" s="37" t="str"/>
      <c r="BN48" s="37" t="str"/>
      <c r="BO48" s="37" t="str"/>
      <c r="BP48" s="37" t="str"/>
      <c r="BQ48" s="37" t="str"/>
      <c r="BR48" s="37" t="str"/>
      <c r="BS48" s="37" t="str"/>
      <c r="BT48" s="37" t="str"/>
      <c r="BU48" s="37" t="str"/>
      <c r="BV48" s="37" t="str"/>
      <c r="BW48" s="37" t="str"/>
      <c r="BX48" s="37" t="str"/>
      <c r="BY48" s="37" t="str"/>
      <c r="BZ48" s="37" t="str"/>
      <c r="CA48" s="37" t="str"/>
      <c r="CB48" s="37" t="str"/>
      <c r="CC48" s="37" t="str"/>
      <c r="CD48" s="37" t="str"/>
      <c r="CE48" s="37" t="str"/>
      <c r="CF48" s="37" t="str"/>
      <c r="CG48" s="37" t="str"/>
      <c r="CH48" s="37" t="str"/>
      <c r="CI48" s="37" t="str"/>
      <c r="CJ48" s="37" t="str"/>
      <c r="CK48" s="37" t="str"/>
      <c r="CL48" s="37" t="str"/>
      <c r="CM48" s="37" t="str"/>
      <c r="CN48" s="37" t="str"/>
      <c r="CO48" s="37" t="str"/>
      <c r="CP48" s="37" t="str"/>
      <c r="CQ48" s="37" t="str"/>
      <c r="CR48" s="37" t="str"/>
      <c r="CS48" s="37" t="str"/>
      <c r="CT48" s="37" t="str"/>
      <c r="CU48" s="37" t="str"/>
      <c r="CV48" s="37" t="str"/>
      <c r="CW48" s="37" t="str"/>
      <c r="CX48" s="37" t="str"/>
      <c r="CY48" s="37" t="str"/>
      <c r="CZ48" s="37" t="str"/>
      <c r="DA48" s="37" t="str"/>
      <c r="DB48" s="37" t="str"/>
      <c r="DC48" s="37" t="str"/>
      <c r="DD48" s="37" t="str"/>
      <c r="DE48" s="37" t="str"/>
      <c r="DF48" s="37" t="str"/>
      <c r="DG48" s="37" t="str"/>
      <c r="DH48" s="37" t="str"/>
      <c r="DI48" s="37" t="str"/>
      <c r="DJ48" s="37" t="str"/>
      <c r="DK48" s="37" t="str"/>
      <c r="DL48" s="37" t="str"/>
      <c r="DM48" s="37" t="str"/>
      <c r="DN48" s="37" t="str"/>
      <c r="DO48" s="37" t="str"/>
      <c r="DP48" s="37" t="str"/>
      <c r="DQ48" s="37" t="str"/>
      <c r="DR48" s="37" t="str"/>
      <c r="DS48" s="37" t="str"/>
      <c r="DT48" s="37" t="str"/>
      <c r="DU48" s="37" t="str"/>
      <c r="DV48" s="37" t="str"/>
      <c r="DW48" s="37" t="str"/>
      <c r="DX48" s="37" t="str"/>
      <c r="DY48" s="37" t="str"/>
      <c r="DZ48" s="37" t="str"/>
      <c r="EA48" s="37" t="str"/>
      <c r="EB48" s="37" t="str"/>
      <c r="EC48" s="37" t="str"/>
      <c r="ED48" s="37" t="str"/>
      <c r="EE48" s="37" t="str"/>
      <c r="EF48" s="37" t="str"/>
      <c r="EG48" s="37" t="str"/>
      <c r="EH48" s="37" t="str"/>
      <c r="EI48" s="37" t="str"/>
      <c r="EJ48" s="37" t="str"/>
      <c r="EK48" s="37" t="str"/>
      <c r="EL48" s="37" t="str"/>
      <c r="EM48" s="37" t="str"/>
    </row>
    <row r="49">
      <c r="B49" s="37" t="str"/>
      <c r="C49" s="37" t="str"/>
      <c r="D49" s="37" t="str"/>
      <c r="E49" s="37" t="str"/>
      <c r="F49" s="37" t="str"/>
      <c r="G49" s="37" t="str"/>
      <c r="H49" s="37" t="str"/>
      <c r="I49" s="37" t="str"/>
      <c r="J49" s="37" t="str"/>
      <c r="K49" s="37" t="str"/>
      <c r="L49" s="37" t="str"/>
      <c r="M49" s="37" t="str"/>
      <c r="N49" s="37" t="str"/>
      <c r="O49" s="37" t="str"/>
      <c r="P49" s="37" t="str"/>
      <c r="Q49" s="37" t="str"/>
      <c r="R49" s="37" t="str"/>
      <c r="S49" s="37" t="str"/>
      <c r="T49" s="37" t="str"/>
      <c r="U49" s="37" t="str"/>
      <c r="V49" s="37" t="str"/>
      <c r="W49" s="37" t="str"/>
      <c r="X49" s="37" t="str"/>
      <c r="Y49" s="37" t="str"/>
      <c r="Z49" s="37" t="str"/>
      <c r="AA49" s="37" t="str"/>
      <c r="AB49" s="37" t="str"/>
      <c r="AC49" s="37" t="str"/>
      <c r="AD49" s="37" t="str"/>
      <c r="AE49" s="37" t="str"/>
      <c r="AF49" s="37" t="str"/>
      <c r="AG49" s="37" t="str"/>
      <c r="AH49" s="37" t="str"/>
      <c r="AI49" s="37" t="str"/>
      <c r="AJ49" s="37" t="str"/>
      <c r="AK49" s="37" t="str"/>
      <c r="AL49" s="37" t="str"/>
      <c r="AM49" s="37" t="str"/>
      <c r="AN49" s="37" t="str"/>
      <c r="AO49" s="37" t="str"/>
      <c r="AP49" s="37" t="str"/>
      <c r="AQ49" s="37" t="str"/>
      <c r="AR49" s="37" t="str"/>
      <c r="AS49" s="37" t="str"/>
      <c r="AT49" s="37" t="str"/>
      <c r="AU49" s="37" t="str"/>
      <c r="AV49" s="37" t="str"/>
      <c r="AW49" s="37" t="str"/>
      <c r="AX49" s="37" t="str"/>
      <c r="AY49" s="37" t="str"/>
      <c r="AZ49" s="37" t="str"/>
      <c r="BA49" s="37" t="str"/>
      <c r="BB49" s="37" t="str"/>
      <c r="BC49" s="37" t="str"/>
      <c r="BD49" s="37" t="str"/>
      <c r="BE49" s="37" t="str"/>
      <c r="BF49" s="37" t="str"/>
      <c r="BG49" s="37" t="str"/>
      <c r="BH49" s="37" t="str"/>
      <c r="BI49" s="37" t="str"/>
      <c r="BJ49" s="37" t="str"/>
      <c r="BK49" s="37" t="str"/>
      <c r="BL49" s="37" t="str"/>
      <c r="BM49" s="37" t="str"/>
      <c r="BN49" s="37" t="str"/>
      <c r="BO49" s="37" t="str"/>
      <c r="BP49" s="37" t="str"/>
      <c r="BQ49" s="37" t="str"/>
      <c r="BR49" s="37" t="str"/>
      <c r="BS49" s="37" t="str"/>
      <c r="BT49" s="37" t="str"/>
      <c r="BU49" s="37" t="str"/>
      <c r="BV49" s="37" t="str"/>
      <c r="BW49" s="37" t="str"/>
      <c r="BX49" s="37" t="str"/>
      <c r="BY49" s="37" t="str"/>
      <c r="BZ49" s="37" t="str"/>
      <c r="CA49" s="37" t="str"/>
      <c r="CB49" s="37" t="str"/>
      <c r="CC49" s="37" t="str"/>
      <c r="CD49" s="37" t="str"/>
      <c r="CE49" s="37" t="str"/>
      <c r="CF49" s="37" t="str"/>
      <c r="CG49" s="37" t="str"/>
      <c r="CH49" s="37" t="str"/>
      <c r="CI49" s="37" t="str"/>
      <c r="CJ49" s="37" t="str"/>
      <c r="CK49" s="37" t="str"/>
      <c r="CL49" s="37" t="str"/>
      <c r="CM49" s="37" t="str"/>
      <c r="CN49" s="37" t="str"/>
      <c r="CO49" s="37" t="str"/>
      <c r="CP49" s="37" t="str"/>
      <c r="CQ49" s="37" t="str"/>
      <c r="CR49" s="37" t="str"/>
      <c r="CS49" s="37" t="str"/>
      <c r="CT49" s="37" t="str"/>
      <c r="CU49" s="37" t="str"/>
      <c r="CV49" s="37" t="str"/>
      <c r="CW49" s="37" t="str"/>
      <c r="CX49" s="37" t="str"/>
      <c r="CY49" s="37" t="str"/>
      <c r="CZ49" s="37" t="str"/>
      <c r="DA49" s="37" t="str"/>
      <c r="DB49" s="37" t="str"/>
      <c r="DC49" s="37" t="str"/>
      <c r="DD49" s="37" t="str"/>
      <c r="DE49" s="37" t="str"/>
      <c r="DF49" s="37" t="str"/>
      <c r="DG49" s="37" t="str"/>
      <c r="DH49" s="37" t="str"/>
      <c r="DI49" s="37" t="str"/>
      <c r="DJ49" s="37" t="str"/>
      <c r="DK49" s="37" t="str"/>
      <c r="DL49" s="37" t="str"/>
      <c r="DM49" s="37" t="str"/>
      <c r="DN49" s="37" t="str"/>
      <c r="DO49" s="37" t="str"/>
      <c r="DP49" s="37" t="str"/>
      <c r="DQ49" s="37" t="str"/>
      <c r="DR49" s="37" t="str"/>
      <c r="DS49" s="37" t="str"/>
      <c r="DT49" s="37" t="str"/>
      <c r="DU49" s="37" t="str"/>
      <c r="DV49" s="37" t="str"/>
      <c r="DW49" s="37" t="str"/>
      <c r="DX49" s="37" t="str"/>
      <c r="DY49" s="37" t="str"/>
      <c r="DZ49" s="37" t="str"/>
      <c r="EA49" s="37" t="str"/>
      <c r="EB49" s="37" t="str"/>
      <c r="EC49" s="37" t="str"/>
      <c r="ED49" s="37" t="str"/>
      <c r="EE49" s="37" t="str"/>
      <c r="EF49" s="37" t="str"/>
      <c r="EG49" s="37" t="str"/>
      <c r="EH49" s="37" t="str"/>
      <c r="EI49" s="37" t="str"/>
      <c r="EJ49" s="37" t="str"/>
      <c r="EK49" s="37" t="str"/>
      <c r="EL49" s="37" t="str"/>
      <c r="EM49" s="37" t="str"/>
    </row>
    <row r="50">
      <c r="B50" s="37" t="str"/>
      <c r="C50" s="37" t="str"/>
      <c r="D50" s="37" t="str"/>
      <c r="E50" s="37" t="str"/>
      <c r="F50" s="37" t="str"/>
      <c r="G50" s="37" t="str"/>
      <c r="H50" s="37" t="str"/>
      <c r="I50" s="37" t="str"/>
      <c r="J50" s="37" t="str"/>
      <c r="K50" s="37" t="str"/>
      <c r="L50" s="37" t="str"/>
      <c r="M50" s="37" t="str"/>
      <c r="N50" s="37" t="str"/>
      <c r="O50" s="37" t="str"/>
      <c r="P50" s="37" t="str"/>
      <c r="Q50" s="37" t="str"/>
      <c r="R50" s="37" t="str"/>
      <c r="S50" s="37" t="str"/>
      <c r="T50" s="37" t="str"/>
      <c r="U50" s="37" t="str"/>
      <c r="V50" s="37" t="str"/>
      <c r="W50" s="37" t="str"/>
      <c r="X50" s="37" t="str"/>
      <c r="Y50" s="37" t="str"/>
      <c r="Z50" s="37" t="str"/>
      <c r="AA50" s="37" t="str"/>
      <c r="AB50" s="37" t="str"/>
      <c r="AC50" s="37" t="str"/>
      <c r="AD50" s="37" t="str"/>
      <c r="AE50" s="37" t="str"/>
      <c r="AF50" s="37" t="str"/>
      <c r="AG50" s="37" t="str"/>
      <c r="AH50" s="37" t="str"/>
      <c r="AI50" s="37" t="str"/>
      <c r="AJ50" s="37" t="str"/>
      <c r="AK50" s="37" t="str"/>
      <c r="AL50" s="37" t="str"/>
      <c r="AM50" s="37" t="str"/>
      <c r="AN50" s="37" t="str"/>
      <c r="AO50" s="37" t="str"/>
      <c r="AP50" s="37" t="str"/>
      <c r="AQ50" s="37" t="str"/>
      <c r="AR50" s="37" t="str"/>
      <c r="AS50" s="37" t="str"/>
      <c r="AT50" s="37" t="str"/>
      <c r="AU50" s="37" t="str"/>
      <c r="AV50" s="37" t="str"/>
      <c r="AW50" s="37" t="str"/>
      <c r="AX50" s="37" t="str"/>
      <c r="AY50" s="37" t="str"/>
      <c r="AZ50" s="37" t="str"/>
      <c r="BA50" s="37" t="str"/>
      <c r="BB50" s="37" t="str"/>
      <c r="BC50" s="37" t="str"/>
      <c r="BD50" s="37" t="str"/>
      <c r="BE50" s="37" t="str"/>
      <c r="BF50" s="37" t="str"/>
      <c r="BG50" s="37" t="str"/>
      <c r="BH50" s="37" t="str"/>
      <c r="BI50" s="37" t="str"/>
      <c r="BJ50" s="37" t="str"/>
      <c r="BK50" s="37" t="str"/>
      <c r="BL50" s="37" t="str"/>
      <c r="BM50" s="37" t="str"/>
      <c r="BN50" s="37" t="str"/>
      <c r="BO50" s="37" t="str"/>
      <c r="BP50" s="37" t="str"/>
      <c r="BQ50" s="37" t="str"/>
      <c r="BR50" s="37" t="str"/>
      <c r="BS50" s="37" t="str"/>
      <c r="BT50" s="37" t="str"/>
      <c r="BU50" s="37" t="str"/>
      <c r="BV50" s="37" t="str"/>
      <c r="BW50" s="37" t="str"/>
      <c r="BX50" s="37" t="str"/>
      <c r="BY50" s="37" t="str"/>
      <c r="BZ50" s="37" t="str"/>
      <c r="CA50" s="37" t="str"/>
      <c r="CB50" s="37" t="str"/>
      <c r="CC50" s="37" t="str"/>
      <c r="CD50" s="37" t="str"/>
      <c r="CE50" s="37" t="str"/>
      <c r="CF50" s="37" t="str"/>
      <c r="CG50" s="37" t="str"/>
      <c r="CH50" s="37" t="str"/>
      <c r="CI50" s="37" t="str"/>
      <c r="CJ50" s="37" t="str"/>
      <c r="CK50" s="37" t="str"/>
      <c r="CL50" s="37" t="str"/>
      <c r="CM50" s="37" t="str"/>
      <c r="CN50" s="37" t="str"/>
      <c r="CO50" s="37" t="str"/>
      <c r="CP50" s="37" t="str"/>
      <c r="CQ50" s="37" t="str"/>
      <c r="CR50" s="37" t="str"/>
      <c r="CS50" s="37" t="str"/>
      <c r="CT50" s="37" t="str"/>
      <c r="CU50" s="37" t="str"/>
      <c r="CV50" s="37" t="str"/>
      <c r="CW50" s="37" t="str"/>
      <c r="CX50" s="37" t="str"/>
      <c r="CY50" s="37" t="str"/>
      <c r="CZ50" s="37" t="str"/>
      <c r="DA50" s="37" t="str"/>
      <c r="DB50" s="37" t="str"/>
      <c r="DC50" s="37" t="str"/>
      <c r="DD50" s="37" t="str"/>
      <c r="DE50" s="37" t="str"/>
      <c r="DF50" s="37" t="str"/>
      <c r="DG50" s="37" t="str"/>
      <c r="DH50" s="37" t="str"/>
      <c r="DI50" s="37" t="str"/>
      <c r="DJ50" s="37" t="str"/>
      <c r="DK50" s="37" t="str"/>
      <c r="DL50" s="37" t="str"/>
      <c r="DM50" s="37" t="str"/>
      <c r="DN50" s="37" t="str"/>
      <c r="DO50" s="37" t="str"/>
      <c r="DP50" s="37" t="str"/>
      <c r="DQ50" s="37" t="str"/>
      <c r="DR50" s="37" t="str"/>
      <c r="DS50" s="37" t="str"/>
      <c r="DT50" s="37" t="str"/>
      <c r="DU50" s="37" t="str"/>
      <c r="DV50" s="37" t="str"/>
      <c r="DW50" s="37" t="str"/>
      <c r="DX50" s="37" t="str"/>
      <c r="DY50" s="37" t="str"/>
      <c r="DZ50" s="37" t="str"/>
      <c r="EA50" s="37" t="str"/>
      <c r="EB50" s="37" t="str"/>
      <c r="EC50" s="37" t="str"/>
      <c r="ED50" s="37" t="str"/>
      <c r="EE50" s="37" t="str"/>
      <c r="EF50" s="37" t="str"/>
      <c r="EG50" s="37" t="str"/>
      <c r="EH50" s="37" t="str"/>
      <c r="EI50" s="37" t="str"/>
      <c r="EJ50" s="37" t="str"/>
      <c r="EK50" s="37" t="str"/>
      <c r="EL50" s="37" t="str"/>
      <c r="EM50" s="37" t="str"/>
    </row>
    <row r="51">
      <c r="B51" s="37" t="str"/>
      <c r="C51" s="37" t="str"/>
      <c r="D51" s="37" t="str"/>
      <c r="E51" s="37" t="str"/>
      <c r="F51" s="37" t="str"/>
      <c r="G51" s="37" t="str"/>
      <c r="H51" s="37" t="str"/>
      <c r="I51" s="37" t="str"/>
      <c r="J51" s="37" t="str"/>
      <c r="K51" s="37" t="str"/>
      <c r="L51" s="37" t="str"/>
      <c r="M51" s="37" t="str"/>
      <c r="N51" s="37" t="str"/>
      <c r="O51" s="37" t="str"/>
      <c r="P51" s="37" t="str"/>
      <c r="Q51" s="37" t="str"/>
      <c r="R51" s="37" t="str"/>
      <c r="S51" s="37" t="str"/>
      <c r="T51" s="37" t="str"/>
      <c r="U51" s="37" t="str"/>
      <c r="V51" s="37" t="str"/>
      <c r="W51" s="37" t="str"/>
      <c r="X51" s="37" t="str"/>
      <c r="Y51" s="37" t="str"/>
      <c r="Z51" s="37" t="str"/>
      <c r="AA51" s="37" t="str"/>
      <c r="AB51" s="37" t="str"/>
      <c r="AC51" s="37" t="str"/>
      <c r="AD51" s="37" t="str"/>
      <c r="AE51" s="37" t="str"/>
      <c r="AF51" s="37" t="str"/>
      <c r="AG51" s="37" t="str"/>
      <c r="AH51" s="37" t="str"/>
      <c r="AI51" s="37" t="str"/>
      <c r="AJ51" s="37" t="str"/>
      <c r="AK51" s="37" t="str"/>
      <c r="AL51" s="37" t="str"/>
      <c r="AM51" s="37" t="str"/>
      <c r="AN51" s="37" t="str"/>
      <c r="AO51" s="37" t="str"/>
      <c r="AP51" s="37" t="str"/>
      <c r="AQ51" s="37" t="str"/>
      <c r="AR51" s="37" t="str"/>
      <c r="AS51" s="37" t="str"/>
      <c r="AT51" s="37" t="str"/>
      <c r="AU51" s="37" t="str"/>
      <c r="AV51" s="37" t="str"/>
      <c r="AW51" s="37" t="str"/>
      <c r="AX51" s="37" t="str"/>
      <c r="AY51" s="37" t="str"/>
      <c r="AZ51" s="37" t="str"/>
      <c r="BA51" s="37" t="str"/>
      <c r="BB51" s="37" t="str"/>
      <c r="BC51" s="37" t="str"/>
      <c r="BD51" s="37" t="str"/>
      <c r="BE51" s="37" t="str"/>
      <c r="BF51" s="37" t="str"/>
      <c r="BG51" s="37" t="str"/>
      <c r="BH51" s="37" t="str"/>
      <c r="BI51" s="37" t="str"/>
      <c r="BJ51" s="37" t="str"/>
      <c r="BK51" s="37" t="str"/>
      <c r="BL51" s="37" t="str"/>
      <c r="BM51" s="37" t="str"/>
      <c r="BN51" s="37" t="str"/>
      <c r="BO51" s="37" t="str"/>
      <c r="BP51" s="37" t="str"/>
      <c r="BQ51" s="37" t="str"/>
      <c r="BR51" s="37" t="str"/>
      <c r="BS51" s="37" t="str"/>
      <c r="BT51" s="37" t="str"/>
      <c r="BU51" s="37" t="str"/>
      <c r="BV51" s="37" t="str"/>
      <c r="BW51" s="37" t="str"/>
      <c r="BX51" s="37" t="str"/>
      <c r="BY51" s="37" t="str"/>
      <c r="BZ51" s="37" t="str"/>
      <c r="CA51" s="37" t="str"/>
      <c r="CB51" s="37" t="str"/>
      <c r="CC51" s="37" t="str"/>
      <c r="CD51" s="37" t="str"/>
      <c r="CE51" s="37" t="str"/>
      <c r="CF51" s="37" t="str"/>
      <c r="CG51" s="37" t="str"/>
      <c r="CH51" s="37" t="str"/>
      <c r="CI51" s="37" t="str"/>
      <c r="CJ51" s="37" t="str"/>
      <c r="CK51" s="37" t="str"/>
      <c r="CL51" s="37" t="str"/>
      <c r="CM51" s="37" t="str"/>
      <c r="CN51" s="37" t="str"/>
      <c r="CO51" s="37" t="str"/>
      <c r="CP51" s="37" t="str"/>
      <c r="CQ51" s="37" t="str"/>
      <c r="CR51" s="37" t="str"/>
      <c r="CS51" s="37" t="str"/>
      <c r="CT51" s="37" t="str"/>
      <c r="CU51" s="37" t="str"/>
      <c r="CV51" s="37" t="str"/>
      <c r="CW51" s="37" t="str"/>
      <c r="CX51" s="37" t="str"/>
      <c r="CY51" s="37" t="str"/>
      <c r="CZ51" s="37" t="str"/>
      <c r="DA51" s="37" t="str"/>
      <c r="DB51" s="37" t="str"/>
      <c r="DC51" s="37" t="str"/>
      <c r="DD51" s="37" t="str"/>
      <c r="DE51" s="37" t="str"/>
      <c r="DF51" s="37" t="str"/>
      <c r="DG51" s="37" t="str"/>
      <c r="DH51" s="37" t="str"/>
      <c r="DI51" s="37" t="str"/>
      <c r="DJ51" s="37" t="str"/>
      <c r="DK51" s="37" t="str"/>
      <c r="DL51" s="37" t="str"/>
      <c r="DM51" s="37" t="str"/>
      <c r="DN51" s="37" t="str"/>
      <c r="DO51" s="37" t="str"/>
      <c r="DP51" s="37" t="str"/>
      <c r="DQ51" s="37" t="str"/>
      <c r="DR51" s="37" t="str"/>
      <c r="DS51" s="37" t="str"/>
      <c r="DT51" s="37" t="str"/>
      <c r="DU51" s="37" t="str"/>
      <c r="DV51" s="37" t="str"/>
      <c r="DW51" s="37" t="str"/>
      <c r="DX51" s="37" t="str"/>
      <c r="DY51" s="37" t="str"/>
      <c r="DZ51" s="37" t="str"/>
      <c r="EA51" s="37" t="str"/>
      <c r="EB51" s="37" t="str"/>
      <c r="EC51" s="37" t="str"/>
      <c r="ED51" s="37" t="str"/>
      <c r="EE51" s="37" t="str"/>
      <c r="EF51" s="37" t="str"/>
      <c r="EG51" s="37" t="str"/>
      <c r="EH51" s="37" t="str"/>
      <c r="EI51" s="37" t="str"/>
      <c r="EJ51" s="37" t="str"/>
      <c r="EK51" s="37" t="str"/>
      <c r="EL51" s="37" t="str"/>
      <c r="EM51" s="37" t="str"/>
    </row>
    <row r="52">
      <c r="B52" s="37" t="str"/>
      <c r="C52" s="37" t="str"/>
      <c r="D52" s="37" t="str"/>
      <c r="E52" s="37" t="str"/>
      <c r="F52" s="37" t="str"/>
      <c r="G52" s="37" t="str"/>
      <c r="H52" s="37" t="str"/>
      <c r="I52" s="37" t="str"/>
      <c r="J52" s="37" t="str"/>
      <c r="K52" s="37" t="str"/>
      <c r="L52" s="37" t="str"/>
      <c r="M52" s="37" t="str"/>
      <c r="N52" s="37" t="str"/>
      <c r="O52" s="37" t="str"/>
      <c r="P52" s="37" t="str"/>
      <c r="Q52" s="37" t="str"/>
      <c r="R52" s="37" t="str"/>
      <c r="S52" s="37" t="str"/>
      <c r="T52" s="37" t="str"/>
      <c r="U52" s="37" t="str"/>
      <c r="V52" s="37" t="str"/>
      <c r="W52" s="37" t="str"/>
      <c r="X52" s="37" t="str"/>
      <c r="Y52" s="37" t="str"/>
      <c r="Z52" s="37" t="str"/>
      <c r="AA52" s="37" t="str"/>
      <c r="AB52" s="37" t="str"/>
      <c r="AC52" s="37" t="str"/>
      <c r="AD52" s="37" t="str"/>
      <c r="AE52" s="37" t="str"/>
      <c r="AF52" s="37" t="str"/>
      <c r="AG52" s="37" t="str"/>
      <c r="AH52" s="37" t="str"/>
      <c r="AI52" s="37" t="str"/>
      <c r="AJ52" s="37" t="str"/>
      <c r="AK52" s="37" t="str"/>
      <c r="AL52" s="37" t="str"/>
      <c r="AM52" s="37" t="str"/>
      <c r="AN52" s="37" t="str"/>
      <c r="AO52" s="37" t="str"/>
      <c r="AP52" s="37" t="str"/>
      <c r="AQ52" s="37" t="str"/>
      <c r="AR52" s="37" t="str"/>
      <c r="AS52" s="37" t="str"/>
      <c r="AT52" s="37" t="str"/>
      <c r="AU52" s="37" t="str"/>
      <c r="AV52" s="37" t="str"/>
      <c r="AW52" s="37" t="str"/>
      <c r="AX52" s="37" t="str"/>
      <c r="AY52" s="37" t="str"/>
      <c r="AZ52" s="37" t="str"/>
      <c r="BA52" s="37" t="str"/>
      <c r="BB52" s="37" t="str"/>
      <c r="BC52" s="37" t="str"/>
      <c r="BD52" s="37" t="str"/>
      <c r="BE52" s="37" t="str"/>
      <c r="BF52" s="37" t="str"/>
      <c r="BG52" s="37" t="str"/>
      <c r="BH52" s="37" t="str"/>
      <c r="BI52" s="37" t="str"/>
      <c r="BJ52" s="37" t="str"/>
      <c r="BK52" s="37" t="str"/>
      <c r="BL52" s="37" t="str"/>
      <c r="BM52" s="37" t="str"/>
      <c r="BN52" s="37" t="str"/>
      <c r="BO52" s="37" t="str"/>
      <c r="BP52" s="37" t="str"/>
      <c r="BQ52" s="37" t="str"/>
      <c r="BR52" s="37" t="str"/>
      <c r="BS52" s="37" t="str"/>
      <c r="BT52" s="37" t="str"/>
      <c r="BU52" s="37" t="str"/>
      <c r="BV52" s="37" t="str"/>
      <c r="BW52" s="37" t="str"/>
      <c r="BX52" s="37" t="str"/>
      <c r="BY52" s="37" t="str"/>
      <c r="BZ52" s="37" t="str"/>
      <c r="CA52" s="37" t="str"/>
      <c r="CB52" s="37" t="str"/>
      <c r="CC52" s="37" t="str"/>
      <c r="CD52" s="37" t="str"/>
      <c r="CE52" s="37" t="str"/>
      <c r="CF52" s="37" t="str"/>
      <c r="CG52" s="37" t="str"/>
      <c r="CH52" s="37" t="str"/>
      <c r="CI52" s="37" t="str"/>
      <c r="CJ52" s="37" t="str"/>
      <c r="CK52" s="37" t="str"/>
      <c r="CL52" s="37" t="str"/>
      <c r="CM52" s="37" t="str"/>
      <c r="CN52" s="37" t="str"/>
      <c r="CO52" s="37" t="str"/>
      <c r="CP52" s="37" t="str"/>
      <c r="CQ52" s="37" t="str"/>
      <c r="CR52" s="37" t="str"/>
      <c r="CS52" s="37" t="str"/>
      <c r="CT52" s="37" t="str"/>
      <c r="CU52" s="37" t="str"/>
      <c r="CV52" s="37" t="str"/>
      <c r="CW52" s="37" t="str"/>
      <c r="CX52" s="37" t="str"/>
      <c r="CY52" s="37" t="str"/>
      <c r="CZ52" s="37" t="str"/>
      <c r="DA52" s="37" t="str"/>
      <c r="DB52" s="37" t="str"/>
      <c r="DC52" s="37" t="str"/>
      <c r="DD52" s="37" t="str"/>
      <c r="DE52" s="37" t="str"/>
      <c r="DF52" s="37" t="str"/>
      <c r="DG52" s="37" t="str"/>
      <c r="DH52" s="37" t="str"/>
      <c r="DI52" s="37" t="str"/>
      <c r="DJ52" s="37" t="str"/>
      <c r="DK52" s="37" t="str"/>
      <c r="DL52" s="37" t="str"/>
      <c r="DM52" s="37" t="str"/>
      <c r="DN52" s="37" t="str"/>
      <c r="DO52" s="37" t="str"/>
      <c r="DP52" s="37" t="str"/>
      <c r="DQ52" s="37" t="str"/>
      <c r="DR52" s="37" t="str"/>
      <c r="DS52" s="37" t="str"/>
      <c r="DT52" s="37" t="str"/>
      <c r="DU52" s="37" t="str"/>
      <c r="DV52" s="37" t="str"/>
      <c r="DW52" s="37" t="str"/>
      <c r="DX52" s="37" t="str"/>
      <c r="DY52" s="37" t="str"/>
      <c r="DZ52" s="37" t="str"/>
      <c r="EA52" s="37" t="str"/>
      <c r="EB52" s="37" t="str"/>
      <c r="EC52" s="37" t="str"/>
      <c r="ED52" s="37" t="str"/>
      <c r="EE52" s="37" t="str"/>
      <c r="EF52" s="37" t="str"/>
      <c r="EG52" s="37" t="str"/>
      <c r="EH52" s="37" t="str"/>
      <c r="EI52" s="37" t="str"/>
      <c r="EJ52" s="37" t="str"/>
      <c r="EK52" s="37" t="str"/>
      <c r="EL52" s="37" t="str"/>
      <c r="EM52" s="37" t="str"/>
    </row>
    <row r="53">
      <c r="B53" s="37" t="str"/>
      <c r="C53" s="37" t="str"/>
      <c r="D53" s="37" t="str"/>
      <c r="E53" s="37" t="str"/>
      <c r="F53" s="37" t="str"/>
      <c r="G53" s="37" t="str"/>
      <c r="H53" s="37" t="str"/>
      <c r="I53" s="37" t="str"/>
      <c r="J53" s="37" t="str"/>
      <c r="K53" s="37" t="str"/>
      <c r="L53" s="37" t="str"/>
      <c r="M53" s="37" t="str"/>
      <c r="N53" s="37" t="str"/>
      <c r="O53" s="37" t="str"/>
      <c r="P53" s="37" t="str"/>
      <c r="Q53" s="37" t="str"/>
      <c r="R53" s="37" t="str"/>
      <c r="S53" s="37" t="str"/>
      <c r="T53" s="37" t="str"/>
      <c r="U53" s="37" t="str"/>
      <c r="V53" s="37" t="str"/>
      <c r="W53" s="37" t="str"/>
      <c r="X53" s="37" t="str"/>
      <c r="Y53" s="37" t="str"/>
      <c r="Z53" s="37" t="str"/>
      <c r="AA53" s="37" t="str"/>
      <c r="AB53" s="37" t="str"/>
      <c r="AC53" s="37" t="str"/>
      <c r="AD53" s="37" t="str"/>
      <c r="AE53" s="37" t="str"/>
      <c r="AF53" s="37" t="str"/>
      <c r="AG53" s="37" t="str"/>
      <c r="AH53" s="37" t="str"/>
      <c r="AI53" s="37" t="str"/>
      <c r="AJ53" s="37" t="str"/>
      <c r="AK53" s="37" t="str"/>
      <c r="AL53" s="37" t="str"/>
      <c r="AM53" s="37" t="str"/>
      <c r="AN53" s="37" t="str"/>
      <c r="AO53" s="37" t="str"/>
      <c r="AP53" s="37" t="str"/>
      <c r="AQ53" s="37" t="str"/>
      <c r="AR53" s="37" t="str"/>
      <c r="AS53" s="37" t="str"/>
      <c r="AT53" s="37" t="str"/>
      <c r="AU53" s="37" t="str"/>
      <c r="AV53" s="37" t="str"/>
      <c r="AW53" s="37" t="str"/>
      <c r="AX53" s="37" t="str"/>
      <c r="AY53" s="37" t="str"/>
      <c r="AZ53" s="37" t="str"/>
      <c r="BA53" s="37" t="str"/>
      <c r="BB53" s="37" t="str"/>
      <c r="BC53" s="37" t="str"/>
      <c r="BD53" s="37" t="str"/>
      <c r="BE53" s="37" t="str"/>
      <c r="BF53" s="37" t="str"/>
      <c r="BG53" s="37" t="str"/>
      <c r="BH53" s="37" t="str"/>
      <c r="BI53" s="37" t="str"/>
      <c r="BJ53" s="37" t="str"/>
      <c r="BK53" s="37" t="str"/>
      <c r="BL53" s="37" t="str"/>
      <c r="BM53" s="37" t="str"/>
      <c r="BN53" s="37" t="str"/>
      <c r="BO53" s="37" t="str"/>
      <c r="BP53" s="37" t="str"/>
      <c r="BQ53" s="37" t="str"/>
      <c r="BR53" s="37" t="str"/>
      <c r="BS53" s="37" t="str"/>
      <c r="BT53" s="37" t="str"/>
      <c r="BU53" s="37" t="str"/>
      <c r="BV53" s="37" t="str"/>
      <c r="BW53" s="37" t="str"/>
      <c r="BX53" s="37" t="str"/>
      <c r="BY53" s="37" t="str"/>
      <c r="BZ53" s="37" t="str"/>
      <c r="CA53" s="37" t="str"/>
      <c r="CB53" s="37" t="str"/>
      <c r="CC53" s="37" t="str"/>
      <c r="CD53" s="37" t="str"/>
      <c r="CE53" s="37" t="str"/>
      <c r="CF53" s="37" t="str"/>
      <c r="CG53" s="37" t="str"/>
      <c r="CH53" s="37" t="str"/>
      <c r="CI53" s="37" t="str"/>
      <c r="CJ53" s="37" t="str"/>
      <c r="CK53" s="37" t="str"/>
      <c r="CL53" s="37" t="str"/>
      <c r="CM53" s="37" t="str"/>
      <c r="CN53" s="37" t="str"/>
      <c r="CO53" s="37" t="str"/>
      <c r="CP53" s="37" t="str"/>
      <c r="CQ53" s="37" t="str"/>
      <c r="CR53" s="37" t="str"/>
      <c r="CS53" s="37" t="str"/>
      <c r="CT53" s="37" t="str"/>
      <c r="CU53" s="37" t="str"/>
      <c r="CV53" s="37" t="str"/>
      <c r="CW53" s="37" t="str"/>
      <c r="CX53" s="37" t="str"/>
      <c r="CY53" s="37" t="str"/>
      <c r="CZ53" s="37" t="str"/>
      <c r="DA53" s="37" t="str"/>
      <c r="DB53" s="37" t="str"/>
      <c r="DC53" s="37" t="str"/>
      <c r="DD53" s="37" t="str"/>
      <c r="DE53" s="37" t="str"/>
      <c r="DF53" s="37" t="str"/>
      <c r="DG53" s="37" t="str"/>
      <c r="DH53" s="37" t="str"/>
      <c r="DI53" s="37" t="str"/>
      <c r="DJ53" s="37" t="str"/>
      <c r="DK53" s="37" t="str"/>
      <c r="DL53" s="37" t="str"/>
      <c r="DM53" s="37" t="str"/>
      <c r="DN53" s="37" t="str"/>
      <c r="DO53" s="37" t="str"/>
      <c r="DP53" s="37" t="str"/>
      <c r="DQ53" s="37" t="str"/>
      <c r="DR53" s="37" t="str"/>
      <c r="DS53" s="37" t="str"/>
      <c r="DT53" s="37" t="str"/>
      <c r="DU53" s="37" t="str"/>
      <c r="DV53" s="37" t="str"/>
      <c r="DW53" s="37" t="str"/>
      <c r="DX53" s="37" t="str"/>
      <c r="DY53" s="37" t="str"/>
      <c r="DZ53" s="37" t="str"/>
      <c r="EA53" s="37" t="str"/>
      <c r="EB53" s="37" t="str"/>
      <c r="EC53" s="37" t="str"/>
      <c r="ED53" s="37" t="str"/>
      <c r="EE53" s="37" t="str"/>
      <c r="EF53" s="37" t="str"/>
      <c r="EG53" s="37" t="str"/>
      <c r="EH53" s="37" t="str"/>
      <c r="EI53" s="37" t="str"/>
      <c r="EJ53" s="37" t="str"/>
      <c r="EK53" s="37" t="str"/>
      <c r="EL53" s="37" t="str"/>
      <c r="EM53" s="37" t="str"/>
    </row>
    <row r="54">
      <c r="B54" s="37" t="str"/>
      <c r="C54" s="37" t="str"/>
      <c r="D54" s="37" t="str"/>
      <c r="E54" s="37" t="str"/>
      <c r="F54" s="37" t="str"/>
      <c r="G54" s="37" t="str"/>
      <c r="H54" s="37" t="str"/>
      <c r="I54" s="37" t="str"/>
      <c r="J54" s="37" t="str"/>
      <c r="K54" s="37" t="str"/>
      <c r="L54" s="37" t="str"/>
      <c r="M54" s="37" t="str"/>
      <c r="N54" s="37" t="str"/>
      <c r="O54" s="37" t="str"/>
      <c r="P54" s="37" t="str"/>
      <c r="Q54" s="37" t="str"/>
      <c r="R54" s="37" t="str"/>
      <c r="S54" s="37" t="str"/>
      <c r="T54" s="37" t="str"/>
      <c r="U54" s="37" t="str"/>
      <c r="V54" s="37" t="str"/>
      <c r="W54" s="37" t="str"/>
      <c r="X54" s="37" t="str"/>
      <c r="Y54" s="37" t="str"/>
      <c r="Z54" s="37" t="str"/>
      <c r="AA54" s="37" t="str"/>
      <c r="AB54" s="37" t="str"/>
      <c r="AC54" s="37" t="str"/>
      <c r="AD54" s="37" t="str"/>
      <c r="AE54" s="37" t="str"/>
      <c r="AF54" s="37" t="str"/>
      <c r="AG54" s="37" t="str"/>
      <c r="AH54" s="37" t="str"/>
      <c r="AI54" s="37" t="str"/>
      <c r="AJ54" s="37" t="str"/>
      <c r="AK54" s="37" t="str"/>
      <c r="AL54" s="37" t="str"/>
      <c r="AM54" s="37" t="str"/>
      <c r="AN54" s="37" t="str"/>
      <c r="AO54" s="37" t="str"/>
      <c r="AP54" s="37" t="str"/>
      <c r="AQ54" s="37" t="str"/>
      <c r="AR54" s="37" t="str"/>
      <c r="AS54" s="37" t="str"/>
      <c r="AT54" s="37" t="str"/>
      <c r="AU54" s="37" t="str"/>
      <c r="AV54" s="37" t="str"/>
      <c r="AW54" s="37" t="str"/>
      <c r="AX54" s="37" t="str"/>
      <c r="AY54" s="37" t="str"/>
      <c r="AZ54" s="37" t="str"/>
      <c r="BA54" s="37" t="str"/>
      <c r="BB54" s="37" t="str"/>
      <c r="BC54" s="37" t="str"/>
      <c r="BD54" s="37" t="str"/>
      <c r="BE54" s="37" t="str"/>
      <c r="BF54" s="37" t="str"/>
      <c r="BG54" s="37" t="str"/>
      <c r="BH54" s="37" t="str"/>
      <c r="BI54" s="37" t="str"/>
      <c r="BJ54" s="37" t="str"/>
      <c r="BK54" s="37" t="str"/>
      <c r="BL54" s="37" t="str"/>
      <c r="BM54" s="37" t="str"/>
      <c r="BN54" s="37" t="str"/>
      <c r="BO54" s="37" t="str"/>
      <c r="BP54" s="37" t="str"/>
      <c r="BQ54" s="37" t="str"/>
      <c r="BR54" s="37" t="str"/>
      <c r="BS54" s="37" t="str"/>
      <c r="BT54" s="37" t="str"/>
      <c r="BU54" s="37" t="str"/>
      <c r="BV54" s="37" t="str"/>
      <c r="BW54" s="37" t="str"/>
      <c r="BX54" s="37" t="str"/>
      <c r="BY54" s="37" t="str"/>
      <c r="BZ54" s="37" t="str"/>
      <c r="CA54" s="37" t="str"/>
      <c r="CB54" s="37" t="str"/>
      <c r="CC54" s="37" t="str"/>
      <c r="CD54" s="37" t="str"/>
      <c r="CE54" s="37" t="str"/>
      <c r="CF54" s="37" t="str"/>
      <c r="CG54" s="37" t="str"/>
      <c r="CH54" s="37" t="str"/>
      <c r="CI54" s="37" t="str"/>
      <c r="CJ54" s="37" t="str"/>
      <c r="CK54" s="37" t="str"/>
      <c r="CL54" s="37" t="str"/>
      <c r="CM54" s="37" t="str"/>
      <c r="CN54" s="37" t="str"/>
      <c r="CO54" s="37" t="str"/>
      <c r="CP54" s="37" t="str"/>
      <c r="CQ54" s="37" t="str"/>
      <c r="CR54" s="37" t="str"/>
      <c r="CS54" s="37" t="str"/>
      <c r="CT54" s="37" t="str"/>
      <c r="CU54" s="37" t="str"/>
      <c r="CV54" s="37" t="str"/>
      <c r="CW54" s="37" t="str"/>
      <c r="CX54" s="37" t="str"/>
      <c r="CY54" s="37" t="str"/>
      <c r="CZ54" s="37" t="str"/>
      <c r="DA54" s="37" t="str"/>
      <c r="DB54" s="37" t="str"/>
      <c r="DC54" s="37" t="str"/>
      <c r="DD54" s="37" t="str"/>
      <c r="DE54" s="37" t="str"/>
      <c r="DF54" s="37" t="str"/>
      <c r="DG54" s="37" t="str"/>
      <c r="DH54" s="37" t="str"/>
      <c r="DI54" s="37" t="str"/>
      <c r="DJ54" s="37" t="str"/>
      <c r="DK54" s="37" t="str"/>
      <c r="DL54" s="37" t="str"/>
      <c r="DM54" s="37" t="str"/>
      <c r="DN54" s="37" t="str"/>
      <c r="DO54" s="37" t="str"/>
      <c r="DP54" s="37" t="str"/>
      <c r="DQ54" s="37" t="str"/>
      <c r="DR54" s="37" t="str"/>
      <c r="DS54" s="37" t="str"/>
      <c r="DT54" s="37" t="str"/>
      <c r="DU54" s="37" t="str"/>
      <c r="DV54" s="37" t="str"/>
      <c r="DW54" s="37" t="str"/>
      <c r="DX54" s="37" t="str"/>
      <c r="DY54" s="37" t="str"/>
      <c r="DZ54" s="37" t="str"/>
      <c r="EA54" s="37" t="str"/>
      <c r="EB54" s="37" t="str"/>
      <c r="EC54" s="37" t="str"/>
      <c r="ED54" s="37" t="str"/>
      <c r="EE54" s="37" t="str"/>
      <c r="EF54" s="37" t="str"/>
      <c r="EG54" s="37" t="str"/>
      <c r="EH54" s="37" t="str"/>
      <c r="EI54" s="37" t="str"/>
      <c r="EJ54" s="37" t="str"/>
      <c r="EK54" s="37" t="str"/>
      <c r="EL54" s="37" t="str"/>
      <c r="EM54" s="37" t="str"/>
    </row>
    <row r="55">
      <c r="B55" s="37" t="str"/>
      <c r="C55" s="37" t="str"/>
      <c r="D55" s="37" t="str"/>
      <c r="E55" s="37" t="str"/>
      <c r="F55" s="37" t="str"/>
      <c r="G55" s="37" t="str"/>
      <c r="H55" s="37" t="str"/>
      <c r="I55" s="37" t="str"/>
      <c r="J55" s="37" t="str"/>
      <c r="K55" s="37" t="str"/>
      <c r="L55" s="37" t="str"/>
      <c r="M55" s="37" t="str"/>
      <c r="N55" s="37" t="str"/>
      <c r="O55" s="37" t="str"/>
      <c r="P55" s="37" t="str"/>
      <c r="Q55" s="37" t="str"/>
      <c r="R55" s="37" t="str"/>
      <c r="S55" s="37" t="str"/>
      <c r="T55" s="37" t="str"/>
      <c r="U55" s="37" t="str"/>
      <c r="V55" s="37" t="str"/>
      <c r="W55" s="37" t="str"/>
      <c r="X55" s="37" t="str"/>
      <c r="Y55" s="37" t="str"/>
      <c r="Z55" s="37" t="str"/>
      <c r="AA55" s="37" t="str"/>
      <c r="AB55" s="37" t="str"/>
      <c r="AC55" s="37" t="str"/>
      <c r="AD55" s="37" t="str"/>
      <c r="AE55" s="37" t="str"/>
      <c r="AF55" s="37" t="str"/>
      <c r="AG55" s="37" t="str"/>
      <c r="AH55" s="37" t="str"/>
      <c r="AI55" s="37" t="str"/>
      <c r="AJ55" s="37" t="str"/>
      <c r="AK55" s="37" t="str"/>
      <c r="AL55" s="37" t="str"/>
      <c r="AM55" s="37" t="str"/>
      <c r="AN55" s="37" t="str"/>
      <c r="AO55" s="37" t="str"/>
      <c r="AP55" s="37" t="str"/>
      <c r="AQ55" s="37" t="str"/>
      <c r="AR55" s="37" t="str"/>
      <c r="AS55" s="37" t="str"/>
      <c r="AT55" s="37" t="str"/>
      <c r="AU55" s="37" t="str"/>
      <c r="AV55" s="37" t="str"/>
      <c r="AW55" s="37" t="str"/>
      <c r="AX55" s="37" t="str"/>
      <c r="AY55" s="37" t="str"/>
      <c r="AZ55" s="37" t="str"/>
      <c r="BA55" s="37" t="str"/>
      <c r="BB55" s="37" t="str"/>
      <c r="BC55" s="37" t="str"/>
      <c r="BD55" s="37" t="str"/>
      <c r="BE55" s="37" t="str"/>
      <c r="BF55" s="37" t="str"/>
      <c r="BG55" s="37" t="str"/>
      <c r="BH55" s="37" t="str"/>
      <c r="BI55" s="37" t="str"/>
      <c r="BJ55" s="37" t="str"/>
      <c r="BK55" s="37" t="str"/>
      <c r="BL55" s="37" t="str"/>
      <c r="BM55" s="37" t="str"/>
      <c r="BN55" s="37" t="str"/>
      <c r="BO55" s="37" t="str"/>
      <c r="BP55" s="37" t="str"/>
      <c r="BQ55" s="37" t="str"/>
      <c r="BR55" s="37" t="str"/>
      <c r="BS55" s="37" t="str"/>
      <c r="BT55" s="37" t="str"/>
      <c r="BU55" s="37" t="str"/>
      <c r="BV55" s="37" t="str"/>
      <c r="BW55" s="37" t="str"/>
      <c r="BX55" s="37" t="str"/>
      <c r="BY55" s="37" t="str"/>
      <c r="BZ55" s="37" t="str"/>
      <c r="CA55" s="37" t="str"/>
      <c r="CB55" s="37" t="str"/>
      <c r="CC55" s="37" t="str"/>
      <c r="CD55" s="37" t="str"/>
      <c r="CE55" s="37" t="str"/>
      <c r="CF55" s="37" t="str"/>
      <c r="CG55" s="37" t="str"/>
      <c r="CH55" s="37" t="str"/>
      <c r="CI55" s="37" t="str"/>
      <c r="CJ55" s="37" t="str"/>
      <c r="CK55" s="37" t="str"/>
      <c r="CL55" s="37" t="str"/>
      <c r="CM55" s="37" t="str"/>
      <c r="CN55" s="37" t="str"/>
      <c r="CO55" s="37" t="str"/>
      <c r="CP55" s="37" t="str"/>
      <c r="CQ55" s="37" t="str"/>
      <c r="CR55" s="37" t="str"/>
      <c r="CS55" s="37" t="str"/>
      <c r="CT55" s="37" t="str"/>
      <c r="CU55" s="37" t="str"/>
      <c r="CV55" s="37" t="str"/>
      <c r="CW55" s="37" t="str"/>
      <c r="CX55" s="37" t="str"/>
      <c r="CY55" s="37" t="str"/>
      <c r="CZ55" s="37" t="str"/>
      <c r="DA55" s="37" t="str"/>
      <c r="DB55" s="37" t="str"/>
      <c r="DC55" s="37" t="str"/>
      <c r="DD55" s="37" t="str"/>
      <c r="DE55" s="37" t="str"/>
      <c r="DF55" s="37" t="str"/>
      <c r="DG55" s="37" t="str"/>
      <c r="DH55" s="37" t="str"/>
      <c r="DI55" s="37" t="str"/>
      <c r="DJ55" s="37" t="str"/>
      <c r="DK55" s="37" t="str"/>
      <c r="DL55" s="37" t="str"/>
      <c r="DM55" s="37" t="str"/>
      <c r="DN55" s="37" t="str"/>
      <c r="DO55" s="37" t="str"/>
      <c r="DP55" s="37" t="str"/>
      <c r="DQ55" s="37" t="str"/>
      <c r="DR55" s="37" t="str"/>
      <c r="DS55" s="37" t="str"/>
      <c r="DT55" s="37" t="str"/>
      <c r="DU55" s="37" t="str"/>
      <c r="DV55" s="37" t="str"/>
      <c r="DW55" s="37" t="str"/>
      <c r="DX55" s="37" t="str"/>
      <c r="DY55" s="37" t="str"/>
      <c r="DZ55" s="37" t="str"/>
      <c r="EA55" s="37" t="str"/>
      <c r="EB55" s="37" t="str"/>
      <c r="EC55" s="37" t="str"/>
      <c r="ED55" s="37" t="str"/>
      <c r="EE55" s="37" t="str"/>
      <c r="EF55" s="37" t="str"/>
      <c r="EG55" s="37" t="str"/>
      <c r="EH55" s="37" t="str"/>
      <c r="EI55" s="37" t="str"/>
      <c r="EJ55" s="37" t="str"/>
      <c r="EK55" s="37" t="str"/>
      <c r="EL55" s="37" t="str"/>
      <c r="EM55" s="37" t="str"/>
    </row>
    <row r="56">
      <c r="B56" s="37" t="str"/>
      <c r="C56" s="37" t="str"/>
      <c r="D56" s="37" t="str"/>
      <c r="E56" s="37" t="str"/>
      <c r="F56" s="37" t="str"/>
      <c r="G56" s="37" t="str"/>
      <c r="H56" s="37" t="str"/>
      <c r="I56" s="37" t="str"/>
      <c r="J56" s="37" t="str"/>
      <c r="K56" s="37" t="str"/>
      <c r="L56" s="37" t="str"/>
      <c r="M56" s="37" t="str"/>
      <c r="N56" s="37" t="str"/>
      <c r="O56" s="37" t="str"/>
      <c r="P56" s="37" t="str"/>
      <c r="Q56" s="37" t="str"/>
      <c r="R56" s="37" t="str"/>
      <c r="S56" s="37" t="str"/>
      <c r="T56" s="37" t="str"/>
      <c r="U56" s="37" t="str"/>
      <c r="V56" s="37" t="str"/>
      <c r="W56" s="37" t="str"/>
      <c r="X56" s="37" t="str"/>
      <c r="Y56" s="37" t="str"/>
      <c r="Z56" s="37" t="str"/>
      <c r="AA56" s="37" t="str"/>
      <c r="AB56" s="37" t="str"/>
      <c r="AC56" s="37" t="str"/>
      <c r="AD56" s="37" t="str"/>
      <c r="AE56" s="37" t="str"/>
      <c r="AF56" s="37" t="str"/>
      <c r="AG56" s="37" t="str"/>
      <c r="AH56" s="37" t="str"/>
      <c r="AI56" s="37" t="str"/>
      <c r="AJ56" s="37" t="str"/>
      <c r="AK56" s="37" t="str"/>
      <c r="AL56" s="37" t="str"/>
      <c r="AM56" s="37" t="str"/>
      <c r="AN56" s="37" t="str"/>
      <c r="AO56" s="37" t="str"/>
      <c r="AP56" s="37" t="str"/>
      <c r="AQ56" s="37" t="str"/>
      <c r="AR56" s="37" t="str"/>
      <c r="AS56" s="37" t="str"/>
      <c r="AT56" s="37" t="str"/>
      <c r="AU56" s="37" t="str"/>
      <c r="AV56" s="37" t="str"/>
      <c r="AW56" s="37" t="str"/>
      <c r="AX56" s="37" t="str"/>
      <c r="AY56" s="37" t="str"/>
      <c r="AZ56" s="37" t="str"/>
      <c r="BA56" s="37" t="str"/>
      <c r="BB56" s="37" t="str"/>
      <c r="BC56" s="37" t="str"/>
      <c r="BD56" s="37" t="str"/>
      <c r="BE56" s="37" t="str"/>
      <c r="BF56" s="37" t="str"/>
      <c r="BG56" s="37" t="str"/>
      <c r="BH56" s="37" t="str"/>
      <c r="BI56" s="37" t="str"/>
      <c r="BJ56" s="37" t="str"/>
      <c r="BK56" s="37" t="str"/>
      <c r="BL56" s="37" t="str"/>
      <c r="BM56" s="37" t="str"/>
      <c r="BN56" s="37" t="str"/>
      <c r="BO56" s="37" t="str"/>
      <c r="BP56" s="37" t="str"/>
      <c r="BQ56" s="37" t="str"/>
      <c r="BR56" s="37" t="str"/>
      <c r="BS56" s="37" t="str"/>
      <c r="BT56" s="37" t="str"/>
      <c r="BU56" s="37" t="str"/>
      <c r="BV56" s="37" t="str"/>
      <c r="BW56" s="37" t="str"/>
      <c r="BX56" s="37" t="str"/>
      <c r="BY56" s="37" t="str"/>
      <c r="BZ56" s="37" t="str"/>
      <c r="CA56" s="37" t="str"/>
      <c r="CB56" s="37" t="str"/>
      <c r="CC56" s="37" t="str"/>
      <c r="CD56" s="37" t="str"/>
      <c r="CE56" s="37" t="str"/>
      <c r="CF56" s="37" t="str"/>
      <c r="CG56" s="37" t="str"/>
      <c r="CH56" s="37" t="str"/>
      <c r="CI56" s="37" t="str"/>
      <c r="CJ56" s="37" t="str"/>
      <c r="CK56" s="37" t="str"/>
      <c r="CL56" s="37" t="str"/>
      <c r="CM56" s="37" t="str"/>
      <c r="CN56" s="37" t="str"/>
      <c r="CO56" s="37" t="str"/>
      <c r="CP56" s="37" t="str"/>
      <c r="CQ56" s="37" t="str"/>
      <c r="CR56" s="37" t="str"/>
      <c r="CS56" s="37" t="str"/>
      <c r="CT56" s="37" t="str"/>
      <c r="CU56" s="37" t="str"/>
      <c r="CV56" s="37" t="str"/>
      <c r="CW56" s="37" t="str"/>
      <c r="CX56" s="37" t="str"/>
      <c r="CY56" s="37" t="str"/>
      <c r="CZ56" s="37" t="str"/>
      <c r="DA56" s="37" t="str"/>
      <c r="DB56" s="37" t="str"/>
      <c r="DC56" s="37" t="str"/>
      <c r="DD56" s="37" t="str"/>
      <c r="DE56" s="37" t="str"/>
      <c r="DF56" s="37" t="str"/>
      <c r="DG56" s="37" t="str"/>
      <c r="DH56" s="37" t="str"/>
      <c r="DI56" s="37" t="str"/>
      <c r="DJ56" s="37" t="str"/>
      <c r="DK56" s="37" t="str"/>
      <c r="DL56" s="37" t="str"/>
      <c r="DM56" s="37" t="str"/>
      <c r="DN56" s="37" t="str"/>
      <c r="DO56" s="37" t="str"/>
      <c r="DP56" s="37" t="str"/>
      <c r="DQ56" s="37" t="str"/>
      <c r="DR56" s="37" t="str"/>
      <c r="DS56" s="37" t="str"/>
      <c r="DT56" s="37" t="str"/>
      <c r="DU56" s="37" t="str"/>
      <c r="DV56" s="37" t="str"/>
      <c r="DW56" s="37" t="str"/>
      <c r="DX56" s="37" t="str"/>
      <c r="DY56" s="37" t="str"/>
      <c r="DZ56" s="37" t="str"/>
      <c r="EA56" s="37" t="str"/>
      <c r="EB56" s="37" t="str"/>
      <c r="EC56" s="37" t="str"/>
      <c r="ED56" s="37" t="str"/>
      <c r="EE56" s="37" t="str"/>
      <c r="EF56" s="37" t="str"/>
      <c r="EG56" s="37" t="str"/>
      <c r="EH56" s="37" t="str"/>
      <c r="EI56" s="37" t="str"/>
      <c r="EJ56" s="37" t="str"/>
      <c r="EK56" s="37" t="str"/>
      <c r="EL56" s="37" t="str"/>
      <c r="EM56" s="37" t="str"/>
    </row>
    <row r="57">
      <c r="B57" s="37" t="str"/>
      <c r="C57" s="37" t="str"/>
      <c r="D57" s="37" t="str"/>
      <c r="E57" s="37" t="str"/>
      <c r="F57" s="37" t="str"/>
      <c r="G57" s="37" t="str"/>
      <c r="H57" s="37" t="str"/>
      <c r="I57" s="37" t="str"/>
      <c r="J57" s="37" t="str"/>
      <c r="K57" s="37" t="str"/>
      <c r="L57" s="37" t="str"/>
      <c r="M57" s="37" t="str"/>
      <c r="N57" s="37" t="str"/>
      <c r="O57" s="37" t="str"/>
      <c r="P57" s="37" t="str"/>
      <c r="Q57" s="37" t="str"/>
      <c r="R57" s="37" t="str"/>
      <c r="S57" s="37" t="str"/>
      <c r="T57" s="37" t="str"/>
      <c r="U57" s="37" t="str"/>
      <c r="V57" s="37" t="str"/>
      <c r="W57" s="37" t="str"/>
      <c r="X57" s="37" t="str"/>
      <c r="Y57" s="37" t="str"/>
      <c r="Z57" s="37" t="str"/>
      <c r="AA57" s="37" t="str"/>
      <c r="AB57" s="37" t="str"/>
      <c r="AC57" s="37" t="str"/>
      <c r="AD57" s="37" t="str"/>
      <c r="AE57" s="37" t="str"/>
      <c r="AF57" s="37" t="str"/>
      <c r="AG57" s="37" t="str"/>
      <c r="AH57" s="37" t="str"/>
      <c r="AI57" s="37" t="str"/>
      <c r="AJ57" s="37" t="str"/>
      <c r="AK57" s="37" t="str"/>
      <c r="AL57" s="37" t="str"/>
      <c r="AM57" s="37" t="str"/>
      <c r="AN57" s="37" t="str"/>
      <c r="AO57" s="37" t="str"/>
      <c r="AP57" s="37" t="str"/>
      <c r="AQ57" s="37" t="str"/>
      <c r="AR57" s="37" t="str"/>
      <c r="AS57" s="37" t="str"/>
      <c r="AT57" s="37" t="str"/>
      <c r="AU57" s="37" t="str"/>
      <c r="AV57" s="37" t="str"/>
      <c r="AW57" s="37" t="str"/>
      <c r="AX57" s="37" t="str"/>
      <c r="AY57" s="37" t="str"/>
      <c r="AZ57" s="37" t="str"/>
      <c r="BA57" s="37" t="str"/>
      <c r="BB57" s="37" t="str"/>
      <c r="BC57" s="37" t="str"/>
      <c r="BD57" s="37" t="str"/>
      <c r="BE57" s="37" t="str"/>
      <c r="BF57" s="37" t="str"/>
      <c r="BG57" s="37" t="str"/>
      <c r="BH57" s="37" t="str"/>
      <c r="BI57" s="37" t="str"/>
      <c r="BJ57" s="37" t="str"/>
      <c r="BK57" s="37" t="str"/>
      <c r="BL57" s="37" t="str"/>
      <c r="BM57" s="37" t="str"/>
      <c r="BN57" s="37" t="str"/>
      <c r="BO57" s="37" t="str"/>
      <c r="BP57" s="37" t="str"/>
      <c r="BQ57" s="37" t="str"/>
      <c r="BR57" s="37" t="str"/>
      <c r="BS57" s="37" t="str"/>
      <c r="BT57" s="37" t="str"/>
      <c r="BU57" s="37" t="str"/>
      <c r="BV57" s="37" t="str"/>
      <c r="BW57" s="37" t="str"/>
      <c r="BX57" s="37" t="str"/>
      <c r="BY57" s="37" t="str"/>
      <c r="BZ57" s="37" t="str"/>
      <c r="CA57" s="37" t="str"/>
      <c r="CB57" s="37" t="str"/>
      <c r="CC57" s="37" t="str"/>
      <c r="CD57" s="37" t="str"/>
      <c r="CE57" s="37" t="str"/>
      <c r="CF57" s="37" t="str"/>
      <c r="CG57" s="37" t="str"/>
      <c r="CH57" s="37" t="str"/>
      <c r="CI57" s="37" t="str"/>
      <c r="CJ57" s="37" t="str"/>
      <c r="CK57" s="37" t="str"/>
      <c r="CL57" s="37" t="str"/>
      <c r="CM57" s="37" t="str"/>
      <c r="CN57" s="37" t="str"/>
      <c r="CO57" s="37" t="str"/>
      <c r="CP57" s="37" t="str"/>
      <c r="CQ57" s="37" t="str"/>
      <c r="CR57" s="37" t="str"/>
      <c r="CS57" s="37" t="str"/>
      <c r="CT57" s="37" t="str"/>
      <c r="CU57" s="37" t="str"/>
      <c r="CV57" s="37" t="str"/>
      <c r="CW57" s="37" t="str"/>
      <c r="CX57" s="37" t="str"/>
      <c r="CY57" s="37" t="str"/>
      <c r="CZ57" s="37" t="str"/>
      <c r="DA57" s="37" t="str"/>
      <c r="DB57" s="37" t="str"/>
      <c r="DC57" s="37" t="str"/>
      <c r="DD57" s="37" t="str"/>
      <c r="DE57" s="37" t="str"/>
      <c r="DF57" s="37" t="str"/>
      <c r="DG57" s="37" t="str"/>
      <c r="DH57" s="37" t="str"/>
      <c r="DI57" s="37" t="str"/>
      <c r="DJ57" s="37" t="str"/>
      <c r="DK57" s="37" t="str"/>
      <c r="DL57" s="37" t="str"/>
      <c r="DM57" s="37" t="str"/>
      <c r="DN57" s="37" t="str"/>
      <c r="DO57" s="37" t="str"/>
      <c r="DP57" s="37" t="str"/>
      <c r="DQ57" s="37" t="str"/>
      <c r="DR57" s="37" t="str"/>
      <c r="DS57" s="37" t="str"/>
      <c r="DT57" s="37" t="str"/>
      <c r="DU57" s="37" t="str"/>
      <c r="DV57" s="37" t="str"/>
      <c r="DW57" s="37" t="str"/>
      <c r="DX57" s="37" t="str"/>
      <c r="DY57" s="37" t="str"/>
      <c r="DZ57" s="37" t="str"/>
      <c r="EA57" s="37" t="str"/>
      <c r="EB57" s="37" t="str"/>
      <c r="EC57" s="37" t="str"/>
      <c r="ED57" s="37" t="str"/>
      <c r="EE57" s="37" t="str"/>
      <c r="EF57" s="37" t="str"/>
      <c r="EG57" s="37" t="str"/>
      <c r="EH57" s="37" t="str"/>
      <c r="EI57" s="37" t="str"/>
      <c r="EJ57" s="37" t="str"/>
      <c r="EK57" s="37" t="str"/>
      <c r="EL57" s="37" t="str"/>
      <c r="EM57" s="37" t="str"/>
    </row>
    <row r="58">
      <c r="B58" s="37" t="str"/>
      <c r="C58" s="37" t="str"/>
      <c r="D58" s="37" t="str"/>
      <c r="E58" s="37" t="str"/>
      <c r="F58" s="37" t="str"/>
      <c r="G58" s="37" t="str"/>
      <c r="H58" s="37" t="str"/>
      <c r="I58" s="37" t="str"/>
      <c r="J58" s="37" t="str"/>
      <c r="K58" s="37" t="str"/>
      <c r="L58" s="37" t="str"/>
      <c r="M58" s="37" t="str"/>
      <c r="N58" s="37" t="str"/>
      <c r="O58" s="37" t="str"/>
      <c r="P58" s="37" t="str"/>
      <c r="Q58" s="37" t="str"/>
      <c r="R58" s="37" t="str"/>
      <c r="S58" s="37" t="str"/>
      <c r="T58" s="37" t="str"/>
      <c r="U58" s="37" t="str"/>
      <c r="V58" s="37" t="str"/>
      <c r="W58" s="37" t="str"/>
      <c r="X58" s="37" t="str"/>
      <c r="Y58" s="37" t="str"/>
      <c r="Z58" s="37" t="str"/>
      <c r="AA58" s="37" t="str"/>
      <c r="AB58" s="37" t="str"/>
      <c r="AC58" s="37" t="str"/>
      <c r="AD58" s="37" t="str"/>
      <c r="AE58" s="37" t="str"/>
      <c r="AF58" s="37" t="str"/>
      <c r="AG58" s="37" t="str"/>
      <c r="AH58" s="37" t="str"/>
      <c r="AI58" s="37" t="str"/>
      <c r="AJ58" s="37" t="str"/>
      <c r="AK58" s="37" t="str"/>
      <c r="AL58" s="37" t="str"/>
      <c r="AM58" s="37" t="str"/>
      <c r="AN58" s="37" t="str"/>
      <c r="AO58" s="37" t="str"/>
      <c r="AP58" s="37" t="str"/>
      <c r="AQ58" s="37" t="str"/>
      <c r="AR58" s="37" t="str"/>
      <c r="AS58" s="37" t="str"/>
      <c r="AT58" s="37" t="str"/>
      <c r="AU58" s="37" t="str"/>
      <c r="AV58" s="37" t="str"/>
      <c r="AW58" s="37" t="str"/>
      <c r="AX58" s="37" t="str"/>
      <c r="AY58" s="37" t="str"/>
      <c r="AZ58" s="37" t="str"/>
      <c r="BA58" s="37" t="str"/>
      <c r="BB58" s="37" t="str"/>
      <c r="BC58" s="37" t="str"/>
      <c r="BD58" s="37" t="str"/>
      <c r="BE58" s="37" t="str"/>
      <c r="BF58" s="37" t="str"/>
      <c r="BG58" s="37" t="str"/>
      <c r="BH58" s="37" t="str"/>
      <c r="BI58" s="37" t="str"/>
      <c r="BJ58" s="37" t="str"/>
      <c r="BK58" s="37" t="str"/>
      <c r="BL58" s="37" t="str"/>
      <c r="BM58" s="37" t="str"/>
      <c r="BN58" s="37" t="str"/>
      <c r="BO58" s="37" t="str"/>
      <c r="BP58" s="37" t="str"/>
      <c r="BQ58" s="37" t="str"/>
      <c r="BR58" s="37" t="str"/>
      <c r="BS58" s="37" t="str"/>
      <c r="BT58" s="37" t="str"/>
      <c r="BU58" s="37" t="str"/>
      <c r="BV58" s="37" t="str"/>
      <c r="BW58" s="37" t="str"/>
      <c r="BX58" s="37" t="str"/>
      <c r="BY58" s="37" t="str"/>
      <c r="BZ58" s="37" t="str"/>
      <c r="CA58" s="37" t="str"/>
      <c r="CB58" s="37" t="str"/>
      <c r="CC58" s="37" t="str"/>
      <c r="CD58" s="37" t="str"/>
      <c r="CE58" s="37" t="str"/>
      <c r="CF58" s="37" t="str"/>
      <c r="CG58" s="37" t="str"/>
      <c r="CH58" s="37" t="str"/>
      <c r="CI58" s="37" t="str"/>
      <c r="CJ58" s="37" t="str"/>
      <c r="CK58" s="37" t="str"/>
      <c r="CL58" s="37" t="str"/>
      <c r="CM58" s="37" t="str"/>
      <c r="CN58" s="37" t="str"/>
      <c r="CO58" s="37" t="str"/>
      <c r="CP58" s="37" t="str"/>
      <c r="CQ58" s="37" t="str"/>
      <c r="CR58" s="37" t="str"/>
      <c r="CS58" s="37" t="str"/>
      <c r="CT58" s="37" t="str"/>
      <c r="CU58" s="37" t="str"/>
      <c r="CV58" s="37" t="str"/>
      <c r="CW58" s="37" t="str"/>
      <c r="CX58" s="37" t="str"/>
      <c r="CY58" s="37" t="str"/>
      <c r="CZ58" s="37" t="str"/>
      <c r="DA58" s="37" t="str"/>
      <c r="DB58" s="37" t="str"/>
      <c r="DC58" s="37" t="str"/>
      <c r="DD58" s="37" t="str"/>
      <c r="DE58" s="37" t="str"/>
      <c r="DF58" s="37" t="str"/>
      <c r="DG58" s="37" t="str"/>
      <c r="DH58" s="37" t="str"/>
      <c r="DI58" s="37" t="str"/>
      <c r="DJ58" s="37" t="str"/>
      <c r="DK58" s="37" t="str"/>
      <c r="DL58" s="37" t="str"/>
      <c r="DM58" s="37" t="str"/>
      <c r="DN58" s="37" t="str"/>
      <c r="DO58" s="37" t="str"/>
      <c r="DP58" s="37" t="str"/>
      <c r="DQ58" s="37" t="str"/>
      <c r="DR58" s="37" t="str"/>
      <c r="DS58" s="37" t="str"/>
      <c r="DT58" s="37" t="str"/>
      <c r="DU58" s="37" t="str"/>
      <c r="DV58" s="37" t="str"/>
      <c r="DW58" s="37" t="str"/>
      <c r="DX58" s="37" t="str"/>
      <c r="DY58" s="37" t="str"/>
      <c r="DZ58" s="37" t="str"/>
      <c r="EA58" s="37" t="str"/>
      <c r="EB58" s="37" t="str"/>
      <c r="EC58" s="37" t="str"/>
      <c r="ED58" s="37" t="str"/>
      <c r="EE58" s="37" t="str"/>
      <c r="EF58" s="37" t="str"/>
      <c r="EG58" s="37" t="str"/>
      <c r="EH58" s="37" t="str"/>
      <c r="EI58" s="37" t="str"/>
      <c r="EJ58" s="37" t="str"/>
      <c r="EK58" s="37" t="str"/>
      <c r="EL58" s="37" t="str"/>
      <c r="EM58" s="37" t="str"/>
    </row>
    <row r="59">
      <c r="B59" s="37" t="str"/>
      <c r="C59" s="37" t="str"/>
      <c r="D59" s="37" t="str"/>
      <c r="E59" s="37" t="str"/>
      <c r="F59" s="37" t="str"/>
      <c r="G59" s="37" t="str"/>
      <c r="H59" s="37" t="str"/>
      <c r="I59" s="37" t="str"/>
      <c r="J59" s="37" t="str"/>
      <c r="K59" s="37" t="str"/>
      <c r="L59" s="37" t="str"/>
      <c r="M59" s="37" t="str"/>
      <c r="N59" s="37" t="str"/>
      <c r="O59" s="37" t="str"/>
      <c r="P59" s="37" t="str"/>
      <c r="Q59" s="37" t="str"/>
      <c r="R59" s="37" t="str"/>
      <c r="S59" s="37" t="str"/>
      <c r="T59" s="37" t="str"/>
      <c r="U59" s="37" t="str"/>
      <c r="V59" s="37" t="str"/>
      <c r="W59" s="37" t="str"/>
      <c r="X59" s="37" t="str"/>
      <c r="Y59" s="37" t="str"/>
      <c r="Z59" s="37" t="str"/>
      <c r="AA59" s="37" t="str"/>
      <c r="AB59" s="37" t="str"/>
      <c r="AC59" s="37" t="str"/>
      <c r="AD59" s="37" t="str"/>
      <c r="AE59" s="37" t="str"/>
      <c r="AF59" s="37" t="str"/>
      <c r="AG59" s="37" t="str"/>
      <c r="AH59" s="37" t="str"/>
      <c r="AI59" s="37" t="str"/>
      <c r="AJ59" s="37" t="str"/>
      <c r="AK59" s="37" t="str"/>
      <c r="AL59" s="37" t="str"/>
      <c r="AM59" s="37" t="str"/>
      <c r="AN59" s="37" t="str"/>
      <c r="AO59" s="37" t="str"/>
      <c r="AP59" s="37" t="str"/>
      <c r="AQ59" s="37" t="str"/>
      <c r="AR59" s="37" t="str"/>
      <c r="AS59" s="37" t="str"/>
      <c r="AT59" s="37" t="str"/>
      <c r="AU59" s="37" t="str"/>
      <c r="AV59" s="37" t="str"/>
      <c r="AW59" s="37" t="str"/>
      <c r="AX59" s="37" t="str"/>
      <c r="AY59" s="37" t="str"/>
      <c r="AZ59" s="37" t="str"/>
      <c r="BA59" s="37" t="str"/>
      <c r="BB59" s="37" t="str"/>
      <c r="BC59" s="37" t="str"/>
      <c r="BD59" s="37" t="str"/>
      <c r="BE59" s="37" t="str"/>
      <c r="BF59" s="37" t="str"/>
      <c r="BG59" s="37" t="str"/>
      <c r="BH59" s="37" t="str"/>
      <c r="BI59" s="37" t="str"/>
      <c r="BJ59" s="37" t="str"/>
      <c r="BK59" s="37" t="str"/>
      <c r="BL59" s="37" t="str"/>
      <c r="BM59" s="37" t="str"/>
      <c r="BN59" s="37" t="str"/>
      <c r="BO59" s="37" t="str"/>
      <c r="BP59" s="37" t="str"/>
      <c r="BQ59" s="37" t="str"/>
      <c r="BR59" s="37" t="str"/>
      <c r="BS59" s="37" t="str"/>
      <c r="BT59" s="37" t="str"/>
      <c r="BU59" s="37" t="str"/>
      <c r="BV59" s="37" t="str"/>
      <c r="BW59" s="37" t="str"/>
      <c r="BX59" s="37" t="str"/>
      <c r="BY59" s="37" t="str"/>
      <c r="BZ59" s="37" t="str"/>
      <c r="CA59" s="37" t="str"/>
      <c r="CB59" s="37" t="str"/>
      <c r="CC59" s="37" t="str"/>
      <c r="CD59" s="37" t="str"/>
      <c r="CE59" s="37" t="str"/>
      <c r="CF59" s="37" t="str"/>
      <c r="CG59" s="37" t="str"/>
      <c r="CH59" s="37" t="str"/>
      <c r="CI59" s="37" t="str"/>
      <c r="CJ59" s="37" t="str"/>
      <c r="CK59" s="37" t="str"/>
      <c r="CL59" s="37" t="str"/>
      <c r="CM59" s="37" t="str"/>
      <c r="CN59" s="37" t="str"/>
      <c r="CO59" s="37" t="str"/>
      <c r="CP59" s="37" t="str"/>
      <c r="CQ59" s="37" t="str"/>
      <c r="CR59" s="37" t="str"/>
      <c r="CS59" s="37" t="str"/>
      <c r="CT59" s="37" t="str"/>
      <c r="CU59" s="37" t="str"/>
      <c r="CV59" s="37" t="str"/>
      <c r="CW59" s="37" t="str"/>
      <c r="CX59" s="37" t="str"/>
      <c r="CY59" s="37" t="str"/>
      <c r="CZ59" s="37" t="str"/>
      <c r="DA59" s="37" t="str"/>
      <c r="DB59" s="37" t="str"/>
      <c r="DC59" s="37" t="str"/>
      <c r="DD59" s="37" t="str"/>
      <c r="DE59" s="37" t="str"/>
      <c r="DF59" s="37" t="str"/>
      <c r="DG59" s="37" t="str"/>
      <c r="DH59" s="37" t="str"/>
      <c r="DI59" s="37" t="str"/>
      <c r="DJ59" s="37" t="str"/>
      <c r="DK59" s="37" t="str"/>
      <c r="DL59" s="37" t="str"/>
      <c r="DM59" s="37" t="str"/>
      <c r="DN59" s="37" t="str"/>
      <c r="DO59" s="37" t="str"/>
      <c r="DP59" s="37" t="str"/>
      <c r="DQ59" s="37" t="str"/>
      <c r="DR59" s="37" t="str"/>
      <c r="DS59" s="37" t="str"/>
      <c r="DT59" s="37" t="str"/>
      <c r="DU59" s="37" t="str"/>
      <c r="DV59" s="37" t="str"/>
      <c r="DW59" s="37" t="str"/>
      <c r="DX59" s="37" t="str"/>
      <c r="DY59" s="37" t="str"/>
      <c r="DZ59" s="37" t="str"/>
      <c r="EA59" s="37" t="str"/>
      <c r="EB59" s="37" t="str"/>
      <c r="EC59" s="37" t="str"/>
      <c r="ED59" s="37" t="str"/>
      <c r="EE59" s="37" t="str"/>
      <c r="EF59" s="37" t="str"/>
      <c r="EG59" s="37" t="str"/>
      <c r="EH59" s="37" t="str"/>
      <c r="EI59" s="37" t="str"/>
      <c r="EJ59" s="37" t="str"/>
      <c r="EK59" s="37" t="str"/>
      <c r="EL59" s="37" t="str"/>
      <c r="EM59" s="37" t="str"/>
    </row>
    <row r="60">
      <c r="B60" s="37" t="str"/>
      <c r="C60" s="37" t="str"/>
      <c r="D60" s="37" t="str"/>
      <c r="E60" s="37" t="str"/>
      <c r="F60" s="37" t="str"/>
      <c r="G60" s="37" t="str"/>
      <c r="H60" s="37" t="str"/>
      <c r="I60" s="37" t="str"/>
      <c r="J60" s="37" t="str"/>
      <c r="K60" s="37" t="str"/>
      <c r="L60" s="37" t="str"/>
      <c r="M60" s="37" t="str"/>
      <c r="N60" s="37" t="str"/>
      <c r="O60" s="37" t="str"/>
      <c r="P60" s="37" t="str"/>
      <c r="Q60" s="37" t="str"/>
      <c r="R60" s="37" t="str"/>
      <c r="S60" s="37" t="str"/>
      <c r="T60" s="37" t="str"/>
      <c r="U60" s="37" t="str"/>
      <c r="V60" s="37" t="str"/>
      <c r="W60" s="37" t="str"/>
      <c r="X60" s="37" t="str"/>
      <c r="Y60" s="37" t="str"/>
      <c r="Z60" s="37" t="str"/>
      <c r="AA60" s="37" t="str"/>
      <c r="AB60" s="37" t="str"/>
      <c r="AC60" s="37" t="str"/>
      <c r="AD60" s="37" t="str"/>
      <c r="AE60" s="37" t="str"/>
      <c r="AF60" s="37" t="str"/>
      <c r="AG60" s="37" t="str"/>
      <c r="AH60" s="37" t="str"/>
      <c r="AI60" s="37" t="str"/>
      <c r="AJ60" s="37" t="str"/>
      <c r="AK60" s="37" t="str"/>
      <c r="AL60" s="37" t="str"/>
      <c r="AM60" s="37" t="str"/>
      <c r="AN60" s="37" t="str"/>
      <c r="AO60" s="37" t="str"/>
      <c r="AP60" s="37" t="str"/>
      <c r="AQ60" s="37" t="str"/>
      <c r="AR60" s="37" t="str"/>
      <c r="AS60" s="37" t="str"/>
      <c r="AT60" s="37" t="str"/>
      <c r="AU60" s="37" t="str"/>
      <c r="AV60" s="37" t="str"/>
      <c r="AW60" s="37" t="str"/>
      <c r="AX60" s="37" t="str"/>
      <c r="AY60" s="37" t="str"/>
      <c r="AZ60" s="37" t="str"/>
      <c r="BA60" s="37" t="str"/>
      <c r="BB60" s="37" t="str"/>
      <c r="BC60" s="37" t="str"/>
      <c r="BD60" s="37" t="str"/>
      <c r="BE60" s="37" t="str"/>
      <c r="BF60" s="37" t="str"/>
      <c r="BG60" s="37" t="str"/>
      <c r="BH60" s="37" t="str"/>
      <c r="BI60" s="37" t="str"/>
      <c r="BJ60" s="37" t="str"/>
      <c r="BK60" s="37" t="str"/>
      <c r="BL60" s="37" t="str"/>
      <c r="BM60" s="37" t="str"/>
      <c r="BN60" s="37" t="str"/>
      <c r="BO60" s="37" t="str"/>
      <c r="BP60" s="37" t="str"/>
      <c r="BQ60" s="37" t="str"/>
      <c r="BR60" s="37" t="str"/>
      <c r="BS60" s="37" t="str"/>
      <c r="BT60" s="37" t="str"/>
      <c r="BU60" s="37" t="str"/>
      <c r="BV60" s="37" t="str"/>
      <c r="BW60" s="37" t="str"/>
      <c r="BX60" s="37" t="str"/>
      <c r="BY60" s="37" t="str"/>
      <c r="BZ60" s="37" t="str"/>
      <c r="CA60" s="37" t="str"/>
      <c r="CB60" s="37" t="str"/>
      <c r="CC60" s="37" t="str"/>
      <c r="CD60" s="37" t="str"/>
      <c r="CE60" s="37" t="str"/>
      <c r="CF60" s="37" t="str"/>
      <c r="CG60" s="37" t="str"/>
      <c r="CH60" s="37" t="str"/>
      <c r="CI60" s="37" t="str"/>
      <c r="CJ60" s="37" t="str"/>
      <c r="CK60" s="37" t="str"/>
      <c r="CL60" s="37" t="str"/>
      <c r="CM60" s="37" t="str"/>
      <c r="CN60" s="37" t="str"/>
      <c r="CO60" s="37" t="str"/>
      <c r="CP60" s="37" t="str"/>
      <c r="CQ60" s="37" t="str"/>
      <c r="CR60" s="37" t="str"/>
      <c r="CS60" s="37" t="str"/>
      <c r="CT60" s="37" t="str"/>
      <c r="CU60" s="37" t="str"/>
      <c r="CV60" s="37" t="str"/>
      <c r="CW60" s="37" t="str"/>
      <c r="CX60" s="37" t="str"/>
      <c r="CY60" s="37" t="str"/>
      <c r="CZ60" s="37" t="str"/>
      <c r="DA60" s="37" t="str"/>
      <c r="DB60" s="37" t="str"/>
      <c r="DC60" s="37" t="str"/>
      <c r="DD60" s="37" t="str"/>
      <c r="DE60" s="37" t="str"/>
      <c r="DF60" s="37" t="str"/>
      <c r="DG60" s="37" t="str"/>
      <c r="DH60" s="37" t="str"/>
      <c r="DI60" s="37" t="str"/>
      <c r="DJ60" s="37" t="str"/>
      <c r="DK60" s="37" t="str"/>
      <c r="DL60" s="37" t="str"/>
      <c r="DM60" s="37" t="str"/>
      <c r="DN60" s="37" t="str"/>
      <c r="DO60" s="37" t="str"/>
      <c r="DP60" s="37" t="str"/>
      <c r="DQ60" s="37" t="str"/>
      <c r="DR60" s="37" t="str"/>
      <c r="DS60" s="37" t="str"/>
      <c r="DT60" s="37" t="str"/>
      <c r="DU60" s="37" t="str"/>
      <c r="DV60" s="37" t="str"/>
      <c r="DW60" s="37" t="str"/>
      <c r="DX60" s="37" t="str"/>
      <c r="DY60" s="37" t="str"/>
      <c r="DZ60" s="37" t="str"/>
      <c r="EA60" s="37" t="str"/>
      <c r="EB60" s="37" t="str"/>
      <c r="EC60" s="37" t="str"/>
      <c r="ED60" s="37" t="str"/>
      <c r="EE60" s="37" t="str"/>
      <c r="EF60" s="37" t="str"/>
      <c r="EG60" s="37" t="str"/>
      <c r="EH60" s="37" t="str"/>
      <c r="EI60" s="37" t="str"/>
      <c r="EJ60" s="37" t="str"/>
      <c r="EK60" s="37" t="str"/>
      <c r="EL60" s="37" t="str"/>
      <c r="EM60" s="37" t="str"/>
    </row>
    <row r="61">
      <c r="B61" s="37" t="str"/>
      <c r="C61" s="37" t="str"/>
      <c r="D61" s="37" t="str"/>
      <c r="E61" s="37" t="str"/>
      <c r="F61" s="37" t="str"/>
      <c r="G61" s="37" t="str"/>
      <c r="H61" s="37" t="str"/>
      <c r="I61" s="37" t="str"/>
      <c r="J61" s="37" t="str"/>
      <c r="K61" s="37" t="str"/>
      <c r="L61" s="37" t="str"/>
      <c r="M61" s="37" t="str"/>
      <c r="N61" s="37" t="str"/>
      <c r="O61" s="37" t="str"/>
      <c r="P61" s="37" t="str"/>
      <c r="Q61" s="37" t="str"/>
      <c r="R61" s="37" t="str"/>
      <c r="S61" s="37" t="str"/>
      <c r="T61" s="37" t="str"/>
      <c r="U61" s="37" t="str"/>
      <c r="V61" s="37" t="str"/>
      <c r="W61" s="37" t="str"/>
      <c r="X61" s="37" t="str"/>
      <c r="Y61" s="37" t="str"/>
      <c r="Z61" s="37" t="str"/>
      <c r="AA61" s="37" t="str"/>
      <c r="AB61" s="37" t="str"/>
      <c r="AC61" s="37" t="str"/>
      <c r="AD61" s="37" t="str"/>
      <c r="AE61" s="37" t="str"/>
      <c r="AF61" s="37" t="str"/>
      <c r="AG61" s="37" t="str"/>
      <c r="AH61" s="37" t="str"/>
      <c r="AI61" s="37" t="str"/>
      <c r="AJ61" s="37" t="str"/>
      <c r="AK61" s="37" t="str"/>
      <c r="AL61" s="37" t="str"/>
      <c r="AM61" s="37" t="str"/>
      <c r="AN61" s="37" t="str"/>
      <c r="AO61" s="37" t="str"/>
      <c r="AP61" s="37" t="str"/>
      <c r="AQ61" s="37" t="str"/>
      <c r="AR61" s="37" t="str"/>
      <c r="AS61" s="37" t="str"/>
      <c r="AT61" s="37" t="str"/>
      <c r="AU61" s="37" t="str"/>
      <c r="AV61" s="37" t="str"/>
      <c r="AW61" s="37" t="str"/>
      <c r="AX61" s="37" t="str"/>
      <c r="AY61" s="37" t="str"/>
      <c r="AZ61" s="37" t="str"/>
      <c r="BA61" s="37" t="str"/>
      <c r="BB61" s="37" t="str"/>
      <c r="BC61" s="37" t="str"/>
      <c r="BD61" s="37" t="str"/>
      <c r="BE61" s="37" t="str"/>
      <c r="BF61" s="37" t="str"/>
      <c r="BG61" s="37" t="str"/>
      <c r="BH61" s="37" t="str"/>
      <c r="BI61" s="37" t="str"/>
      <c r="BJ61" s="37" t="str"/>
      <c r="BK61" s="37" t="str"/>
      <c r="BL61" s="37" t="str"/>
      <c r="BM61" s="37" t="str"/>
      <c r="BN61" s="37" t="str"/>
      <c r="BO61" s="37" t="str"/>
      <c r="BP61" s="37" t="str"/>
      <c r="BQ61" s="37" t="str"/>
      <c r="BR61" s="37" t="str"/>
      <c r="BS61" s="37" t="str"/>
      <c r="BT61" s="37" t="str"/>
      <c r="BU61" s="37" t="str"/>
      <c r="BV61" s="37" t="str"/>
      <c r="BW61" s="37" t="str"/>
      <c r="BX61" s="37" t="str"/>
      <c r="BY61" s="37" t="str"/>
      <c r="BZ61" s="37" t="str"/>
      <c r="CA61" s="37" t="str"/>
      <c r="CB61" s="37" t="str"/>
      <c r="CC61" s="37" t="str"/>
      <c r="CD61" s="37" t="str"/>
      <c r="CE61" s="37" t="str"/>
      <c r="CF61" s="37" t="str"/>
      <c r="CG61" s="37" t="str"/>
      <c r="CH61" s="37" t="str"/>
      <c r="CI61" s="37" t="str"/>
      <c r="CJ61" s="37" t="str"/>
      <c r="CK61" s="37" t="str"/>
      <c r="CL61" s="37" t="str"/>
      <c r="CM61" s="37" t="str"/>
      <c r="CN61" s="37" t="str"/>
      <c r="CO61" s="37" t="str"/>
      <c r="CP61" s="37" t="str"/>
      <c r="CQ61" s="37" t="str"/>
      <c r="CR61" s="37" t="str"/>
      <c r="CS61" s="37" t="str"/>
      <c r="CT61" s="37" t="str"/>
      <c r="CU61" s="37" t="str"/>
      <c r="CV61" s="37" t="str"/>
      <c r="CW61" s="37" t="str"/>
      <c r="CX61" s="37" t="str"/>
      <c r="CY61" s="37" t="str"/>
      <c r="CZ61" s="37" t="str"/>
      <c r="DA61" s="37" t="str"/>
      <c r="DB61" s="37" t="str"/>
      <c r="DC61" s="37" t="str"/>
      <c r="DD61" s="37" t="str"/>
      <c r="DE61" s="37" t="str"/>
      <c r="DF61" s="37" t="str"/>
      <c r="DG61" s="37" t="str"/>
      <c r="DH61" s="37" t="str"/>
      <c r="DI61" s="37" t="str"/>
      <c r="DJ61" s="37" t="str"/>
      <c r="DK61" s="37" t="str"/>
      <c r="DL61" s="37" t="str"/>
      <c r="DM61" s="37" t="str"/>
      <c r="DN61" s="37" t="str"/>
      <c r="DO61" s="37" t="str"/>
      <c r="DP61" s="37" t="str"/>
      <c r="DQ61" s="37" t="str"/>
      <c r="DR61" s="37" t="str"/>
      <c r="DS61" s="37" t="str"/>
      <c r="DT61" s="37" t="str"/>
      <c r="DU61" s="37" t="str"/>
      <c r="DV61" s="37" t="str"/>
      <c r="DW61" s="37" t="str"/>
      <c r="DX61" s="37" t="str"/>
      <c r="DY61" s="37" t="str"/>
      <c r="DZ61" s="37" t="str"/>
      <c r="EA61" s="37" t="str"/>
      <c r="EB61" s="37" t="str"/>
      <c r="EC61" s="37" t="str"/>
      <c r="ED61" s="37" t="str"/>
      <c r="EE61" s="37" t="str"/>
      <c r="EF61" s="37" t="str"/>
      <c r="EG61" s="37" t="str"/>
      <c r="EH61" s="37" t="str"/>
      <c r="EI61" s="37" t="str"/>
      <c r="EJ61" s="37" t="str"/>
      <c r="EK61" s="37" t="str"/>
      <c r="EL61" s="37" t="str"/>
      <c r="EM61" s="37" t="str"/>
    </row>
    <row r="62">
      <c r="B62" s="37" t="str"/>
      <c r="C62" s="37" t="str"/>
      <c r="D62" s="37" t="str"/>
      <c r="E62" s="37" t="str"/>
      <c r="F62" s="37" t="str"/>
      <c r="G62" s="37" t="str"/>
      <c r="H62" s="37" t="str"/>
      <c r="I62" s="37" t="str"/>
      <c r="J62" s="37" t="str"/>
      <c r="K62" s="37" t="str"/>
      <c r="L62" s="37" t="str"/>
      <c r="M62" s="37" t="str"/>
      <c r="N62" s="37" t="str"/>
      <c r="O62" s="37" t="str"/>
      <c r="P62" s="37" t="str"/>
      <c r="Q62" s="37" t="str"/>
      <c r="R62" s="37" t="str"/>
      <c r="S62" s="37" t="str"/>
      <c r="T62" s="37" t="str"/>
      <c r="U62" s="37" t="str"/>
      <c r="V62" s="37" t="str"/>
      <c r="W62" s="37" t="str"/>
      <c r="X62" s="37" t="str"/>
      <c r="Y62" s="37" t="str"/>
      <c r="Z62" s="37" t="str"/>
      <c r="AA62" s="37" t="str"/>
      <c r="AB62" s="37" t="str"/>
      <c r="AC62" s="37" t="str"/>
      <c r="AD62" s="37" t="str"/>
      <c r="AE62" s="37" t="str"/>
      <c r="AF62" s="37" t="str"/>
      <c r="AG62" s="37" t="str"/>
      <c r="AH62" s="37" t="str"/>
      <c r="AI62" s="37" t="str"/>
      <c r="AJ62" s="37" t="str"/>
      <c r="AK62" s="37" t="str"/>
      <c r="AL62" s="37" t="str"/>
      <c r="AM62" s="37" t="str"/>
      <c r="AN62" s="37" t="str"/>
      <c r="AO62" s="37" t="str"/>
      <c r="AP62" s="37" t="str"/>
      <c r="AQ62" s="37" t="str"/>
      <c r="AR62" s="37" t="str"/>
      <c r="AS62" s="37" t="str"/>
      <c r="AT62" s="37" t="str"/>
      <c r="AU62" s="37" t="str"/>
      <c r="AV62" s="37" t="str"/>
      <c r="AW62" s="37" t="str"/>
      <c r="AX62" s="37" t="str"/>
      <c r="AY62" s="37" t="str"/>
      <c r="AZ62" s="37" t="str"/>
      <c r="BA62" s="37" t="str"/>
      <c r="BB62" s="37" t="str"/>
      <c r="BC62" s="37" t="str"/>
      <c r="BD62" s="37" t="str"/>
      <c r="BE62" s="37" t="str"/>
      <c r="BF62" s="37" t="str"/>
      <c r="BG62" s="37" t="str"/>
      <c r="BH62" s="37" t="str"/>
      <c r="BI62" s="37" t="str"/>
      <c r="BJ62" s="37" t="str"/>
      <c r="BK62" s="37" t="str"/>
      <c r="BL62" s="37" t="str"/>
      <c r="BM62" s="37" t="str"/>
      <c r="BN62" s="37" t="str"/>
      <c r="BO62" s="37" t="str"/>
      <c r="BP62" s="37" t="str"/>
      <c r="BQ62" s="37" t="str"/>
      <c r="BR62" s="37" t="str"/>
      <c r="BS62" s="37" t="str"/>
      <c r="BT62" s="37" t="str"/>
      <c r="BU62" s="37" t="str"/>
      <c r="BV62" s="37" t="str"/>
      <c r="BW62" s="37" t="str"/>
      <c r="BX62" s="37" t="str"/>
      <c r="BY62" s="37" t="str"/>
      <c r="BZ62" s="37" t="str"/>
      <c r="CA62" s="37" t="str"/>
      <c r="CB62" s="37" t="str"/>
      <c r="CC62" s="37" t="str"/>
      <c r="CD62" s="37" t="str"/>
      <c r="CE62" s="37" t="str"/>
      <c r="CF62" s="37" t="str"/>
      <c r="CG62" s="37" t="str"/>
      <c r="CH62" s="37" t="str"/>
      <c r="CI62" s="37" t="str"/>
      <c r="CJ62" s="37" t="str"/>
      <c r="CK62" s="37" t="str"/>
      <c r="CL62" s="37" t="str"/>
      <c r="CM62" s="37" t="str"/>
      <c r="CN62" s="37" t="str"/>
      <c r="CO62" s="37" t="str"/>
      <c r="CP62" s="37" t="str"/>
      <c r="CQ62" s="37" t="str"/>
      <c r="CR62" s="37" t="str"/>
      <c r="CS62" s="37" t="str"/>
      <c r="CT62" s="37" t="str"/>
      <c r="CU62" s="37" t="str"/>
      <c r="CV62" s="37" t="str"/>
      <c r="CW62" s="37" t="str"/>
      <c r="CX62" s="37" t="str"/>
      <c r="CY62" s="37" t="str"/>
      <c r="CZ62" s="37" t="str"/>
      <c r="DA62" s="37" t="str"/>
      <c r="DB62" s="37" t="str"/>
      <c r="DC62" s="37" t="str"/>
      <c r="DD62" s="37" t="str"/>
      <c r="DE62" s="37" t="str"/>
      <c r="DF62" s="37" t="str"/>
      <c r="DG62" s="37" t="str"/>
      <c r="DH62" s="37" t="str"/>
      <c r="DI62" s="37" t="str"/>
      <c r="DJ62" s="37" t="str"/>
      <c r="DK62" s="37" t="str"/>
      <c r="DL62" s="37" t="str"/>
      <c r="DM62" s="37" t="str"/>
      <c r="DN62" s="37" t="str"/>
      <c r="DO62" s="37" t="str"/>
      <c r="DP62" s="37" t="str"/>
      <c r="DQ62" s="37" t="str"/>
      <c r="DR62" s="37" t="str"/>
      <c r="DS62" s="37" t="str"/>
      <c r="DT62" s="37" t="str"/>
      <c r="DU62" s="37" t="str"/>
      <c r="DV62" s="37" t="str"/>
      <c r="DW62" s="37" t="str"/>
      <c r="DX62" s="37" t="str"/>
      <c r="DY62" s="37" t="str"/>
      <c r="DZ62" s="37" t="str"/>
      <c r="EA62" s="37" t="str"/>
      <c r="EB62" s="37" t="str"/>
      <c r="EC62" s="37" t="str"/>
      <c r="ED62" s="37" t="str"/>
      <c r="EE62" s="37" t="str"/>
      <c r="EF62" s="37" t="str"/>
      <c r="EG62" s="37" t="str"/>
      <c r="EH62" s="37" t="str"/>
      <c r="EI62" s="37" t="str"/>
      <c r="EJ62" s="37" t="str"/>
      <c r="EK62" s="37" t="str"/>
      <c r="EL62" s="37" t="str"/>
      <c r="EM62" s="37" t="str"/>
    </row>
    <row r="63">
      <c r="B63" s="37" t="str"/>
      <c r="C63" s="37" t="str"/>
      <c r="D63" s="37" t="str"/>
      <c r="E63" s="37" t="str"/>
      <c r="F63" s="37" t="str"/>
      <c r="G63" s="37" t="str"/>
      <c r="H63" s="37" t="str"/>
      <c r="I63" s="37" t="str"/>
      <c r="J63" s="37" t="str"/>
      <c r="K63" s="37" t="str"/>
      <c r="L63" s="37" t="str"/>
      <c r="M63" s="37" t="str"/>
      <c r="N63" s="37" t="str"/>
      <c r="O63" s="37" t="str"/>
      <c r="P63" s="37" t="str"/>
      <c r="Q63" s="37" t="str"/>
      <c r="R63" s="37" t="str"/>
      <c r="S63" s="37" t="str"/>
      <c r="T63" s="37" t="str"/>
      <c r="U63" s="37" t="str"/>
      <c r="V63" s="37" t="str"/>
      <c r="W63" s="37" t="str"/>
      <c r="X63" s="37" t="str"/>
      <c r="Y63" s="37" t="str"/>
      <c r="Z63" s="37" t="str"/>
      <c r="AA63" s="37" t="str"/>
      <c r="AB63" s="37" t="str"/>
      <c r="AC63" s="37" t="str"/>
      <c r="AD63" s="37" t="str"/>
      <c r="AE63" s="37" t="str"/>
      <c r="AF63" s="37" t="str"/>
      <c r="AG63" s="37" t="str"/>
      <c r="AH63" s="37" t="str"/>
      <c r="AI63" s="37" t="str"/>
      <c r="AJ63" s="37" t="str"/>
      <c r="AK63" s="37" t="str"/>
      <c r="AL63" s="37" t="str"/>
      <c r="AM63" s="37" t="str"/>
      <c r="AN63" s="37" t="str"/>
      <c r="AO63" s="37" t="str"/>
      <c r="AP63" s="37" t="str"/>
      <c r="AQ63" s="37" t="str"/>
      <c r="AR63" s="37" t="str"/>
      <c r="AS63" s="37" t="str"/>
      <c r="AT63" s="37" t="str"/>
      <c r="AU63" s="37" t="str"/>
      <c r="AV63" s="37" t="str"/>
      <c r="AW63" s="37" t="str"/>
      <c r="AX63" s="37" t="str"/>
      <c r="AY63" s="37" t="str"/>
      <c r="AZ63" s="37" t="str"/>
      <c r="BA63" s="37" t="str"/>
      <c r="BB63" s="37" t="str"/>
      <c r="BC63" s="37" t="str"/>
      <c r="BD63" s="37" t="str"/>
      <c r="BE63" s="37" t="str"/>
      <c r="BF63" s="37" t="str"/>
      <c r="BG63" s="37" t="str"/>
      <c r="BH63" s="37" t="str"/>
      <c r="BI63" s="37" t="str"/>
      <c r="BJ63" s="37" t="str"/>
      <c r="BK63" s="37" t="str"/>
      <c r="BL63" s="37" t="str"/>
      <c r="BM63" s="37" t="str"/>
      <c r="BN63" s="37" t="str"/>
      <c r="BO63" s="37" t="str"/>
      <c r="BP63" s="37" t="str"/>
      <c r="BQ63" s="37" t="str"/>
      <c r="BR63" s="37" t="str"/>
      <c r="BS63" s="37" t="str"/>
      <c r="BT63" s="37" t="str"/>
      <c r="BU63" s="37" t="str"/>
      <c r="BV63" s="37" t="str"/>
      <c r="BW63" s="37" t="str"/>
      <c r="BX63" s="37" t="str"/>
      <c r="BY63" s="37" t="str"/>
      <c r="BZ63" s="37" t="str"/>
      <c r="CA63" s="37" t="str"/>
      <c r="CB63" s="37" t="str"/>
      <c r="CC63" s="37" t="str"/>
      <c r="CD63" s="37" t="str"/>
      <c r="CE63" s="37" t="str"/>
      <c r="CF63" s="37" t="str"/>
      <c r="CG63" s="37" t="str"/>
      <c r="CH63" s="37" t="str"/>
      <c r="CI63" s="37" t="str"/>
      <c r="CJ63" s="37" t="str"/>
      <c r="CK63" s="37" t="str"/>
      <c r="CL63" s="37" t="str"/>
      <c r="CM63" s="37" t="str"/>
      <c r="CN63" s="37" t="str"/>
      <c r="CO63" s="37" t="str"/>
      <c r="CP63" s="37" t="str"/>
      <c r="CQ63" s="37" t="str"/>
      <c r="CR63" s="37" t="str"/>
      <c r="CS63" s="37" t="str"/>
      <c r="CT63" s="37" t="str"/>
      <c r="CU63" s="37" t="str"/>
      <c r="CV63" s="37" t="str"/>
      <c r="CW63" s="37" t="str"/>
      <c r="CX63" s="37" t="str"/>
      <c r="CY63" s="37" t="str"/>
      <c r="CZ63" s="37" t="str"/>
      <c r="DA63" s="37" t="str"/>
      <c r="DB63" s="37" t="str"/>
      <c r="DC63" s="37" t="str"/>
      <c r="DD63" s="37" t="str"/>
      <c r="DE63" s="37" t="str"/>
      <c r="DF63" s="37" t="str"/>
      <c r="DG63" s="37" t="str"/>
      <c r="DH63" s="37" t="str"/>
      <c r="DI63" s="37" t="str"/>
      <c r="DJ63" s="37" t="str"/>
      <c r="DK63" s="37" t="str"/>
      <c r="DL63" s="37" t="str"/>
      <c r="DM63" s="37" t="str"/>
      <c r="DN63" s="37" t="str"/>
      <c r="DO63" s="37" t="str"/>
      <c r="DP63" s="37" t="str"/>
      <c r="DQ63" s="37" t="str"/>
      <c r="DR63" s="37" t="str"/>
      <c r="DS63" s="37" t="str"/>
      <c r="DT63" s="37" t="str"/>
      <c r="DU63" s="37" t="str"/>
      <c r="DV63" s="37" t="str"/>
      <c r="DW63" s="37" t="str"/>
      <c r="DX63" s="37" t="str"/>
      <c r="DY63" s="37" t="str"/>
      <c r="DZ63" s="37" t="str"/>
      <c r="EA63" s="37" t="str"/>
      <c r="EB63" s="37" t="str"/>
      <c r="EC63" s="37" t="str"/>
      <c r="ED63" s="37" t="str"/>
      <c r="EE63" s="37" t="str"/>
      <c r="EF63" s="37" t="str"/>
      <c r="EG63" s="37" t="str"/>
      <c r="EH63" s="37" t="str"/>
      <c r="EI63" s="37" t="str"/>
      <c r="EJ63" s="37" t="str"/>
      <c r="EK63" s="37" t="str"/>
      <c r="EL63" s="37" t="str"/>
      <c r="EM63" s="37" t="str"/>
    </row>
    <row r="64">
      <c r="B64" s="37" t="str"/>
      <c r="C64" s="37" t="str"/>
      <c r="D64" s="37" t="str"/>
      <c r="E64" s="37" t="str"/>
      <c r="F64" s="37" t="str"/>
      <c r="G64" s="37" t="str"/>
      <c r="H64" s="37" t="str"/>
      <c r="I64" s="37" t="str"/>
      <c r="J64" s="37" t="str"/>
      <c r="K64" s="37" t="str"/>
      <c r="L64" s="37" t="str"/>
      <c r="M64" s="37" t="str"/>
      <c r="N64" s="37" t="str"/>
      <c r="O64" s="37" t="str"/>
      <c r="P64" s="37" t="str"/>
      <c r="Q64" s="37" t="str"/>
      <c r="R64" s="37" t="str"/>
      <c r="S64" s="37" t="str"/>
      <c r="T64" s="37" t="str"/>
      <c r="U64" s="37" t="str"/>
      <c r="V64" s="37" t="str"/>
      <c r="W64" s="37" t="str"/>
      <c r="X64" s="37" t="str"/>
      <c r="Y64" s="37" t="str"/>
      <c r="Z64" s="37" t="str"/>
      <c r="AA64" s="37" t="str"/>
      <c r="AB64" s="37" t="str"/>
      <c r="AC64" s="37" t="str"/>
      <c r="AD64" s="37" t="str"/>
      <c r="AE64" s="37" t="str"/>
      <c r="AF64" s="37" t="str"/>
      <c r="AG64" s="37" t="str"/>
      <c r="AH64" s="37" t="str"/>
      <c r="AI64" s="37" t="str"/>
      <c r="AJ64" s="37" t="str"/>
      <c r="AK64" s="37" t="str"/>
      <c r="AL64" s="37" t="str"/>
      <c r="AM64" s="37" t="str"/>
      <c r="AN64" s="37" t="str"/>
      <c r="AO64" s="37" t="str"/>
      <c r="AP64" s="37" t="str"/>
      <c r="AQ64" s="37" t="str"/>
      <c r="AR64" s="37" t="str"/>
      <c r="AS64" s="37" t="str"/>
      <c r="AT64" s="37" t="str"/>
      <c r="AU64" s="37" t="str"/>
      <c r="AV64" s="37" t="str"/>
      <c r="AW64" s="37" t="str"/>
      <c r="AX64" s="37" t="str"/>
      <c r="AY64" s="37" t="str"/>
      <c r="AZ64" s="37" t="str"/>
      <c r="BA64" s="37" t="str"/>
      <c r="BB64" s="37" t="str"/>
      <c r="BC64" s="37" t="str"/>
      <c r="BD64" s="37" t="str"/>
      <c r="BE64" s="37" t="str"/>
      <c r="BF64" s="37" t="str"/>
      <c r="BG64" s="37" t="str"/>
      <c r="BH64" s="37" t="str"/>
      <c r="BI64" s="37" t="str"/>
      <c r="BJ64" s="37" t="str"/>
      <c r="BK64" s="37" t="str"/>
      <c r="BL64" s="37" t="str"/>
      <c r="BM64" s="37" t="str"/>
      <c r="BN64" s="37" t="str"/>
      <c r="BO64" s="37" t="str"/>
      <c r="BP64" s="37" t="str"/>
      <c r="BQ64" s="37" t="str"/>
      <c r="BR64" s="37" t="str"/>
      <c r="BS64" s="37" t="str"/>
      <c r="BT64" s="37" t="str"/>
      <c r="BU64" s="37" t="str"/>
      <c r="BV64" s="37" t="str"/>
      <c r="BW64" s="37" t="str"/>
      <c r="BX64" s="37" t="str"/>
      <c r="BY64" s="37" t="str"/>
      <c r="BZ64" s="37" t="str"/>
      <c r="CA64" s="37" t="str"/>
      <c r="CB64" s="37" t="str"/>
      <c r="CC64" s="37" t="str"/>
      <c r="CD64" s="37" t="str"/>
      <c r="CE64" s="37" t="str"/>
      <c r="CF64" s="37" t="str"/>
      <c r="CG64" s="37" t="str"/>
      <c r="CH64" s="37" t="str"/>
      <c r="CI64" s="37" t="str"/>
      <c r="CJ64" s="37" t="str"/>
      <c r="CK64" s="37" t="str"/>
      <c r="CL64" s="37" t="str"/>
      <c r="CM64" s="37" t="str"/>
      <c r="CN64" s="37" t="str"/>
      <c r="CO64" s="37" t="str"/>
      <c r="CP64" s="37" t="str"/>
      <c r="CQ64" s="37" t="str"/>
      <c r="CR64" s="37" t="str"/>
      <c r="CS64" s="37" t="str"/>
      <c r="CT64" s="37" t="str"/>
      <c r="CU64" s="37" t="str"/>
      <c r="CV64" s="37" t="str"/>
      <c r="CW64" s="37" t="str"/>
      <c r="CX64" s="37" t="str"/>
      <c r="CY64" s="37" t="str"/>
      <c r="CZ64" s="37" t="str"/>
      <c r="DA64" s="37" t="str"/>
      <c r="DB64" s="37" t="str"/>
      <c r="DC64" s="37" t="str"/>
      <c r="DD64" s="37" t="str"/>
      <c r="DE64" s="37" t="str"/>
      <c r="DF64" s="37" t="str"/>
      <c r="DG64" s="37" t="str"/>
      <c r="DH64" s="37" t="str"/>
      <c r="DI64" s="37" t="str"/>
      <c r="DJ64" s="37" t="str"/>
      <c r="DK64" s="37" t="str"/>
      <c r="DL64" s="37" t="str"/>
      <c r="DM64" s="37" t="str"/>
      <c r="DN64" s="37" t="str"/>
      <c r="DO64" s="37" t="str"/>
      <c r="DP64" s="37" t="str"/>
      <c r="DQ64" s="37" t="str"/>
      <c r="DR64" s="37" t="str"/>
      <c r="DS64" s="37" t="str"/>
      <c r="DT64" s="37" t="str"/>
      <c r="DU64" s="37" t="str"/>
      <c r="DV64" s="37" t="str"/>
      <c r="DW64" s="37" t="str"/>
      <c r="DX64" s="37" t="str"/>
      <c r="DY64" s="37" t="str"/>
      <c r="DZ64" s="37" t="str"/>
      <c r="EA64" s="37" t="str"/>
      <c r="EB64" s="37" t="str"/>
      <c r="EC64" s="37" t="str"/>
      <c r="ED64" s="37" t="str"/>
      <c r="EE64" s="37" t="str"/>
      <c r="EF64" s="37" t="str"/>
      <c r="EG64" s="37" t="str"/>
      <c r="EH64" s="37" t="str"/>
      <c r="EI64" s="37" t="str"/>
      <c r="EJ64" s="37" t="str"/>
      <c r="EK64" s="37" t="str"/>
      <c r="EL64" s="37" t="str"/>
      <c r="EM64" s="37" t="str"/>
    </row>
    <row r="65">
      <c r="B65" s="37" t="str"/>
      <c r="C65" s="37" t="str"/>
      <c r="D65" s="37" t="str"/>
      <c r="E65" s="37" t="str"/>
      <c r="F65" s="37" t="str"/>
      <c r="G65" s="37" t="str"/>
      <c r="H65" s="37" t="str"/>
      <c r="I65" s="37" t="str"/>
      <c r="J65" s="37" t="str"/>
      <c r="K65" s="37" t="str"/>
      <c r="L65" s="37" t="str"/>
      <c r="M65" s="37" t="str"/>
      <c r="N65" s="37" t="str"/>
      <c r="O65" s="37" t="str"/>
      <c r="P65" s="37" t="str"/>
      <c r="Q65" s="37" t="str"/>
      <c r="R65" s="37" t="str"/>
      <c r="S65" s="37" t="str"/>
      <c r="T65" s="37" t="str"/>
      <c r="U65" s="37" t="str"/>
      <c r="V65" s="37" t="str"/>
      <c r="W65" s="37" t="str"/>
      <c r="X65" s="37" t="str"/>
      <c r="Y65" s="37" t="str"/>
      <c r="Z65" s="37" t="str"/>
      <c r="AA65" s="37" t="str"/>
      <c r="AB65" s="37" t="str"/>
      <c r="AC65" s="37" t="str"/>
      <c r="AD65" s="37" t="str"/>
      <c r="AE65" s="37" t="str"/>
      <c r="AF65" s="37" t="str"/>
      <c r="AG65" s="37" t="str"/>
      <c r="AH65" s="37" t="str"/>
      <c r="AI65" s="37" t="str"/>
      <c r="AJ65" s="37" t="str"/>
      <c r="AK65" s="37" t="str"/>
      <c r="AL65" s="37" t="str"/>
      <c r="AM65" s="37" t="str"/>
      <c r="AN65" s="37" t="str"/>
      <c r="AO65" s="37" t="str"/>
      <c r="AP65" s="37" t="str"/>
      <c r="AQ65" s="37" t="str"/>
      <c r="AR65" s="37" t="str"/>
      <c r="AS65" s="37" t="str"/>
      <c r="AT65" s="37" t="str"/>
      <c r="AU65" s="37" t="str"/>
      <c r="AV65" s="37" t="str"/>
      <c r="AW65" s="37" t="str"/>
      <c r="AX65" s="37" t="str"/>
      <c r="AY65" s="37" t="str"/>
      <c r="AZ65" s="37" t="str"/>
      <c r="BA65" s="37" t="str"/>
      <c r="BB65" s="37" t="str"/>
      <c r="BC65" s="37" t="str"/>
      <c r="BD65" s="37" t="str"/>
      <c r="BE65" s="37" t="str"/>
      <c r="BF65" s="37" t="str"/>
      <c r="BG65" s="37" t="str"/>
      <c r="BH65" s="37" t="str"/>
      <c r="BI65" s="37" t="str"/>
      <c r="BJ65" s="37" t="str"/>
      <c r="BK65" s="37" t="str"/>
      <c r="BL65" s="37" t="str"/>
      <c r="BM65" s="37" t="str"/>
      <c r="BN65" s="37" t="str"/>
      <c r="BO65" s="37" t="str"/>
      <c r="BP65" s="37" t="str"/>
      <c r="BQ65" s="37" t="str"/>
      <c r="BR65" s="37" t="str"/>
      <c r="BS65" s="37" t="str"/>
      <c r="BT65" s="37" t="str"/>
      <c r="BU65" s="37" t="str"/>
      <c r="BV65" s="37" t="str"/>
      <c r="BW65" s="37" t="str"/>
      <c r="BX65" s="37" t="str"/>
      <c r="BY65" s="37" t="str"/>
      <c r="BZ65" s="37" t="str"/>
      <c r="CA65" s="37" t="str"/>
      <c r="CB65" s="37" t="str"/>
      <c r="CC65" s="37" t="str"/>
      <c r="CD65" s="37" t="str"/>
      <c r="CE65" s="37" t="str"/>
      <c r="CF65" s="37" t="str"/>
      <c r="CG65" s="37" t="str"/>
      <c r="CH65" s="37" t="str"/>
      <c r="CI65" s="37" t="str"/>
      <c r="CJ65" s="37" t="str"/>
      <c r="CK65" s="37" t="str"/>
      <c r="CL65" s="37" t="str"/>
      <c r="CM65" s="37" t="str"/>
      <c r="CN65" s="37" t="str"/>
      <c r="CO65" s="37" t="str"/>
      <c r="CP65" s="37" t="str"/>
      <c r="CQ65" s="37" t="str"/>
      <c r="CR65" s="37" t="str"/>
      <c r="CS65" s="37" t="str"/>
      <c r="CT65" s="37" t="str"/>
      <c r="CU65" s="37" t="str"/>
      <c r="CV65" s="37" t="str"/>
      <c r="CW65" s="37" t="str"/>
      <c r="CX65" s="37" t="str"/>
      <c r="CY65" s="37" t="str"/>
      <c r="CZ65" s="37" t="str"/>
      <c r="DA65" s="37" t="str"/>
      <c r="DB65" s="37" t="str"/>
      <c r="DC65" s="37" t="str"/>
      <c r="DD65" s="37" t="str"/>
      <c r="DE65" s="37" t="str"/>
      <c r="DF65" s="37" t="str"/>
      <c r="DG65" s="37" t="str"/>
      <c r="DH65" s="37" t="str"/>
      <c r="DI65" s="37" t="str"/>
      <c r="DJ65" s="37" t="str"/>
      <c r="DK65" s="37" t="str"/>
      <c r="DL65" s="37" t="str"/>
      <c r="DM65" s="37" t="str"/>
      <c r="DN65" s="37" t="str"/>
      <c r="DO65" s="37" t="str"/>
      <c r="DP65" s="37" t="str"/>
      <c r="DQ65" s="37" t="str"/>
      <c r="DR65" s="37" t="str"/>
      <c r="DS65" s="37" t="str"/>
      <c r="DT65" s="37" t="str"/>
      <c r="DU65" s="37" t="str"/>
      <c r="DV65" s="37" t="str"/>
      <c r="DW65" s="37" t="str"/>
      <c r="DX65" s="37" t="str"/>
      <c r="DY65" s="37" t="str"/>
      <c r="DZ65" s="37" t="str"/>
      <c r="EA65" s="37" t="str"/>
      <c r="EB65" s="37" t="str"/>
      <c r="EC65" s="37" t="str"/>
      <c r="ED65" s="37" t="str"/>
      <c r="EE65" s="37" t="str"/>
      <c r="EF65" s="37" t="str"/>
      <c r="EG65" s="37" t="str"/>
      <c r="EH65" s="37" t="str"/>
      <c r="EI65" s="37" t="str"/>
      <c r="EJ65" s="37" t="str"/>
      <c r="EK65" s="37" t="str"/>
      <c r="EL65" s="37" t="str"/>
      <c r="EM65" s="37" t="str"/>
    </row>
    <row r="66">
      <c r="B66" s="37" t="str"/>
      <c r="C66" s="37" t="str"/>
      <c r="D66" s="37" t="str"/>
      <c r="E66" s="37" t="str"/>
      <c r="F66" s="37" t="str"/>
      <c r="G66" s="37" t="str"/>
      <c r="H66" s="37" t="str"/>
      <c r="I66" s="37" t="str"/>
      <c r="J66" s="37" t="str"/>
      <c r="K66" s="37" t="str"/>
      <c r="L66" s="37" t="str"/>
      <c r="M66" s="37" t="str"/>
      <c r="N66" s="37" t="str"/>
      <c r="O66" s="37" t="str"/>
      <c r="P66" s="37" t="str"/>
      <c r="Q66" s="37" t="str"/>
      <c r="R66" s="37" t="str"/>
      <c r="S66" s="37" t="str"/>
      <c r="T66" s="37" t="str"/>
      <c r="U66" s="37" t="str"/>
      <c r="V66" s="37" t="str"/>
      <c r="W66" s="37" t="str"/>
      <c r="X66" s="37" t="str"/>
      <c r="Y66" s="37" t="str"/>
      <c r="Z66" s="37" t="str"/>
      <c r="AA66" s="37" t="str"/>
      <c r="AB66" s="37" t="str"/>
      <c r="AC66" s="37" t="str"/>
      <c r="AD66" s="37" t="str"/>
      <c r="AE66" s="37" t="str"/>
      <c r="AF66" s="37" t="str"/>
      <c r="AG66" s="37" t="str"/>
      <c r="AH66" s="37" t="str"/>
      <c r="AI66" s="37" t="str"/>
      <c r="AJ66" s="37" t="str"/>
      <c r="AK66" s="37" t="str"/>
      <c r="AL66" s="37" t="str"/>
      <c r="AM66" s="37" t="str"/>
      <c r="AN66" s="37" t="str"/>
      <c r="AO66" s="37" t="str"/>
      <c r="AP66" s="37" t="str"/>
      <c r="AQ66" s="37" t="str"/>
      <c r="AR66" s="37" t="str"/>
      <c r="AS66" s="37" t="str"/>
      <c r="AT66" s="37" t="str"/>
      <c r="AU66" s="37" t="str"/>
      <c r="AV66" s="37" t="str"/>
      <c r="AW66" s="37" t="str"/>
      <c r="AX66" s="37" t="str"/>
      <c r="AY66" s="37" t="str"/>
      <c r="AZ66" s="37" t="str"/>
      <c r="BA66" s="37" t="str"/>
      <c r="BB66" s="37" t="str"/>
      <c r="BC66" s="37" t="str"/>
      <c r="BD66" s="37" t="str"/>
      <c r="BE66" s="37" t="str"/>
      <c r="BF66" s="37" t="str"/>
      <c r="BG66" s="37" t="str"/>
      <c r="BH66" s="37" t="str"/>
      <c r="BI66" s="37" t="str"/>
      <c r="BJ66" s="37" t="str"/>
      <c r="BK66" s="37" t="str"/>
      <c r="BL66" s="37" t="str"/>
      <c r="BM66" s="37" t="str"/>
      <c r="BN66" s="37" t="str"/>
      <c r="BO66" s="37" t="str"/>
      <c r="BP66" s="37" t="str"/>
      <c r="BQ66" s="37" t="str"/>
      <c r="BR66" s="37" t="str"/>
      <c r="BS66" s="37" t="str"/>
      <c r="BT66" s="37" t="str"/>
      <c r="BU66" s="37" t="str"/>
      <c r="BV66" s="37" t="str"/>
      <c r="BW66" s="37" t="str"/>
      <c r="BX66" s="37" t="str"/>
      <c r="BY66" s="37" t="str"/>
      <c r="BZ66" s="37" t="str"/>
      <c r="CA66" s="37" t="str"/>
      <c r="CB66" s="37" t="str"/>
      <c r="CC66" s="37" t="str"/>
      <c r="CD66" s="37" t="str"/>
      <c r="CE66" s="37" t="str"/>
      <c r="CF66" s="37" t="str"/>
      <c r="CG66" s="37" t="str"/>
      <c r="CH66" s="37" t="str"/>
      <c r="CI66" s="37" t="str"/>
      <c r="CJ66" s="37" t="str"/>
      <c r="CK66" s="37" t="str"/>
      <c r="CL66" s="37" t="str"/>
      <c r="CM66" s="37" t="str"/>
      <c r="CN66" s="37" t="str"/>
      <c r="CO66" s="37" t="str"/>
      <c r="CP66" s="37" t="str"/>
      <c r="CQ66" s="37" t="str"/>
      <c r="CR66" s="37" t="str"/>
      <c r="CS66" s="37" t="str"/>
      <c r="CT66" s="37" t="str"/>
      <c r="CU66" s="37" t="str"/>
      <c r="CV66" s="37" t="str"/>
      <c r="CW66" s="37" t="str"/>
      <c r="CX66" s="37" t="str"/>
      <c r="CY66" s="37" t="str"/>
      <c r="CZ66" s="37" t="str"/>
      <c r="DA66" s="37" t="str"/>
      <c r="DB66" s="37" t="str"/>
      <c r="DC66" s="37" t="str"/>
      <c r="DD66" s="37" t="str"/>
      <c r="DE66" s="37" t="str"/>
      <c r="DF66" s="37" t="str"/>
      <c r="DG66" s="37" t="str"/>
      <c r="DH66" s="37" t="str"/>
      <c r="DI66" s="37" t="str"/>
      <c r="DJ66" s="37" t="str"/>
      <c r="DK66" s="37" t="str"/>
      <c r="DL66" s="37" t="str"/>
      <c r="DM66" s="37" t="str"/>
      <c r="DN66" s="37" t="str"/>
      <c r="DO66" s="37" t="str"/>
      <c r="DP66" s="37" t="str"/>
      <c r="DQ66" s="37" t="str"/>
      <c r="DR66" s="37" t="str"/>
      <c r="DS66" s="37" t="str"/>
      <c r="DT66" s="37" t="str"/>
      <c r="DU66" s="37" t="str"/>
      <c r="DV66" s="37" t="str"/>
      <c r="DW66" s="37" t="str"/>
      <c r="DX66" s="37" t="str"/>
      <c r="DY66" s="37" t="str"/>
      <c r="DZ66" s="37" t="str"/>
      <c r="EA66" s="37" t="str"/>
      <c r="EB66" s="37" t="str"/>
      <c r="EC66" s="37" t="str"/>
      <c r="ED66" s="37" t="str"/>
      <c r="EE66" s="37" t="str"/>
      <c r="EF66" s="37" t="str"/>
      <c r="EG66" s="37" t="str"/>
      <c r="EH66" s="37" t="str"/>
      <c r="EI66" s="37" t="str"/>
      <c r="EJ66" s="37" t="str"/>
      <c r="EK66" s="37" t="str"/>
      <c r="EL66" s="37" t="str"/>
      <c r="EM66" s="37" t="str"/>
    </row>
    <row r="67">
      <c r="B67" s="37" t="str"/>
      <c r="C67" s="37" t="str"/>
      <c r="D67" s="37" t="str"/>
      <c r="E67" s="37" t="str"/>
      <c r="F67" s="37" t="str"/>
      <c r="G67" s="37" t="str"/>
      <c r="H67" s="37" t="str"/>
      <c r="I67" s="37" t="str"/>
      <c r="J67" s="37" t="str"/>
      <c r="K67" s="37" t="str"/>
      <c r="L67" s="37" t="str"/>
      <c r="M67" s="37" t="str"/>
      <c r="N67" s="37" t="str"/>
      <c r="O67" s="37" t="str"/>
      <c r="P67" s="37" t="str"/>
      <c r="Q67" s="37" t="str"/>
      <c r="R67" s="37" t="str"/>
      <c r="S67" s="37" t="str"/>
      <c r="T67" s="37" t="str"/>
      <c r="U67" s="37" t="str"/>
      <c r="V67" s="37" t="str"/>
      <c r="W67" s="37" t="str"/>
      <c r="X67" s="37" t="str"/>
      <c r="Y67" s="37" t="str"/>
      <c r="Z67" s="37" t="str"/>
      <c r="AA67" s="37" t="str"/>
      <c r="AB67" s="37" t="str"/>
      <c r="AC67" s="37" t="str"/>
      <c r="AD67" s="37" t="str"/>
      <c r="AE67" s="37" t="str"/>
      <c r="AF67" s="37" t="str"/>
      <c r="AG67" s="37" t="str"/>
      <c r="AH67" s="37" t="str"/>
      <c r="AI67" s="37" t="str"/>
      <c r="AJ67" s="37" t="str"/>
      <c r="AK67" s="37" t="str"/>
      <c r="AL67" s="37" t="str"/>
      <c r="AM67" s="37" t="str"/>
      <c r="AN67" s="37" t="str"/>
      <c r="AO67" s="37" t="str"/>
      <c r="AP67" s="37" t="str"/>
      <c r="AQ67" s="37" t="str"/>
      <c r="AR67" s="37" t="str"/>
      <c r="AS67" s="37" t="str"/>
      <c r="AT67" s="37" t="str"/>
      <c r="AU67" s="37" t="str"/>
      <c r="AV67" s="37" t="str"/>
      <c r="AW67" s="37" t="str"/>
      <c r="AX67" s="37" t="str"/>
      <c r="AY67" s="37" t="str"/>
      <c r="AZ67" s="37" t="str"/>
      <c r="BA67" s="37" t="str"/>
      <c r="BB67" s="37" t="str"/>
      <c r="BC67" s="37" t="str"/>
      <c r="BD67" s="37" t="str"/>
      <c r="BE67" s="37" t="str"/>
      <c r="BF67" s="37" t="str"/>
      <c r="BG67" s="37" t="str"/>
      <c r="BH67" s="37" t="str"/>
      <c r="BI67" s="37" t="str"/>
      <c r="BJ67" s="37" t="str"/>
      <c r="BK67" s="37" t="str"/>
      <c r="BL67" s="37" t="str"/>
      <c r="BM67" s="37" t="str"/>
      <c r="BN67" s="37" t="str"/>
      <c r="BO67" s="37" t="str"/>
      <c r="BP67" s="37" t="str"/>
      <c r="BQ67" s="37" t="str"/>
      <c r="BR67" s="37" t="str"/>
      <c r="BS67" s="37" t="str"/>
      <c r="BT67" s="37" t="str"/>
      <c r="BU67" s="37" t="str"/>
      <c r="BV67" s="37" t="str"/>
      <c r="BW67" s="37" t="str"/>
      <c r="BX67" s="37" t="str"/>
      <c r="BY67" s="37" t="str"/>
      <c r="BZ67" s="37" t="str"/>
      <c r="CA67" s="37" t="str"/>
      <c r="CB67" s="37" t="str"/>
      <c r="CC67" s="37" t="str"/>
      <c r="CD67" s="37" t="str"/>
      <c r="CE67" s="37" t="str"/>
      <c r="CF67" s="37" t="str"/>
      <c r="CG67" s="37" t="str"/>
      <c r="CH67" s="37" t="str"/>
      <c r="CI67" s="37" t="str"/>
      <c r="CJ67" s="37" t="str"/>
      <c r="CK67" s="37" t="str"/>
      <c r="CL67" s="37" t="str"/>
      <c r="CM67" s="37" t="str"/>
      <c r="CN67" s="37" t="str"/>
      <c r="CO67" s="37" t="str"/>
      <c r="CP67" s="37" t="str"/>
      <c r="CQ67" s="37" t="str"/>
      <c r="CR67" s="37" t="str"/>
      <c r="CS67" s="37" t="str"/>
      <c r="CT67" s="37" t="str"/>
      <c r="CU67" s="37" t="str"/>
      <c r="CV67" s="37" t="str"/>
      <c r="CW67" s="37" t="str"/>
      <c r="CX67" s="37" t="str"/>
      <c r="CY67" s="37" t="str"/>
      <c r="CZ67" s="37" t="str"/>
      <c r="DA67" s="37" t="str"/>
      <c r="DB67" s="37" t="str"/>
      <c r="DC67" s="37" t="str"/>
      <c r="DD67" s="37" t="str"/>
      <c r="DE67" s="37" t="str"/>
      <c r="DF67" s="37" t="str"/>
      <c r="DG67" s="37" t="str"/>
      <c r="DH67" s="37" t="str"/>
      <c r="DI67" s="37" t="str"/>
      <c r="DJ67" s="37" t="str"/>
      <c r="DK67" s="37" t="str"/>
      <c r="DL67" s="37" t="str"/>
      <c r="DM67" s="37" t="str"/>
      <c r="DN67" s="37" t="str"/>
      <c r="DO67" s="37" t="str"/>
      <c r="DP67" s="37" t="str"/>
      <c r="DQ67" s="37" t="str"/>
      <c r="DR67" s="37" t="str"/>
      <c r="DS67" s="37" t="str"/>
      <c r="DT67" s="37" t="str"/>
      <c r="DU67" s="37" t="str"/>
      <c r="DV67" s="37" t="str"/>
      <c r="DW67" s="37" t="str"/>
      <c r="DX67" s="37" t="str"/>
      <c r="DY67" s="37" t="str"/>
      <c r="DZ67" s="37" t="str"/>
      <c r="EA67" s="37" t="str"/>
      <c r="EB67" s="37" t="str"/>
      <c r="EC67" s="37" t="str"/>
      <c r="ED67" s="37" t="str"/>
      <c r="EE67" s="37" t="str"/>
      <c r="EF67" s="37" t="str"/>
      <c r="EG67" s="37" t="str"/>
      <c r="EH67" s="37" t="str"/>
      <c r="EI67" s="37" t="str"/>
      <c r="EJ67" s="37" t="str"/>
      <c r="EK67" s="37" t="str"/>
      <c r="EL67" s="37" t="str"/>
      <c r="EM67" s="37" t="str"/>
    </row>
    <row r="68">
      <c r="B68" s="37" t="str"/>
      <c r="C68" s="37" t="str"/>
      <c r="D68" s="37" t="str"/>
      <c r="E68" s="37" t="str"/>
      <c r="F68" s="37" t="str"/>
      <c r="G68" s="37" t="str"/>
      <c r="H68" s="37" t="str"/>
      <c r="I68" s="37" t="str"/>
      <c r="J68" s="37" t="str"/>
      <c r="K68" s="37" t="str"/>
      <c r="L68" s="37" t="str"/>
      <c r="M68" s="37" t="str"/>
      <c r="N68" s="37" t="str"/>
      <c r="O68" s="37" t="str"/>
      <c r="P68" s="37" t="str"/>
      <c r="Q68" s="37" t="str"/>
      <c r="R68" s="37" t="str"/>
      <c r="S68" s="37" t="str"/>
      <c r="T68" s="37" t="str"/>
      <c r="U68" s="37" t="str"/>
      <c r="V68" s="37" t="str"/>
      <c r="W68" s="37" t="str"/>
      <c r="X68" s="37" t="str"/>
      <c r="Y68" s="37" t="str"/>
      <c r="Z68" s="37" t="str"/>
      <c r="AA68" s="37" t="str"/>
      <c r="AB68" s="37" t="str"/>
      <c r="AC68" s="37" t="str"/>
      <c r="AD68" s="37" t="str"/>
      <c r="AE68" s="37" t="str"/>
      <c r="AF68" s="37" t="str"/>
      <c r="AG68" s="37" t="str"/>
      <c r="AH68" s="37" t="str"/>
      <c r="AI68" s="37" t="str"/>
      <c r="AJ68" s="37" t="str"/>
      <c r="AK68" s="37" t="str"/>
      <c r="AL68" s="37" t="str"/>
      <c r="AM68" s="37" t="str"/>
      <c r="AN68" s="37" t="str"/>
      <c r="AO68" s="37" t="str"/>
      <c r="AP68" s="37" t="str"/>
      <c r="AQ68" s="37" t="str"/>
      <c r="AR68" s="37" t="str"/>
      <c r="AS68" s="37" t="str"/>
      <c r="AT68" s="37" t="str"/>
      <c r="AU68" s="37" t="str"/>
      <c r="AV68" s="37" t="str"/>
      <c r="AW68" s="37" t="str"/>
      <c r="AX68" s="37" t="str"/>
      <c r="AY68" s="37" t="str"/>
      <c r="AZ68" s="37" t="str"/>
      <c r="BA68" s="37" t="str"/>
      <c r="BB68" s="37" t="str"/>
      <c r="BC68" s="37" t="str"/>
      <c r="BD68" s="37" t="str"/>
      <c r="BE68" s="37" t="str"/>
      <c r="BF68" s="37" t="str"/>
      <c r="BG68" s="37" t="str"/>
      <c r="BH68" s="37" t="str"/>
      <c r="BI68" s="37" t="str"/>
      <c r="BJ68" s="37" t="str"/>
      <c r="BK68" s="37" t="str"/>
      <c r="BL68" s="37" t="str"/>
      <c r="BM68" s="37" t="str"/>
      <c r="BN68" s="37" t="str"/>
      <c r="BO68" s="37" t="str"/>
      <c r="BP68" s="37" t="str"/>
      <c r="BQ68" s="37" t="str"/>
      <c r="BR68" s="37" t="str"/>
      <c r="BS68" s="37" t="str"/>
      <c r="BT68" s="37" t="str"/>
      <c r="BU68" s="37" t="str"/>
      <c r="BV68" s="37" t="str"/>
      <c r="BW68" s="37" t="str"/>
      <c r="BX68" s="37" t="str"/>
      <c r="BY68" s="37" t="str"/>
      <c r="BZ68" s="37" t="str"/>
      <c r="CA68" s="37" t="str"/>
      <c r="CB68" s="37" t="str"/>
      <c r="CC68" s="37" t="str"/>
      <c r="CD68" s="37" t="str"/>
      <c r="CE68" s="37" t="str"/>
      <c r="CF68" s="37" t="str"/>
      <c r="CG68" s="37" t="str"/>
      <c r="CH68" s="37" t="str"/>
      <c r="CI68" s="37" t="str"/>
      <c r="CJ68" s="37" t="str"/>
      <c r="CK68" s="37" t="str"/>
      <c r="CL68" s="37" t="str"/>
      <c r="CM68" s="37" t="str"/>
      <c r="CN68" s="37" t="str"/>
      <c r="CO68" s="37" t="str"/>
      <c r="CP68" s="37" t="str"/>
      <c r="CQ68" s="37" t="str"/>
      <c r="CR68" s="37" t="str"/>
      <c r="CS68" s="37" t="str"/>
      <c r="CT68" s="37" t="str"/>
      <c r="CU68" s="37" t="str"/>
      <c r="CV68" s="37" t="str"/>
      <c r="CW68" s="37" t="str"/>
      <c r="CX68" s="37" t="str"/>
      <c r="CY68" s="37" t="str"/>
      <c r="CZ68" s="37" t="str"/>
      <c r="DA68" s="37" t="str"/>
      <c r="DB68" s="37" t="str"/>
      <c r="DC68" s="37" t="str"/>
      <c r="DD68" s="37" t="str"/>
      <c r="DE68" s="37" t="str"/>
      <c r="DF68" s="37" t="str"/>
      <c r="DG68" s="37" t="str"/>
      <c r="DH68" s="37" t="str"/>
      <c r="DI68" s="37" t="str"/>
      <c r="DJ68" s="37" t="str"/>
      <c r="DK68" s="37" t="str"/>
      <c r="DL68" s="37" t="str"/>
      <c r="DM68" s="37" t="str"/>
      <c r="DN68" s="37" t="str"/>
      <c r="DO68" s="37" t="str"/>
      <c r="DP68" s="37" t="str"/>
      <c r="DQ68" s="37" t="str"/>
      <c r="DR68" s="37" t="str"/>
      <c r="DS68" s="37" t="str"/>
      <c r="DT68" s="37" t="str"/>
      <c r="DU68" s="37" t="str"/>
      <c r="DV68" s="37" t="str"/>
      <c r="DW68" s="37" t="str"/>
      <c r="DX68" s="37" t="str"/>
      <c r="DY68" s="37" t="str"/>
      <c r="DZ68" s="37" t="str"/>
      <c r="EA68" s="37" t="str"/>
      <c r="EB68" s="37" t="str"/>
      <c r="EC68" s="37" t="str"/>
      <c r="ED68" s="37" t="str"/>
      <c r="EE68" s="37" t="str"/>
      <c r="EF68" s="37" t="str"/>
      <c r="EG68" s="37" t="str"/>
      <c r="EH68" s="37" t="str"/>
      <c r="EI68" s="37" t="str"/>
      <c r="EJ68" s="37" t="str"/>
      <c r="EK68" s="37" t="str"/>
      <c r="EL68" s="37" t="str"/>
      <c r="EM68" s="37" t="str"/>
    </row>
    <row r="69">
      <c r="B69" s="37" t="str"/>
      <c r="C69" s="37" t="str"/>
      <c r="D69" s="37" t="str"/>
      <c r="E69" s="37" t="str"/>
      <c r="F69" s="37" t="str"/>
      <c r="G69" s="37" t="str"/>
      <c r="H69" s="37" t="str"/>
      <c r="I69" s="37" t="str"/>
      <c r="J69" s="37" t="str"/>
      <c r="K69" s="37" t="str"/>
      <c r="L69" s="37" t="str"/>
      <c r="M69" s="37" t="str"/>
      <c r="N69" s="37" t="str"/>
      <c r="O69" s="37" t="str"/>
      <c r="P69" s="37" t="str"/>
      <c r="Q69" s="37" t="str"/>
      <c r="R69" s="37" t="str"/>
      <c r="S69" s="37" t="str"/>
      <c r="T69" s="37" t="str"/>
      <c r="U69" s="37" t="str"/>
      <c r="V69" s="37" t="str"/>
      <c r="W69" s="37" t="str"/>
      <c r="X69" s="37" t="str"/>
      <c r="Y69" s="37" t="str"/>
      <c r="Z69" s="37" t="str"/>
      <c r="AA69" s="37" t="str"/>
      <c r="AB69" s="37" t="str"/>
      <c r="AC69" s="37" t="str"/>
      <c r="AD69" s="37" t="str"/>
      <c r="AE69" s="37" t="str"/>
      <c r="AF69" s="37" t="str"/>
      <c r="AG69" s="37" t="str"/>
      <c r="AH69" s="37" t="str"/>
      <c r="AI69" s="37" t="str"/>
      <c r="AJ69" s="37" t="str"/>
      <c r="AK69" s="37" t="str"/>
      <c r="AL69" s="37" t="str"/>
      <c r="AM69" s="37" t="str"/>
      <c r="AN69" s="37" t="str"/>
      <c r="AO69" s="37" t="str"/>
      <c r="AP69" s="37" t="str"/>
      <c r="AQ69" s="37" t="str"/>
      <c r="AR69" s="37" t="str"/>
      <c r="AS69" s="37" t="str"/>
      <c r="AT69" s="37" t="str"/>
      <c r="AU69" s="37" t="str"/>
      <c r="AV69" s="37" t="str"/>
      <c r="AW69" s="37" t="str"/>
      <c r="AX69" s="37" t="str"/>
      <c r="AY69" s="37" t="str"/>
      <c r="AZ69" s="37" t="str"/>
      <c r="BA69" s="37" t="str"/>
      <c r="BB69" s="37" t="str"/>
      <c r="BC69" s="37" t="str"/>
      <c r="BD69" s="37" t="str"/>
      <c r="BE69" s="37" t="str"/>
      <c r="BF69" s="37" t="str"/>
      <c r="BG69" s="37" t="str"/>
      <c r="BH69" s="37" t="str"/>
      <c r="BI69" s="37" t="str"/>
      <c r="BJ69" s="37" t="str"/>
      <c r="BK69" s="37" t="str"/>
      <c r="BL69" s="37" t="str"/>
      <c r="BM69" s="37" t="str"/>
      <c r="BN69" s="37" t="str"/>
      <c r="BO69" s="37" t="str"/>
      <c r="BP69" s="37" t="str"/>
      <c r="BQ69" s="37" t="str"/>
      <c r="BR69" s="37" t="str"/>
      <c r="BS69" s="37" t="str"/>
      <c r="BT69" s="37" t="str"/>
      <c r="BU69" s="37" t="str"/>
      <c r="BV69" s="37" t="str"/>
      <c r="BW69" s="37" t="str"/>
      <c r="BX69" s="37" t="str"/>
      <c r="BY69" s="37" t="str"/>
      <c r="BZ69" s="37" t="str"/>
      <c r="CA69" s="37" t="str"/>
      <c r="CB69" s="37" t="str"/>
      <c r="CC69" s="37" t="str"/>
      <c r="CD69" s="37" t="str"/>
      <c r="CE69" s="37" t="str"/>
      <c r="CF69" s="37" t="str"/>
      <c r="CG69" s="37" t="str"/>
      <c r="CH69" s="37" t="str"/>
      <c r="CI69" s="37" t="str"/>
      <c r="CJ69" s="37" t="str"/>
      <c r="CK69" s="37" t="str"/>
      <c r="CL69" s="37" t="str"/>
      <c r="CM69" s="37" t="str"/>
      <c r="CN69" s="37" t="str"/>
      <c r="CO69" s="37" t="str"/>
      <c r="CP69" s="37" t="str"/>
      <c r="CQ69" s="37" t="str"/>
      <c r="CR69" s="37" t="str"/>
      <c r="CS69" s="37" t="str"/>
      <c r="CT69" s="37" t="str"/>
      <c r="CU69" s="37" t="str"/>
      <c r="CV69" s="37" t="str"/>
      <c r="CW69" s="37" t="str"/>
      <c r="CX69" s="37" t="str"/>
      <c r="CY69" s="37" t="str"/>
      <c r="CZ69" s="37" t="str"/>
      <c r="DA69" s="37" t="str"/>
      <c r="DB69" s="37" t="str"/>
      <c r="DC69" s="37" t="str"/>
      <c r="DD69" s="37" t="str"/>
      <c r="DE69" s="37" t="str"/>
      <c r="DF69" s="37" t="str"/>
      <c r="DG69" s="37" t="str"/>
      <c r="DH69" s="37" t="str"/>
      <c r="DI69" s="37" t="str"/>
      <c r="DJ69" s="37" t="str"/>
      <c r="DK69" s="37" t="str"/>
      <c r="DL69" s="37" t="str"/>
      <c r="DM69" s="37" t="str"/>
      <c r="DN69" s="37" t="str"/>
      <c r="DO69" s="37" t="str"/>
      <c r="DP69" s="37" t="str"/>
      <c r="DQ69" s="37" t="str"/>
      <c r="DR69" s="37" t="str"/>
      <c r="DS69" s="37" t="str"/>
      <c r="DT69" s="37" t="str"/>
      <c r="DU69" s="37" t="str"/>
      <c r="DV69" s="37" t="str"/>
      <c r="DW69" s="37" t="str"/>
      <c r="DX69" s="37" t="str"/>
      <c r="DY69" s="37" t="str"/>
      <c r="DZ69" s="37" t="str"/>
      <c r="EA69" s="37" t="str"/>
      <c r="EB69" s="37" t="str"/>
      <c r="EC69" s="37" t="str"/>
      <c r="ED69" s="37" t="str"/>
      <c r="EE69" s="37" t="str"/>
      <c r="EF69" s="37" t="str"/>
      <c r="EG69" s="37" t="str"/>
      <c r="EH69" s="37" t="str"/>
      <c r="EI69" s="37" t="str"/>
      <c r="EJ69" s="37" t="str"/>
      <c r="EK69" s="37" t="str"/>
      <c r="EL69" s="37" t="str"/>
      <c r="EM69" s="37" t="str"/>
    </row>
    <row r="70">
      <c r="B70" s="37" t="str"/>
      <c r="C70" s="37" t="str"/>
      <c r="D70" s="37" t="str"/>
      <c r="E70" s="37" t="str"/>
      <c r="F70" s="37" t="str"/>
      <c r="G70" s="37" t="str"/>
      <c r="H70" s="37" t="str"/>
      <c r="I70" s="37" t="str"/>
      <c r="J70" s="37" t="str"/>
      <c r="K70" s="37" t="str"/>
      <c r="L70" s="37" t="str"/>
      <c r="M70" s="37" t="str"/>
      <c r="N70" s="37" t="str"/>
      <c r="O70" s="37" t="str"/>
      <c r="P70" s="37" t="str"/>
      <c r="Q70" s="37" t="str"/>
      <c r="R70" s="37" t="str"/>
      <c r="S70" s="37" t="str"/>
      <c r="T70" s="37" t="str"/>
      <c r="U70" s="37" t="str"/>
      <c r="V70" s="37" t="str"/>
      <c r="W70" s="37" t="str"/>
      <c r="X70" s="37" t="str"/>
      <c r="Y70" s="37" t="str"/>
      <c r="Z70" s="37" t="str"/>
      <c r="AA70" s="37" t="str"/>
      <c r="AB70" s="37" t="str"/>
      <c r="AC70" s="37" t="str"/>
      <c r="AD70" s="37" t="str"/>
      <c r="AE70" s="37" t="str"/>
      <c r="AF70" s="37" t="str"/>
      <c r="AG70" s="37" t="str"/>
      <c r="AH70" s="37" t="str"/>
      <c r="AI70" s="37" t="str"/>
      <c r="AJ70" s="37" t="str"/>
      <c r="AK70" s="37" t="str"/>
      <c r="AL70" s="37" t="str"/>
      <c r="AM70" s="37" t="str"/>
      <c r="AN70" s="37" t="str"/>
      <c r="AO70" s="37" t="str"/>
      <c r="AP70" s="37" t="str"/>
      <c r="AQ70" s="37" t="str"/>
      <c r="AR70" s="37" t="str"/>
      <c r="AS70" s="37" t="str"/>
      <c r="AT70" s="37" t="str"/>
      <c r="AU70" s="37" t="str"/>
      <c r="AV70" s="37" t="str"/>
      <c r="AW70" s="37" t="str"/>
      <c r="AX70" s="37" t="str"/>
      <c r="AY70" s="37" t="str"/>
      <c r="AZ70" s="37" t="str"/>
      <c r="BA70" s="37" t="str"/>
      <c r="BB70" s="37" t="str"/>
      <c r="BC70" s="37" t="str"/>
      <c r="BD70" s="37" t="str"/>
      <c r="BE70" s="37" t="str"/>
      <c r="BF70" s="37" t="str"/>
      <c r="BG70" s="37" t="str"/>
      <c r="BH70" s="37" t="str"/>
      <c r="BI70" s="37" t="str"/>
      <c r="BJ70" s="37" t="str"/>
      <c r="BK70" s="37" t="str"/>
      <c r="BL70" s="37" t="str"/>
      <c r="BM70" s="37" t="str"/>
      <c r="BN70" s="37" t="str"/>
      <c r="BO70" s="37" t="str"/>
      <c r="BP70" s="37" t="str"/>
      <c r="BQ70" s="37" t="str"/>
      <c r="BR70" s="37" t="str"/>
      <c r="BS70" s="37" t="str"/>
      <c r="BT70" s="37" t="str"/>
      <c r="BU70" s="37" t="str"/>
      <c r="BV70" s="37" t="str"/>
      <c r="BW70" s="37" t="str"/>
      <c r="BX70" s="37" t="str"/>
      <c r="BY70" s="37" t="str"/>
      <c r="BZ70" s="37" t="str"/>
      <c r="CA70" s="37" t="str"/>
      <c r="CB70" s="37" t="str"/>
      <c r="CC70" s="37" t="str"/>
      <c r="CD70" s="37" t="str"/>
      <c r="CE70" s="37" t="str"/>
      <c r="CF70" s="37" t="str"/>
      <c r="CG70" s="37" t="str"/>
      <c r="CH70" s="37" t="str"/>
      <c r="CI70" s="37" t="str"/>
      <c r="CJ70" s="37" t="str"/>
      <c r="CK70" s="37" t="str"/>
      <c r="CL70" s="37" t="str"/>
      <c r="CM70" s="37" t="str"/>
      <c r="CN70" s="37" t="str"/>
      <c r="CO70" s="37" t="str"/>
      <c r="CP70" s="37" t="str"/>
      <c r="CQ70" s="37" t="str"/>
      <c r="CR70" s="37" t="str"/>
      <c r="CS70" s="37" t="str"/>
      <c r="CT70" s="37" t="str"/>
      <c r="CU70" s="37" t="str"/>
      <c r="CV70" s="37" t="str"/>
      <c r="CW70" s="37" t="str"/>
      <c r="CX70" s="37" t="str"/>
      <c r="CY70" s="37" t="str"/>
      <c r="CZ70" s="37" t="str"/>
      <c r="DA70" s="37" t="str"/>
      <c r="DB70" s="37" t="str"/>
      <c r="DC70" s="37" t="str"/>
      <c r="DD70" s="37" t="str"/>
      <c r="DE70" s="37" t="str"/>
      <c r="DF70" s="37" t="str"/>
      <c r="DG70" s="37" t="str"/>
      <c r="DH70" s="37" t="str"/>
      <c r="DI70" s="37" t="str"/>
      <c r="DJ70" s="37" t="str"/>
      <c r="DK70" s="37" t="str"/>
      <c r="DL70" s="37" t="str"/>
      <c r="DM70" s="37" t="str"/>
      <c r="DN70" s="37" t="str"/>
      <c r="DO70" s="37" t="str"/>
      <c r="DP70" s="37" t="str"/>
      <c r="DQ70" s="37" t="str"/>
      <c r="DR70" s="37" t="str"/>
      <c r="DS70" s="37" t="str"/>
      <c r="DT70" s="37" t="str"/>
      <c r="DU70" s="37" t="str"/>
      <c r="DV70" s="37" t="str"/>
      <c r="DW70" s="37" t="str"/>
      <c r="DX70" s="37" t="str"/>
      <c r="DY70" s="37" t="str"/>
      <c r="DZ70" s="37" t="str"/>
      <c r="EA70" s="37" t="str"/>
      <c r="EB70" s="37" t="str"/>
      <c r="EC70" s="37" t="str"/>
      <c r="ED70" s="37" t="str"/>
      <c r="EE70" s="37" t="str"/>
      <c r="EF70" s="37" t="str"/>
      <c r="EG70" s="37" t="str"/>
      <c r="EH70" s="37" t="str"/>
      <c r="EI70" s="37" t="str"/>
      <c r="EJ70" s="37" t="str"/>
      <c r="EK70" s="37" t="str"/>
      <c r="EL70" s="37" t="str"/>
      <c r="EM70" s="37" t="str"/>
    </row>
    <row r="71">
      <c r="B71" s="37" t="str"/>
      <c r="C71" s="37" t="str"/>
      <c r="D71" s="37" t="str"/>
      <c r="E71" s="37" t="str"/>
      <c r="F71" s="37" t="str"/>
      <c r="G71" s="37" t="str"/>
      <c r="H71" s="37" t="str"/>
      <c r="I71" s="37" t="str"/>
      <c r="J71" s="37" t="str"/>
      <c r="K71" s="37" t="str"/>
      <c r="L71" s="37" t="str"/>
      <c r="M71" s="37" t="str"/>
      <c r="N71" s="37" t="str"/>
      <c r="O71" s="37" t="str"/>
      <c r="P71" s="37" t="str"/>
      <c r="Q71" s="37" t="str"/>
      <c r="R71" s="37" t="str"/>
      <c r="S71" s="37" t="str"/>
      <c r="T71" s="37" t="str"/>
      <c r="U71" s="37" t="str"/>
      <c r="V71" s="37" t="str"/>
      <c r="W71" s="37" t="str"/>
      <c r="X71" s="37" t="str"/>
      <c r="Y71" s="37" t="str"/>
      <c r="Z71" s="37" t="str"/>
      <c r="AA71" s="37" t="str"/>
      <c r="AB71" s="37" t="str"/>
      <c r="AC71" s="37" t="str"/>
      <c r="AD71" s="37" t="str"/>
      <c r="AE71" s="37" t="str"/>
      <c r="AF71" s="37" t="str"/>
      <c r="AG71" s="37" t="str"/>
      <c r="AH71" s="37" t="str"/>
      <c r="AI71" s="37" t="str"/>
      <c r="AJ71" s="37" t="str"/>
      <c r="AK71" s="37" t="str"/>
      <c r="AL71" s="37" t="str"/>
      <c r="AM71" s="37" t="str"/>
      <c r="AN71" s="37" t="str"/>
      <c r="AO71" s="37" t="str"/>
      <c r="AP71" s="37" t="str"/>
      <c r="AQ71" s="37" t="str"/>
      <c r="AR71" s="37" t="str"/>
      <c r="AS71" s="37" t="str"/>
      <c r="AT71" s="37" t="str"/>
      <c r="AU71" s="37" t="str"/>
      <c r="AV71" s="37" t="str"/>
      <c r="AW71" s="37" t="str"/>
      <c r="AX71" s="37" t="str"/>
      <c r="AY71" s="37" t="str"/>
      <c r="AZ71" s="37" t="str"/>
      <c r="BA71" s="37" t="str"/>
      <c r="BB71" s="37" t="str"/>
      <c r="BC71" s="37" t="str"/>
      <c r="BD71" s="37" t="str"/>
      <c r="BE71" s="37" t="str"/>
      <c r="BF71" s="37" t="str"/>
      <c r="BG71" s="37" t="str"/>
      <c r="BH71" s="37" t="str"/>
      <c r="BI71" s="37" t="str"/>
      <c r="BJ71" s="37" t="str"/>
      <c r="BK71" s="37" t="str"/>
      <c r="BL71" s="37" t="str"/>
      <c r="BM71" s="37" t="str"/>
      <c r="BN71" s="37" t="str"/>
      <c r="BO71" s="37" t="str"/>
      <c r="BP71" s="37" t="str"/>
      <c r="BQ71" s="37" t="str"/>
      <c r="BR71" s="37" t="str"/>
      <c r="BS71" s="37" t="str"/>
      <c r="BT71" s="37" t="str"/>
      <c r="BU71" s="37" t="str"/>
      <c r="BV71" s="37" t="str"/>
      <c r="BW71" s="37" t="str"/>
      <c r="BX71" s="37" t="str"/>
      <c r="BY71" s="37" t="str"/>
      <c r="BZ71" s="37" t="str"/>
      <c r="CA71" s="37" t="str"/>
      <c r="CB71" s="37" t="str"/>
      <c r="CC71" s="37" t="str"/>
      <c r="CD71" s="37" t="str"/>
      <c r="CE71" s="37" t="str"/>
      <c r="CF71" s="37" t="str"/>
      <c r="CG71" s="37" t="str"/>
      <c r="CH71" s="37" t="str"/>
      <c r="CI71" s="37" t="str"/>
      <c r="CJ71" s="37" t="str"/>
      <c r="CK71" s="37" t="str"/>
      <c r="CL71" s="37" t="str"/>
      <c r="CM71" s="37" t="str"/>
      <c r="CN71" s="37" t="str"/>
      <c r="CO71" s="37" t="str"/>
      <c r="CP71" s="37" t="str"/>
      <c r="CQ71" s="37" t="str"/>
      <c r="CR71" s="37" t="str"/>
      <c r="CS71" s="37" t="str"/>
      <c r="CT71" s="37" t="str"/>
      <c r="CU71" s="37" t="str"/>
      <c r="CV71" s="37" t="str"/>
      <c r="CW71" s="37" t="str"/>
      <c r="CX71" s="37" t="str"/>
      <c r="CY71" s="37" t="str"/>
      <c r="CZ71" s="37" t="str"/>
      <c r="DA71" s="37" t="str"/>
      <c r="DB71" s="37" t="str"/>
      <c r="DC71" s="37" t="str"/>
      <c r="DD71" s="37" t="str"/>
      <c r="DE71" s="37" t="str"/>
      <c r="DF71" s="37" t="str"/>
      <c r="DG71" s="37" t="str"/>
      <c r="DH71" s="37" t="str"/>
      <c r="DI71" s="37" t="str"/>
      <c r="DJ71" s="37" t="str"/>
      <c r="DK71" s="37" t="str"/>
      <c r="DL71" s="37" t="str"/>
      <c r="DM71" s="37" t="str"/>
      <c r="DN71" s="37" t="str"/>
      <c r="DO71" s="37" t="str"/>
      <c r="DP71" s="37" t="str"/>
      <c r="DQ71" s="37" t="str"/>
      <c r="DR71" s="37" t="str"/>
      <c r="DS71" s="37" t="str"/>
      <c r="DT71" s="37" t="str"/>
      <c r="DU71" s="37" t="str"/>
      <c r="DV71" s="37" t="str"/>
      <c r="DW71" s="37" t="str"/>
      <c r="DX71" s="37" t="str"/>
      <c r="DY71" s="37" t="str"/>
      <c r="DZ71" s="37" t="str"/>
      <c r="EA71" s="37" t="str"/>
      <c r="EB71" s="37" t="str"/>
      <c r="EC71" s="37" t="str"/>
      <c r="ED71" s="37" t="str"/>
      <c r="EE71" s="37" t="str"/>
      <c r="EF71" s="37" t="str"/>
      <c r="EG71" s="37" t="str"/>
      <c r="EH71" s="37" t="str"/>
      <c r="EI71" s="37" t="str"/>
      <c r="EJ71" s="37" t="str"/>
      <c r="EK71" s="37" t="str"/>
      <c r="EL71" s="37" t="str"/>
      <c r="EM71" s="37" t="str"/>
    </row>
    <row r="72">
      <c r="B72" s="37" t="str"/>
      <c r="C72" s="37" t="str"/>
      <c r="D72" s="37" t="str"/>
      <c r="E72" s="37" t="str"/>
      <c r="F72" s="37" t="str"/>
      <c r="G72" s="37" t="str"/>
      <c r="H72" s="37" t="str"/>
      <c r="I72" s="37" t="str"/>
      <c r="J72" s="37" t="str"/>
      <c r="K72" s="37" t="str"/>
      <c r="L72" s="37" t="str"/>
      <c r="M72" s="37" t="str"/>
      <c r="N72" s="37" t="str"/>
      <c r="O72" s="37" t="str"/>
      <c r="P72" s="37" t="str"/>
      <c r="Q72" s="37" t="str"/>
      <c r="R72" s="37" t="str"/>
      <c r="S72" s="37" t="str"/>
      <c r="T72" s="37" t="str"/>
      <c r="U72" s="37" t="str"/>
      <c r="V72" s="37" t="str"/>
      <c r="W72" s="37" t="str"/>
      <c r="X72" s="37" t="str"/>
      <c r="Y72" s="37" t="str"/>
      <c r="Z72" s="37" t="str"/>
      <c r="AA72" s="37" t="str"/>
      <c r="AB72" s="37" t="str"/>
      <c r="AC72" s="37" t="str"/>
      <c r="AD72" s="37" t="str"/>
      <c r="AE72" s="37" t="str"/>
      <c r="AF72" s="37" t="str"/>
      <c r="AG72" s="37" t="str"/>
      <c r="AH72" s="37" t="str"/>
      <c r="AI72" s="37" t="str"/>
      <c r="AJ72" s="37" t="str"/>
      <c r="AK72" s="37" t="str"/>
      <c r="AL72" s="37" t="str"/>
      <c r="AM72" s="37" t="str"/>
      <c r="AN72" s="37" t="str"/>
      <c r="AO72" s="37" t="str"/>
      <c r="AP72" s="37" t="str"/>
      <c r="AQ72" s="37" t="str"/>
      <c r="AR72" s="37" t="str"/>
      <c r="AS72" s="37" t="str"/>
      <c r="AT72" s="37" t="str"/>
      <c r="AU72" s="37" t="str"/>
      <c r="AV72" s="37" t="str"/>
      <c r="AW72" s="37" t="str"/>
      <c r="AX72" s="37" t="str"/>
      <c r="AY72" s="37" t="str"/>
      <c r="AZ72" s="37" t="str"/>
      <c r="BA72" s="37" t="str"/>
      <c r="BB72" s="37" t="str"/>
      <c r="BC72" s="37" t="str"/>
      <c r="BD72" s="37" t="str"/>
      <c r="BE72" s="37" t="str"/>
      <c r="BF72" s="37" t="str"/>
      <c r="BG72" s="37" t="str"/>
      <c r="BH72" s="37" t="str"/>
      <c r="BI72" s="37" t="str"/>
      <c r="BJ72" s="37" t="str"/>
      <c r="BK72" s="37" t="str"/>
      <c r="BL72" s="37" t="str"/>
      <c r="BM72" s="37" t="str"/>
      <c r="BN72" s="37" t="str"/>
      <c r="BO72" s="37" t="str"/>
      <c r="BP72" s="37" t="str"/>
      <c r="BQ72" s="37" t="str"/>
      <c r="BR72" s="37" t="str"/>
      <c r="BS72" s="37" t="str"/>
      <c r="BT72" s="37" t="str"/>
      <c r="BU72" s="37" t="str"/>
      <c r="BV72" s="37" t="str"/>
      <c r="BW72" s="37" t="str"/>
      <c r="BX72" s="37" t="str"/>
      <c r="BY72" s="37" t="str"/>
      <c r="BZ72" s="37" t="str"/>
      <c r="CA72" s="37" t="str"/>
      <c r="CB72" s="37" t="str"/>
      <c r="CC72" s="37" t="str"/>
      <c r="CD72" s="37" t="str"/>
      <c r="CE72" s="37" t="str"/>
      <c r="CF72" s="37" t="str"/>
      <c r="CG72" s="37" t="str"/>
      <c r="CH72" s="37" t="str"/>
      <c r="CI72" s="37" t="str"/>
      <c r="CJ72" s="37" t="str"/>
      <c r="CK72" s="37" t="str"/>
      <c r="CL72" s="37" t="str"/>
      <c r="CM72" s="37" t="str"/>
      <c r="CN72" s="37" t="str"/>
      <c r="CO72" s="37" t="str"/>
      <c r="CP72" s="37" t="str"/>
      <c r="CQ72" s="37" t="str"/>
      <c r="CR72" s="37" t="str"/>
      <c r="CS72" s="37" t="str"/>
      <c r="CT72" s="37" t="str"/>
      <c r="CU72" s="37" t="str"/>
      <c r="CV72" s="37" t="str"/>
      <c r="CW72" s="37" t="str"/>
      <c r="CX72" s="37" t="str"/>
      <c r="CY72" s="37" t="str"/>
      <c r="CZ72" s="37" t="str"/>
      <c r="DA72" s="37" t="str"/>
      <c r="DB72" s="37" t="str"/>
      <c r="DC72" s="37" t="str"/>
      <c r="DD72" s="37" t="str"/>
      <c r="DE72" s="37" t="str"/>
      <c r="DF72" s="37" t="str"/>
      <c r="DG72" s="37" t="str"/>
      <c r="DH72" s="37" t="str"/>
      <c r="DI72" s="37" t="str"/>
      <c r="DJ72" s="37" t="str"/>
      <c r="DK72" s="37" t="str"/>
      <c r="DL72" s="37" t="str"/>
      <c r="DM72" s="37" t="str"/>
      <c r="DN72" s="37" t="str"/>
      <c r="DO72" s="37" t="str"/>
      <c r="DP72" s="37" t="str"/>
      <c r="DQ72" s="37" t="str"/>
      <c r="DR72" s="37" t="str"/>
      <c r="DS72" s="37" t="str"/>
      <c r="DT72" s="37" t="str"/>
      <c r="DU72" s="37" t="str"/>
      <c r="DV72" s="37" t="str"/>
      <c r="DW72" s="37" t="str"/>
      <c r="DX72" s="37" t="str"/>
      <c r="DY72" s="37" t="str"/>
      <c r="DZ72" s="37" t="str"/>
      <c r="EA72" s="37" t="str"/>
      <c r="EB72" s="37" t="str"/>
      <c r="EC72" s="37" t="str"/>
      <c r="ED72" s="37" t="str"/>
      <c r="EE72" s="37" t="str"/>
      <c r="EF72" s="37" t="str"/>
      <c r="EG72" s="37" t="str"/>
      <c r="EH72" s="37" t="str"/>
      <c r="EI72" s="37" t="str"/>
      <c r="EJ72" s="37" t="str"/>
      <c r="EK72" s="37" t="str"/>
      <c r="EL72" s="37" t="str"/>
      <c r="EM72" s="37" t="str"/>
    </row>
    <row r="73">
      <c r="B73" s="37" t="str"/>
      <c r="C73" s="37" t="str"/>
      <c r="D73" s="37" t="str"/>
      <c r="E73" s="37" t="str"/>
      <c r="F73" s="37" t="str"/>
      <c r="G73" s="37" t="str"/>
      <c r="H73" s="37" t="str"/>
      <c r="I73" s="37" t="str"/>
      <c r="J73" s="37" t="str"/>
      <c r="K73" s="37" t="str"/>
      <c r="L73" s="37" t="str"/>
      <c r="M73" s="37" t="str"/>
      <c r="N73" s="37" t="str"/>
      <c r="O73" s="37" t="str"/>
      <c r="P73" s="37" t="str"/>
      <c r="Q73" s="37" t="str"/>
      <c r="R73" s="37" t="str"/>
      <c r="S73" s="37" t="str"/>
      <c r="T73" s="37" t="str"/>
      <c r="U73" s="37" t="str"/>
      <c r="V73" s="37" t="str"/>
      <c r="W73" s="37" t="str"/>
      <c r="X73" s="37" t="str"/>
      <c r="Y73" s="37" t="str"/>
      <c r="Z73" s="37" t="str"/>
      <c r="AA73" s="37" t="str"/>
      <c r="AB73" s="37" t="str"/>
      <c r="AC73" s="37" t="str"/>
      <c r="AD73" s="37" t="str"/>
      <c r="AE73" s="37" t="str"/>
      <c r="AF73" s="37" t="str"/>
      <c r="AG73" s="37" t="str"/>
      <c r="AH73" s="37" t="str"/>
      <c r="AI73" s="37" t="str"/>
      <c r="AJ73" s="37" t="str"/>
      <c r="AK73" s="37" t="str"/>
      <c r="AL73" s="37" t="str"/>
      <c r="AM73" s="37" t="str"/>
      <c r="AN73" s="37" t="str"/>
      <c r="AO73" s="37" t="str"/>
      <c r="AP73" s="37" t="str"/>
      <c r="AQ73" s="37" t="str"/>
      <c r="AR73" s="37" t="str"/>
      <c r="AS73" s="37" t="str"/>
      <c r="AT73" s="37" t="str"/>
      <c r="AU73" s="37" t="str"/>
      <c r="AV73" s="37" t="str"/>
      <c r="AW73" s="37" t="str"/>
      <c r="AX73" s="37" t="str"/>
      <c r="AY73" s="37" t="str"/>
      <c r="AZ73" s="37" t="str"/>
      <c r="BA73" s="37" t="str"/>
      <c r="BB73" s="37" t="str"/>
      <c r="BC73" s="37" t="str"/>
      <c r="BD73" s="37" t="str"/>
      <c r="BE73" s="37" t="str"/>
      <c r="BF73" s="37" t="str"/>
      <c r="BG73" s="37" t="str"/>
      <c r="BH73" s="37" t="str"/>
      <c r="BI73" s="37" t="str"/>
      <c r="BJ73" s="37" t="str"/>
      <c r="BK73" s="37" t="str"/>
      <c r="BL73" s="37" t="str"/>
      <c r="BM73" s="37" t="str"/>
      <c r="BN73" s="37" t="str"/>
      <c r="BO73" s="37" t="str"/>
      <c r="BP73" s="37" t="str"/>
      <c r="BQ73" s="37" t="str"/>
      <c r="BR73" s="37" t="str"/>
      <c r="BS73" s="37" t="str"/>
      <c r="BT73" s="37" t="str"/>
      <c r="BU73" s="37" t="str"/>
      <c r="BV73" s="37" t="str"/>
      <c r="BW73" s="37" t="str"/>
      <c r="BX73" s="37" t="str"/>
      <c r="BY73" s="37" t="str"/>
      <c r="BZ73" s="37" t="str"/>
      <c r="CA73" s="37" t="str"/>
      <c r="CB73" s="37" t="str"/>
      <c r="CC73" s="37" t="str"/>
      <c r="CD73" s="37" t="str"/>
      <c r="CE73" s="37" t="str"/>
      <c r="CF73" s="37" t="str"/>
      <c r="CG73" s="37" t="str"/>
      <c r="CH73" s="37" t="str"/>
      <c r="CI73" s="37" t="str"/>
      <c r="CJ73" s="37" t="str"/>
      <c r="CK73" s="37" t="str"/>
      <c r="CL73" s="37" t="str"/>
      <c r="CM73" s="37" t="str"/>
      <c r="CN73" s="37" t="str"/>
      <c r="CO73" s="37" t="str"/>
      <c r="CP73" s="37" t="str"/>
      <c r="CQ73" s="37" t="str"/>
      <c r="CR73" s="37" t="str"/>
      <c r="CS73" s="37" t="str"/>
      <c r="CT73" s="37" t="str"/>
      <c r="CU73" s="37" t="str"/>
      <c r="CV73" s="37" t="str"/>
      <c r="CW73" s="37" t="str"/>
      <c r="CX73" s="37" t="str"/>
      <c r="CY73" s="37" t="str"/>
      <c r="CZ73" s="37" t="str"/>
      <c r="DA73" s="37" t="str"/>
      <c r="DB73" s="37" t="str"/>
      <c r="DC73" s="37" t="str"/>
      <c r="DD73" s="37" t="str"/>
      <c r="DE73" s="37" t="str"/>
      <c r="DF73" s="37" t="str"/>
      <c r="DG73" s="37" t="str"/>
      <c r="DH73" s="37" t="str"/>
      <c r="DI73" s="37" t="str"/>
      <c r="DJ73" s="37" t="str"/>
      <c r="DK73" s="37" t="str"/>
      <c r="DL73" s="37" t="str"/>
      <c r="DM73" s="37" t="str"/>
      <c r="DN73" s="37" t="str"/>
      <c r="DO73" s="37" t="str"/>
      <c r="DP73" s="37" t="str"/>
      <c r="DQ73" s="37" t="str"/>
      <c r="DR73" s="37" t="str"/>
      <c r="DS73" s="37" t="str"/>
      <c r="DT73" s="37" t="str"/>
      <c r="DU73" s="37" t="str"/>
      <c r="DV73" s="37" t="str"/>
      <c r="DW73" s="37" t="str"/>
      <c r="DX73" s="37" t="str"/>
      <c r="DY73" s="37" t="str"/>
      <c r="DZ73" s="37" t="str"/>
      <c r="EA73" s="37" t="str"/>
      <c r="EB73" s="37" t="str"/>
      <c r="EC73" s="37" t="str"/>
      <c r="ED73" s="37" t="str"/>
      <c r="EE73" s="37" t="str"/>
      <c r="EF73" s="37" t="str"/>
      <c r="EG73" s="37" t="str"/>
      <c r="EH73" s="37" t="str"/>
      <c r="EI73" s="37" t="str"/>
      <c r="EJ73" s="37" t="str"/>
      <c r="EK73" s="37" t="str"/>
      <c r="EL73" s="37" t="str"/>
      <c r="EM73" s="37" t="str"/>
    </row>
    <row r="74">
      <c r="B74" s="37" t="str"/>
      <c r="C74" s="37" t="str"/>
      <c r="D74" s="37" t="str"/>
      <c r="E74" s="37" t="str"/>
      <c r="F74" s="37" t="str"/>
      <c r="G74" s="37" t="str"/>
      <c r="H74" s="37" t="str"/>
      <c r="I74" s="37" t="str"/>
      <c r="J74" s="37" t="str"/>
      <c r="K74" s="37" t="str"/>
      <c r="L74" s="37" t="str"/>
      <c r="M74" s="37" t="str"/>
      <c r="N74" s="37" t="str"/>
      <c r="O74" s="37" t="str"/>
      <c r="P74" s="37" t="str"/>
      <c r="Q74" s="37" t="str"/>
      <c r="R74" s="37" t="str"/>
      <c r="S74" s="37" t="str"/>
      <c r="T74" s="37" t="str"/>
      <c r="U74" s="37" t="str"/>
      <c r="V74" s="37" t="str"/>
      <c r="W74" s="37" t="str"/>
      <c r="X74" s="37" t="str"/>
      <c r="Y74" s="37" t="str"/>
      <c r="Z74" s="37" t="str"/>
      <c r="AA74" s="37" t="str"/>
      <c r="AB74" s="37" t="str"/>
      <c r="AC74" s="37" t="str"/>
      <c r="AD74" s="37" t="str"/>
      <c r="AE74" s="37" t="str"/>
      <c r="AF74" s="37" t="str"/>
      <c r="AG74" s="37" t="str"/>
      <c r="AH74" s="37" t="str"/>
      <c r="AI74" s="37" t="str"/>
      <c r="AJ74" s="37" t="str"/>
      <c r="AK74" s="37" t="str"/>
      <c r="AL74" s="37" t="str"/>
      <c r="AM74" s="37" t="str"/>
      <c r="AN74" s="37" t="str"/>
      <c r="AO74" s="37" t="str"/>
      <c r="AP74" s="37" t="str"/>
      <c r="AQ74" s="37" t="str"/>
      <c r="AR74" s="37" t="str"/>
      <c r="AS74" s="37" t="str"/>
      <c r="AT74" s="37" t="str"/>
      <c r="AU74" s="37" t="str"/>
      <c r="AV74" s="37" t="str"/>
      <c r="AW74" s="37" t="str"/>
      <c r="AX74" s="37" t="str"/>
      <c r="AY74" s="37" t="str"/>
      <c r="AZ74" s="37" t="str"/>
      <c r="BA74" s="37" t="str"/>
      <c r="BB74" s="37" t="str"/>
      <c r="BC74" s="37" t="str"/>
      <c r="BD74" s="37" t="str"/>
      <c r="BE74" s="37" t="str"/>
      <c r="BF74" s="37" t="str"/>
      <c r="BG74" s="37" t="str"/>
      <c r="BH74" s="37" t="str"/>
      <c r="BI74" s="37" t="str"/>
      <c r="BJ74" s="37" t="str"/>
      <c r="BK74" s="37" t="str"/>
      <c r="BL74" s="37" t="str"/>
      <c r="BM74" s="37" t="str"/>
      <c r="BN74" s="37" t="str"/>
      <c r="BO74" s="37" t="str"/>
      <c r="BP74" s="37" t="str"/>
      <c r="BQ74" s="37" t="str"/>
      <c r="BR74" s="37" t="str"/>
      <c r="BS74" s="37" t="str"/>
      <c r="BT74" s="37" t="str"/>
      <c r="BU74" s="37" t="str"/>
      <c r="BV74" s="37" t="str"/>
      <c r="BW74" s="37" t="str"/>
      <c r="BX74" s="37" t="str"/>
      <c r="BY74" s="37" t="str"/>
      <c r="BZ74" s="37" t="str"/>
      <c r="CA74" s="37" t="str"/>
      <c r="CB74" s="37" t="str"/>
      <c r="CC74" s="37" t="str"/>
      <c r="CD74" s="37" t="str"/>
      <c r="CE74" s="37" t="str"/>
      <c r="CF74" s="37" t="str"/>
      <c r="CG74" s="37" t="str"/>
      <c r="CH74" s="37" t="str"/>
      <c r="CI74" s="37" t="str"/>
      <c r="CJ74" s="37" t="str"/>
      <c r="CK74" s="37" t="str"/>
      <c r="CL74" s="37" t="str"/>
      <c r="CM74" s="37" t="str"/>
      <c r="CN74" s="37" t="str"/>
      <c r="CO74" s="37" t="str"/>
      <c r="CP74" s="37" t="str"/>
      <c r="CQ74" s="37" t="str"/>
      <c r="CR74" s="37" t="str"/>
      <c r="CS74" s="37" t="str"/>
      <c r="CT74" s="37" t="str"/>
      <c r="CU74" s="37" t="str"/>
      <c r="CV74" s="37" t="str"/>
      <c r="CW74" s="37" t="str"/>
      <c r="CX74" s="37" t="str"/>
      <c r="CY74" s="37" t="str"/>
      <c r="CZ74" s="37" t="str"/>
      <c r="DA74" s="37" t="str"/>
      <c r="DB74" s="37" t="str"/>
      <c r="DC74" s="37" t="str"/>
      <c r="DD74" s="37" t="str"/>
      <c r="DE74" s="37" t="str"/>
      <c r="DF74" s="37" t="str"/>
      <c r="DG74" s="37" t="str"/>
      <c r="DH74" s="37" t="str"/>
      <c r="DI74" s="37" t="str"/>
      <c r="DJ74" s="37" t="str"/>
      <c r="DK74" s="37" t="str"/>
      <c r="DL74" s="37" t="str"/>
      <c r="DM74" s="37" t="str"/>
      <c r="DN74" s="37" t="str"/>
      <c r="DO74" s="37" t="str"/>
      <c r="DP74" s="37" t="str"/>
      <c r="DQ74" s="37" t="str"/>
      <c r="DR74" s="37" t="str"/>
      <c r="DS74" s="37" t="str"/>
      <c r="DT74" s="37" t="str"/>
      <c r="DU74" s="37" t="str"/>
      <c r="DV74" s="37" t="str"/>
      <c r="DW74" s="37" t="str"/>
      <c r="DX74" s="37" t="str"/>
      <c r="DY74" s="37" t="str"/>
      <c r="DZ74" s="37" t="str"/>
      <c r="EA74" s="37" t="str"/>
      <c r="EB74" s="37" t="str"/>
      <c r="EC74" s="37" t="str"/>
      <c r="ED74" s="37" t="str"/>
      <c r="EE74" s="37" t="str"/>
      <c r="EF74" s="37" t="str"/>
      <c r="EG74" s="37" t="str"/>
      <c r="EH74" s="37" t="str"/>
      <c r="EI74" s="37" t="str"/>
      <c r="EJ74" s="37" t="str"/>
      <c r="EK74" s="37" t="str"/>
      <c r="EL74" s="37" t="str"/>
      <c r="EM74" s="37" t="str"/>
    </row>
    <row r="75">
      <c r="B75" s="37" t="str"/>
      <c r="C75" s="37" t="str"/>
      <c r="D75" s="37" t="str"/>
      <c r="E75" s="37" t="str"/>
      <c r="F75" s="37" t="str"/>
      <c r="G75" s="37" t="str"/>
      <c r="H75" s="37" t="str"/>
      <c r="I75" s="37" t="str"/>
      <c r="J75" s="37" t="str"/>
      <c r="K75" s="37" t="str"/>
      <c r="L75" s="37" t="str"/>
      <c r="M75" s="37" t="str"/>
      <c r="N75" s="37" t="str"/>
      <c r="O75" s="37" t="str"/>
      <c r="P75" s="37" t="str"/>
      <c r="Q75" s="37" t="str"/>
      <c r="R75" s="37" t="str"/>
      <c r="S75" s="37" t="str"/>
      <c r="T75" s="37" t="str"/>
      <c r="U75" s="37" t="str"/>
      <c r="V75" s="37" t="str"/>
      <c r="W75" s="37" t="str"/>
      <c r="X75" s="37" t="str"/>
      <c r="Y75" s="37" t="str"/>
      <c r="Z75" s="37" t="str"/>
      <c r="AA75" s="37" t="str"/>
      <c r="AB75" s="37" t="str"/>
      <c r="AC75" s="37" t="str"/>
      <c r="AD75" s="37" t="str"/>
      <c r="AE75" s="37" t="str"/>
      <c r="AF75" s="37" t="str"/>
      <c r="AG75" s="37" t="str"/>
      <c r="AH75" s="37" t="str"/>
      <c r="AI75" s="37" t="str"/>
      <c r="AJ75" s="37" t="str"/>
      <c r="AK75" s="37" t="str"/>
      <c r="AL75" s="37" t="str"/>
      <c r="AM75" s="37" t="str"/>
      <c r="AN75" s="37" t="str"/>
      <c r="AO75" s="37" t="str"/>
      <c r="AP75" s="37" t="str"/>
      <c r="AQ75" s="37" t="str"/>
      <c r="AR75" s="37" t="str"/>
      <c r="AS75" s="37" t="str"/>
      <c r="AT75" s="37" t="str"/>
      <c r="AU75" s="37" t="str"/>
      <c r="AV75" s="37" t="str"/>
      <c r="AW75" s="37" t="str"/>
      <c r="AX75" s="37" t="str"/>
      <c r="AY75" s="37" t="str"/>
      <c r="AZ75" s="37" t="str"/>
      <c r="BA75" s="37" t="str"/>
      <c r="BB75" s="37" t="str"/>
      <c r="BC75" s="37" t="str"/>
      <c r="BD75" s="37" t="str"/>
      <c r="BE75" s="37" t="str"/>
      <c r="BF75" s="37" t="str"/>
      <c r="BG75" s="37" t="str"/>
      <c r="BH75" s="37" t="str"/>
      <c r="BI75" s="37" t="str"/>
      <c r="BJ75" s="37" t="str"/>
      <c r="BK75" s="37" t="str"/>
      <c r="BL75" s="37" t="str"/>
      <c r="BM75" s="37" t="str"/>
      <c r="BN75" s="37" t="str"/>
      <c r="BO75" s="37" t="str"/>
      <c r="BP75" s="37" t="str"/>
      <c r="BQ75" s="37" t="str"/>
      <c r="BR75" s="37" t="str"/>
      <c r="BS75" s="37" t="str"/>
      <c r="BT75" s="37" t="str"/>
      <c r="BU75" s="37" t="str"/>
      <c r="BV75" s="37" t="str"/>
      <c r="BW75" s="37" t="str"/>
      <c r="BX75" s="37" t="str"/>
      <c r="BY75" s="37" t="str"/>
      <c r="BZ75" s="37" t="str"/>
      <c r="CA75" s="37" t="str"/>
      <c r="CB75" s="37" t="str"/>
      <c r="CC75" s="37" t="str"/>
      <c r="CD75" s="37" t="str"/>
      <c r="CE75" s="37" t="str"/>
      <c r="CF75" s="37" t="str"/>
      <c r="CG75" s="37" t="str"/>
      <c r="CH75" s="37" t="str"/>
      <c r="CI75" s="37" t="str"/>
      <c r="CJ75" s="37" t="str"/>
      <c r="CK75" s="37" t="str"/>
      <c r="CL75" s="37" t="str"/>
      <c r="CM75" s="37" t="str"/>
      <c r="CN75" s="37" t="str"/>
      <c r="CO75" s="37" t="str"/>
      <c r="CP75" s="37" t="str"/>
      <c r="CQ75" s="37" t="str"/>
      <c r="CR75" s="37" t="str"/>
      <c r="CS75" s="37" t="str"/>
      <c r="CT75" s="37" t="str"/>
      <c r="CU75" s="37" t="str"/>
      <c r="CV75" s="37" t="str"/>
      <c r="CW75" s="37" t="str"/>
      <c r="CX75" s="37" t="str"/>
      <c r="CY75" s="37" t="str"/>
      <c r="CZ75" s="37" t="str"/>
      <c r="DA75" s="37" t="str"/>
      <c r="DB75" s="37" t="str"/>
      <c r="DC75" s="37" t="str"/>
      <c r="DD75" s="37" t="str"/>
      <c r="DE75" s="37" t="str"/>
      <c r="DF75" s="37" t="str"/>
      <c r="DG75" s="37" t="str"/>
      <c r="DH75" s="37" t="str"/>
      <c r="DI75" s="37" t="str"/>
      <c r="DJ75" s="37" t="str"/>
      <c r="DK75" s="37" t="str"/>
      <c r="DL75" s="37" t="str"/>
      <c r="DM75" s="37" t="str"/>
      <c r="DN75" s="37" t="str"/>
      <c r="DO75" s="37" t="str"/>
      <c r="DP75" s="37" t="str"/>
      <c r="DQ75" s="37" t="str"/>
      <c r="DR75" s="37" t="str"/>
      <c r="DS75" s="37" t="str"/>
      <c r="DT75" s="37" t="str"/>
      <c r="DU75" s="37" t="str"/>
      <c r="DV75" s="37" t="str"/>
      <c r="DW75" s="37" t="str"/>
      <c r="DX75" s="37" t="str"/>
      <c r="DY75" s="37" t="str"/>
      <c r="DZ75" s="37" t="str"/>
      <c r="EA75" s="37" t="str"/>
      <c r="EB75" s="37" t="str"/>
      <c r="EC75" s="37" t="str"/>
      <c r="ED75" s="37" t="str"/>
      <c r="EE75" s="37" t="str"/>
      <c r="EF75" s="37" t="str"/>
      <c r="EG75" s="37" t="str"/>
      <c r="EH75" s="37" t="str"/>
      <c r="EI75" s="37" t="str"/>
      <c r="EJ75" s="37" t="str"/>
      <c r="EK75" s="37" t="str"/>
      <c r="EL75" s="37" t="str"/>
      <c r="EM75" s="37" t="str"/>
    </row>
    <row r="76">
      <c r="B76" s="37" t="str"/>
      <c r="C76" s="37" t="str"/>
      <c r="D76" s="37" t="str"/>
      <c r="E76" s="37" t="str"/>
      <c r="F76" s="37" t="str"/>
      <c r="G76" s="37" t="str"/>
      <c r="H76" s="37" t="str"/>
      <c r="I76" s="37" t="str"/>
      <c r="J76" s="37" t="str"/>
      <c r="K76" s="37" t="str"/>
      <c r="L76" s="37" t="str"/>
      <c r="M76" s="37" t="str"/>
      <c r="N76" s="37" t="str"/>
      <c r="O76" s="37" t="str"/>
      <c r="P76" s="37" t="str"/>
      <c r="Q76" s="37" t="str"/>
      <c r="R76" s="37" t="str"/>
      <c r="S76" s="37" t="str"/>
      <c r="T76" s="37" t="str"/>
      <c r="U76" s="37" t="str"/>
      <c r="V76" s="37" t="str"/>
      <c r="W76" s="37" t="str"/>
      <c r="X76" s="37" t="str"/>
      <c r="Y76" s="37" t="str"/>
      <c r="Z76" s="37" t="str"/>
      <c r="AA76" s="37" t="str"/>
      <c r="AB76" s="37" t="str"/>
      <c r="AC76" s="37" t="str"/>
      <c r="AD76" s="37" t="str"/>
      <c r="AE76" s="37" t="str"/>
      <c r="AF76" s="37" t="str"/>
      <c r="AG76" s="37" t="str"/>
      <c r="AH76" s="37" t="str"/>
      <c r="AI76" s="37" t="str"/>
      <c r="AJ76" s="37" t="str"/>
      <c r="AK76" s="37" t="str"/>
      <c r="AL76" s="37" t="str"/>
      <c r="AM76" s="37" t="str"/>
      <c r="AN76" s="37" t="str"/>
      <c r="AO76" s="37" t="str"/>
      <c r="AP76" s="37" t="str"/>
      <c r="AQ76" s="37" t="str"/>
      <c r="AR76" s="37" t="str"/>
      <c r="AS76" s="37" t="str"/>
      <c r="AT76" s="37" t="str"/>
      <c r="AU76" s="37" t="str"/>
      <c r="AV76" s="37" t="str"/>
      <c r="AW76" s="37" t="str"/>
      <c r="AX76" s="37" t="str"/>
      <c r="AY76" s="37" t="str"/>
      <c r="AZ76" s="37" t="str"/>
      <c r="BA76" s="37" t="str"/>
      <c r="BB76" s="37" t="str"/>
      <c r="BC76" s="37" t="str"/>
      <c r="BD76" s="37" t="str"/>
      <c r="BE76" s="37" t="str"/>
      <c r="BF76" s="37" t="str"/>
      <c r="BG76" s="37" t="str"/>
      <c r="BH76" s="37" t="str"/>
      <c r="BI76" s="37" t="str"/>
      <c r="BJ76" s="37" t="str"/>
      <c r="BK76" s="37" t="str"/>
      <c r="BL76" s="37" t="str"/>
      <c r="BM76" s="37" t="str"/>
      <c r="BN76" s="37" t="str"/>
      <c r="BO76" s="37" t="str"/>
      <c r="BP76" s="37" t="str"/>
      <c r="BQ76" s="37" t="str"/>
      <c r="BR76" s="37" t="str"/>
      <c r="BS76" s="37" t="str"/>
      <c r="BT76" s="37" t="str"/>
      <c r="BU76" s="37" t="str"/>
      <c r="BV76" s="37" t="str"/>
      <c r="BW76" s="37" t="str"/>
      <c r="BX76" s="37" t="str"/>
      <c r="BY76" s="37" t="str"/>
      <c r="BZ76" s="37" t="str"/>
      <c r="CA76" s="37" t="str"/>
      <c r="CB76" s="37" t="str"/>
      <c r="CC76" s="37" t="str"/>
      <c r="CD76" s="37" t="str"/>
      <c r="CE76" s="37" t="str"/>
      <c r="CF76" s="37" t="str"/>
      <c r="CG76" s="37" t="str"/>
      <c r="CH76" s="37" t="str"/>
      <c r="CI76" s="37" t="str"/>
      <c r="CJ76" s="37" t="str"/>
      <c r="CK76" s="37" t="str"/>
      <c r="CL76" s="37" t="str"/>
      <c r="CM76" s="37" t="str"/>
      <c r="CN76" s="37" t="str"/>
      <c r="CO76" s="37" t="str"/>
      <c r="CP76" s="37" t="str"/>
      <c r="CQ76" s="37" t="str"/>
      <c r="CR76" s="37" t="str"/>
      <c r="CS76" s="37" t="str"/>
      <c r="CT76" s="37" t="str"/>
      <c r="CU76" s="37" t="str"/>
      <c r="CV76" s="37" t="str"/>
      <c r="CW76" s="37" t="str"/>
      <c r="CX76" s="37" t="str"/>
      <c r="CY76" s="37" t="str"/>
      <c r="CZ76" s="37" t="str"/>
      <c r="DA76" s="37" t="str"/>
      <c r="DB76" s="37" t="str"/>
      <c r="DC76" s="37" t="str"/>
      <c r="DD76" s="37" t="str"/>
      <c r="DE76" s="37" t="str"/>
      <c r="DF76" s="37" t="str"/>
      <c r="DG76" s="37" t="str"/>
      <c r="DH76" s="37" t="str"/>
      <c r="DI76" s="37" t="str"/>
      <c r="DJ76" s="37" t="str"/>
      <c r="DK76" s="37" t="str"/>
      <c r="DL76" s="37" t="str"/>
      <c r="DM76" s="37" t="str"/>
      <c r="DN76" s="37" t="str"/>
      <c r="DO76" s="37" t="str"/>
      <c r="DP76" s="37" t="str"/>
      <c r="DQ76" s="37" t="str"/>
      <c r="DR76" s="37" t="str"/>
      <c r="DS76" s="37" t="str"/>
      <c r="DT76" s="37" t="str"/>
      <c r="DU76" s="37" t="str"/>
      <c r="DV76" s="37" t="str"/>
      <c r="DW76" s="37" t="str"/>
      <c r="DX76" s="37" t="str"/>
      <c r="DY76" s="37" t="str"/>
      <c r="DZ76" s="37" t="str"/>
      <c r="EA76" s="37" t="str"/>
      <c r="EB76" s="37" t="str"/>
      <c r="EC76" s="37" t="str"/>
      <c r="ED76" s="37" t="str"/>
      <c r="EE76" s="37" t="str"/>
      <c r="EF76" s="37" t="str"/>
      <c r="EG76" s="37" t="str"/>
      <c r="EH76" s="37" t="str"/>
      <c r="EI76" s="37" t="str"/>
      <c r="EJ76" s="37" t="str"/>
      <c r="EK76" s="37" t="str"/>
      <c r="EL76" s="37" t="str"/>
      <c r="EM76" s="37" t="str"/>
    </row>
    <row r="77">
      <c r="B77" s="37" t="str"/>
      <c r="C77" s="37" t="str"/>
      <c r="D77" s="37" t="str"/>
      <c r="E77" s="37" t="str"/>
      <c r="F77" s="37" t="str"/>
      <c r="G77" s="37" t="str"/>
      <c r="H77" s="37" t="str"/>
      <c r="I77" s="37" t="str"/>
      <c r="J77" s="37" t="str"/>
      <c r="K77" s="37" t="str"/>
      <c r="L77" s="37" t="str"/>
      <c r="M77" s="37" t="str"/>
      <c r="N77" s="37" t="str"/>
      <c r="O77" s="37" t="str"/>
      <c r="P77" s="37" t="str"/>
      <c r="Q77" s="37" t="str"/>
      <c r="R77" s="37" t="str"/>
      <c r="S77" s="37" t="str"/>
      <c r="T77" s="37" t="str"/>
      <c r="U77" s="37" t="str"/>
      <c r="V77" s="37" t="str"/>
      <c r="W77" s="37" t="str"/>
      <c r="X77" s="37" t="str"/>
      <c r="Y77" s="37" t="str"/>
      <c r="Z77" s="37" t="str"/>
      <c r="AA77" s="37" t="str"/>
      <c r="AB77" s="37" t="str"/>
      <c r="AC77" s="37" t="str"/>
      <c r="AD77" s="37" t="str"/>
      <c r="AE77" s="37" t="str"/>
      <c r="AF77" s="37" t="str"/>
      <c r="AG77" s="37" t="str"/>
      <c r="AH77" s="37" t="str"/>
      <c r="AI77" s="37" t="str"/>
      <c r="AJ77" s="37" t="str"/>
      <c r="AK77" s="37" t="str"/>
      <c r="AL77" s="37" t="str"/>
      <c r="AM77" s="37" t="str"/>
      <c r="AN77" s="37" t="str"/>
      <c r="AO77" s="37" t="str"/>
      <c r="AP77" s="37" t="str"/>
      <c r="AQ77" s="37" t="str"/>
      <c r="AR77" s="37" t="str"/>
      <c r="AS77" s="37" t="str"/>
      <c r="AT77" s="37" t="str"/>
      <c r="AU77" s="37" t="str"/>
      <c r="AV77" s="37" t="str"/>
      <c r="AW77" s="37" t="str"/>
      <c r="AX77" s="37" t="str"/>
      <c r="AY77" s="37" t="str"/>
      <c r="AZ77" s="37" t="str"/>
      <c r="BA77" s="37" t="str"/>
      <c r="BB77" s="37" t="str"/>
      <c r="BC77" s="37" t="str"/>
      <c r="BD77" s="37" t="str"/>
      <c r="BE77" s="37" t="str"/>
      <c r="BF77" s="37" t="str"/>
      <c r="BG77" s="37" t="str"/>
      <c r="BH77" s="37" t="str"/>
      <c r="BI77" s="37" t="str"/>
      <c r="BJ77" s="37" t="str"/>
      <c r="BK77" s="37" t="str"/>
      <c r="BL77" s="37" t="str"/>
      <c r="BM77" s="37" t="str"/>
      <c r="BN77" s="37" t="str"/>
      <c r="BO77" s="37" t="str"/>
      <c r="BP77" s="37" t="str"/>
      <c r="BQ77" s="37" t="str"/>
      <c r="BR77" s="37" t="str"/>
      <c r="BS77" s="37" t="str"/>
      <c r="BT77" s="37" t="str"/>
      <c r="BU77" s="37" t="str"/>
      <c r="BV77" s="37" t="str"/>
      <c r="BW77" s="37" t="str"/>
      <c r="BX77" s="37" t="str"/>
      <c r="BY77" s="37" t="str"/>
      <c r="BZ77" s="37" t="str"/>
      <c r="CA77" s="37" t="str"/>
      <c r="CB77" s="37" t="str"/>
      <c r="CC77" s="37" t="str"/>
      <c r="CD77" s="37" t="str"/>
      <c r="CE77" s="37" t="str"/>
      <c r="CF77" s="37" t="str"/>
      <c r="CG77" s="37" t="str"/>
      <c r="CH77" s="37" t="str"/>
      <c r="CI77" s="37" t="str"/>
      <c r="CJ77" s="37" t="str"/>
      <c r="CK77" s="37" t="str"/>
      <c r="CL77" s="37" t="str"/>
      <c r="CM77" s="37" t="str"/>
      <c r="CN77" s="37" t="str"/>
      <c r="CO77" s="37" t="str"/>
      <c r="CP77" s="37" t="str"/>
      <c r="CQ77" s="37" t="str"/>
      <c r="CR77" s="37" t="str"/>
      <c r="CS77" s="37" t="str"/>
      <c r="CT77" s="37" t="str"/>
      <c r="CU77" s="37" t="str"/>
      <c r="CV77" s="37" t="str"/>
      <c r="CW77" s="37" t="str"/>
      <c r="CX77" s="37" t="str"/>
      <c r="CY77" s="37" t="str"/>
      <c r="CZ77" s="37" t="str"/>
      <c r="DA77" s="37" t="str"/>
      <c r="DB77" s="37" t="str"/>
      <c r="DC77" s="37" t="str"/>
      <c r="DD77" s="37" t="str"/>
      <c r="DE77" s="37" t="str"/>
      <c r="DF77" s="37" t="str"/>
      <c r="DG77" s="37" t="str"/>
      <c r="DH77" s="37" t="str"/>
      <c r="DI77" s="37" t="str"/>
      <c r="DJ77" s="37" t="str"/>
      <c r="DK77" s="37" t="str"/>
      <c r="DL77" s="37" t="str"/>
      <c r="DM77" s="37" t="str"/>
      <c r="DN77" s="37" t="str"/>
      <c r="DO77" s="37" t="str"/>
      <c r="DP77" s="37" t="str"/>
      <c r="DQ77" s="37" t="str"/>
      <c r="DR77" s="37" t="str"/>
      <c r="DS77" s="37" t="str"/>
      <c r="DT77" s="37" t="str"/>
      <c r="DU77" s="37" t="str"/>
      <c r="DV77" s="37" t="str"/>
      <c r="DW77" s="37" t="str"/>
      <c r="DX77" s="37" t="str"/>
      <c r="DY77" s="37" t="str"/>
      <c r="DZ77" s="37" t="str"/>
      <c r="EA77" s="37" t="str"/>
      <c r="EB77" s="37" t="str"/>
      <c r="EC77" s="37" t="str"/>
      <c r="ED77" s="37" t="str"/>
      <c r="EE77" s="37" t="str"/>
      <c r="EF77" s="37" t="str"/>
      <c r="EG77" s="37" t="str"/>
      <c r="EH77" s="37" t="str"/>
      <c r="EI77" s="37" t="str"/>
      <c r="EJ77" s="37" t="str"/>
      <c r="EK77" s="37" t="str"/>
      <c r="EL77" s="37" t="str"/>
      <c r="EM77" s="37" t="str"/>
    </row>
    <row r="78">
      <c r="B78" s="37" t="str"/>
      <c r="C78" s="37" t="str"/>
      <c r="D78" s="37" t="str"/>
      <c r="E78" s="37" t="str"/>
      <c r="F78" s="37" t="str"/>
      <c r="G78" s="37" t="str"/>
      <c r="H78" s="37" t="str"/>
      <c r="I78" s="37" t="str"/>
      <c r="J78" s="37" t="str"/>
      <c r="K78" s="37" t="str"/>
      <c r="L78" s="37" t="str"/>
      <c r="M78" s="37" t="str"/>
      <c r="N78" s="37" t="str"/>
      <c r="O78" s="37" t="str"/>
      <c r="P78" s="37" t="str"/>
      <c r="Q78" s="37" t="str"/>
      <c r="R78" s="37" t="str"/>
      <c r="S78" s="37" t="str"/>
      <c r="T78" s="37" t="str"/>
      <c r="U78" s="37" t="str"/>
      <c r="V78" s="37" t="str"/>
      <c r="W78" s="37" t="str"/>
      <c r="X78" s="37" t="str"/>
      <c r="Y78" s="37" t="str"/>
      <c r="Z78" s="37" t="str"/>
      <c r="AA78" s="37" t="str"/>
      <c r="AB78" s="37" t="str"/>
      <c r="AC78" s="37" t="str"/>
      <c r="AD78" s="37" t="str"/>
      <c r="AE78" s="37" t="str"/>
      <c r="AF78" s="37" t="str"/>
      <c r="AG78" s="37" t="str"/>
      <c r="AH78" s="37" t="str"/>
      <c r="AI78" s="37" t="str"/>
      <c r="AJ78" s="37" t="str"/>
      <c r="AK78" s="37" t="str"/>
      <c r="AL78" s="37" t="str"/>
      <c r="AM78" s="37" t="str"/>
      <c r="AN78" s="37" t="str"/>
      <c r="AO78" s="37" t="str"/>
      <c r="AP78" s="37" t="str"/>
      <c r="AQ78" s="37" t="str"/>
      <c r="AR78" s="37" t="str"/>
      <c r="AS78" s="37" t="str"/>
      <c r="AT78" s="37" t="str"/>
      <c r="AU78" s="37" t="str"/>
      <c r="AV78" s="37" t="str"/>
      <c r="AW78" s="37" t="str"/>
      <c r="AX78" s="37" t="str"/>
      <c r="AY78" s="37" t="str"/>
      <c r="AZ78" s="37" t="str"/>
      <c r="BA78" s="37" t="str"/>
      <c r="BB78" s="37" t="str"/>
      <c r="BC78" s="37" t="str"/>
      <c r="BD78" s="37" t="str"/>
      <c r="BE78" s="37" t="str"/>
      <c r="BF78" s="37" t="str"/>
      <c r="BG78" s="37" t="str"/>
      <c r="BH78" s="37" t="str"/>
      <c r="BI78" s="37" t="str"/>
      <c r="BJ78" s="37" t="str"/>
      <c r="BK78" s="37" t="str"/>
      <c r="BL78" s="37" t="str"/>
      <c r="BM78" s="37" t="str"/>
      <c r="BN78" s="37" t="str"/>
      <c r="BO78" s="37" t="str"/>
      <c r="BP78" s="37" t="str"/>
      <c r="BQ78" s="37" t="str"/>
      <c r="BR78" s="37" t="str"/>
      <c r="BS78" s="37" t="str"/>
      <c r="BT78" s="37" t="str"/>
      <c r="BU78" s="37" t="str"/>
      <c r="BV78" s="37" t="str"/>
      <c r="BW78" s="37" t="str"/>
      <c r="BX78" s="37" t="str"/>
      <c r="BY78" s="37" t="str"/>
      <c r="BZ78" s="37" t="str"/>
      <c r="CA78" s="37" t="str"/>
      <c r="CB78" s="37" t="str"/>
      <c r="CC78" s="37" t="str"/>
      <c r="CD78" s="37" t="str"/>
      <c r="CE78" s="37" t="str"/>
      <c r="CF78" s="37" t="str"/>
      <c r="CG78" s="37" t="str"/>
      <c r="CH78" s="37" t="str"/>
      <c r="CI78" s="37" t="str"/>
      <c r="CJ78" s="37" t="str"/>
      <c r="CK78" s="37" t="str"/>
      <c r="CL78" s="37" t="str"/>
      <c r="CM78" s="37" t="str"/>
      <c r="CN78" s="37" t="str"/>
      <c r="CO78" s="37" t="str"/>
      <c r="CP78" s="37" t="str"/>
      <c r="CQ78" s="37" t="str"/>
      <c r="CR78" s="37" t="str"/>
      <c r="CS78" s="37" t="str"/>
      <c r="CT78" s="37" t="str"/>
      <c r="CU78" s="37" t="str"/>
      <c r="CV78" s="37" t="str"/>
      <c r="CW78" s="37" t="str"/>
      <c r="CX78" s="37" t="str"/>
      <c r="CY78" s="37" t="str"/>
      <c r="CZ78" s="37" t="str"/>
      <c r="DA78" s="37" t="str"/>
      <c r="DB78" s="37" t="str"/>
      <c r="DC78" s="37" t="str"/>
      <c r="DD78" s="37" t="str"/>
      <c r="DE78" s="37" t="str"/>
      <c r="DF78" s="37" t="str"/>
      <c r="DG78" s="37" t="str"/>
      <c r="DH78" s="37" t="str"/>
      <c r="DI78" s="37" t="str"/>
      <c r="DJ78" s="37" t="str"/>
      <c r="DK78" s="37" t="str"/>
      <c r="DL78" s="37" t="str"/>
      <c r="DM78" s="37" t="str"/>
      <c r="DN78" s="37" t="str"/>
      <c r="DO78" s="37" t="str"/>
      <c r="DP78" s="37" t="str"/>
      <c r="DQ78" s="37" t="str"/>
      <c r="DR78" s="37" t="str"/>
      <c r="DS78" s="37" t="str"/>
      <c r="DT78" s="37" t="str"/>
      <c r="DU78" s="37" t="str"/>
      <c r="DV78" s="37" t="str"/>
      <c r="DW78" s="37" t="str"/>
      <c r="DX78" s="37" t="str"/>
      <c r="DY78" s="37" t="str"/>
      <c r="DZ78" s="37" t="str"/>
      <c r="EA78" s="37" t="str"/>
      <c r="EB78" s="37" t="str"/>
      <c r="EC78" s="37" t="str"/>
      <c r="ED78" s="37" t="str"/>
      <c r="EE78" s="37" t="str"/>
      <c r="EF78" s="37" t="str"/>
      <c r="EG78" s="37" t="str"/>
      <c r="EH78" s="37" t="str"/>
      <c r="EI78" s="37" t="str"/>
      <c r="EJ78" s="37" t="str"/>
      <c r="EK78" s="37" t="str"/>
      <c r="EL78" s="37" t="str"/>
      <c r="EM78" s="37" t="str"/>
    </row>
    <row r="79">
      <c r="B79" s="37" t="str"/>
      <c r="C79" s="37" t="str"/>
      <c r="D79" s="37" t="str"/>
      <c r="E79" s="37" t="str"/>
      <c r="F79" s="37" t="str"/>
      <c r="G79" s="37" t="str"/>
      <c r="H79" s="37" t="str"/>
      <c r="I79" s="37" t="str"/>
      <c r="J79" s="37" t="str"/>
      <c r="K79" s="37" t="str"/>
      <c r="L79" s="37" t="str"/>
      <c r="M79" s="37" t="str"/>
      <c r="N79" s="37" t="str"/>
      <c r="O79" s="37" t="str"/>
      <c r="P79" s="37" t="str"/>
      <c r="Q79" s="37" t="str"/>
      <c r="R79" s="37" t="str"/>
      <c r="S79" s="37" t="str"/>
      <c r="T79" s="37" t="str"/>
      <c r="U79" s="37" t="str"/>
      <c r="V79" s="37" t="str"/>
      <c r="W79" s="37" t="str"/>
      <c r="X79" s="37" t="str"/>
      <c r="Y79" s="37" t="str"/>
      <c r="Z79" s="37" t="str"/>
      <c r="AA79" s="37" t="str"/>
      <c r="AB79" s="37" t="str"/>
      <c r="AC79" s="37" t="str"/>
      <c r="AD79" s="37" t="str"/>
      <c r="AE79" s="37" t="str"/>
      <c r="AF79" s="37" t="str"/>
      <c r="AG79" s="37" t="str"/>
      <c r="AH79" s="37" t="str"/>
      <c r="AI79" s="37" t="str"/>
      <c r="AJ79" s="37" t="str"/>
      <c r="AK79" s="37" t="str"/>
      <c r="AL79" s="37" t="str"/>
      <c r="AM79" s="37" t="str"/>
      <c r="AN79" s="37" t="str"/>
      <c r="AO79" s="37" t="str"/>
      <c r="AP79" s="37" t="str"/>
      <c r="AQ79" s="37" t="str"/>
      <c r="AR79" s="37" t="str"/>
      <c r="AS79" s="37" t="str"/>
      <c r="AT79" s="37" t="str"/>
      <c r="AU79" s="37" t="str"/>
      <c r="AV79" s="37" t="str"/>
      <c r="AW79" s="37" t="str"/>
      <c r="AX79" s="37" t="str"/>
      <c r="AY79" s="37" t="str"/>
      <c r="AZ79" s="37" t="str"/>
      <c r="BA79" s="37" t="str"/>
      <c r="BB79" s="37" t="str"/>
      <c r="BC79" s="37" t="str"/>
      <c r="BD79" s="37" t="str"/>
      <c r="BE79" s="37" t="str"/>
      <c r="BF79" s="37" t="str"/>
      <c r="BG79" s="37" t="str"/>
      <c r="BH79" s="37" t="str"/>
      <c r="BI79" s="37" t="str"/>
      <c r="BJ79" s="37" t="str"/>
      <c r="BK79" s="37" t="str"/>
      <c r="BL79" s="37" t="str"/>
      <c r="BM79" s="37" t="str"/>
      <c r="BN79" s="37" t="str"/>
      <c r="BO79" s="37" t="str"/>
      <c r="BP79" s="37" t="str"/>
      <c r="BQ79" s="37" t="str"/>
      <c r="BR79" s="37" t="str"/>
      <c r="BS79" s="37" t="str"/>
      <c r="BT79" s="37" t="str"/>
      <c r="BU79" s="37" t="str"/>
      <c r="BV79" s="37" t="str"/>
      <c r="BW79" s="37" t="str"/>
      <c r="BX79" s="37" t="str"/>
      <c r="BY79" s="37" t="str"/>
      <c r="BZ79" s="37" t="str"/>
      <c r="CA79" s="37" t="str"/>
      <c r="CB79" s="37" t="str"/>
      <c r="CC79" s="37" t="str"/>
      <c r="CD79" s="37" t="str"/>
      <c r="CE79" s="37" t="str"/>
      <c r="CF79" s="37" t="str"/>
      <c r="CG79" s="37" t="str"/>
      <c r="CH79" s="37" t="str"/>
      <c r="CI79" s="37" t="str"/>
      <c r="CJ79" s="37" t="str"/>
      <c r="CK79" s="37" t="str"/>
      <c r="CL79" s="37" t="str"/>
      <c r="CM79" s="37" t="str"/>
      <c r="CN79" s="37" t="str"/>
      <c r="CO79" s="37" t="str"/>
      <c r="CP79" s="37" t="str"/>
      <c r="CQ79" s="37" t="str"/>
      <c r="CR79" s="37" t="str"/>
      <c r="CS79" s="37" t="str"/>
      <c r="CT79" s="37" t="str"/>
      <c r="CU79" s="37" t="str"/>
      <c r="CV79" s="37" t="str"/>
      <c r="CW79" s="37" t="str"/>
      <c r="CX79" s="37" t="str"/>
      <c r="CY79" s="37" t="str"/>
      <c r="CZ79" s="37" t="str"/>
      <c r="DA79" s="37" t="str"/>
      <c r="DB79" s="37" t="str"/>
      <c r="DC79" s="37" t="str"/>
      <c r="DD79" s="37" t="str"/>
      <c r="DE79" s="37" t="str"/>
      <c r="DF79" s="37" t="str"/>
      <c r="DG79" s="37" t="str"/>
      <c r="DH79" s="37" t="str"/>
      <c r="DI79" s="37" t="str"/>
      <c r="DJ79" s="37" t="str"/>
      <c r="DK79" s="37" t="str"/>
      <c r="DL79" s="37" t="str"/>
      <c r="DM79" s="37" t="str"/>
      <c r="DN79" s="37" t="str"/>
      <c r="DO79" s="37" t="str"/>
      <c r="DP79" s="37" t="str"/>
      <c r="DQ79" s="37" t="str"/>
      <c r="DR79" s="37" t="str"/>
      <c r="DS79" s="37" t="str"/>
      <c r="DT79" s="37" t="str"/>
      <c r="DU79" s="37" t="str"/>
      <c r="DV79" s="37" t="str"/>
      <c r="DW79" s="37" t="str"/>
      <c r="DX79" s="37" t="str"/>
      <c r="DY79" s="37" t="str"/>
      <c r="DZ79" s="37" t="str"/>
      <c r="EA79" s="37" t="str"/>
      <c r="EB79" s="37" t="str"/>
      <c r="EC79" s="37" t="str"/>
      <c r="ED79" s="37" t="str"/>
      <c r="EE79" s="37" t="str"/>
      <c r="EF79" s="37" t="str"/>
      <c r="EG79" s="37" t="str"/>
      <c r="EH79" s="37" t="str"/>
      <c r="EI79" s="37" t="str"/>
      <c r="EJ79" s="37" t="str"/>
      <c r="EK79" s="37" t="str"/>
      <c r="EL79" s="37" t="str"/>
      <c r="EM79" s="37" t="str"/>
    </row>
    <row r="80">
      <c r="B80" s="37" t="str"/>
      <c r="C80" s="37" t="str"/>
      <c r="D80" s="37" t="str"/>
      <c r="E80" s="37" t="str"/>
      <c r="F80" s="37" t="str"/>
      <c r="G80" s="37" t="str"/>
      <c r="H80" s="37" t="str"/>
      <c r="I80" s="37" t="str"/>
      <c r="J80" s="37" t="str"/>
      <c r="K80" s="37" t="str"/>
      <c r="L80" s="37" t="str"/>
      <c r="M80" s="37" t="str"/>
      <c r="N80" s="37" t="str"/>
      <c r="O80" s="37" t="str"/>
      <c r="P80" s="37" t="str"/>
      <c r="Q80" s="37" t="str"/>
      <c r="R80" s="37" t="str"/>
      <c r="S80" s="37" t="str"/>
      <c r="T80" s="37" t="str"/>
      <c r="U80" s="37" t="str"/>
      <c r="V80" s="37" t="str"/>
      <c r="W80" s="37" t="str"/>
      <c r="X80" s="37" t="str"/>
      <c r="Y80" s="37" t="str"/>
      <c r="Z80" s="37" t="str"/>
      <c r="AA80" s="37" t="str"/>
      <c r="AB80" s="37" t="str"/>
      <c r="AC80" s="37" t="str"/>
      <c r="AD80" s="37" t="str"/>
      <c r="AE80" s="37" t="str"/>
      <c r="AF80" s="37" t="str"/>
      <c r="AG80" s="37" t="str"/>
      <c r="AH80" s="37" t="str"/>
      <c r="AI80" s="37" t="str"/>
      <c r="AJ80" s="37" t="str"/>
      <c r="AK80" s="37" t="str"/>
      <c r="AL80" s="37" t="str"/>
      <c r="AM80" s="37" t="str"/>
      <c r="AN80" s="37" t="str"/>
      <c r="AO80" s="37" t="str"/>
      <c r="AP80" s="37" t="str"/>
      <c r="AQ80" s="37" t="str"/>
      <c r="AR80" s="37" t="str"/>
      <c r="AS80" s="37" t="str"/>
      <c r="AT80" s="37" t="str"/>
      <c r="AU80" s="37" t="str"/>
      <c r="AV80" s="37" t="str"/>
      <c r="AW80" s="37" t="str"/>
      <c r="AX80" s="37" t="str"/>
      <c r="AY80" s="37" t="str"/>
      <c r="AZ80" s="37" t="str"/>
      <c r="BA80" s="37" t="str"/>
      <c r="BB80" s="37" t="str"/>
      <c r="BC80" s="37" t="str"/>
      <c r="BD80" s="37" t="str"/>
      <c r="BE80" s="37" t="str"/>
      <c r="BF80" s="37" t="str"/>
      <c r="BG80" s="37" t="str"/>
      <c r="BH80" s="37" t="str"/>
      <c r="BI80" s="37" t="str"/>
      <c r="BJ80" s="37" t="str"/>
      <c r="BK80" s="37" t="str"/>
      <c r="BL80" s="37" t="str"/>
      <c r="BM80" s="37" t="str"/>
      <c r="BN80" s="37" t="str"/>
      <c r="BO80" s="37" t="str"/>
      <c r="BP80" s="37" t="str"/>
      <c r="BQ80" s="37" t="str"/>
      <c r="BR80" s="37" t="str"/>
      <c r="BS80" s="37" t="str"/>
      <c r="BT80" s="37" t="str"/>
      <c r="BU80" s="37" t="str"/>
      <c r="BV80" s="37" t="str"/>
      <c r="BW80" s="37" t="str"/>
      <c r="BX80" s="37" t="str"/>
      <c r="BY80" s="37" t="str"/>
      <c r="BZ80" s="37" t="str"/>
      <c r="CA80" s="37" t="str"/>
      <c r="CB80" s="37" t="str"/>
      <c r="CC80" s="37" t="str"/>
      <c r="CD80" s="37" t="str"/>
      <c r="CE80" s="37" t="str"/>
      <c r="CF80" s="37" t="str"/>
      <c r="CG80" s="37" t="str"/>
      <c r="CH80" s="37" t="str"/>
      <c r="CI80" s="37" t="str"/>
      <c r="CJ80" s="37" t="str"/>
      <c r="CK80" s="37" t="str"/>
      <c r="CL80" s="37" t="str"/>
      <c r="CM80" s="37" t="str"/>
      <c r="CN80" s="37" t="str"/>
      <c r="CO80" s="37" t="str"/>
      <c r="CP80" s="37" t="str"/>
      <c r="CQ80" s="37" t="str"/>
      <c r="CR80" s="37" t="str"/>
      <c r="CS80" s="37" t="str"/>
      <c r="CT80" s="37" t="str"/>
      <c r="CU80" s="37" t="str"/>
      <c r="CV80" s="37" t="str"/>
      <c r="CW80" s="37" t="str"/>
      <c r="CX80" s="37" t="str"/>
      <c r="CY80" s="37" t="str"/>
      <c r="CZ80" s="37" t="str"/>
      <c r="DA80" s="37" t="str"/>
      <c r="DB80" s="37" t="str"/>
      <c r="DC80" s="37" t="str"/>
      <c r="DD80" s="37" t="str"/>
      <c r="DE80" s="37" t="str"/>
      <c r="DF80" s="37" t="str"/>
      <c r="DG80" s="37" t="str"/>
      <c r="DH80" s="37" t="str"/>
      <c r="DI80" s="37" t="str"/>
      <c r="DJ80" s="37" t="str"/>
      <c r="DK80" s="37" t="str"/>
      <c r="DL80" s="37" t="str"/>
      <c r="DM80" s="37" t="str"/>
      <c r="DN80" s="37" t="str"/>
      <c r="DO80" s="37" t="str"/>
      <c r="DP80" s="37" t="str"/>
      <c r="DQ80" s="37" t="str"/>
      <c r="DR80" s="37" t="str"/>
      <c r="DS80" s="37" t="str"/>
      <c r="DT80" s="37" t="str"/>
      <c r="DU80" s="37" t="str"/>
      <c r="DV80" s="37" t="str"/>
      <c r="DW80" s="37" t="str"/>
      <c r="DX80" s="37" t="str"/>
      <c r="DY80" s="37" t="str"/>
      <c r="DZ80" s="37" t="str"/>
      <c r="EA80" s="37" t="str"/>
      <c r="EB80" s="37" t="str"/>
      <c r="EC80" s="37" t="str"/>
      <c r="ED80" s="37" t="str"/>
      <c r="EE80" s="37" t="str"/>
      <c r="EF80" s="37" t="str"/>
      <c r="EG80" s="37" t="str"/>
      <c r="EH80" s="37" t="str"/>
      <c r="EI80" s="37" t="str"/>
      <c r="EJ80" s="37" t="str"/>
      <c r="EK80" s="37" t="str"/>
      <c r="EL80" s="37" t="str"/>
      <c r="EM80" s="37" t="str"/>
    </row>
    <row r="81">
      <c r="B81" s="37" t="str"/>
      <c r="C81" s="37" t="str"/>
      <c r="D81" s="37" t="str"/>
      <c r="E81" s="37" t="str"/>
      <c r="F81" s="37" t="str"/>
      <c r="G81" s="37" t="str"/>
      <c r="H81" s="37" t="str"/>
      <c r="I81" s="37" t="str"/>
      <c r="J81" s="37" t="str"/>
      <c r="K81" s="37" t="str"/>
      <c r="L81" s="37" t="str"/>
      <c r="M81" s="37" t="str"/>
      <c r="N81" s="37" t="str"/>
      <c r="O81" s="37" t="str"/>
      <c r="P81" s="37" t="str"/>
      <c r="Q81" s="37" t="str"/>
      <c r="R81" s="37" t="str"/>
      <c r="S81" s="37" t="str"/>
      <c r="T81" s="37" t="str"/>
      <c r="U81" s="37" t="str"/>
      <c r="V81" s="37" t="str"/>
      <c r="W81" s="37" t="str"/>
      <c r="X81" s="37" t="str"/>
      <c r="Y81" s="37" t="str"/>
      <c r="Z81" s="37" t="str"/>
      <c r="AA81" s="37" t="str"/>
      <c r="AB81" s="37" t="str"/>
      <c r="AC81" s="37" t="str"/>
      <c r="AD81" s="37" t="str"/>
      <c r="AE81" s="37" t="str"/>
      <c r="AF81" s="37" t="str"/>
      <c r="AG81" s="37" t="str"/>
      <c r="AH81" s="37" t="str"/>
      <c r="AI81" s="37" t="str"/>
      <c r="AJ81" s="37" t="str"/>
      <c r="AK81" s="37" t="str"/>
      <c r="AL81" s="37" t="str"/>
      <c r="AM81" s="37" t="str"/>
      <c r="AN81" s="37" t="str"/>
      <c r="AO81" s="37" t="str"/>
      <c r="AP81" s="37" t="str"/>
      <c r="AQ81" s="37" t="str"/>
      <c r="AR81" s="37" t="str"/>
      <c r="AS81" s="37" t="str"/>
      <c r="AT81" s="37" t="str"/>
      <c r="AU81" s="37" t="str"/>
      <c r="AV81" s="37" t="str"/>
      <c r="AW81" s="37" t="str"/>
      <c r="AX81" s="37" t="str"/>
      <c r="AY81" s="37" t="str"/>
      <c r="AZ81" s="37" t="str"/>
      <c r="BA81" s="37" t="str"/>
      <c r="BB81" s="37" t="str"/>
      <c r="BC81" s="37" t="str"/>
      <c r="BD81" s="37" t="str"/>
      <c r="BE81" s="37" t="str"/>
      <c r="BF81" s="37" t="str"/>
      <c r="BG81" s="37" t="str"/>
      <c r="BH81" s="37" t="str"/>
      <c r="BI81" s="37" t="str"/>
      <c r="BJ81" s="37" t="str"/>
      <c r="BK81" s="37" t="str"/>
      <c r="BL81" s="37" t="str"/>
      <c r="BM81" s="37" t="str"/>
      <c r="BN81" s="37" t="str"/>
      <c r="BO81" s="37" t="str"/>
      <c r="BP81" s="37" t="str"/>
      <c r="BQ81" s="37" t="str"/>
      <c r="BR81" s="37" t="str"/>
      <c r="BS81" s="37" t="str"/>
      <c r="BT81" s="37" t="str"/>
      <c r="BU81" s="37" t="str"/>
      <c r="BV81" s="37" t="str"/>
      <c r="BW81" s="37" t="str"/>
      <c r="BX81" s="37" t="str"/>
      <c r="BY81" s="37" t="str"/>
      <c r="BZ81" s="37" t="str"/>
      <c r="CA81" s="37" t="str"/>
      <c r="CB81" s="37" t="str"/>
      <c r="CC81" s="37" t="str"/>
      <c r="CD81" s="37" t="str"/>
      <c r="CE81" s="37" t="str"/>
      <c r="CF81" s="37" t="str"/>
      <c r="CG81" s="37" t="str"/>
      <c r="CH81" s="37" t="str"/>
      <c r="CI81" s="37" t="str"/>
      <c r="CJ81" s="37" t="str"/>
      <c r="CK81" s="37" t="str"/>
      <c r="CL81" s="37" t="str"/>
      <c r="CM81" s="37" t="str"/>
      <c r="CN81" s="37" t="str"/>
      <c r="CO81" s="37" t="str"/>
      <c r="CP81" s="37" t="str"/>
      <c r="CQ81" s="37" t="str"/>
      <c r="CR81" s="37" t="str"/>
      <c r="CS81" s="37" t="str"/>
      <c r="CT81" s="37" t="str"/>
      <c r="CU81" s="37" t="str"/>
      <c r="CV81" s="37" t="str"/>
      <c r="CW81" s="37" t="str"/>
      <c r="CX81" s="37" t="str"/>
      <c r="CY81" s="37" t="str"/>
      <c r="CZ81" s="37" t="str"/>
      <c r="DA81" s="37" t="str"/>
      <c r="DB81" s="37" t="str"/>
      <c r="DC81" s="37" t="str"/>
      <c r="DD81" s="37" t="str"/>
      <c r="DE81" s="37" t="str"/>
      <c r="DF81" s="37" t="str"/>
      <c r="DG81" s="37" t="str"/>
      <c r="DH81" s="37" t="str"/>
      <c r="DI81" s="37" t="str"/>
      <c r="DJ81" s="37" t="str"/>
      <c r="DK81" s="37" t="str"/>
      <c r="DL81" s="37" t="str"/>
      <c r="DM81" s="37" t="str"/>
      <c r="DN81" s="37" t="str"/>
      <c r="DO81" s="37" t="str"/>
      <c r="DP81" s="37" t="str"/>
      <c r="DQ81" s="37" t="str"/>
      <c r="DR81" s="37" t="str"/>
      <c r="DS81" s="37" t="str"/>
      <c r="DT81" s="37" t="str"/>
      <c r="DU81" s="37" t="str"/>
      <c r="DV81" s="37" t="str"/>
      <c r="DW81" s="37" t="str"/>
      <c r="DX81" s="37" t="str"/>
      <c r="DY81" s="37" t="str"/>
      <c r="DZ81" s="37" t="str"/>
      <c r="EA81" s="37" t="str"/>
      <c r="EB81" s="37" t="str"/>
      <c r="EC81" s="37" t="str"/>
      <c r="ED81" s="37" t="str"/>
      <c r="EE81" s="37" t="str"/>
      <c r="EF81" s="37" t="str"/>
      <c r="EG81" s="37" t="str"/>
      <c r="EH81" s="37" t="str"/>
      <c r="EI81" s="37" t="str"/>
      <c r="EJ81" s="37" t="str"/>
      <c r="EK81" s="37" t="str"/>
      <c r="EL81" s="37" t="str"/>
      <c r="EM81" s="37" t="str"/>
    </row>
    <row r="82">
      <c r="B82" s="37" t="str"/>
      <c r="C82" s="37" t="str"/>
      <c r="D82" s="37" t="str"/>
      <c r="E82" s="37" t="str"/>
      <c r="F82" s="37" t="str"/>
      <c r="G82" s="37" t="str"/>
      <c r="H82" s="37" t="str"/>
      <c r="I82" s="37" t="str"/>
      <c r="J82" s="37" t="str"/>
      <c r="K82" s="37" t="str"/>
      <c r="L82" s="37" t="str"/>
      <c r="M82" s="37" t="str"/>
      <c r="N82" s="37" t="str"/>
      <c r="O82" s="37" t="str"/>
      <c r="P82" s="37" t="str"/>
      <c r="Q82" s="37" t="str"/>
      <c r="R82" s="37" t="str"/>
      <c r="S82" s="37" t="str"/>
      <c r="T82" s="37" t="str"/>
      <c r="U82" s="37" t="str"/>
      <c r="V82" s="37" t="str"/>
      <c r="W82" s="37" t="str"/>
      <c r="X82" s="37" t="str"/>
      <c r="Y82" s="37" t="str"/>
      <c r="Z82" s="37" t="str"/>
      <c r="AA82" s="37" t="str"/>
      <c r="AB82" s="37" t="str"/>
      <c r="AC82" s="37" t="str"/>
      <c r="AD82" s="37" t="str"/>
      <c r="AE82" s="37" t="str"/>
      <c r="AF82" s="37" t="str"/>
      <c r="AG82" s="37" t="str"/>
      <c r="AH82" s="37" t="str"/>
      <c r="AI82" s="37" t="str"/>
      <c r="AJ82" s="37" t="str"/>
      <c r="AK82" s="37" t="str"/>
      <c r="AL82" s="37" t="str"/>
      <c r="AM82" s="37" t="str"/>
      <c r="AN82" s="37" t="str"/>
      <c r="AO82" s="37" t="str"/>
      <c r="AP82" s="37" t="str"/>
      <c r="AQ82" s="37" t="str"/>
      <c r="AR82" s="37" t="str"/>
      <c r="AS82" s="37" t="str"/>
      <c r="AT82" s="37" t="str"/>
      <c r="AU82" s="37" t="str"/>
      <c r="AV82" s="37" t="str"/>
      <c r="AW82" s="37" t="str"/>
      <c r="AX82" s="37" t="str"/>
      <c r="AY82" s="37" t="str"/>
      <c r="AZ82" s="37" t="str"/>
      <c r="BA82" s="37" t="str"/>
      <c r="BB82" s="37" t="str"/>
      <c r="BC82" s="37" t="str"/>
      <c r="BD82" s="37" t="str"/>
      <c r="BE82" s="37" t="str"/>
      <c r="BF82" s="37" t="str"/>
      <c r="BG82" s="37" t="str"/>
      <c r="BH82" s="37" t="str"/>
      <c r="BI82" s="37" t="str"/>
      <c r="BJ82" s="37" t="str"/>
      <c r="BK82" s="37" t="str"/>
      <c r="BL82" s="37" t="str"/>
      <c r="BM82" s="37" t="str"/>
      <c r="BN82" s="37" t="str"/>
      <c r="BO82" s="37" t="str"/>
      <c r="BP82" s="37" t="str"/>
      <c r="BQ82" s="37" t="str"/>
      <c r="BR82" s="37" t="str"/>
      <c r="BS82" s="37" t="str"/>
      <c r="BT82" s="37" t="str"/>
      <c r="BU82" s="37" t="str"/>
      <c r="BV82" s="37" t="str"/>
      <c r="BW82" s="37" t="str"/>
      <c r="BX82" s="37" t="str"/>
      <c r="BY82" s="37" t="str"/>
      <c r="BZ82" s="37" t="str"/>
      <c r="CA82" s="37" t="str"/>
      <c r="CB82" s="37" t="str"/>
      <c r="CC82" s="37" t="str"/>
      <c r="CD82" s="37" t="str"/>
      <c r="CE82" s="37" t="str"/>
      <c r="CF82" s="37" t="str"/>
      <c r="CG82" s="37" t="str"/>
      <c r="CH82" s="37" t="str"/>
      <c r="CI82" s="37" t="str"/>
      <c r="CJ82" s="37" t="str"/>
      <c r="CK82" s="37" t="str"/>
      <c r="CL82" s="37" t="str"/>
      <c r="CM82" s="37" t="str"/>
      <c r="CN82" s="37" t="str"/>
      <c r="CO82" s="37" t="str"/>
      <c r="CP82" s="37" t="str"/>
      <c r="CQ82" s="37" t="str"/>
      <c r="CR82" s="37" t="str"/>
      <c r="CS82" s="37" t="str"/>
      <c r="CT82" s="37" t="str"/>
      <c r="CU82" s="37" t="str"/>
      <c r="CV82" s="37" t="str"/>
      <c r="CW82" s="37" t="str"/>
      <c r="CX82" s="37" t="str"/>
      <c r="CY82" s="37" t="str"/>
      <c r="CZ82" s="37" t="str"/>
      <c r="DA82" s="37" t="str"/>
      <c r="DB82" s="37" t="str"/>
      <c r="DC82" s="37" t="str"/>
      <c r="DD82" s="37" t="str"/>
      <c r="DE82" s="37" t="str"/>
      <c r="DF82" s="37" t="str"/>
      <c r="DG82" s="37" t="str"/>
      <c r="DH82" s="37" t="str"/>
      <c r="DI82" s="37" t="str"/>
      <c r="DJ82" s="37" t="str"/>
      <c r="DK82" s="37" t="str"/>
      <c r="DL82" s="37" t="str"/>
      <c r="DM82" s="37" t="str"/>
      <c r="DN82" s="37" t="str"/>
      <c r="DO82" s="37" t="str"/>
      <c r="DP82" s="37" t="str"/>
      <c r="DQ82" s="37" t="str"/>
      <c r="DR82" s="37" t="str"/>
      <c r="DS82" s="37" t="str"/>
      <c r="DT82" s="37" t="str"/>
      <c r="DU82" s="37" t="str"/>
      <c r="DV82" s="37" t="str"/>
      <c r="DW82" s="37" t="str"/>
      <c r="DX82" s="37" t="str"/>
      <c r="DY82" s="37" t="str"/>
      <c r="DZ82" s="37" t="str"/>
      <c r="EA82" s="37" t="str"/>
      <c r="EB82" s="37" t="str"/>
      <c r="EC82" s="37" t="str"/>
      <c r="ED82" s="37" t="str"/>
      <c r="EE82" s="37" t="str"/>
      <c r="EF82" s="37" t="str"/>
      <c r="EG82" s="37" t="str"/>
      <c r="EH82" s="37" t="str"/>
      <c r="EI82" s="37" t="str"/>
      <c r="EJ82" s="37" t="str"/>
      <c r="EK82" s="37" t="str"/>
      <c r="EL82" s="37" t="str"/>
      <c r="EM82" s="37" t="str"/>
    </row>
    <row r="83">
      <c r="B83" s="37" t="str"/>
      <c r="C83" s="37" t="str"/>
      <c r="D83" s="37" t="str"/>
      <c r="E83" s="37" t="str"/>
      <c r="F83" s="37" t="str"/>
      <c r="G83" s="37" t="str"/>
      <c r="H83" s="37" t="str"/>
      <c r="I83" s="37" t="str"/>
      <c r="J83" s="37" t="str"/>
      <c r="K83" s="37" t="str"/>
      <c r="L83" s="37" t="str"/>
      <c r="M83" s="37" t="str"/>
      <c r="N83" s="37" t="str"/>
      <c r="O83" s="37" t="str"/>
      <c r="P83" s="37" t="str"/>
      <c r="Q83" s="37" t="str"/>
      <c r="R83" s="37" t="str"/>
      <c r="S83" s="37" t="str"/>
      <c r="T83" s="37" t="str"/>
      <c r="U83" s="37" t="str"/>
      <c r="V83" s="37" t="str"/>
      <c r="W83" s="37" t="str"/>
      <c r="X83" s="37" t="str"/>
      <c r="Y83" s="37" t="str"/>
      <c r="Z83" s="37" t="str"/>
      <c r="AA83" s="37" t="str"/>
      <c r="AB83" s="37" t="str"/>
      <c r="AC83" s="37" t="str"/>
      <c r="AD83" s="37" t="str"/>
      <c r="AE83" s="37" t="str"/>
      <c r="AF83" s="37" t="str"/>
      <c r="AG83" s="37" t="str"/>
      <c r="AH83" s="37" t="str"/>
      <c r="AI83" s="37" t="str"/>
      <c r="AJ83" s="37" t="str"/>
      <c r="AK83" s="37" t="str"/>
      <c r="AL83" s="37" t="str"/>
      <c r="AM83" s="37" t="str"/>
      <c r="AN83" s="37" t="str"/>
      <c r="AO83" s="37" t="str"/>
      <c r="AP83" s="37" t="str"/>
      <c r="AQ83" s="37" t="str"/>
      <c r="AR83" s="37" t="str"/>
      <c r="AS83" s="37" t="str"/>
      <c r="AT83" s="37" t="str"/>
      <c r="AU83" s="37" t="str"/>
      <c r="AV83" s="37" t="str"/>
      <c r="AW83" s="37" t="str"/>
      <c r="AX83" s="37" t="str"/>
      <c r="AY83" s="37" t="str"/>
      <c r="AZ83" s="37" t="str"/>
      <c r="BA83" s="37" t="str"/>
      <c r="BB83" s="37" t="str"/>
      <c r="BC83" s="37" t="str"/>
      <c r="BD83" s="37" t="str"/>
      <c r="BE83" s="37" t="str"/>
      <c r="BF83" s="37" t="str"/>
      <c r="BG83" s="37" t="str"/>
      <c r="BH83" s="37" t="str"/>
      <c r="BI83" s="37" t="str"/>
      <c r="BJ83" s="37" t="str"/>
      <c r="BK83" s="37" t="str"/>
      <c r="BL83" s="37" t="str"/>
      <c r="BM83" s="37" t="str"/>
      <c r="BN83" s="37" t="str"/>
      <c r="BO83" s="37" t="str"/>
      <c r="BP83" s="37" t="str"/>
      <c r="BQ83" s="37" t="str"/>
      <c r="BR83" s="37" t="str"/>
      <c r="BS83" s="37" t="str"/>
      <c r="BT83" s="37" t="str"/>
      <c r="BU83" s="37" t="str"/>
      <c r="BV83" s="37" t="str"/>
      <c r="BW83" s="37" t="str"/>
      <c r="BX83" s="37" t="str"/>
      <c r="BY83" s="37" t="str"/>
      <c r="BZ83" s="37" t="str"/>
      <c r="CA83" s="37" t="str"/>
      <c r="CB83" s="37" t="str"/>
      <c r="CC83" s="37" t="str"/>
      <c r="CD83" s="37" t="str"/>
      <c r="CE83" s="37" t="str"/>
      <c r="CF83" s="37" t="str"/>
      <c r="CG83" s="37" t="str"/>
      <c r="CH83" s="37" t="str"/>
      <c r="CI83" s="37" t="str"/>
      <c r="CJ83" s="37" t="str"/>
      <c r="CK83" s="37" t="str"/>
      <c r="CL83" s="37" t="str"/>
      <c r="CM83" s="37" t="str"/>
      <c r="CN83" s="37" t="str"/>
      <c r="CO83" s="37" t="str"/>
      <c r="CP83" s="37" t="str"/>
      <c r="CQ83" s="37" t="str"/>
      <c r="CR83" s="37" t="str"/>
      <c r="CS83" s="37" t="str"/>
      <c r="CT83" s="37" t="str"/>
      <c r="CU83" s="37" t="str"/>
      <c r="CV83" s="37" t="str"/>
      <c r="CW83" s="37" t="str"/>
      <c r="CX83" s="37" t="str"/>
      <c r="CY83" s="37" t="str"/>
      <c r="CZ83" s="37" t="str"/>
      <c r="DA83" s="37" t="str"/>
      <c r="DB83" s="37" t="str"/>
      <c r="DC83" s="37" t="str"/>
      <c r="DD83" s="37" t="str"/>
      <c r="DE83" s="37" t="str"/>
      <c r="DF83" s="37" t="str"/>
      <c r="DG83" s="37" t="str"/>
      <c r="DH83" s="37" t="str"/>
      <c r="DI83" s="37" t="str"/>
      <c r="DJ83" s="37" t="str"/>
      <c r="DK83" s="37" t="str"/>
      <c r="DL83" s="37" t="str"/>
      <c r="DM83" s="37" t="str"/>
      <c r="DN83" s="37" t="str"/>
      <c r="DO83" s="37" t="str"/>
      <c r="DP83" s="37" t="str"/>
      <c r="DQ83" s="37" t="str"/>
      <c r="DR83" s="37" t="str"/>
      <c r="DS83" s="37" t="str"/>
      <c r="DT83" s="37" t="str"/>
      <c r="DU83" s="37" t="str"/>
      <c r="DV83" s="37" t="str"/>
      <c r="DW83" s="37" t="str"/>
      <c r="DX83" s="37" t="str"/>
      <c r="DY83" s="37" t="str"/>
      <c r="DZ83" s="37" t="str"/>
      <c r="EA83" s="37" t="str"/>
      <c r="EB83" s="37" t="str"/>
      <c r="EC83" s="37" t="str"/>
      <c r="ED83" s="37" t="str"/>
      <c r="EE83" s="37" t="str"/>
      <c r="EF83" s="37" t="str"/>
      <c r="EG83" s="37" t="str"/>
      <c r="EH83" s="37" t="str"/>
      <c r="EI83" s="37" t="str"/>
      <c r="EJ83" s="37" t="str"/>
      <c r="EK83" s="37" t="str"/>
      <c r="EL83" s="37" t="str"/>
      <c r="EM83" s="37" t="str"/>
    </row>
    <row r="84">
      <c r="B84" s="37" t="str"/>
      <c r="C84" s="37" t="str"/>
      <c r="D84" s="37" t="str"/>
      <c r="E84" s="37" t="str"/>
      <c r="F84" s="37" t="str"/>
      <c r="G84" s="37" t="str"/>
      <c r="H84" s="37" t="str"/>
      <c r="I84" s="37" t="str"/>
      <c r="J84" s="37" t="str"/>
      <c r="K84" s="37" t="str"/>
      <c r="L84" s="37" t="str"/>
      <c r="M84" s="37" t="str"/>
      <c r="N84" s="37" t="str"/>
      <c r="O84" s="37" t="str"/>
      <c r="P84" s="37" t="str"/>
      <c r="Q84" s="37" t="str"/>
      <c r="R84" s="37" t="str"/>
      <c r="S84" s="37" t="str"/>
      <c r="T84" s="37" t="str"/>
      <c r="U84" s="37" t="str"/>
      <c r="V84" s="37" t="str"/>
      <c r="W84" s="37" t="str"/>
      <c r="X84" s="37" t="str"/>
      <c r="Y84" s="37" t="str"/>
      <c r="Z84" s="37" t="str"/>
      <c r="AA84" s="37" t="str"/>
      <c r="AB84" s="37" t="str"/>
      <c r="AC84" s="37" t="str"/>
      <c r="AD84" s="37" t="str"/>
      <c r="AE84" s="37" t="str"/>
      <c r="AF84" s="37" t="str"/>
      <c r="AG84" s="37" t="str"/>
      <c r="AH84" s="37" t="str"/>
      <c r="AI84" s="37" t="str"/>
      <c r="AJ84" s="37" t="str"/>
      <c r="AK84" s="37" t="str"/>
      <c r="AL84" s="37" t="str"/>
      <c r="AM84" s="37" t="str"/>
      <c r="AN84" s="37" t="str"/>
      <c r="AO84" s="37" t="str"/>
      <c r="AP84" s="37" t="str"/>
      <c r="AQ84" s="37" t="str"/>
      <c r="AR84" s="37" t="str"/>
      <c r="AS84" s="37" t="str"/>
      <c r="AT84" s="37" t="str"/>
      <c r="AU84" s="37" t="str"/>
      <c r="AV84" s="37" t="str"/>
      <c r="AW84" s="37" t="str"/>
      <c r="AX84" s="37" t="str"/>
      <c r="AY84" s="37" t="str"/>
      <c r="AZ84" s="37" t="str"/>
      <c r="BA84" s="37" t="str"/>
      <c r="BB84" s="37" t="str"/>
      <c r="BC84" s="37" t="str"/>
      <c r="BD84" s="37" t="str"/>
      <c r="BE84" s="37" t="str"/>
      <c r="BF84" s="37" t="str"/>
      <c r="BG84" s="37" t="str"/>
      <c r="BH84" s="37" t="str"/>
      <c r="BI84" s="37" t="str"/>
      <c r="BJ84" s="37" t="str"/>
      <c r="BK84" s="37" t="str"/>
      <c r="BL84" s="37" t="str"/>
      <c r="BM84" s="37" t="str"/>
      <c r="BN84" s="37" t="str"/>
      <c r="BO84" s="37" t="str"/>
      <c r="BP84" s="37" t="str"/>
      <c r="BQ84" s="37" t="str"/>
      <c r="BR84" s="37" t="str"/>
      <c r="BS84" s="37" t="str"/>
      <c r="BT84" s="37" t="str"/>
      <c r="BU84" s="37" t="str"/>
      <c r="BV84" s="37" t="str"/>
      <c r="BW84" s="37" t="str"/>
      <c r="BX84" s="37" t="str"/>
      <c r="BY84" s="37" t="str"/>
      <c r="BZ84" s="37" t="str"/>
      <c r="CA84" s="37" t="str"/>
      <c r="CB84" s="37" t="str"/>
      <c r="CC84" s="37" t="str"/>
      <c r="CD84" s="37" t="str"/>
      <c r="CE84" s="37" t="str"/>
      <c r="CF84" s="37" t="str"/>
      <c r="CG84" s="37" t="str"/>
      <c r="CH84" s="37" t="str"/>
      <c r="CI84" s="37" t="str"/>
      <c r="CJ84" s="37" t="str"/>
      <c r="CK84" s="37" t="str"/>
      <c r="CL84" s="37" t="str"/>
      <c r="CM84" s="37" t="str"/>
      <c r="CN84" s="37" t="str"/>
      <c r="CO84" s="37" t="str"/>
      <c r="CP84" s="37" t="str"/>
      <c r="CQ84" s="37" t="str"/>
      <c r="CR84" s="37" t="str"/>
      <c r="CS84" s="37" t="str"/>
      <c r="CT84" s="37" t="str"/>
      <c r="CU84" s="37" t="str"/>
      <c r="CV84" s="37" t="str"/>
      <c r="CW84" s="37" t="str"/>
      <c r="CX84" s="37" t="str"/>
      <c r="CY84" s="37" t="str"/>
      <c r="CZ84" s="37" t="str"/>
      <c r="DA84" s="37" t="str"/>
      <c r="DB84" s="37" t="str"/>
      <c r="DC84" s="37" t="str"/>
      <c r="DD84" s="37" t="str"/>
      <c r="DE84" s="37" t="str"/>
      <c r="DF84" s="37" t="str"/>
      <c r="DG84" s="37" t="str"/>
      <c r="DH84" s="37" t="str"/>
      <c r="DI84" s="37" t="str"/>
      <c r="DJ84" s="37" t="str"/>
      <c r="DK84" s="37" t="str"/>
      <c r="DL84" s="37" t="str"/>
      <c r="DM84" s="37" t="str"/>
      <c r="DN84" s="37" t="str"/>
      <c r="DO84" s="37" t="str"/>
      <c r="DP84" s="37" t="str"/>
      <c r="DQ84" s="37" t="str"/>
      <c r="DR84" s="37" t="str"/>
      <c r="DS84" s="37" t="str"/>
      <c r="DT84" s="37" t="str"/>
      <c r="DU84" s="37" t="str"/>
      <c r="DV84" s="37" t="str"/>
      <c r="DW84" s="37" t="str"/>
      <c r="DX84" s="37" t="str"/>
      <c r="DY84" s="37" t="str"/>
      <c r="DZ84" s="37" t="str"/>
      <c r="EA84" s="37" t="str"/>
      <c r="EB84" s="37" t="str"/>
      <c r="EC84" s="37" t="str"/>
      <c r="ED84" s="37" t="str"/>
      <c r="EE84" s="37" t="str"/>
      <c r="EF84" s="37" t="str"/>
      <c r="EG84" s="37" t="str"/>
      <c r="EH84" s="37" t="str"/>
      <c r="EI84" s="37" t="str"/>
      <c r="EJ84" s="37" t="str"/>
      <c r="EK84" s="37" t="str"/>
      <c r="EL84" s="37" t="str"/>
      <c r="EM84" s="37" t="str"/>
    </row>
    <row r="85">
      <c r="B85" s="37" t="str"/>
      <c r="C85" s="37" t="str"/>
      <c r="D85" s="37" t="str"/>
      <c r="E85" s="37" t="str"/>
      <c r="F85" s="37" t="str"/>
      <c r="G85" s="37" t="str"/>
      <c r="H85" s="37" t="str"/>
      <c r="I85" s="37" t="str"/>
      <c r="J85" s="37" t="str"/>
      <c r="K85" s="37" t="str"/>
      <c r="L85" s="37" t="str"/>
      <c r="M85" s="37" t="str"/>
      <c r="N85" s="37" t="str"/>
      <c r="O85" s="37" t="str"/>
      <c r="P85" s="37" t="str"/>
      <c r="Q85" s="37" t="str"/>
      <c r="R85" s="37" t="str"/>
      <c r="S85" s="37" t="str"/>
      <c r="T85" s="37" t="str"/>
      <c r="U85" s="37" t="str"/>
      <c r="V85" s="37" t="str"/>
      <c r="W85" s="37" t="str"/>
      <c r="X85" s="37" t="str"/>
      <c r="Y85" s="37" t="str"/>
      <c r="Z85" s="37" t="str"/>
      <c r="AA85" s="37" t="str"/>
      <c r="AB85" s="37" t="str"/>
      <c r="AC85" s="37" t="str"/>
      <c r="AD85" s="37" t="str"/>
      <c r="AE85" s="37" t="str"/>
      <c r="AF85" s="37" t="str"/>
      <c r="AG85" s="37" t="str"/>
      <c r="AH85" s="37" t="str"/>
      <c r="AI85" s="37" t="str"/>
      <c r="AJ85" s="37" t="str"/>
      <c r="AK85" s="37" t="str"/>
      <c r="AL85" s="37" t="str"/>
      <c r="AM85" s="37" t="str"/>
      <c r="AN85" s="37" t="str"/>
      <c r="AO85" s="37" t="str"/>
      <c r="AP85" s="37" t="str"/>
      <c r="AQ85" s="37" t="str"/>
      <c r="AR85" s="37" t="str"/>
      <c r="AS85" s="37" t="str"/>
      <c r="AT85" s="37" t="str"/>
      <c r="AU85" s="37" t="str"/>
      <c r="AV85" s="37" t="str"/>
      <c r="AW85" s="37" t="str"/>
      <c r="AX85" s="37" t="str"/>
      <c r="AY85" s="37" t="str"/>
      <c r="AZ85" s="37" t="str"/>
      <c r="BA85" s="37" t="str"/>
      <c r="BB85" s="37" t="str"/>
      <c r="BC85" s="37" t="str"/>
      <c r="BD85" s="37" t="str"/>
      <c r="BE85" s="37" t="str"/>
      <c r="BF85" s="37" t="str"/>
      <c r="BG85" s="37" t="str"/>
      <c r="BH85" s="37" t="str"/>
      <c r="BI85" s="37" t="str"/>
      <c r="BJ85" s="37" t="str"/>
      <c r="BK85" s="37" t="str"/>
      <c r="BL85" s="37" t="str"/>
      <c r="BM85" s="37" t="str"/>
      <c r="BN85" s="37" t="str"/>
      <c r="BO85" s="37" t="str"/>
      <c r="BP85" s="37" t="str"/>
      <c r="BQ85" s="37" t="str"/>
      <c r="BR85" s="37" t="str"/>
      <c r="BS85" s="37" t="str"/>
      <c r="BT85" s="37" t="str"/>
      <c r="BU85" s="37" t="str"/>
      <c r="BV85" s="37" t="str"/>
      <c r="BW85" s="37" t="str"/>
      <c r="BX85" s="37" t="str"/>
      <c r="BY85" s="37" t="str"/>
      <c r="BZ85" s="37" t="str"/>
      <c r="CA85" s="37" t="str"/>
      <c r="CB85" s="37" t="str"/>
      <c r="CC85" s="37" t="str"/>
      <c r="CD85" s="37" t="str"/>
      <c r="CE85" s="37" t="str"/>
      <c r="CF85" s="37" t="str"/>
      <c r="CG85" s="37" t="str"/>
      <c r="CH85" s="37" t="str"/>
      <c r="CI85" s="37" t="str"/>
      <c r="CJ85" s="37" t="str"/>
      <c r="CK85" s="37" t="str"/>
      <c r="CL85" s="37" t="str"/>
      <c r="CM85" s="37" t="str"/>
      <c r="CN85" s="37" t="str"/>
      <c r="CO85" s="37" t="str"/>
      <c r="CP85" s="37" t="str"/>
      <c r="CQ85" s="37" t="str"/>
      <c r="CR85" s="37" t="str"/>
      <c r="CS85" s="37" t="str"/>
      <c r="CT85" s="37" t="str"/>
      <c r="CU85" s="37" t="str"/>
      <c r="CV85" s="37" t="str"/>
      <c r="CW85" s="37" t="str"/>
      <c r="CX85" s="37" t="str"/>
      <c r="CY85" s="37" t="str"/>
      <c r="CZ85" s="37" t="str"/>
      <c r="DA85" s="37" t="str"/>
      <c r="DB85" s="37" t="str"/>
      <c r="DC85" s="37" t="str"/>
      <c r="DD85" s="37" t="str"/>
      <c r="DE85" s="37" t="str"/>
      <c r="DF85" s="37" t="str"/>
      <c r="DG85" s="37" t="str"/>
      <c r="DH85" s="37" t="str"/>
      <c r="DI85" s="37" t="str"/>
      <c r="DJ85" s="37" t="str"/>
      <c r="DK85" s="37" t="str"/>
      <c r="DL85" s="37" t="str"/>
      <c r="DM85" s="37" t="str"/>
      <c r="DN85" s="37" t="str"/>
      <c r="DO85" s="37" t="str"/>
      <c r="DP85" s="37" t="str"/>
      <c r="DQ85" s="37" t="str"/>
      <c r="DR85" s="37" t="str"/>
      <c r="DS85" s="37" t="str"/>
      <c r="DT85" s="37" t="str"/>
      <c r="DU85" s="37" t="str"/>
      <c r="DV85" s="37" t="str"/>
      <c r="DW85" s="37" t="str"/>
      <c r="DX85" s="37" t="str"/>
      <c r="DY85" s="37" t="str"/>
      <c r="DZ85" s="37" t="str"/>
      <c r="EA85" s="37" t="str"/>
      <c r="EB85" s="37" t="str"/>
      <c r="EC85" s="37" t="str"/>
      <c r="ED85" s="37" t="str"/>
      <c r="EE85" s="37" t="str"/>
      <c r="EF85" s="37" t="str"/>
      <c r="EG85" s="37" t="str"/>
      <c r="EH85" s="37" t="str"/>
      <c r="EI85" s="37" t="str"/>
      <c r="EJ85" s="37" t="str"/>
      <c r="EK85" s="37" t="str"/>
      <c r="EL85" s="37" t="str"/>
      <c r="EM85" s="37" t="str"/>
    </row>
    <row r="86">
      <c r="B86" s="37" t="str"/>
      <c r="C86" s="37" t="str"/>
      <c r="D86" s="37" t="str"/>
      <c r="E86" s="37" t="str"/>
      <c r="F86" s="37" t="str"/>
      <c r="G86" s="37" t="str"/>
      <c r="H86" s="37" t="str"/>
      <c r="I86" s="37" t="str"/>
      <c r="J86" s="37" t="str"/>
      <c r="K86" s="37" t="str"/>
      <c r="L86" s="37" t="str"/>
      <c r="M86" s="37" t="str"/>
      <c r="N86" s="37" t="str"/>
      <c r="O86" s="37" t="str"/>
      <c r="P86" s="37" t="str"/>
      <c r="Q86" s="37" t="str"/>
      <c r="R86" s="37" t="str"/>
      <c r="S86" s="37" t="str"/>
      <c r="T86" s="37" t="str"/>
      <c r="U86" s="37" t="str"/>
      <c r="V86" s="37" t="str"/>
      <c r="W86" s="37" t="str"/>
      <c r="X86" s="37" t="str"/>
      <c r="Y86" s="37" t="str"/>
      <c r="Z86" s="37" t="str"/>
      <c r="AA86" s="37" t="str"/>
      <c r="AB86" s="37" t="str"/>
      <c r="AC86" s="37" t="str"/>
      <c r="AD86" s="37" t="str"/>
      <c r="AE86" s="37" t="str"/>
      <c r="AF86" s="37" t="str"/>
      <c r="AG86" s="37" t="str"/>
      <c r="AH86" s="37" t="str"/>
      <c r="AI86" s="37" t="str"/>
      <c r="AJ86" s="37" t="str"/>
      <c r="AK86" s="37" t="str"/>
      <c r="AL86" s="37" t="str"/>
      <c r="AM86" s="37" t="str"/>
      <c r="AN86" s="37" t="str"/>
      <c r="AO86" s="37" t="str"/>
      <c r="AP86" s="37" t="str"/>
      <c r="AQ86" s="37" t="str"/>
      <c r="AR86" s="37" t="str"/>
      <c r="AS86" s="37" t="str"/>
      <c r="AT86" s="37" t="str"/>
      <c r="AU86" s="37" t="str"/>
      <c r="AV86" s="37" t="str"/>
      <c r="AW86" s="37" t="str"/>
      <c r="AX86" s="37" t="str"/>
      <c r="AY86" s="37" t="str"/>
      <c r="AZ86" s="37" t="str"/>
      <c r="BA86" s="37" t="str"/>
      <c r="BB86" s="37" t="str"/>
      <c r="BC86" s="37" t="str"/>
      <c r="BD86" s="37" t="str"/>
      <c r="BE86" s="37" t="str"/>
      <c r="BF86" s="37" t="str"/>
      <c r="BG86" s="37" t="str"/>
      <c r="BH86" s="37" t="str"/>
      <c r="BI86" s="37" t="str"/>
      <c r="BJ86" s="37" t="str"/>
      <c r="BK86" s="37" t="str"/>
      <c r="BL86" s="37" t="str"/>
      <c r="BM86" s="37" t="str"/>
      <c r="BN86" s="37" t="str"/>
      <c r="BO86" s="37" t="str"/>
      <c r="BP86" s="37" t="str"/>
      <c r="BQ86" s="37" t="str"/>
      <c r="BR86" s="37" t="str"/>
      <c r="BS86" s="37" t="str"/>
      <c r="BT86" s="37" t="str"/>
      <c r="BU86" s="37" t="str"/>
      <c r="BV86" s="37" t="str"/>
      <c r="BW86" s="37" t="str"/>
      <c r="BX86" s="37" t="str"/>
      <c r="BY86" s="37" t="str"/>
      <c r="BZ86" s="37" t="str"/>
      <c r="CA86" s="37" t="str"/>
      <c r="CB86" s="37" t="str"/>
      <c r="CC86" s="37" t="str"/>
      <c r="CD86" s="37" t="str"/>
      <c r="CE86" s="37" t="str"/>
      <c r="CF86" s="37" t="str"/>
      <c r="CG86" s="37" t="str"/>
      <c r="CH86" s="37" t="str"/>
      <c r="CI86" s="37" t="str"/>
      <c r="CJ86" s="37" t="str"/>
      <c r="CK86" s="37" t="str"/>
      <c r="CL86" s="37" t="str"/>
      <c r="CM86" s="37" t="str"/>
      <c r="CN86" s="37" t="str"/>
      <c r="CO86" s="37" t="str"/>
      <c r="CP86" s="37" t="str"/>
      <c r="CQ86" s="37" t="str"/>
      <c r="CR86" s="37" t="str"/>
      <c r="CS86" s="37" t="str"/>
      <c r="CT86" s="37" t="str"/>
      <c r="CU86" s="37" t="str"/>
      <c r="CV86" s="37" t="str"/>
      <c r="CW86" s="37" t="str"/>
      <c r="CX86" s="37" t="str"/>
      <c r="CY86" s="37" t="str"/>
      <c r="CZ86" s="37" t="str"/>
      <c r="DA86" s="37" t="str"/>
      <c r="DB86" s="37" t="str"/>
      <c r="DC86" s="37" t="str"/>
      <c r="DD86" s="37" t="str"/>
      <c r="DE86" s="37" t="str"/>
      <c r="DF86" s="37" t="str"/>
      <c r="DG86" s="37" t="str"/>
      <c r="DH86" s="37" t="str"/>
      <c r="DI86" s="37" t="str"/>
      <c r="DJ86" s="37" t="str"/>
      <c r="DK86" s="37" t="str"/>
      <c r="DL86" s="37" t="str"/>
      <c r="DM86" s="37" t="str"/>
      <c r="DN86" s="37" t="str"/>
      <c r="DO86" s="37" t="str"/>
      <c r="DP86" s="37" t="str"/>
      <c r="DQ86" s="37" t="str"/>
      <c r="DR86" s="37" t="str"/>
      <c r="DS86" s="37" t="str"/>
      <c r="DT86" s="37" t="str"/>
      <c r="DU86" s="37" t="str"/>
      <c r="DV86" s="37" t="str"/>
      <c r="DW86" s="37" t="str"/>
      <c r="DX86" s="37" t="str"/>
      <c r="DY86" s="37" t="str"/>
      <c r="DZ86" s="37" t="str"/>
      <c r="EA86" s="37" t="str"/>
      <c r="EB86" s="37" t="str"/>
      <c r="EC86" s="37" t="str"/>
      <c r="ED86" s="37" t="str"/>
      <c r="EE86" s="37" t="str"/>
      <c r="EF86" s="37" t="str"/>
      <c r="EG86" s="37" t="str"/>
      <c r="EH86" s="37" t="str"/>
      <c r="EI86" s="37" t="str"/>
      <c r="EJ86" s="37" t="str"/>
      <c r="EK86" s="37" t="str"/>
      <c r="EL86" s="37" t="str"/>
      <c r="EM86" s="37" t="str"/>
    </row>
    <row r="87">
      <c r="B87" s="37" t="str"/>
      <c r="C87" s="37" t="str"/>
      <c r="D87" s="37" t="str"/>
      <c r="E87" s="37" t="str"/>
      <c r="F87" s="37" t="str"/>
      <c r="G87" s="37" t="str"/>
      <c r="H87" s="37" t="str"/>
      <c r="I87" s="37" t="str"/>
      <c r="J87" s="37" t="str"/>
      <c r="K87" s="37" t="str"/>
      <c r="L87" s="37" t="str"/>
      <c r="M87" s="37" t="str"/>
      <c r="N87" s="37" t="str"/>
      <c r="O87" s="37" t="str"/>
      <c r="P87" s="37" t="str"/>
      <c r="Q87" s="37" t="str"/>
      <c r="R87" s="37" t="str"/>
      <c r="S87" s="37" t="str"/>
      <c r="T87" s="37" t="str"/>
      <c r="U87" s="37" t="str"/>
      <c r="V87" s="37" t="str"/>
      <c r="W87" s="37" t="str"/>
      <c r="X87" s="37" t="str"/>
      <c r="Y87" s="37" t="str"/>
      <c r="Z87" s="37" t="str"/>
      <c r="AA87" s="37" t="str"/>
      <c r="AB87" s="37" t="str"/>
      <c r="AC87" s="37" t="str"/>
      <c r="AD87" s="37" t="str"/>
      <c r="AE87" s="37" t="str"/>
      <c r="AF87" s="37" t="str"/>
      <c r="AG87" s="37" t="str"/>
      <c r="AH87" s="37" t="str"/>
      <c r="AI87" s="37" t="str"/>
      <c r="AJ87" s="37" t="str"/>
      <c r="AK87" s="37" t="str"/>
      <c r="AL87" s="37" t="str"/>
      <c r="AM87" s="37" t="str"/>
      <c r="AN87" s="37" t="str"/>
      <c r="AO87" s="37" t="str"/>
      <c r="AP87" s="37" t="str"/>
      <c r="AQ87" s="37" t="str"/>
      <c r="AR87" s="37" t="str"/>
      <c r="AS87" s="37" t="str"/>
      <c r="AT87" s="37" t="str"/>
      <c r="AU87" s="37" t="str"/>
      <c r="AV87" s="37" t="str"/>
      <c r="AW87" s="37" t="str"/>
      <c r="AX87" s="37" t="str"/>
      <c r="AY87" s="37" t="str"/>
      <c r="AZ87" s="37" t="str"/>
      <c r="BA87" s="37" t="str"/>
      <c r="BB87" s="37" t="str"/>
      <c r="BC87" s="37" t="str"/>
      <c r="BD87" s="37" t="str"/>
      <c r="BE87" s="37" t="str"/>
      <c r="BF87" s="37" t="str"/>
      <c r="BG87" s="37" t="str"/>
      <c r="BH87" s="37" t="str"/>
      <c r="BI87" s="37" t="str"/>
      <c r="BJ87" s="37" t="str"/>
      <c r="BK87" s="37" t="str"/>
      <c r="BL87" s="37" t="str"/>
      <c r="BM87" s="37" t="str"/>
      <c r="BN87" s="37" t="str"/>
      <c r="BO87" s="37" t="str"/>
      <c r="BP87" s="37" t="str"/>
      <c r="BQ87" s="37" t="str"/>
      <c r="BR87" s="37" t="str"/>
      <c r="BS87" s="37" t="str"/>
      <c r="BT87" s="37" t="str"/>
      <c r="BU87" s="37" t="str"/>
      <c r="BV87" s="37" t="str"/>
      <c r="BW87" s="37" t="str"/>
      <c r="BX87" s="37" t="str"/>
      <c r="BY87" s="37" t="str"/>
      <c r="BZ87" s="37" t="str"/>
      <c r="CA87" s="37" t="str"/>
      <c r="CB87" s="37" t="str"/>
      <c r="CC87" s="37" t="str"/>
      <c r="CD87" s="37" t="str"/>
      <c r="CE87" s="37" t="str"/>
      <c r="CF87" s="37" t="str"/>
      <c r="CG87" s="37" t="str"/>
      <c r="CH87" s="37" t="str"/>
      <c r="CI87" s="37" t="str"/>
      <c r="CJ87" s="37" t="str"/>
      <c r="CK87" s="37" t="str"/>
      <c r="CL87" s="37" t="str"/>
      <c r="CM87" s="37" t="str"/>
      <c r="CN87" s="37" t="str"/>
      <c r="CO87" s="37" t="str"/>
      <c r="CP87" s="37" t="str"/>
      <c r="CQ87" s="37" t="str"/>
      <c r="CR87" s="37" t="str"/>
      <c r="CS87" s="37" t="str"/>
      <c r="CT87" s="37" t="str"/>
      <c r="CU87" s="37" t="str"/>
      <c r="CV87" s="37" t="str"/>
      <c r="CW87" s="37" t="str"/>
      <c r="CX87" s="37" t="str"/>
      <c r="CY87" s="37" t="str"/>
      <c r="CZ87" s="37" t="str"/>
      <c r="DA87" s="37" t="str"/>
      <c r="DB87" s="37" t="str"/>
      <c r="DC87" s="37" t="str"/>
      <c r="DD87" s="37" t="str"/>
      <c r="DE87" s="37" t="str"/>
      <c r="DF87" s="37" t="str"/>
      <c r="DG87" s="37" t="str"/>
      <c r="DH87" s="37" t="str"/>
      <c r="DI87" s="37" t="str"/>
      <c r="DJ87" s="37" t="str"/>
      <c r="DK87" s="37" t="str"/>
      <c r="DL87" s="37" t="str"/>
      <c r="DM87" s="37" t="str"/>
      <c r="DN87" s="37" t="str"/>
      <c r="DO87" s="37" t="str"/>
      <c r="DP87" s="37" t="str"/>
      <c r="DQ87" s="37" t="str"/>
      <c r="DR87" s="37" t="str"/>
      <c r="DS87" s="37" t="str"/>
      <c r="DT87" s="37" t="str"/>
      <c r="DU87" s="37" t="str"/>
      <c r="DV87" s="37" t="str"/>
      <c r="DW87" s="37" t="str"/>
      <c r="DX87" s="37" t="str"/>
      <c r="DY87" s="37" t="str"/>
      <c r="DZ87" s="37" t="str"/>
      <c r="EA87" s="37" t="str"/>
      <c r="EB87" s="37" t="str"/>
      <c r="EC87" s="37" t="str"/>
      <c r="ED87" s="37" t="str"/>
      <c r="EE87" s="37" t="str"/>
      <c r="EF87" s="37" t="str"/>
      <c r="EG87" s="37" t="str"/>
      <c r="EH87" s="37" t="str"/>
      <c r="EI87" s="37" t="str"/>
      <c r="EJ87" s="37" t="str"/>
      <c r="EK87" s="37" t="str"/>
      <c r="EL87" s="37" t="str"/>
      <c r="EM87" s="37" t="str"/>
    </row>
    <row r="88">
      <c r="B88" s="37" t="str"/>
      <c r="C88" s="37" t="str"/>
      <c r="D88" s="37" t="str"/>
      <c r="E88" s="37" t="str"/>
      <c r="F88" s="37" t="str"/>
      <c r="G88" s="37" t="str"/>
      <c r="H88" s="37" t="str"/>
      <c r="I88" s="37" t="str"/>
      <c r="J88" s="37" t="str"/>
      <c r="K88" s="37" t="str"/>
      <c r="L88" s="37" t="str"/>
      <c r="M88" s="37" t="str"/>
      <c r="N88" s="37" t="str"/>
      <c r="O88" s="37" t="str"/>
      <c r="P88" s="37" t="str"/>
      <c r="Q88" s="37" t="str"/>
      <c r="R88" s="37" t="str"/>
      <c r="S88" s="37" t="str"/>
      <c r="T88" s="37" t="str"/>
      <c r="U88" s="37" t="str"/>
      <c r="V88" s="37" t="str"/>
      <c r="W88" s="37" t="str"/>
      <c r="X88" s="37" t="str"/>
      <c r="Y88" s="37" t="str"/>
      <c r="Z88" s="37" t="str"/>
      <c r="AA88" s="37" t="str"/>
      <c r="AB88" s="37" t="str"/>
      <c r="AC88" s="37" t="str"/>
      <c r="AD88" s="37" t="str"/>
      <c r="AE88" s="37" t="str"/>
      <c r="AF88" s="37" t="str"/>
      <c r="AG88" s="37" t="str"/>
      <c r="AH88" s="37" t="str"/>
      <c r="AI88" s="37" t="str"/>
      <c r="AJ88" s="37" t="str"/>
      <c r="AK88" s="37" t="str"/>
      <c r="AL88" s="37" t="str"/>
      <c r="AM88" s="37" t="str"/>
      <c r="AN88" s="37" t="str"/>
      <c r="AO88" s="37" t="str"/>
      <c r="AP88" s="37" t="str"/>
      <c r="AQ88" s="37" t="str"/>
      <c r="AR88" s="37" t="str"/>
      <c r="AS88" s="37" t="str"/>
      <c r="AT88" s="37" t="str"/>
      <c r="AU88" s="37" t="str"/>
      <c r="AV88" s="37" t="str"/>
      <c r="AW88" s="37" t="str"/>
      <c r="AX88" s="37" t="str"/>
      <c r="AY88" s="37" t="str"/>
      <c r="AZ88" s="37" t="str"/>
      <c r="BA88" s="37" t="str"/>
      <c r="BB88" s="37" t="str"/>
      <c r="BC88" s="37" t="str"/>
      <c r="BD88" s="37" t="str"/>
      <c r="BE88" s="37" t="str"/>
      <c r="BF88" s="37" t="str"/>
      <c r="BG88" s="37" t="str"/>
      <c r="BH88" s="37" t="str"/>
      <c r="BI88" s="37" t="str"/>
      <c r="BJ88" s="37" t="str"/>
      <c r="BK88" s="37" t="str"/>
      <c r="BL88" s="37" t="str"/>
      <c r="BM88" s="37" t="str"/>
      <c r="BN88" s="37" t="str"/>
      <c r="BO88" s="37" t="str"/>
      <c r="BP88" s="37" t="str"/>
      <c r="BQ88" s="37" t="str"/>
      <c r="BR88" s="37" t="str"/>
      <c r="BS88" s="37" t="str"/>
      <c r="BT88" s="37" t="str"/>
      <c r="BU88" s="37" t="str"/>
      <c r="BV88" s="37" t="str"/>
      <c r="BW88" s="37" t="str"/>
      <c r="BX88" s="37" t="str"/>
      <c r="BY88" s="37" t="str"/>
      <c r="BZ88" s="37" t="str"/>
      <c r="CA88" s="37" t="str"/>
      <c r="CB88" s="37" t="str"/>
      <c r="CC88" s="37" t="str"/>
      <c r="CD88" s="37" t="str"/>
      <c r="CE88" s="37" t="str"/>
      <c r="CF88" s="37" t="str"/>
      <c r="CG88" s="37" t="str"/>
      <c r="CH88" s="37" t="str"/>
      <c r="CI88" s="37" t="str"/>
      <c r="CJ88" s="37" t="str"/>
      <c r="CK88" s="37" t="str"/>
      <c r="CL88" s="37" t="str"/>
      <c r="CM88" s="37" t="str"/>
      <c r="CN88" s="37" t="str"/>
      <c r="CO88" s="37" t="str"/>
      <c r="CP88" s="37" t="str"/>
      <c r="CQ88" s="37" t="str"/>
      <c r="CR88" s="37" t="str"/>
      <c r="CS88" s="37" t="str"/>
      <c r="CT88" s="37" t="str"/>
      <c r="CU88" s="37" t="str"/>
      <c r="CV88" s="37" t="str"/>
      <c r="CW88" s="37" t="str"/>
      <c r="CX88" s="37" t="str"/>
      <c r="CY88" s="37" t="str"/>
      <c r="CZ88" s="37" t="str"/>
      <c r="DA88" s="37" t="str"/>
      <c r="DB88" s="37" t="str"/>
      <c r="DC88" s="37" t="str"/>
      <c r="DD88" s="37" t="str"/>
      <c r="DE88" s="37" t="str"/>
      <c r="DF88" s="37" t="str"/>
      <c r="DG88" s="37" t="str"/>
      <c r="DH88" s="37" t="str"/>
      <c r="DI88" s="37" t="str"/>
      <c r="DJ88" s="37" t="str"/>
      <c r="DK88" s="37" t="str"/>
      <c r="DL88" s="37" t="str"/>
      <c r="DM88" s="37" t="str"/>
      <c r="DN88" s="37" t="str"/>
      <c r="DO88" s="37" t="str"/>
      <c r="DP88" s="37" t="str"/>
      <c r="DQ88" s="37" t="str"/>
      <c r="DR88" s="37" t="str"/>
      <c r="DS88" s="37" t="str"/>
      <c r="DT88" s="37" t="str"/>
      <c r="DU88" s="37" t="str"/>
      <c r="DV88" s="37" t="str"/>
      <c r="DW88" s="37" t="str"/>
      <c r="DX88" s="37" t="str"/>
      <c r="DY88" s="37" t="str"/>
      <c r="DZ88" s="37" t="str"/>
      <c r="EA88" s="37" t="str"/>
      <c r="EB88" s="37" t="str"/>
      <c r="EC88" s="37" t="str"/>
      <c r="ED88" s="37" t="str"/>
      <c r="EE88" s="37" t="str"/>
      <c r="EF88" s="37" t="str"/>
      <c r="EG88" s="37" t="str"/>
      <c r="EH88" s="37" t="str"/>
      <c r="EI88" s="37" t="str"/>
      <c r="EJ88" s="37" t="str"/>
      <c r="EK88" s="37" t="str"/>
      <c r="EL88" s="37" t="str"/>
      <c r="EM88" s="37" t="str"/>
    </row>
    <row r="89">
      <c r="B89" s="37" t="str"/>
      <c r="C89" s="37" t="str"/>
      <c r="D89" s="37" t="str"/>
      <c r="E89" s="37" t="str"/>
      <c r="F89" s="37" t="str"/>
      <c r="G89" s="37" t="str"/>
      <c r="H89" s="37" t="str"/>
      <c r="I89" s="37" t="str"/>
      <c r="J89" s="37" t="str"/>
      <c r="K89" s="37" t="str"/>
      <c r="L89" s="37" t="str"/>
      <c r="M89" s="37" t="str"/>
      <c r="N89" s="37" t="str"/>
      <c r="O89" s="37" t="str"/>
      <c r="P89" s="37" t="str"/>
      <c r="Q89" s="37" t="str"/>
      <c r="R89" s="37" t="str"/>
      <c r="S89" s="37" t="str"/>
      <c r="T89" s="37" t="str"/>
      <c r="U89" s="37" t="str"/>
      <c r="V89" s="37" t="str"/>
      <c r="W89" s="37" t="str"/>
      <c r="X89" s="37" t="str"/>
      <c r="Y89" s="37" t="str"/>
      <c r="Z89" s="37" t="str"/>
      <c r="AA89" s="37" t="str"/>
      <c r="AB89" s="37" t="str"/>
      <c r="AC89" s="37" t="str"/>
      <c r="AD89" s="37" t="str"/>
      <c r="AE89" s="37" t="str"/>
      <c r="AF89" s="37" t="str"/>
      <c r="AG89" s="37" t="str"/>
      <c r="AH89" s="37" t="str"/>
      <c r="AI89" s="37" t="str"/>
      <c r="AJ89" s="37" t="str"/>
      <c r="AK89" s="37" t="str"/>
      <c r="AL89" s="37" t="str"/>
      <c r="AM89" s="37" t="str"/>
      <c r="AN89" s="37" t="str"/>
      <c r="AO89" s="37" t="str"/>
      <c r="AP89" s="37" t="str"/>
      <c r="AQ89" s="37" t="str"/>
      <c r="AR89" s="37" t="str"/>
      <c r="AS89" s="37" t="str"/>
      <c r="AT89" s="37" t="str"/>
      <c r="AU89" s="37" t="str"/>
      <c r="AV89" s="37" t="str"/>
      <c r="AW89" s="37" t="str"/>
      <c r="AX89" s="37" t="str"/>
      <c r="AY89" s="37" t="str"/>
      <c r="AZ89" s="37" t="str"/>
      <c r="BA89" s="37" t="str"/>
      <c r="BB89" s="37" t="str"/>
      <c r="BC89" s="37" t="str"/>
      <c r="BD89" s="37" t="str"/>
      <c r="BE89" s="37" t="str"/>
      <c r="BF89" s="37" t="str"/>
      <c r="BG89" s="37" t="str"/>
      <c r="BH89" s="37" t="str"/>
      <c r="BI89" s="37" t="str"/>
      <c r="BJ89" s="37" t="str"/>
      <c r="BK89" s="37" t="str"/>
      <c r="BL89" s="37" t="str"/>
      <c r="BM89" s="37" t="str"/>
      <c r="BN89" s="37" t="str"/>
      <c r="BO89" s="37" t="str"/>
      <c r="BP89" s="37" t="str"/>
      <c r="BQ89" s="37" t="str"/>
      <c r="BR89" s="37" t="str"/>
      <c r="BS89" s="37" t="str"/>
      <c r="BT89" s="37" t="str"/>
      <c r="BU89" s="37" t="str"/>
      <c r="BV89" s="37" t="str"/>
      <c r="BW89" s="37" t="str"/>
      <c r="BX89" s="37" t="str"/>
      <c r="BY89" s="37" t="str"/>
      <c r="BZ89" s="37" t="str"/>
      <c r="CA89" s="37" t="str"/>
      <c r="CB89" s="37" t="str"/>
      <c r="CC89" s="37" t="str"/>
      <c r="CD89" s="37" t="str"/>
      <c r="CE89" s="37" t="str"/>
      <c r="CF89" s="37" t="str"/>
      <c r="CG89" s="37" t="str"/>
      <c r="CH89" s="37" t="str"/>
      <c r="CI89" s="37" t="str"/>
      <c r="CJ89" s="37" t="str"/>
      <c r="CK89" s="37" t="str"/>
      <c r="CL89" s="37" t="str"/>
      <c r="CM89" s="37" t="str"/>
      <c r="CN89" s="37" t="str"/>
      <c r="CO89" s="37" t="str"/>
      <c r="CP89" s="37" t="str"/>
      <c r="CQ89" s="37" t="str"/>
      <c r="CR89" s="37" t="str"/>
      <c r="CS89" s="37" t="str"/>
      <c r="CT89" s="37" t="str"/>
      <c r="CU89" s="37" t="str"/>
      <c r="CV89" s="37" t="str"/>
      <c r="CW89" s="37" t="str"/>
      <c r="CX89" s="37" t="str"/>
      <c r="CY89" s="37" t="str"/>
      <c r="CZ89" s="37" t="str"/>
      <c r="DA89" s="37" t="str"/>
      <c r="DB89" s="37" t="str"/>
      <c r="DC89" s="37" t="str"/>
      <c r="DD89" s="37" t="str"/>
      <c r="DE89" s="37" t="str"/>
      <c r="DF89" s="37" t="str"/>
      <c r="DG89" s="37" t="str"/>
      <c r="DH89" s="37" t="str"/>
      <c r="DI89" s="37" t="str"/>
      <c r="DJ89" s="37" t="str"/>
      <c r="DK89" s="37" t="str"/>
      <c r="DL89" s="37" t="str"/>
      <c r="DM89" s="37" t="str"/>
      <c r="DN89" s="37" t="str"/>
      <c r="DO89" s="37" t="str"/>
      <c r="DP89" s="37" t="str"/>
      <c r="DQ89" s="37" t="str"/>
      <c r="DR89" s="37" t="str"/>
      <c r="DS89" s="37" t="str"/>
      <c r="DT89" s="37" t="str"/>
      <c r="DU89" s="37" t="str"/>
      <c r="DV89" s="37" t="str"/>
      <c r="DW89" s="37" t="str"/>
      <c r="DX89" s="37" t="str"/>
      <c r="DY89" s="37" t="str"/>
      <c r="DZ89" s="37" t="str"/>
      <c r="EA89" s="37" t="str"/>
      <c r="EB89" s="37" t="str"/>
      <c r="EC89" s="37" t="str"/>
      <c r="ED89" s="37" t="str"/>
      <c r="EE89" s="37" t="str"/>
      <c r="EF89" s="37" t="str"/>
      <c r="EG89" s="37" t="str"/>
      <c r="EH89" s="37" t="str"/>
      <c r="EI89" s="37" t="str"/>
      <c r="EJ89" s="37" t="str"/>
      <c r="EK89" s="37" t="str"/>
      <c r="EL89" s="37" t="str"/>
      <c r="EM89" s="37" t="str"/>
    </row>
    <row r="90">
      <c r="B90" s="37" t="str"/>
      <c r="C90" s="37" t="str"/>
      <c r="D90" s="37" t="str"/>
      <c r="E90" s="37" t="str"/>
      <c r="F90" s="37" t="str"/>
      <c r="G90" s="37" t="str"/>
      <c r="H90" s="37" t="str"/>
      <c r="I90" s="37" t="str"/>
      <c r="J90" s="37" t="str"/>
      <c r="K90" s="37" t="str"/>
      <c r="L90" s="37" t="str"/>
      <c r="M90" s="37" t="str"/>
      <c r="N90" s="37" t="str"/>
      <c r="O90" s="37" t="str"/>
      <c r="P90" s="37" t="str"/>
      <c r="Q90" s="37" t="str"/>
      <c r="R90" s="37" t="str"/>
      <c r="S90" s="37" t="str"/>
      <c r="T90" s="37" t="str"/>
      <c r="U90" s="37" t="str"/>
      <c r="V90" s="37" t="str"/>
      <c r="W90" s="37" t="str"/>
      <c r="X90" s="37" t="str"/>
      <c r="Y90" s="37" t="str"/>
      <c r="Z90" s="37" t="str"/>
      <c r="AA90" s="37" t="str"/>
      <c r="AB90" s="37" t="str"/>
      <c r="AC90" s="37" t="str"/>
      <c r="AD90" s="37" t="str"/>
      <c r="AE90" s="37" t="str"/>
      <c r="AF90" s="37" t="str"/>
      <c r="AG90" s="37" t="str"/>
      <c r="AH90" s="37" t="str"/>
      <c r="AI90" s="37" t="str"/>
      <c r="AJ90" s="37" t="str"/>
      <c r="AK90" s="37" t="str"/>
      <c r="AL90" s="37" t="str"/>
      <c r="AM90" s="37" t="str"/>
      <c r="AN90" s="37" t="str"/>
      <c r="AO90" s="37" t="str"/>
      <c r="AP90" s="37" t="str"/>
      <c r="AQ90" s="37" t="str"/>
      <c r="AR90" s="37" t="str"/>
      <c r="AS90" s="37" t="str"/>
      <c r="AT90" s="37" t="str"/>
      <c r="AU90" s="37" t="str"/>
      <c r="AV90" s="37" t="str"/>
      <c r="AW90" s="37" t="str"/>
      <c r="AX90" s="37" t="str"/>
      <c r="AY90" s="37" t="str"/>
      <c r="AZ90" s="37" t="str"/>
      <c r="BA90" s="37" t="str"/>
      <c r="BB90" s="37" t="str"/>
      <c r="BC90" s="37" t="str"/>
      <c r="BD90" s="37" t="str"/>
      <c r="BE90" s="37" t="str"/>
      <c r="BF90" s="37" t="str"/>
      <c r="BG90" s="37" t="str"/>
      <c r="BH90" s="37" t="str"/>
      <c r="BI90" s="37" t="str"/>
      <c r="BJ90" s="37" t="str"/>
      <c r="BK90" s="37" t="str"/>
      <c r="BL90" s="37" t="str"/>
      <c r="BM90" s="37" t="str"/>
      <c r="BN90" s="37" t="str"/>
      <c r="BO90" s="37" t="str"/>
      <c r="BP90" s="37" t="str"/>
      <c r="BQ90" s="37" t="str"/>
      <c r="BR90" s="37" t="str"/>
      <c r="BS90" s="37" t="str"/>
      <c r="BT90" s="37" t="str"/>
      <c r="BU90" s="37" t="str"/>
      <c r="BV90" s="37" t="str"/>
      <c r="BW90" s="37" t="str"/>
      <c r="BX90" s="37" t="str"/>
      <c r="BY90" s="37" t="str"/>
      <c r="BZ90" s="37" t="str"/>
      <c r="CA90" s="37" t="str"/>
      <c r="CB90" s="37" t="str"/>
      <c r="CC90" s="37" t="str"/>
      <c r="CD90" s="37" t="str"/>
      <c r="CE90" s="37" t="str"/>
      <c r="CF90" s="37" t="str"/>
      <c r="CG90" s="37" t="str"/>
      <c r="CH90" s="37" t="str"/>
      <c r="CI90" s="37" t="str"/>
      <c r="CJ90" s="37" t="str"/>
      <c r="CK90" s="37" t="str"/>
      <c r="CL90" s="37" t="str"/>
      <c r="CM90" s="37" t="str"/>
      <c r="CN90" s="37" t="str"/>
      <c r="CO90" s="37" t="str"/>
      <c r="CP90" s="37" t="str"/>
      <c r="CQ90" s="37" t="str"/>
      <c r="CR90" s="37" t="str"/>
      <c r="CS90" s="37" t="str"/>
      <c r="CT90" s="37" t="str"/>
      <c r="CU90" s="37" t="str"/>
      <c r="CV90" s="37" t="str"/>
      <c r="CW90" s="37" t="str"/>
      <c r="CX90" s="37" t="str"/>
      <c r="CY90" s="37" t="str"/>
      <c r="CZ90" s="37" t="str"/>
      <c r="DA90" s="37" t="str"/>
      <c r="DB90" s="37" t="str"/>
      <c r="DC90" s="37" t="str"/>
      <c r="DD90" s="37" t="str"/>
      <c r="DE90" s="37" t="str"/>
      <c r="DF90" s="37" t="str"/>
      <c r="DG90" s="37" t="str"/>
      <c r="DH90" s="37" t="str"/>
      <c r="DI90" s="37" t="str"/>
      <c r="DJ90" s="37" t="str"/>
      <c r="DK90" s="37" t="str"/>
      <c r="DL90" s="37" t="str"/>
      <c r="DM90" s="37" t="str"/>
      <c r="DN90" s="37" t="str"/>
      <c r="DO90" s="37" t="str"/>
      <c r="DP90" s="37" t="str"/>
      <c r="DQ90" s="37" t="str"/>
      <c r="DR90" s="37" t="str"/>
      <c r="DS90" s="37" t="str"/>
      <c r="DT90" s="37" t="str"/>
      <c r="DU90" s="37" t="str"/>
      <c r="DV90" s="37" t="str"/>
      <c r="DW90" s="37" t="str"/>
      <c r="DX90" s="37" t="str"/>
      <c r="DY90" s="37" t="str"/>
      <c r="DZ90" s="37" t="str"/>
      <c r="EA90" s="37" t="str"/>
      <c r="EB90" s="37" t="str"/>
      <c r="EC90" s="37" t="str"/>
      <c r="ED90" s="37" t="str"/>
      <c r="EE90" s="37" t="str"/>
      <c r="EF90" s="37" t="str"/>
      <c r="EG90" s="37" t="str"/>
      <c r="EH90" s="37" t="str"/>
      <c r="EI90" s="37" t="str"/>
      <c r="EJ90" s="37" t="str"/>
      <c r="EK90" s="37" t="str"/>
      <c r="EL90" s="37" t="str"/>
      <c r="EM90" s="37" t="str"/>
    </row>
    <row r="91">
      <c r="B91" s="37" t="str"/>
      <c r="C91" s="37" t="str"/>
      <c r="D91" s="37" t="str"/>
      <c r="E91" s="37" t="str"/>
      <c r="F91" s="37" t="str"/>
      <c r="G91" s="37" t="str"/>
      <c r="H91" s="37" t="str"/>
      <c r="I91" s="37" t="str"/>
      <c r="J91" s="37" t="str"/>
      <c r="K91" s="37" t="str"/>
      <c r="L91" s="37" t="str"/>
      <c r="M91" s="37" t="str"/>
      <c r="N91" s="37" t="str"/>
      <c r="O91" s="37" t="str"/>
      <c r="P91" s="37" t="str"/>
      <c r="Q91" s="37" t="str"/>
      <c r="R91" s="37" t="str"/>
      <c r="S91" s="37" t="str"/>
      <c r="T91" s="37" t="str"/>
      <c r="U91" s="37" t="str"/>
      <c r="V91" s="37" t="str"/>
      <c r="W91" s="37" t="str"/>
      <c r="X91" s="37" t="str"/>
      <c r="Y91" s="37" t="str"/>
      <c r="Z91" s="37" t="str"/>
      <c r="AA91" s="37" t="str"/>
      <c r="AB91" s="37" t="str"/>
      <c r="AC91" s="37" t="str"/>
      <c r="AD91" s="37" t="str"/>
      <c r="AE91" s="37" t="str"/>
      <c r="AF91" s="37" t="str"/>
      <c r="AG91" s="37" t="str"/>
      <c r="AH91" s="37" t="str"/>
      <c r="AI91" s="37" t="str"/>
      <c r="AJ91" s="37" t="str"/>
      <c r="AK91" s="37" t="str"/>
      <c r="AL91" s="37" t="str"/>
      <c r="AM91" s="37" t="str"/>
      <c r="AN91" s="37" t="str"/>
      <c r="AO91" s="37" t="str"/>
      <c r="AP91" s="37" t="str"/>
      <c r="AQ91" s="37" t="str"/>
      <c r="AR91" s="37" t="str"/>
      <c r="AS91" s="37" t="str"/>
      <c r="AT91" s="37" t="str"/>
      <c r="AU91" s="37" t="str"/>
      <c r="AV91" s="37" t="str"/>
      <c r="AW91" s="37" t="str"/>
      <c r="AX91" s="37" t="str"/>
      <c r="AY91" s="37" t="str"/>
      <c r="AZ91" s="37" t="str"/>
      <c r="BA91" s="37" t="str"/>
      <c r="BB91" s="37" t="str"/>
      <c r="BC91" s="37" t="str"/>
      <c r="BD91" s="37" t="str"/>
      <c r="BE91" s="37" t="str"/>
      <c r="BF91" s="37" t="str"/>
      <c r="BG91" s="37" t="str"/>
      <c r="BH91" s="37" t="str"/>
      <c r="BI91" s="37" t="str"/>
      <c r="BJ91" s="37" t="str"/>
      <c r="BK91" s="37" t="str"/>
      <c r="BL91" s="37" t="str"/>
      <c r="BM91" s="37" t="str"/>
      <c r="BN91" s="37" t="str"/>
      <c r="BO91" s="37" t="str"/>
      <c r="BP91" s="37" t="str"/>
      <c r="BQ91" s="37" t="str"/>
      <c r="BR91" s="37" t="str"/>
      <c r="BS91" s="37" t="str"/>
      <c r="BT91" s="37" t="str"/>
      <c r="BU91" s="37" t="str"/>
      <c r="BV91" s="37" t="str"/>
      <c r="BW91" s="37" t="str"/>
      <c r="BX91" s="37" t="str"/>
      <c r="BY91" s="37" t="str"/>
      <c r="BZ91" s="37" t="str"/>
      <c r="CA91" s="37" t="str"/>
      <c r="CB91" s="37" t="str"/>
      <c r="CC91" s="37" t="str"/>
      <c r="CD91" s="37" t="str"/>
      <c r="CE91" s="37" t="str"/>
      <c r="CF91" s="37" t="str"/>
      <c r="CG91" s="37" t="str"/>
      <c r="CH91" s="37" t="str"/>
      <c r="CI91" s="37" t="str"/>
      <c r="CJ91" s="37" t="str"/>
      <c r="CK91" s="37" t="str"/>
      <c r="CL91" s="37" t="str"/>
      <c r="CM91" s="37" t="str"/>
      <c r="CN91" s="37" t="str"/>
      <c r="CO91" s="37" t="str"/>
      <c r="CP91" s="37" t="str"/>
      <c r="CQ91" s="37" t="str"/>
      <c r="CR91" s="37" t="str"/>
      <c r="CS91" s="37" t="str"/>
      <c r="CT91" s="37" t="str"/>
      <c r="CU91" s="37" t="str"/>
      <c r="CV91" s="37" t="str"/>
      <c r="CW91" s="37" t="str"/>
      <c r="CX91" s="37" t="str"/>
      <c r="CY91" s="37" t="str"/>
      <c r="CZ91" s="37" t="str"/>
      <c r="DA91" s="37" t="str"/>
      <c r="DB91" s="37" t="str"/>
      <c r="DC91" s="37" t="str"/>
      <c r="DD91" s="37" t="str"/>
      <c r="DE91" s="37" t="str"/>
      <c r="DF91" s="37" t="str"/>
      <c r="DG91" s="37" t="str"/>
      <c r="DH91" s="37" t="str"/>
      <c r="DI91" s="37" t="str"/>
      <c r="DJ91" s="37" t="str"/>
      <c r="DK91" s="37" t="str"/>
      <c r="DL91" s="37" t="str"/>
      <c r="DM91" s="37" t="str"/>
      <c r="DN91" s="37" t="str"/>
      <c r="DO91" s="37" t="str"/>
      <c r="DP91" s="37" t="str"/>
      <c r="DQ91" s="37" t="str"/>
      <c r="DR91" s="37" t="str"/>
      <c r="DS91" s="37" t="str"/>
      <c r="DT91" s="37" t="str"/>
      <c r="DU91" s="37" t="str"/>
      <c r="DV91" s="37" t="str"/>
      <c r="DW91" s="37" t="str"/>
      <c r="DX91" s="37" t="str"/>
      <c r="DY91" s="37" t="str"/>
      <c r="DZ91" s="37" t="str"/>
      <c r="EA91" s="37" t="str"/>
      <c r="EB91" s="37" t="str"/>
      <c r="EC91" s="37" t="str"/>
      <c r="ED91" s="37" t="str"/>
      <c r="EE91" s="37" t="str"/>
      <c r="EF91" s="37" t="str"/>
      <c r="EG91" s="37" t="str"/>
      <c r="EH91" s="37" t="str"/>
      <c r="EI91" s="37" t="str"/>
      <c r="EJ91" s="37" t="str"/>
      <c r="EK91" s="37" t="str"/>
      <c r="EL91" s="37" t="str"/>
      <c r="EM91" s="37" t="str"/>
    </row>
    <row r="92">
      <c r="B92" s="37" t="str"/>
      <c r="C92" s="37" t="str"/>
      <c r="D92" s="37" t="str"/>
      <c r="E92" s="37" t="str"/>
      <c r="F92" s="37" t="str"/>
      <c r="G92" s="37" t="str"/>
      <c r="H92" s="37" t="str"/>
      <c r="I92" s="37" t="str"/>
      <c r="J92" s="37" t="str"/>
      <c r="K92" s="37" t="str"/>
      <c r="L92" s="37" t="str"/>
      <c r="M92" s="37" t="str"/>
      <c r="N92" s="37" t="str"/>
      <c r="O92" s="37" t="str"/>
      <c r="P92" s="37" t="str"/>
      <c r="Q92" s="37" t="str"/>
      <c r="R92" s="37" t="str"/>
      <c r="S92" s="37" t="str"/>
      <c r="T92" s="37" t="str"/>
      <c r="U92" s="37" t="str"/>
      <c r="V92" s="37" t="str"/>
      <c r="W92" s="37" t="str"/>
      <c r="X92" s="37" t="str"/>
      <c r="Y92" s="37" t="str"/>
      <c r="Z92" s="37" t="str"/>
      <c r="AA92" s="37" t="str"/>
      <c r="AB92" s="37" t="str"/>
      <c r="AC92" s="37" t="str"/>
      <c r="AD92" s="37" t="str"/>
      <c r="AE92" s="37" t="str"/>
      <c r="AF92" s="37" t="str"/>
      <c r="AG92" s="37" t="str"/>
      <c r="AH92" s="37" t="str"/>
      <c r="AI92" s="37" t="str"/>
      <c r="AJ92" s="37" t="str"/>
      <c r="AK92" s="37" t="str"/>
      <c r="AL92" s="37" t="str"/>
      <c r="AM92" s="37" t="str"/>
      <c r="AN92" s="37" t="str"/>
      <c r="AO92" s="37" t="str"/>
      <c r="AP92" s="37" t="str"/>
      <c r="AQ92" s="37" t="str"/>
      <c r="AR92" s="37" t="str"/>
      <c r="AS92" s="37" t="str"/>
      <c r="AT92" s="37" t="str"/>
      <c r="AU92" s="37" t="str"/>
      <c r="AV92" s="37" t="str"/>
      <c r="AW92" s="37" t="str"/>
      <c r="AX92" s="37" t="str"/>
      <c r="AY92" s="37" t="str"/>
      <c r="AZ92" s="37" t="str"/>
      <c r="BA92" s="37" t="str"/>
      <c r="BB92" s="37" t="str"/>
      <c r="BC92" s="37" t="str"/>
      <c r="BD92" s="37" t="str"/>
      <c r="BE92" s="37" t="str"/>
      <c r="BF92" s="37" t="str"/>
      <c r="BG92" s="37" t="str"/>
      <c r="BH92" s="37" t="str"/>
      <c r="BI92" s="37" t="str"/>
      <c r="BJ92" s="37" t="str"/>
      <c r="BK92" s="37" t="str"/>
      <c r="BL92" s="37" t="str"/>
      <c r="BM92" s="37" t="str"/>
      <c r="BN92" s="37" t="str"/>
      <c r="BO92" s="37" t="str"/>
      <c r="BP92" s="37" t="str"/>
      <c r="BQ92" s="37" t="str"/>
      <c r="BR92" s="37" t="str"/>
      <c r="BS92" s="37" t="str"/>
      <c r="BT92" s="37" t="str"/>
      <c r="BU92" s="37" t="str"/>
      <c r="BV92" s="37" t="str"/>
      <c r="BW92" s="37" t="str"/>
      <c r="BX92" s="37" t="str"/>
      <c r="BY92" s="37" t="str"/>
      <c r="BZ92" s="37" t="str"/>
      <c r="CA92" s="37" t="str"/>
      <c r="CB92" s="37" t="str"/>
      <c r="CC92" s="37" t="str"/>
      <c r="CD92" s="37" t="str"/>
      <c r="CE92" s="37" t="str"/>
      <c r="CF92" s="37" t="str"/>
      <c r="CG92" s="37" t="str"/>
      <c r="CH92" s="37" t="str"/>
      <c r="CI92" s="37" t="str"/>
      <c r="CJ92" s="37" t="str"/>
      <c r="CK92" s="37" t="str"/>
      <c r="CL92" s="37" t="str"/>
      <c r="CM92" s="37" t="str"/>
      <c r="CN92" s="37" t="str"/>
      <c r="CO92" s="37" t="str"/>
      <c r="CP92" s="37" t="str"/>
      <c r="CQ92" s="37" t="str"/>
      <c r="CR92" s="37" t="str"/>
      <c r="CS92" s="37" t="str"/>
      <c r="CT92" s="37" t="str"/>
      <c r="CU92" s="37" t="str"/>
      <c r="CV92" s="37" t="str"/>
      <c r="CW92" s="37" t="str"/>
      <c r="CX92" s="37" t="str"/>
      <c r="CY92" s="37" t="str"/>
      <c r="CZ92" s="37" t="str"/>
      <c r="DA92" s="37" t="str"/>
      <c r="DB92" s="37" t="str"/>
      <c r="DC92" s="37" t="str"/>
      <c r="DD92" s="37" t="str"/>
      <c r="DE92" s="37" t="str"/>
      <c r="DF92" s="37" t="str"/>
      <c r="DG92" s="37" t="str"/>
      <c r="DH92" s="37" t="str"/>
      <c r="DI92" s="37" t="str"/>
      <c r="DJ92" s="37" t="str"/>
      <c r="DK92" s="37" t="str"/>
      <c r="DL92" s="37" t="str"/>
      <c r="DM92" s="37" t="str"/>
      <c r="DN92" s="37" t="str"/>
      <c r="DO92" s="37" t="str"/>
      <c r="DP92" s="37" t="str"/>
      <c r="DQ92" s="37" t="str"/>
      <c r="DR92" s="37" t="str"/>
      <c r="DS92" s="37" t="str"/>
      <c r="DT92" s="37" t="str"/>
      <c r="DU92" s="37" t="str"/>
      <c r="DV92" s="37" t="str"/>
      <c r="DW92" s="37" t="str"/>
      <c r="DX92" s="37" t="str"/>
      <c r="DY92" s="37" t="str"/>
      <c r="DZ92" s="37" t="str"/>
      <c r="EA92" s="37" t="str"/>
      <c r="EB92" s="37" t="str"/>
      <c r="EC92" s="37" t="str"/>
      <c r="ED92" s="37" t="str"/>
      <c r="EE92" s="37" t="str"/>
      <c r="EF92" s="37" t="str"/>
      <c r="EG92" s="37" t="str"/>
      <c r="EH92" s="37" t="str"/>
      <c r="EI92" s="37" t="str"/>
      <c r="EJ92" s="37" t="str"/>
      <c r="EK92" s="37" t="str"/>
      <c r="EL92" s="37" t="str"/>
      <c r="EM92" s="37" t="str"/>
    </row>
    <row r="93">
      <c r="B93" s="37" t="str"/>
      <c r="C93" s="37" t="str"/>
      <c r="D93" s="37" t="str"/>
      <c r="E93" s="37" t="str"/>
      <c r="F93" s="37" t="str"/>
      <c r="G93" s="37" t="str"/>
      <c r="H93" s="37" t="str"/>
      <c r="I93" s="37" t="str"/>
      <c r="J93" s="37" t="str"/>
      <c r="K93" s="37" t="str"/>
      <c r="L93" s="37" t="str"/>
      <c r="M93" s="37" t="str"/>
      <c r="N93" s="37" t="str"/>
      <c r="O93" s="37" t="str"/>
      <c r="P93" s="37" t="str"/>
      <c r="Q93" s="37" t="str"/>
      <c r="R93" s="37" t="str"/>
      <c r="S93" s="37" t="str"/>
      <c r="T93" s="37" t="str"/>
      <c r="U93" s="37" t="str"/>
      <c r="V93" s="37" t="str"/>
      <c r="W93" s="37" t="str"/>
      <c r="X93" s="37" t="str"/>
      <c r="Y93" s="37" t="str"/>
      <c r="Z93" s="37" t="str"/>
      <c r="AA93" s="37" t="str"/>
      <c r="AB93" s="37" t="str"/>
      <c r="AC93" s="37" t="str"/>
      <c r="AD93" s="37" t="str"/>
      <c r="AE93" s="37" t="str"/>
      <c r="AF93" s="37" t="str"/>
      <c r="AG93" s="37" t="str"/>
      <c r="AH93" s="37" t="str"/>
      <c r="AI93" s="37" t="str"/>
      <c r="AJ93" s="37" t="str"/>
      <c r="AK93" s="37" t="str"/>
      <c r="AL93" s="37" t="str"/>
      <c r="AM93" s="37" t="str"/>
      <c r="AN93" s="37" t="str"/>
      <c r="AO93" s="37" t="str"/>
      <c r="AP93" s="37" t="str"/>
      <c r="AQ93" s="37" t="str"/>
      <c r="AR93" s="37" t="str"/>
      <c r="AS93" s="37" t="str"/>
      <c r="AT93" s="37" t="str"/>
      <c r="AU93" s="37" t="str"/>
      <c r="AV93" s="37" t="str"/>
      <c r="AW93" s="37" t="str"/>
      <c r="AX93" s="37" t="str"/>
      <c r="AY93" s="37" t="str"/>
      <c r="AZ93" s="37" t="str"/>
      <c r="BA93" s="37" t="str"/>
      <c r="BB93" s="37" t="str"/>
      <c r="BC93" s="37" t="str"/>
      <c r="BD93" s="37" t="str"/>
      <c r="BE93" s="37" t="str"/>
      <c r="BF93" s="37" t="str"/>
      <c r="BG93" s="37" t="str"/>
      <c r="BH93" s="37" t="str"/>
      <c r="BI93" s="37" t="str"/>
      <c r="BJ93" s="37" t="str"/>
      <c r="BK93" s="37" t="str"/>
      <c r="BL93" s="37" t="str"/>
      <c r="BM93" s="37" t="str"/>
      <c r="BN93" s="37" t="str"/>
      <c r="BO93" s="37" t="str"/>
      <c r="BP93" s="37" t="str"/>
      <c r="BQ93" s="37" t="str"/>
      <c r="BR93" s="37" t="str"/>
      <c r="BS93" s="37" t="str"/>
      <c r="BT93" s="37" t="str"/>
      <c r="BU93" s="37" t="str"/>
      <c r="BV93" s="37" t="str"/>
      <c r="BW93" s="37" t="str"/>
      <c r="BX93" s="37" t="str"/>
      <c r="BY93" s="37" t="str"/>
      <c r="BZ93" s="37" t="str"/>
      <c r="CA93" s="37" t="str"/>
      <c r="CB93" s="37" t="str"/>
      <c r="CC93" s="37" t="str"/>
      <c r="CD93" s="37" t="str"/>
      <c r="CE93" s="37" t="str"/>
      <c r="CF93" s="37" t="str"/>
      <c r="CG93" s="37" t="str"/>
      <c r="CH93" s="37" t="str"/>
      <c r="CI93" s="37" t="str"/>
      <c r="CJ93" s="37" t="str"/>
      <c r="CK93" s="37" t="str"/>
      <c r="CL93" s="37" t="str"/>
      <c r="CM93" s="37" t="str"/>
      <c r="CN93" s="37" t="str"/>
      <c r="CO93" s="37" t="str"/>
      <c r="CP93" s="37" t="str"/>
      <c r="CQ93" s="37" t="str"/>
      <c r="CR93" s="37" t="str"/>
      <c r="CS93" s="37" t="str"/>
      <c r="CT93" s="37" t="str"/>
      <c r="CU93" s="37" t="str"/>
      <c r="CV93" s="37" t="str"/>
      <c r="CW93" s="37" t="str"/>
      <c r="CX93" s="37" t="str"/>
      <c r="CY93" s="37" t="str"/>
      <c r="CZ93" s="37" t="str"/>
      <c r="DA93" s="37" t="str"/>
      <c r="DB93" s="37" t="str"/>
      <c r="DC93" s="37" t="str"/>
      <c r="DD93" s="37" t="str"/>
      <c r="DE93" s="37" t="str"/>
      <c r="DF93" s="37" t="str"/>
      <c r="DG93" s="37" t="str"/>
      <c r="DH93" s="37" t="str"/>
      <c r="DI93" s="37" t="str"/>
      <c r="DJ93" s="37" t="str"/>
      <c r="DK93" s="37" t="str"/>
      <c r="DL93" s="37" t="str"/>
      <c r="DM93" s="37" t="str"/>
      <c r="DN93" s="37" t="str"/>
      <c r="DO93" s="37" t="str"/>
      <c r="DP93" s="37" t="str"/>
      <c r="DQ93" s="37" t="str"/>
      <c r="DR93" s="37" t="str"/>
      <c r="DS93" s="37" t="str"/>
      <c r="DT93" s="37" t="str"/>
      <c r="DU93" s="37" t="str"/>
      <c r="DV93" s="37" t="str"/>
      <c r="DW93" s="37" t="str"/>
      <c r="DX93" s="37" t="str"/>
      <c r="DY93" s="37" t="str"/>
      <c r="DZ93" s="37" t="str"/>
      <c r="EA93" s="37" t="str"/>
      <c r="EB93" s="37" t="str"/>
      <c r="EC93" s="37" t="str"/>
      <c r="ED93" s="37" t="str"/>
      <c r="EE93" s="37" t="str"/>
      <c r="EF93" s="37" t="str"/>
      <c r="EG93" s="37" t="str"/>
      <c r="EH93" s="37" t="str"/>
      <c r="EI93" s="37" t="str"/>
      <c r="EJ93" s="37" t="str"/>
      <c r="EK93" s="37" t="str"/>
      <c r="EL93" s="37" t="str"/>
      <c r="EM93" s="37" t="str"/>
    </row>
    <row r="94">
      <c r="B94" s="37" t="str"/>
      <c r="C94" s="37" t="str"/>
      <c r="D94" s="37" t="str"/>
      <c r="E94" s="37" t="str"/>
      <c r="F94" s="37" t="str"/>
      <c r="G94" s="37" t="str"/>
      <c r="H94" s="37" t="str"/>
      <c r="I94" s="37" t="str"/>
      <c r="J94" s="37" t="str"/>
      <c r="K94" s="37" t="str"/>
      <c r="L94" s="37" t="str"/>
      <c r="M94" s="37" t="str"/>
      <c r="N94" s="37" t="str"/>
      <c r="O94" s="37" t="str"/>
      <c r="P94" s="37" t="str"/>
      <c r="Q94" s="37" t="str"/>
      <c r="R94" s="37" t="str"/>
      <c r="S94" s="37" t="str"/>
      <c r="T94" s="37" t="str"/>
      <c r="U94" s="37" t="str"/>
      <c r="V94" s="37" t="str"/>
      <c r="W94" s="37" t="str"/>
      <c r="X94" s="37" t="str"/>
      <c r="Y94" s="37" t="str"/>
      <c r="Z94" s="37" t="str"/>
      <c r="AA94" s="37" t="str"/>
      <c r="AB94" s="37" t="str"/>
      <c r="AC94" s="37" t="str"/>
      <c r="AD94" s="37" t="str"/>
      <c r="AE94" s="37" t="str"/>
      <c r="AF94" s="37" t="str"/>
      <c r="AG94" s="37" t="str"/>
      <c r="AH94" s="37" t="str"/>
      <c r="AI94" s="37" t="str"/>
      <c r="AJ94" s="37" t="str"/>
      <c r="AK94" s="37" t="str"/>
      <c r="AL94" s="37" t="str"/>
      <c r="AM94" s="37" t="str"/>
      <c r="AN94" s="37" t="str"/>
      <c r="AO94" s="37" t="str"/>
      <c r="AP94" s="37" t="str"/>
      <c r="AQ94" s="37" t="str"/>
      <c r="AR94" s="37" t="str"/>
      <c r="AS94" s="37" t="str"/>
      <c r="AT94" s="37" t="str"/>
      <c r="AU94" s="37" t="str"/>
      <c r="AV94" s="37" t="str"/>
      <c r="AW94" s="37" t="str"/>
      <c r="AX94" s="37" t="str"/>
      <c r="AY94" s="37" t="str"/>
      <c r="AZ94" s="37" t="str"/>
      <c r="BA94" s="37" t="str"/>
      <c r="BB94" s="37" t="str"/>
      <c r="BC94" s="37" t="str"/>
      <c r="BD94" s="37" t="str"/>
      <c r="BE94" s="37" t="str"/>
      <c r="BF94" s="37" t="str"/>
      <c r="BG94" s="37" t="str"/>
      <c r="BH94" s="37" t="str"/>
      <c r="BI94" s="37" t="str"/>
      <c r="BJ94" s="37" t="str"/>
      <c r="BK94" s="37" t="str"/>
      <c r="BL94" s="37" t="str"/>
      <c r="BM94" s="37" t="str"/>
      <c r="BN94" s="37" t="str"/>
      <c r="BO94" s="37" t="str"/>
      <c r="BP94" s="37" t="str"/>
      <c r="BQ94" s="37" t="str"/>
      <c r="BR94" s="37" t="str"/>
      <c r="BS94" s="37" t="str"/>
      <c r="BT94" s="37" t="str"/>
      <c r="BU94" s="37" t="str"/>
      <c r="BV94" s="37" t="str"/>
      <c r="BW94" s="37" t="str"/>
      <c r="BX94" s="37" t="str"/>
      <c r="BY94" s="37" t="str"/>
      <c r="BZ94" s="37" t="str"/>
      <c r="CA94" s="37" t="str"/>
      <c r="CB94" s="37" t="str"/>
      <c r="CC94" s="37" t="str"/>
      <c r="CD94" s="37" t="str"/>
      <c r="CE94" s="37" t="str"/>
      <c r="CF94" s="37" t="str"/>
      <c r="CG94" s="37" t="str"/>
      <c r="CH94" s="37" t="str"/>
      <c r="CI94" s="37" t="str"/>
      <c r="CJ94" s="37" t="str"/>
      <c r="CK94" s="37" t="str"/>
      <c r="CL94" s="37" t="str"/>
      <c r="CM94" s="37" t="str"/>
      <c r="CN94" s="37" t="str"/>
      <c r="CO94" s="37" t="str"/>
      <c r="CP94" s="37" t="str"/>
      <c r="CQ94" s="37" t="str"/>
      <c r="CR94" s="37" t="str"/>
      <c r="CS94" s="37" t="str"/>
      <c r="CT94" s="37" t="str"/>
      <c r="CU94" s="37" t="str"/>
      <c r="CV94" s="37" t="str"/>
      <c r="CW94" s="37" t="str"/>
      <c r="CX94" s="37" t="str"/>
      <c r="CY94" s="37" t="str"/>
      <c r="CZ94" s="37" t="str"/>
      <c r="DA94" s="37" t="str"/>
      <c r="DB94" s="37" t="str"/>
      <c r="DC94" s="37" t="str"/>
      <c r="DD94" s="37" t="str"/>
      <c r="DE94" s="37" t="str"/>
      <c r="DF94" s="37" t="str"/>
      <c r="DG94" s="37" t="str"/>
      <c r="DH94" s="37" t="str"/>
      <c r="DI94" s="37" t="str"/>
      <c r="DJ94" s="37" t="str"/>
      <c r="DK94" s="37" t="str"/>
      <c r="DL94" s="37" t="str"/>
      <c r="DM94" s="37" t="str"/>
      <c r="DN94" s="37" t="str"/>
      <c r="DO94" s="37" t="str"/>
      <c r="DP94" s="37" t="str"/>
      <c r="DQ94" s="37" t="str"/>
      <c r="DR94" s="37" t="str"/>
      <c r="DS94" s="37" t="str"/>
      <c r="DT94" s="37" t="str"/>
      <c r="DU94" s="37" t="str"/>
      <c r="DV94" s="37" t="str"/>
      <c r="DW94" s="37" t="str"/>
      <c r="DX94" s="37" t="str"/>
      <c r="DY94" s="37" t="str"/>
      <c r="DZ94" s="37" t="str"/>
      <c r="EA94" s="37" t="str"/>
      <c r="EB94" s="37" t="str"/>
      <c r="EC94" s="37" t="str"/>
      <c r="ED94" s="37" t="str"/>
      <c r="EE94" s="37" t="str"/>
      <c r="EF94" s="37" t="str"/>
      <c r="EG94" s="37" t="str"/>
      <c r="EH94" s="37" t="str"/>
      <c r="EI94" s="37" t="str"/>
      <c r="EJ94" s="37" t="str"/>
      <c r="EK94" s="37" t="str"/>
      <c r="EL94" s="37" t="str"/>
      <c r="EM94" s="37" t="str"/>
    </row>
    <row r="95">
      <c r="B95" s="37" t="str"/>
      <c r="C95" s="37" t="str"/>
      <c r="D95" s="37" t="str"/>
      <c r="E95" s="37" t="str"/>
      <c r="F95" s="37" t="str"/>
      <c r="G95" s="37" t="str"/>
      <c r="H95" s="37" t="str"/>
      <c r="I95" s="37" t="str"/>
      <c r="J95" s="37" t="str"/>
      <c r="K95" s="37" t="str"/>
      <c r="L95" s="37" t="str"/>
      <c r="M95" s="37" t="str"/>
      <c r="N95" s="37" t="str"/>
      <c r="O95" s="37" t="str"/>
      <c r="P95" s="37" t="str"/>
      <c r="Q95" s="37" t="str"/>
      <c r="R95" s="37" t="str"/>
      <c r="S95" s="37" t="str"/>
      <c r="T95" s="37" t="str"/>
      <c r="U95" s="37" t="str"/>
      <c r="V95" s="37" t="str"/>
      <c r="W95" s="37" t="str"/>
      <c r="X95" s="37" t="str"/>
      <c r="Y95" s="37" t="str"/>
      <c r="Z95" s="37" t="str"/>
      <c r="AA95" s="37" t="str"/>
      <c r="AB95" s="37" t="str"/>
      <c r="AC95" s="37" t="str"/>
      <c r="AD95" s="37" t="str"/>
      <c r="AE95" s="37" t="str"/>
      <c r="AF95" s="37" t="str"/>
      <c r="AG95" s="37" t="str"/>
      <c r="AH95" s="37" t="str"/>
      <c r="AI95" s="37" t="str"/>
      <c r="AJ95" s="37" t="str"/>
      <c r="AK95" s="37" t="str"/>
      <c r="AL95" s="37" t="str"/>
      <c r="AM95" s="37" t="str"/>
      <c r="AN95" s="37" t="str"/>
      <c r="AO95" s="37" t="str"/>
      <c r="AP95" s="37" t="str"/>
      <c r="AQ95" s="37" t="str"/>
      <c r="AR95" s="37" t="str"/>
      <c r="AS95" s="37" t="str"/>
      <c r="AT95" s="37" t="str"/>
      <c r="AU95" s="37" t="str"/>
      <c r="AV95" s="37" t="str"/>
      <c r="AW95" s="37" t="str"/>
      <c r="AX95" s="37" t="str"/>
      <c r="AY95" s="37" t="str"/>
      <c r="AZ95" s="37" t="str"/>
      <c r="BA95" s="37" t="str"/>
      <c r="BB95" s="37" t="str"/>
      <c r="BC95" s="37" t="str"/>
      <c r="BD95" s="37" t="str"/>
      <c r="BE95" s="37" t="str"/>
      <c r="BF95" s="37" t="str"/>
      <c r="BG95" s="37" t="str"/>
      <c r="BH95" s="37" t="str"/>
      <c r="BI95" s="37" t="str"/>
      <c r="BJ95" s="37" t="str"/>
      <c r="BK95" s="37" t="str"/>
      <c r="BL95" s="37" t="str"/>
      <c r="BM95" s="37" t="str"/>
      <c r="BN95" s="37" t="str"/>
      <c r="BO95" s="37" t="str"/>
      <c r="BP95" s="37" t="str"/>
      <c r="BQ95" s="37" t="str"/>
      <c r="BR95" s="37" t="str"/>
      <c r="BS95" s="37" t="str"/>
      <c r="BT95" s="37" t="str"/>
      <c r="BU95" s="37" t="str"/>
      <c r="BV95" s="37" t="str"/>
      <c r="BW95" s="37" t="str"/>
      <c r="BX95" s="37" t="str"/>
      <c r="BY95" s="37" t="str"/>
      <c r="BZ95" s="37" t="str"/>
      <c r="CA95" s="37" t="str"/>
      <c r="CB95" s="37" t="str"/>
      <c r="CC95" s="37" t="str"/>
      <c r="CD95" s="37" t="str"/>
      <c r="CE95" s="37" t="str"/>
      <c r="CF95" s="37" t="str"/>
      <c r="CG95" s="37" t="str"/>
      <c r="CH95" s="37" t="str"/>
      <c r="CI95" s="37" t="str"/>
      <c r="CJ95" s="37" t="str"/>
      <c r="CK95" s="37" t="str"/>
      <c r="CL95" s="37" t="str"/>
      <c r="CM95" s="37" t="str"/>
      <c r="CN95" s="37" t="str"/>
      <c r="CO95" s="37" t="str"/>
      <c r="CP95" s="37" t="str"/>
      <c r="CQ95" s="37" t="str"/>
      <c r="CR95" s="37" t="str"/>
      <c r="CS95" s="37" t="str"/>
      <c r="CT95" s="37" t="str"/>
      <c r="CU95" s="37" t="str"/>
      <c r="CV95" s="37" t="str"/>
      <c r="CW95" s="37" t="str"/>
      <c r="CX95" s="37" t="str"/>
      <c r="CY95" s="37" t="str"/>
      <c r="CZ95" s="37" t="str"/>
      <c r="DA95" s="37" t="str"/>
      <c r="DB95" s="37" t="str"/>
      <c r="DC95" s="37" t="str"/>
      <c r="DD95" s="37" t="str"/>
      <c r="DE95" s="37" t="str"/>
      <c r="DF95" s="37" t="str"/>
      <c r="DG95" s="37" t="str"/>
      <c r="DH95" s="37" t="str"/>
      <c r="DI95" s="37" t="str"/>
      <c r="DJ95" s="37" t="str"/>
      <c r="DK95" s="37" t="str"/>
      <c r="DL95" s="37" t="str"/>
      <c r="DM95" s="37" t="str"/>
      <c r="DN95" s="37" t="str"/>
      <c r="DO95" s="37" t="str"/>
      <c r="DP95" s="37" t="str"/>
      <c r="DQ95" s="37" t="str"/>
      <c r="DR95" s="37" t="str"/>
      <c r="DS95" s="37" t="str"/>
      <c r="DT95" s="37" t="str"/>
      <c r="DU95" s="37" t="str"/>
      <c r="DV95" s="37" t="str"/>
      <c r="DW95" s="37" t="str"/>
      <c r="DX95" s="37" t="str"/>
      <c r="DY95" s="37" t="str"/>
      <c r="DZ95" s="37" t="str"/>
      <c r="EA95" s="37" t="str"/>
      <c r="EB95" s="37" t="str"/>
      <c r="EC95" s="37" t="str"/>
      <c r="ED95" s="37" t="str"/>
      <c r="EE95" s="37" t="str"/>
      <c r="EF95" s="37" t="str"/>
      <c r="EG95" s="37" t="str"/>
      <c r="EH95" s="37" t="str"/>
      <c r="EI95" s="37" t="str"/>
      <c r="EJ95" s="37" t="str"/>
      <c r="EK95" s="37" t="str"/>
      <c r="EL95" s="37" t="str"/>
      <c r="EM95" s="37" t="str"/>
    </row>
    <row r="96">
      <c r="B96" s="37" t="str"/>
      <c r="C96" s="37" t="str"/>
      <c r="D96" s="37" t="str"/>
      <c r="E96" s="37" t="str"/>
      <c r="F96" s="37" t="str"/>
      <c r="G96" s="37" t="str"/>
      <c r="H96" s="37" t="str"/>
      <c r="I96" s="37" t="str"/>
      <c r="J96" s="37" t="str"/>
      <c r="K96" s="37" t="str"/>
      <c r="L96" s="37" t="str"/>
      <c r="M96" s="37" t="str"/>
      <c r="N96" s="37" t="str"/>
      <c r="O96" s="37" t="str"/>
      <c r="P96" s="37" t="str"/>
      <c r="Q96" s="37" t="str"/>
      <c r="R96" s="37" t="str"/>
      <c r="S96" s="37" t="str"/>
      <c r="T96" s="37" t="str"/>
      <c r="U96" s="37" t="str"/>
      <c r="V96" s="37" t="str"/>
      <c r="W96" s="37" t="str"/>
      <c r="X96" s="37" t="str"/>
      <c r="Y96" s="37" t="str"/>
      <c r="Z96" s="37" t="str"/>
      <c r="AA96" s="37" t="str"/>
      <c r="AB96" s="37" t="str"/>
      <c r="AC96" s="37" t="str"/>
      <c r="AD96" s="37" t="str"/>
      <c r="AE96" s="37" t="str"/>
      <c r="AF96" s="37" t="str"/>
      <c r="AG96" s="37" t="str"/>
      <c r="AH96" s="37" t="str"/>
      <c r="AI96" s="37" t="str"/>
      <c r="AJ96" s="37" t="str"/>
      <c r="AK96" s="37" t="str"/>
      <c r="AL96" s="37" t="str"/>
      <c r="AM96" s="37" t="str"/>
      <c r="AN96" s="37" t="str"/>
      <c r="AO96" s="37" t="str"/>
      <c r="AP96" s="37" t="str"/>
      <c r="AQ96" s="37" t="str"/>
      <c r="AR96" s="37" t="str"/>
      <c r="AS96" s="37" t="str"/>
      <c r="AT96" s="37" t="str"/>
      <c r="AU96" s="37" t="str"/>
      <c r="AV96" s="37" t="str"/>
      <c r="AW96" s="37" t="str"/>
      <c r="AX96" s="37" t="str"/>
      <c r="AY96" s="37" t="str"/>
      <c r="AZ96" s="37" t="str"/>
      <c r="BA96" s="37" t="str"/>
      <c r="BB96" s="37" t="str"/>
      <c r="BC96" s="37" t="str"/>
      <c r="BD96" s="37" t="str"/>
      <c r="BE96" s="37" t="str"/>
      <c r="BF96" s="37" t="str"/>
      <c r="BG96" s="37" t="str"/>
      <c r="BH96" s="37" t="str"/>
      <c r="BI96" s="37" t="str"/>
      <c r="BJ96" s="37" t="str"/>
      <c r="BK96" s="37" t="str"/>
      <c r="BL96" s="37" t="str"/>
      <c r="BM96" s="37" t="str"/>
      <c r="BN96" s="37" t="str"/>
      <c r="BO96" s="37" t="str"/>
      <c r="BP96" s="37" t="str"/>
      <c r="BQ96" s="37" t="str"/>
      <c r="BR96" s="37" t="str"/>
      <c r="BS96" s="37" t="str"/>
      <c r="BT96" s="37" t="str"/>
      <c r="BU96" s="37" t="str"/>
      <c r="BV96" s="37" t="str"/>
      <c r="BW96" s="37" t="str"/>
      <c r="BX96" s="37" t="str"/>
      <c r="BY96" s="37" t="str"/>
      <c r="BZ96" s="37" t="str"/>
      <c r="CA96" s="37" t="str"/>
      <c r="CB96" s="37" t="str"/>
      <c r="CC96" s="37" t="str"/>
      <c r="CD96" s="37" t="str"/>
      <c r="CE96" s="37" t="str"/>
      <c r="CF96" s="37" t="str"/>
      <c r="CG96" s="37" t="str"/>
      <c r="CH96" s="37" t="str"/>
      <c r="CI96" s="37" t="str"/>
      <c r="CJ96" s="37" t="str"/>
      <c r="CK96" s="37" t="str"/>
      <c r="CL96" s="37" t="str"/>
      <c r="CM96" s="37" t="str"/>
      <c r="CN96" s="37" t="str"/>
      <c r="CO96" s="37" t="str"/>
      <c r="CP96" s="37" t="str"/>
      <c r="CQ96" s="37" t="str"/>
      <c r="CR96" s="37" t="str"/>
      <c r="CS96" s="37" t="str"/>
      <c r="CT96" s="37" t="str"/>
      <c r="CU96" s="37" t="str"/>
      <c r="CV96" s="37" t="str"/>
      <c r="CW96" s="37" t="str"/>
      <c r="CX96" s="37" t="str"/>
      <c r="CY96" s="37" t="str"/>
      <c r="CZ96" s="37" t="str"/>
      <c r="DA96" s="37" t="str"/>
      <c r="DB96" s="37" t="str"/>
      <c r="DC96" s="37" t="str"/>
      <c r="DD96" s="37" t="str"/>
      <c r="DE96" s="37" t="str"/>
      <c r="DF96" s="37" t="str"/>
      <c r="DG96" s="37" t="str"/>
      <c r="DH96" s="37" t="str"/>
      <c r="DI96" s="37" t="str"/>
      <c r="DJ96" s="37" t="str"/>
      <c r="DK96" s="37" t="str"/>
      <c r="DL96" s="37" t="str"/>
      <c r="DM96" s="37" t="str"/>
      <c r="DN96" s="37" t="str"/>
      <c r="DO96" s="37" t="str"/>
      <c r="DP96" s="37" t="str"/>
      <c r="DQ96" s="37" t="str"/>
      <c r="DR96" s="37" t="str"/>
      <c r="DS96" s="37" t="str"/>
      <c r="DT96" s="37" t="str"/>
      <c r="DU96" s="37" t="str"/>
      <c r="DV96" s="37" t="str"/>
      <c r="DW96" s="37" t="str"/>
      <c r="DX96" s="37" t="str"/>
      <c r="DY96" s="37" t="str"/>
      <c r="DZ96" s="37" t="str"/>
      <c r="EA96" s="37" t="str"/>
      <c r="EB96" s="37" t="str"/>
      <c r="EC96" s="37" t="str"/>
      <c r="ED96" s="37" t="str"/>
      <c r="EE96" s="37" t="str"/>
      <c r="EF96" s="37" t="str"/>
      <c r="EG96" s="37" t="str"/>
      <c r="EH96" s="37" t="str"/>
      <c r="EI96" s="37" t="str"/>
      <c r="EJ96" s="37" t="str"/>
      <c r="EK96" s="37" t="str"/>
      <c r="EL96" s="37" t="str"/>
      <c r="EM96" s="37" t="str"/>
    </row>
    <row r="97">
      <c r="B97" s="37" t="str"/>
      <c r="C97" s="37" t="str"/>
      <c r="D97" s="37" t="str"/>
      <c r="E97" s="37" t="str"/>
      <c r="F97" s="37" t="str"/>
      <c r="G97" s="37" t="str"/>
      <c r="H97" s="37" t="str"/>
      <c r="I97" s="37" t="str"/>
      <c r="J97" s="37" t="str"/>
      <c r="K97" s="37" t="str"/>
      <c r="L97" s="37" t="str"/>
      <c r="M97" s="37" t="str"/>
      <c r="N97" s="37" t="str"/>
      <c r="O97" s="37" t="str"/>
      <c r="P97" s="37" t="str"/>
      <c r="Q97" s="37" t="str"/>
      <c r="R97" s="37" t="str"/>
      <c r="S97" s="37" t="str"/>
      <c r="T97" s="37" t="str"/>
      <c r="U97" s="37" t="str"/>
      <c r="V97" s="37" t="str"/>
      <c r="W97" s="37" t="str"/>
      <c r="X97" s="37" t="str"/>
      <c r="Y97" s="37" t="str"/>
      <c r="Z97" s="37" t="str"/>
      <c r="AA97" s="37" t="str"/>
      <c r="AB97" s="37" t="str"/>
      <c r="AC97" s="37" t="str"/>
      <c r="AD97" s="37" t="str"/>
      <c r="AE97" s="37" t="str"/>
      <c r="AF97" s="37" t="str"/>
      <c r="AG97" s="37" t="str"/>
      <c r="AH97" s="37" t="str"/>
      <c r="AI97" s="37" t="str"/>
      <c r="AJ97" s="37" t="str"/>
      <c r="AK97" s="37" t="str"/>
      <c r="AL97" s="37" t="str"/>
      <c r="AM97" s="37" t="str"/>
      <c r="AN97" s="37" t="str"/>
      <c r="AO97" s="37" t="str"/>
      <c r="AP97" s="37" t="str"/>
      <c r="AQ97" s="37" t="str"/>
      <c r="AR97" s="37" t="str"/>
      <c r="AS97" s="37" t="str"/>
      <c r="AT97" s="37" t="str"/>
      <c r="AU97" s="37" t="str"/>
      <c r="AV97" s="37" t="str"/>
      <c r="AW97" s="37" t="str"/>
      <c r="AX97" s="37" t="str"/>
      <c r="AY97" s="37" t="str"/>
      <c r="AZ97" s="37" t="str"/>
      <c r="BA97" s="37" t="str"/>
      <c r="BB97" s="37" t="str"/>
      <c r="BC97" s="37" t="str"/>
      <c r="BD97" s="37" t="str"/>
      <c r="BE97" s="37" t="str"/>
      <c r="BF97" s="37" t="str"/>
      <c r="BG97" s="37" t="str"/>
      <c r="BH97" s="37" t="str"/>
      <c r="BI97" s="37" t="str"/>
      <c r="BJ97" s="37" t="str"/>
      <c r="BK97" s="37" t="str"/>
      <c r="BL97" s="37" t="str"/>
      <c r="BM97" s="37" t="str"/>
      <c r="BN97" s="37" t="str"/>
      <c r="BO97" s="37" t="str"/>
      <c r="BP97" s="37" t="str"/>
      <c r="BQ97" s="37" t="str"/>
      <c r="BR97" s="37" t="str"/>
      <c r="BS97" s="37" t="str"/>
      <c r="BT97" s="37" t="str"/>
      <c r="BU97" s="37" t="str"/>
      <c r="BV97" s="37" t="str"/>
      <c r="BW97" s="37" t="str"/>
      <c r="BX97" s="37" t="str"/>
      <c r="BY97" s="37" t="str"/>
      <c r="BZ97" s="37" t="str"/>
      <c r="CA97" s="37" t="str"/>
      <c r="CB97" s="37" t="str"/>
      <c r="CC97" s="37" t="str"/>
      <c r="CD97" s="37" t="str"/>
      <c r="CE97" s="37" t="str"/>
      <c r="CF97" s="37" t="str"/>
      <c r="CG97" s="37" t="str"/>
      <c r="CH97" s="37" t="str"/>
      <c r="CI97" s="37" t="str"/>
      <c r="CJ97" s="37" t="str"/>
      <c r="CK97" s="37" t="str"/>
      <c r="CL97" s="37" t="str"/>
      <c r="CM97" s="37" t="str"/>
      <c r="CN97" s="37" t="str"/>
      <c r="CO97" s="37" t="str"/>
      <c r="CP97" s="37" t="str"/>
      <c r="CQ97" s="37" t="str"/>
      <c r="CR97" s="37" t="str"/>
      <c r="CS97" s="37" t="str"/>
      <c r="CT97" s="37" t="str"/>
      <c r="CU97" s="37" t="str"/>
      <c r="CV97" s="37" t="str"/>
      <c r="CW97" s="37" t="str"/>
      <c r="CX97" s="37" t="str"/>
      <c r="CY97" s="37" t="str"/>
      <c r="CZ97" s="37" t="str"/>
      <c r="DA97" s="37" t="str"/>
      <c r="DB97" s="37" t="str"/>
      <c r="DC97" s="37" t="str"/>
      <c r="DD97" s="37" t="str"/>
      <c r="DE97" s="37" t="str"/>
      <c r="DF97" s="37" t="str"/>
      <c r="DG97" s="37" t="str"/>
      <c r="DH97" s="37" t="str"/>
      <c r="DI97" s="37" t="str"/>
      <c r="DJ97" s="37" t="str"/>
      <c r="DK97" s="37" t="str"/>
      <c r="DL97" s="37" t="str"/>
      <c r="DM97" s="37" t="str"/>
      <c r="DN97" s="37" t="str"/>
      <c r="DO97" s="37" t="str"/>
      <c r="DP97" s="37" t="str"/>
      <c r="DQ97" s="37" t="str"/>
      <c r="DR97" s="37" t="str"/>
      <c r="DS97" s="37" t="str"/>
      <c r="DT97" s="37" t="str"/>
      <c r="DU97" s="37" t="str"/>
      <c r="DV97" s="37" t="str"/>
      <c r="DW97" s="37" t="str"/>
      <c r="DX97" s="37" t="str"/>
      <c r="DY97" s="37" t="str"/>
      <c r="DZ97" s="37" t="str"/>
      <c r="EA97" s="37" t="str"/>
      <c r="EB97" s="37" t="str"/>
      <c r="EC97" s="37" t="str"/>
      <c r="ED97" s="37" t="str"/>
      <c r="EE97" s="37" t="str"/>
      <c r="EF97" s="37" t="str"/>
      <c r="EG97" s="37" t="str"/>
      <c r="EH97" s="37" t="str"/>
      <c r="EI97" s="37" t="str"/>
      <c r="EJ97" s="37" t="str"/>
      <c r="EK97" s="37" t="str"/>
      <c r="EL97" s="37" t="str"/>
      <c r="EM97" s="37" t="str"/>
    </row>
    <row r="98">
      <c r="B98" s="37" t="str"/>
      <c r="C98" s="37" t="str"/>
      <c r="D98" s="37" t="str"/>
      <c r="E98" s="37" t="str"/>
      <c r="F98" s="37" t="str"/>
      <c r="G98" s="37" t="str"/>
      <c r="H98" s="37" t="str"/>
      <c r="I98" s="37" t="str"/>
      <c r="J98" s="37" t="str"/>
      <c r="K98" s="37" t="str"/>
      <c r="L98" s="37" t="str"/>
      <c r="M98" s="37" t="str"/>
      <c r="N98" s="37" t="str"/>
      <c r="O98" s="37" t="str"/>
      <c r="P98" s="37" t="str"/>
      <c r="Q98" s="37" t="str"/>
      <c r="R98" s="37" t="str"/>
      <c r="S98" s="37" t="str"/>
      <c r="T98" s="37" t="str"/>
      <c r="U98" s="37" t="str"/>
      <c r="V98" s="37" t="str"/>
      <c r="W98" s="37" t="str"/>
      <c r="X98" s="37" t="str"/>
      <c r="Y98" s="37" t="str"/>
      <c r="Z98" s="37" t="str"/>
      <c r="AA98" s="37" t="str"/>
      <c r="AB98" s="37" t="str"/>
      <c r="AC98" s="37" t="str"/>
      <c r="AD98" s="37" t="str"/>
      <c r="AE98" s="37" t="str"/>
      <c r="AF98" s="37" t="str"/>
      <c r="AG98" s="37" t="str"/>
      <c r="AH98" s="37" t="str"/>
      <c r="AI98" s="37" t="str"/>
      <c r="AJ98" s="37" t="str"/>
      <c r="AK98" s="37" t="str"/>
      <c r="AL98" s="37" t="str"/>
      <c r="AM98" s="37" t="str"/>
      <c r="AN98" s="37" t="str"/>
      <c r="AO98" s="37" t="str"/>
      <c r="AP98" s="37" t="str"/>
      <c r="AQ98" s="37" t="str"/>
      <c r="AR98" s="37" t="str"/>
      <c r="AS98" s="37" t="str"/>
      <c r="AT98" s="37" t="str"/>
      <c r="AU98" s="37" t="str"/>
      <c r="AV98" s="37" t="str"/>
      <c r="AW98" s="37" t="str"/>
      <c r="AX98" s="37" t="str"/>
      <c r="AY98" s="37" t="str"/>
      <c r="AZ98" s="37" t="str"/>
      <c r="BA98" s="37" t="str"/>
      <c r="BB98" s="37" t="str"/>
      <c r="BC98" s="37" t="str"/>
      <c r="BD98" s="37" t="str"/>
      <c r="BE98" s="37" t="str"/>
      <c r="BF98" s="37" t="str"/>
      <c r="BG98" s="37" t="str"/>
      <c r="BH98" s="37" t="str"/>
      <c r="BI98" s="37" t="str"/>
      <c r="BJ98" s="37" t="str"/>
      <c r="BK98" s="37" t="str"/>
      <c r="BL98" s="37" t="str"/>
      <c r="BM98" s="37" t="str"/>
      <c r="BN98" s="37" t="str"/>
      <c r="BO98" s="37" t="str"/>
      <c r="BP98" s="37" t="str"/>
      <c r="BQ98" s="37" t="str"/>
      <c r="BR98" s="37" t="str"/>
      <c r="BS98" s="37" t="str"/>
      <c r="BT98" s="37" t="str"/>
      <c r="BU98" s="37" t="str"/>
      <c r="BV98" s="37" t="str"/>
      <c r="BW98" s="37" t="str"/>
      <c r="BX98" s="37" t="str"/>
      <c r="BY98" s="37" t="str"/>
      <c r="BZ98" s="37" t="str"/>
      <c r="CA98" s="37" t="str"/>
      <c r="CB98" s="37" t="str"/>
      <c r="CC98" s="37" t="str"/>
      <c r="CD98" s="37" t="str"/>
      <c r="CE98" s="37" t="str"/>
      <c r="CF98" s="37" t="str"/>
      <c r="CG98" s="37" t="str"/>
      <c r="CH98" s="37" t="str"/>
      <c r="CI98" s="37" t="str"/>
      <c r="CJ98" s="37" t="str"/>
      <c r="CK98" s="37" t="str"/>
      <c r="CL98" s="37" t="str"/>
      <c r="CM98" s="37" t="str"/>
      <c r="CN98" s="37" t="str"/>
      <c r="CO98" s="37" t="str"/>
      <c r="CP98" s="37" t="str"/>
      <c r="CQ98" s="37" t="str"/>
      <c r="CR98" s="37" t="str"/>
      <c r="CS98" s="37" t="str"/>
      <c r="CT98" s="37" t="str"/>
      <c r="CU98" s="37" t="str"/>
      <c r="CV98" s="37" t="str"/>
      <c r="CW98" s="37" t="str"/>
      <c r="CX98" s="37" t="str"/>
      <c r="CY98" s="37" t="str"/>
      <c r="CZ98" s="37" t="str"/>
      <c r="DA98" s="37" t="str"/>
      <c r="DB98" s="37" t="str"/>
      <c r="DC98" s="37" t="str"/>
      <c r="DD98" s="37" t="str"/>
      <c r="DE98" s="37" t="str"/>
      <c r="DF98" s="37" t="str"/>
      <c r="DG98" s="37" t="str"/>
      <c r="DH98" s="37" t="str"/>
      <c r="DI98" s="37" t="str"/>
      <c r="DJ98" s="37" t="str"/>
      <c r="DK98" s="37" t="str"/>
      <c r="DL98" s="37" t="str"/>
      <c r="DM98" s="37" t="str"/>
      <c r="DN98" s="37" t="str"/>
      <c r="DO98" s="37" t="str"/>
      <c r="DP98" s="37" t="str"/>
      <c r="DQ98" s="37" t="str"/>
      <c r="DR98" s="37" t="str"/>
      <c r="DS98" s="37" t="str"/>
      <c r="DT98" s="37" t="str"/>
      <c r="DU98" s="37" t="str"/>
      <c r="DV98" s="37" t="str"/>
      <c r="DW98" s="37" t="str"/>
      <c r="DX98" s="37" t="str"/>
      <c r="DY98" s="37" t="str"/>
      <c r="DZ98" s="37" t="str"/>
      <c r="EA98" s="37" t="str"/>
      <c r="EB98" s="37" t="str"/>
      <c r="EC98" s="37" t="str"/>
      <c r="ED98" s="37" t="str"/>
      <c r="EE98" s="37" t="str"/>
      <c r="EF98" s="37" t="str"/>
      <c r="EG98" s="37" t="str"/>
      <c r="EH98" s="37" t="str"/>
      <c r="EI98" s="37" t="str"/>
      <c r="EJ98" s="37" t="str"/>
      <c r="EK98" s="37" t="str"/>
      <c r="EL98" s="37" t="str"/>
      <c r="EM98" s="37" t="str"/>
    </row>
    <row r="99">
      <c r="B99" s="37" t="str"/>
      <c r="C99" s="37" t="str"/>
      <c r="D99" s="37" t="str"/>
      <c r="E99" s="37" t="str"/>
      <c r="F99" s="37" t="str"/>
      <c r="G99" s="37" t="str"/>
      <c r="H99" s="37" t="str"/>
      <c r="I99" s="37" t="str"/>
      <c r="J99" s="37" t="str"/>
      <c r="K99" s="37" t="str"/>
      <c r="L99" s="37" t="str"/>
      <c r="M99" s="37" t="str"/>
      <c r="N99" s="37" t="str"/>
      <c r="O99" s="37" t="str"/>
      <c r="P99" s="37" t="str"/>
      <c r="Q99" s="37" t="str"/>
      <c r="R99" s="37" t="str"/>
      <c r="S99" s="37" t="str"/>
      <c r="T99" s="37" t="str"/>
      <c r="U99" s="37" t="str"/>
      <c r="V99" s="37" t="str"/>
      <c r="W99" s="37" t="str"/>
      <c r="X99" s="37" t="str"/>
      <c r="Y99" s="37" t="str"/>
      <c r="Z99" s="37" t="str"/>
      <c r="AA99" s="37" t="str"/>
      <c r="AB99" s="37" t="str"/>
      <c r="AC99" s="37" t="str"/>
      <c r="AD99" s="37" t="str"/>
      <c r="AE99" s="37" t="str"/>
      <c r="AF99" s="37" t="str"/>
      <c r="AG99" s="37" t="str"/>
      <c r="AH99" s="37" t="str"/>
      <c r="AI99" s="37" t="str"/>
      <c r="AJ99" s="37" t="str"/>
      <c r="AK99" s="37" t="str"/>
      <c r="AL99" s="37" t="str"/>
      <c r="AM99" s="37" t="str"/>
      <c r="AN99" s="37" t="str"/>
      <c r="AO99" s="37" t="str"/>
      <c r="AP99" s="37" t="str"/>
      <c r="AQ99" s="37" t="str"/>
      <c r="AR99" s="37" t="str"/>
      <c r="AS99" s="37" t="str"/>
      <c r="AT99" s="37" t="str"/>
      <c r="AU99" s="37" t="str"/>
      <c r="AV99" s="37" t="str"/>
      <c r="AW99" s="37" t="str"/>
      <c r="AX99" s="37" t="str"/>
      <c r="AY99" s="37" t="str"/>
      <c r="AZ99" s="37" t="str"/>
      <c r="BA99" s="37" t="str"/>
      <c r="BB99" s="37" t="str"/>
      <c r="BC99" s="37" t="str"/>
      <c r="BD99" s="37" t="str"/>
      <c r="BE99" s="37" t="str"/>
      <c r="BF99" s="37" t="str"/>
      <c r="BG99" s="37" t="str"/>
      <c r="BH99" s="37" t="str"/>
      <c r="BI99" s="37" t="str"/>
      <c r="BJ99" s="37" t="str"/>
      <c r="BK99" s="37" t="str"/>
      <c r="BL99" s="37" t="str"/>
      <c r="BM99" s="37" t="str"/>
      <c r="BN99" s="37" t="str"/>
      <c r="BO99" s="37" t="str"/>
      <c r="BP99" s="37" t="str"/>
      <c r="BQ99" s="37" t="str"/>
      <c r="BR99" s="37" t="str"/>
      <c r="BS99" s="37" t="str"/>
      <c r="BT99" s="37" t="str"/>
      <c r="BU99" s="37" t="str"/>
      <c r="BV99" s="37" t="str"/>
      <c r="BW99" s="37" t="str"/>
      <c r="BX99" s="37" t="str"/>
      <c r="BY99" s="37" t="str"/>
      <c r="BZ99" s="37" t="str"/>
      <c r="CA99" s="37" t="str"/>
      <c r="CB99" s="37" t="str"/>
      <c r="CC99" s="37" t="str"/>
      <c r="CD99" s="37" t="str"/>
      <c r="CE99" s="37" t="str"/>
      <c r="CF99" s="37" t="str"/>
      <c r="CG99" s="37" t="str"/>
      <c r="CH99" s="37" t="str"/>
      <c r="CI99" s="37" t="str"/>
      <c r="CJ99" s="37" t="str"/>
      <c r="CK99" s="37" t="str"/>
      <c r="CL99" s="37" t="str"/>
      <c r="CM99" s="37" t="str"/>
      <c r="CN99" s="37" t="str"/>
      <c r="CO99" s="37" t="str"/>
      <c r="CP99" s="37" t="str"/>
      <c r="CQ99" s="37" t="str"/>
      <c r="CR99" s="37" t="str"/>
      <c r="CS99" s="37" t="str"/>
      <c r="CT99" s="37" t="str"/>
      <c r="CU99" s="37" t="str"/>
      <c r="CV99" s="37" t="str"/>
      <c r="CW99" s="37" t="str"/>
      <c r="CX99" s="37" t="str"/>
      <c r="CY99" s="37" t="str"/>
      <c r="CZ99" s="37" t="str"/>
      <c r="DA99" s="37" t="str"/>
      <c r="DB99" s="37" t="str"/>
      <c r="DC99" s="37" t="str"/>
      <c r="DD99" s="37" t="str"/>
      <c r="DE99" s="37" t="str"/>
      <c r="DF99" s="37" t="str"/>
      <c r="DG99" s="37" t="str"/>
      <c r="DH99" s="37" t="str"/>
      <c r="DI99" s="37" t="str"/>
      <c r="DJ99" s="37" t="str"/>
      <c r="DK99" s="37" t="str"/>
      <c r="DL99" s="37" t="str"/>
      <c r="DM99" s="37" t="str"/>
      <c r="DN99" s="37" t="str"/>
      <c r="DO99" s="37" t="str"/>
      <c r="DP99" s="37" t="str"/>
      <c r="DQ99" s="37" t="str"/>
      <c r="DR99" s="37" t="str"/>
      <c r="DS99" s="37" t="str"/>
      <c r="DT99" s="37" t="str"/>
      <c r="DU99" s="37" t="str"/>
      <c r="DV99" s="37" t="str"/>
      <c r="DW99" s="37" t="str"/>
      <c r="DX99" s="37" t="str"/>
      <c r="DY99" s="37" t="str"/>
      <c r="DZ99" s="37" t="str"/>
      <c r="EA99" s="37" t="str"/>
      <c r="EB99" s="37" t="str"/>
      <c r="EC99" s="37" t="str"/>
      <c r="ED99" s="37" t="str"/>
      <c r="EE99" s="37" t="str"/>
      <c r="EF99" s="37" t="str"/>
      <c r="EG99" s="37" t="str"/>
      <c r="EH99" s="37" t="str"/>
      <c r="EI99" s="37" t="str"/>
      <c r="EJ99" s="37" t="str"/>
      <c r="EK99" s="37" t="str"/>
      <c r="EL99" s="37" t="str"/>
      <c r="EM99" s="37" t="str"/>
    </row>
    <row r="100">
      <c r="B100" s="37" t="str"/>
      <c r="C100" s="37" t="str"/>
      <c r="D100" s="37" t="str"/>
      <c r="E100" s="37" t="str"/>
      <c r="F100" s="37" t="str"/>
      <c r="G100" s="37" t="str"/>
      <c r="H100" s="37" t="str"/>
      <c r="I100" s="37" t="str"/>
      <c r="J100" s="37" t="str"/>
      <c r="K100" s="37" t="str"/>
      <c r="L100" s="37" t="str"/>
      <c r="M100" s="37" t="str"/>
      <c r="N100" s="37" t="str"/>
      <c r="O100" s="37" t="str"/>
      <c r="P100" s="37" t="str"/>
      <c r="Q100" s="37" t="str"/>
      <c r="R100" s="37" t="str"/>
      <c r="S100" s="37" t="str"/>
      <c r="T100" s="37" t="str"/>
      <c r="U100" s="37" t="str"/>
      <c r="V100" s="37" t="str"/>
      <c r="W100" s="37" t="str"/>
      <c r="X100" s="37" t="str"/>
      <c r="Y100" s="37" t="str"/>
      <c r="Z100" s="37" t="str"/>
      <c r="AA100" s="37" t="str"/>
      <c r="AB100" s="37" t="str"/>
      <c r="AC100" s="37" t="str"/>
      <c r="AD100" s="37" t="str"/>
      <c r="AE100" s="37" t="str"/>
      <c r="AF100" s="37" t="str"/>
      <c r="AG100" s="37" t="str"/>
      <c r="AH100" s="37" t="str"/>
      <c r="AI100" s="37" t="str"/>
      <c r="AJ100" s="37" t="str"/>
      <c r="AK100" s="37" t="str"/>
      <c r="AL100" s="37" t="str"/>
      <c r="AM100" s="37" t="str"/>
      <c r="AN100" s="37" t="str"/>
      <c r="AO100" s="37" t="str"/>
      <c r="AP100" s="37" t="str"/>
      <c r="AQ100" s="37" t="str"/>
      <c r="AR100" s="37" t="str"/>
      <c r="AS100" s="37" t="str"/>
      <c r="AT100" s="37" t="str"/>
      <c r="AU100" s="37" t="str"/>
      <c r="AV100" s="37" t="str"/>
      <c r="AW100" s="37" t="str"/>
      <c r="AX100" s="37" t="str"/>
      <c r="AY100" s="37" t="str"/>
      <c r="AZ100" s="37" t="str"/>
      <c r="BA100" s="37" t="str"/>
      <c r="BB100" s="37" t="str"/>
      <c r="BC100" s="37" t="str"/>
      <c r="BD100" s="37" t="str"/>
      <c r="BE100" s="37" t="str"/>
      <c r="BF100" s="37" t="str"/>
      <c r="BG100" s="37" t="str"/>
      <c r="BH100" s="37" t="str"/>
      <c r="BI100" s="37" t="str"/>
      <c r="BJ100" s="37" t="str"/>
      <c r="BK100" s="37" t="str"/>
      <c r="BL100" s="37" t="str"/>
      <c r="BM100" s="37" t="str"/>
      <c r="BN100" s="37" t="str"/>
      <c r="BO100" s="37" t="str"/>
      <c r="BP100" s="37" t="str"/>
      <c r="BQ100" s="37" t="str"/>
      <c r="BR100" s="37" t="str"/>
      <c r="BS100" s="37" t="str"/>
      <c r="BT100" s="37" t="str"/>
      <c r="BU100" s="37" t="str"/>
      <c r="BV100" s="37" t="str"/>
      <c r="BW100" s="37" t="str"/>
      <c r="BX100" s="37" t="str"/>
      <c r="BY100" s="37" t="str"/>
      <c r="BZ100" s="37" t="str"/>
      <c r="CA100" s="37" t="str"/>
      <c r="CB100" s="37" t="str"/>
      <c r="CC100" s="37" t="str"/>
      <c r="CD100" s="37" t="str"/>
      <c r="CE100" s="37" t="str"/>
      <c r="CF100" s="37" t="str"/>
      <c r="CG100" s="37" t="str"/>
      <c r="CH100" s="37" t="str"/>
      <c r="CI100" s="37" t="str"/>
      <c r="CJ100" s="37" t="str"/>
      <c r="CK100" s="37" t="str"/>
      <c r="CL100" s="37" t="str"/>
      <c r="CM100" s="37" t="str"/>
      <c r="CN100" s="37" t="str"/>
      <c r="CO100" s="37" t="str"/>
      <c r="CP100" s="37" t="str"/>
      <c r="CQ100" s="37" t="str"/>
      <c r="CR100" s="37" t="str"/>
      <c r="CS100" s="37" t="str"/>
      <c r="CT100" s="37" t="str"/>
      <c r="CU100" s="37" t="str"/>
      <c r="CV100" s="37" t="str"/>
      <c r="CW100" s="37" t="str"/>
      <c r="CX100" s="37" t="str"/>
      <c r="CY100" s="37" t="str"/>
      <c r="CZ100" s="37" t="str"/>
      <c r="DA100" s="37" t="str"/>
      <c r="DB100" s="37" t="str"/>
      <c r="DC100" s="37" t="str"/>
      <c r="DD100" s="37" t="str"/>
      <c r="DE100" s="37" t="str"/>
      <c r="DF100" s="37" t="str"/>
      <c r="DG100" s="37" t="str"/>
      <c r="DH100" s="37" t="str"/>
      <c r="DI100" s="37" t="str"/>
      <c r="DJ100" s="37" t="str"/>
      <c r="DK100" s="37" t="str"/>
      <c r="DL100" s="37" t="str"/>
      <c r="DM100" s="37" t="str"/>
      <c r="DN100" s="37" t="str"/>
      <c r="DO100" s="37" t="str"/>
      <c r="DP100" s="37" t="str"/>
      <c r="DQ100" s="37" t="str"/>
      <c r="DR100" s="37" t="str"/>
      <c r="DS100" s="37" t="str"/>
      <c r="DT100" s="37" t="str"/>
      <c r="DU100" s="37" t="str"/>
      <c r="DV100" s="37" t="str"/>
      <c r="DW100" s="37" t="str"/>
      <c r="DX100" s="37" t="str"/>
      <c r="DY100" s="37" t="str"/>
      <c r="DZ100" s="37" t="str"/>
      <c r="EA100" s="37" t="str"/>
      <c r="EB100" s="37" t="str"/>
      <c r="EC100" s="37" t="str"/>
      <c r="ED100" s="37" t="str"/>
      <c r="EE100" s="37" t="str"/>
      <c r="EF100" s="37" t="str"/>
      <c r="EG100" s="37" t="str"/>
      <c r="EH100" s="37" t="str"/>
      <c r="EI100" s="37" t="str"/>
      <c r="EJ100" s="37" t="str"/>
      <c r="EK100" s="37" t="str"/>
      <c r="EL100" s="37" t="str"/>
      <c r="EM100" s="37" t="str"/>
    </row>
    <row r="101">
      <c r="B101" s="37" t="str"/>
      <c r="C101" s="37" t="str"/>
      <c r="D101" s="37" t="str"/>
      <c r="E101" s="37" t="str"/>
      <c r="F101" s="37" t="str"/>
      <c r="G101" s="37" t="str"/>
      <c r="H101" s="37" t="str"/>
      <c r="I101" s="37" t="str"/>
      <c r="J101" s="37" t="str"/>
      <c r="K101" s="37" t="str"/>
      <c r="L101" s="37" t="str"/>
      <c r="M101" s="37" t="str"/>
      <c r="N101" s="37" t="str"/>
      <c r="O101" s="37" t="str"/>
      <c r="P101" s="37" t="str"/>
      <c r="Q101" s="37" t="str"/>
      <c r="R101" s="37" t="str"/>
      <c r="S101" s="37" t="str"/>
      <c r="T101" s="37" t="str"/>
      <c r="U101" s="37" t="str"/>
      <c r="V101" s="37" t="str"/>
      <c r="W101" s="37" t="str"/>
      <c r="X101" s="37" t="str"/>
      <c r="Y101" s="37" t="str"/>
      <c r="Z101" s="37" t="str"/>
      <c r="AA101" s="37" t="str"/>
      <c r="AB101" s="37" t="str"/>
      <c r="AC101" s="37" t="str"/>
      <c r="AD101" s="37" t="str"/>
      <c r="AE101" s="37" t="str"/>
      <c r="AF101" s="37" t="str"/>
      <c r="AG101" s="37" t="str"/>
      <c r="AH101" s="37" t="str"/>
      <c r="AI101" s="37" t="str"/>
      <c r="AJ101" s="37" t="str"/>
      <c r="AK101" s="37" t="str"/>
      <c r="AL101" s="37" t="str"/>
      <c r="AM101" s="37" t="str"/>
      <c r="AN101" s="37" t="str"/>
      <c r="AO101" s="37" t="str"/>
      <c r="AP101" s="37" t="str"/>
      <c r="AQ101" s="37" t="str"/>
      <c r="AR101" s="37" t="str"/>
      <c r="AS101" s="37" t="str"/>
      <c r="AT101" s="37" t="str"/>
      <c r="AU101" s="37" t="str"/>
      <c r="AV101" s="37" t="str"/>
      <c r="AW101" s="37" t="str"/>
      <c r="AX101" s="37" t="str"/>
      <c r="AY101" s="37" t="str"/>
      <c r="AZ101" s="37" t="str"/>
      <c r="BA101" s="37" t="str"/>
      <c r="BB101" s="37" t="str"/>
      <c r="BC101" s="37" t="str"/>
      <c r="BD101" s="37" t="str"/>
      <c r="BE101" s="37" t="str"/>
      <c r="BF101" s="37" t="str"/>
      <c r="BG101" s="37" t="str"/>
      <c r="BH101" s="37" t="str"/>
      <c r="BI101" s="37" t="str"/>
      <c r="BJ101" s="37" t="str"/>
      <c r="BK101" s="37" t="str"/>
      <c r="BL101" s="37" t="str"/>
      <c r="BM101" s="37" t="str"/>
      <c r="BN101" s="37" t="str"/>
      <c r="BO101" s="37" t="str"/>
      <c r="BP101" s="37" t="str"/>
      <c r="BQ101" s="37" t="str"/>
      <c r="BR101" s="37" t="str"/>
      <c r="BS101" s="37" t="str"/>
      <c r="BT101" s="37" t="str"/>
      <c r="BU101" s="37" t="str"/>
      <c r="BV101" s="37" t="str"/>
      <c r="BW101" s="37" t="str"/>
      <c r="BX101" s="37" t="str"/>
      <c r="BY101" s="37" t="str"/>
      <c r="BZ101" s="37" t="str"/>
      <c r="CA101" s="37" t="str"/>
      <c r="CB101" s="37" t="str"/>
      <c r="CC101" s="37" t="str"/>
      <c r="CD101" s="37" t="str"/>
      <c r="CE101" s="37" t="str"/>
      <c r="CF101" s="37" t="str"/>
      <c r="CG101" s="37" t="str"/>
      <c r="CH101" s="37" t="str"/>
      <c r="CI101" s="37" t="str"/>
      <c r="CJ101" s="37" t="str"/>
      <c r="CK101" s="37" t="str"/>
      <c r="CL101" s="37" t="str"/>
      <c r="CM101" s="37" t="str"/>
      <c r="CN101" s="37" t="str"/>
      <c r="CO101" s="37" t="str"/>
      <c r="CP101" s="37" t="str"/>
      <c r="CQ101" s="37" t="str"/>
      <c r="CR101" s="37" t="str"/>
      <c r="CS101" s="37" t="str"/>
      <c r="CT101" s="37" t="str"/>
      <c r="CU101" s="37" t="str"/>
      <c r="CV101" s="37" t="str"/>
      <c r="CW101" s="37" t="str"/>
      <c r="CX101" s="37" t="str"/>
      <c r="CY101" s="37" t="str"/>
      <c r="CZ101" s="37" t="str"/>
      <c r="DA101" s="37" t="str"/>
      <c r="DB101" s="37" t="str"/>
      <c r="DC101" s="37" t="str"/>
      <c r="DD101" s="37" t="str"/>
      <c r="DE101" s="37" t="str"/>
      <c r="DF101" s="37" t="str"/>
      <c r="DG101" s="37" t="str"/>
      <c r="DH101" s="37" t="str"/>
      <c r="DI101" s="37" t="str"/>
      <c r="DJ101" s="37" t="str"/>
      <c r="DK101" s="37" t="str"/>
      <c r="DL101" s="37" t="str"/>
      <c r="DM101" s="37" t="str"/>
      <c r="DN101" s="37" t="str"/>
      <c r="DO101" s="37" t="str"/>
      <c r="DP101" s="37" t="str"/>
      <c r="DQ101" s="37" t="str"/>
      <c r="DR101" s="37" t="str"/>
      <c r="DS101" s="37" t="str"/>
      <c r="DT101" s="37" t="str"/>
      <c r="DU101" s="37" t="str"/>
      <c r="DV101" s="37" t="str"/>
      <c r="DW101" s="37" t="str"/>
      <c r="DX101" s="37" t="str"/>
      <c r="DY101" s="37" t="str"/>
      <c r="DZ101" s="37" t="str"/>
      <c r="EA101" s="37" t="str"/>
      <c r="EB101" s="37" t="str"/>
      <c r="EC101" s="37" t="str"/>
      <c r="ED101" s="37" t="str"/>
      <c r="EE101" s="37" t="str"/>
      <c r="EF101" s="37" t="str"/>
      <c r="EG101" s="37" t="str"/>
      <c r="EH101" s="37" t="str"/>
      <c r="EI101" s="37" t="str"/>
      <c r="EJ101" s="37" t="str"/>
      <c r="EK101" s="37" t="str"/>
      <c r="EL101" s="37" t="str"/>
      <c r="EM101" s="37" t="str"/>
    </row>
    <row r="102">
      <c r="B102" s="37" t="str"/>
      <c r="C102" s="37" t="str"/>
      <c r="D102" s="37" t="str"/>
      <c r="E102" s="37" t="str"/>
      <c r="F102" s="37" t="str"/>
      <c r="G102" s="37" t="str"/>
      <c r="H102" s="37" t="str"/>
      <c r="I102" s="37" t="str"/>
      <c r="J102" s="37" t="str"/>
      <c r="K102" s="37" t="str"/>
      <c r="L102" s="37" t="str"/>
      <c r="M102" s="37" t="str"/>
      <c r="N102" s="37" t="str"/>
      <c r="O102" s="37" t="str"/>
      <c r="P102" s="37" t="str"/>
      <c r="Q102" s="37" t="str"/>
      <c r="R102" s="37" t="str"/>
      <c r="S102" s="37" t="str"/>
      <c r="T102" s="37" t="str"/>
      <c r="U102" s="37" t="str"/>
      <c r="V102" s="37" t="str"/>
      <c r="W102" s="37" t="str"/>
      <c r="X102" s="37" t="str"/>
      <c r="Y102" s="37" t="str"/>
      <c r="Z102" s="37" t="str"/>
      <c r="AA102" s="37" t="str"/>
      <c r="AB102" s="37" t="str"/>
      <c r="AC102" s="37" t="str"/>
      <c r="AD102" s="37" t="str"/>
      <c r="AE102" s="37" t="str"/>
      <c r="AF102" s="37" t="str"/>
      <c r="AG102" s="37" t="str"/>
      <c r="AH102" s="37" t="str"/>
      <c r="AI102" s="37" t="str"/>
      <c r="AJ102" s="37" t="str"/>
      <c r="AK102" s="37" t="str"/>
      <c r="AL102" s="37" t="str"/>
      <c r="AM102" s="37" t="str"/>
      <c r="AN102" s="37" t="str"/>
      <c r="AO102" s="37" t="str"/>
      <c r="AP102" s="37" t="str"/>
      <c r="AQ102" s="37" t="str"/>
      <c r="AR102" s="37" t="str"/>
      <c r="AS102" s="37" t="str"/>
      <c r="AT102" s="37" t="str"/>
      <c r="AU102" s="37" t="str"/>
      <c r="AV102" s="37" t="str"/>
      <c r="AW102" s="37" t="str"/>
      <c r="AX102" s="37" t="str"/>
      <c r="AY102" s="37" t="str"/>
      <c r="AZ102" s="37" t="str"/>
      <c r="BA102" s="37" t="str"/>
      <c r="BB102" s="37" t="str"/>
      <c r="BC102" s="37" t="str"/>
      <c r="BD102" s="37" t="str"/>
      <c r="BE102" s="37" t="str"/>
      <c r="BF102" s="37" t="str"/>
      <c r="BG102" s="37" t="str"/>
      <c r="BH102" s="37" t="str"/>
      <c r="BI102" s="37" t="str"/>
      <c r="BJ102" s="37" t="str"/>
      <c r="BK102" s="37" t="str"/>
      <c r="BL102" s="37" t="str"/>
      <c r="BM102" s="37" t="str"/>
      <c r="BN102" s="37" t="str"/>
      <c r="BO102" s="37" t="str"/>
      <c r="BP102" s="37" t="str"/>
      <c r="BQ102" s="37" t="str"/>
      <c r="BR102" s="37" t="str"/>
      <c r="BS102" s="37" t="str"/>
      <c r="BT102" s="37" t="str"/>
      <c r="BU102" s="37" t="str"/>
      <c r="BV102" s="37" t="str"/>
      <c r="BW102" s="37" t="str"/>
      <c r="BX102" s="37" t="str"/>
      <c r="BY102" s="37" t="str"/>
      <c r="BZ102" s="37" t="str"/>
      <c r="CA102" s="37" t="str"/>
      <c r="CB102" s="37" t="str"/>
      <c r="CC102" s="37" t="str"/>
      <c r="CD102" s="37" t="str"/>
      <c r="CE102" s="37" t="str"/>
      <c r="CF102" s="37" t="str"/>
      <c r="CG102" s="37" t="str"/>
      <c r="CH102" s="37" t="str"/>
      <c r="CI102" s="37" t="str"/>
      <c r="CJ102" s="37" t="str"/>
      <c r="CK102" s="37" t="str"/>
      <c r="CL102" s="37" t="str"/>
      <c r="CM102" s="37" t="str"/>
      <c r="CN102" s="37" t="str"/>
      <c r="CO102" s="37" t="str"/>
      <c r="CP102" s="37" t="str"/>
      <c r="CQ102" s="37" t="str"/>
      <c r="CR102" s="37" t="str"/>
      <c r="CS102" s="37" t="str"/>
      <c r="CT102" s="37" t="str"/>
      <c r="CU102" s="37" t="str"/>
      <c r="CV102" s="37" t="str"/>
      <c r="CW102" s="37" t="str"/>
      <c r="CX102" s="37" t="str"/>
      <c r="CY102" s="37" t="str"/>
      <c r="CZ102" s="37" t="str"/>
      <c r="DA102" s="37" t="str"/>
      <c r="DB102" s="37" t="str"/>
      <c r="DC102" s="37" t="str"/>
      <c r="DD102" s="37" t="str"/>
      <c r="DE102" s="37" t="str"/>
      <c r="DF102" s="37" t="str"/>
      <c r="DG102" s="37" t="str"/>
      <c r="DH102" s="37" t="str"/>
      <c r="DI102" s="37" t="str"/>
      <c r="DJ102" s="37" t="str"/>
      <c r="DK102" s="37" t="str"/>
      <c r="DL102" s="37" t="str"/>
      <c r="DM102" s="37" t="str"/>
      <c r="DN102" s="37" t="str"/>
      <c r="DO102" s="37" t="str"/>
      <c r="DP102" s="37" t="str"/>
      <c r="DQ102" s="37" t="str"/>
      <c r="DR102" s="37" t="str"/>
      <c r="DS102" s="37" t="str"/>
      <c r="DT102" s="37" t="str"/>
      <c r="DU102" s="37" t="str"/>
      <c r="DV102" s="37" t="str"/>
      <c r="DW102" s="37" t="str"/>
      <c r="DX102" s="37" t="str"/>
      <c r="DY102" s="37" t="str"/>
      <c r="DZ102" s="37" t="str"/>
      <c r="EA102" s="37" t="str"/>
      <c r="EB102" s="37" t="str"/>
      <c r="EC102" s="37" t="str"/>
      <c r="ED102" s="37" t="str"/>
      <c r="EE102" s="37" t="str"/>
      <c r="EF102" s="37" t="str"/>
      <c r="EG102" s="37" t="str"/>
      <c r="EH102" s="37" t="str"/>
      <c r="EI102" s="37" t="str"/>
      <c r="EJ102" s="37" t="str"/>
      <c r="EK102" s="37" t="str"/>
      <c r="EL102" s="37" t="str"/>
      <c r="EM102" s="37" t="str"/>
    </row>
    <row r="103">
      <c r="B103" s="37" t="str"/>
      <c r="C103" s="37" t="str"/>
      <c r="D103" s="37" t="str"/>
      <c r="E103" s="37" t="str"/>
      <c r="F103" s="37" t="str"/>
      <c r="G103" s="37" t="str"/>
      <c r="H103" s="37" t="str"/>
      <c r="I103" s="37" t="str"/>
      <c r="J103" s="37" t="str"/>
      <c r="K103" s="37" t="str"/>
      <c r="L103" s="37" t="str"/>
      <c r="M103" s="37" t="str"/>
      <c r="N103" s="37" t="str"/>
      <c r="O103" s="37" t="str"/>
      <c r="P103" s="37" t="str"/>
      <c r="Q103" s="37" t="str"/>
      <c r="R103" s="37" t="str"/>
      <c r="S103" s="37" t="str"/>
      <c r="T103" s="37" t="str"/>
      <c r="U103" s="37" t="str"/>
      <c r="V103" s="37" t="str"/>
      <c r="W103" s="37" t="str"/>
      <c r="X103" s="37" t="str"/>
      <c r="Y103" s="37" t="str"/>
      <c r="Z103" s="37" t="str"/>
      <c r="AA103" s="37" t="str"/>
      <c r="AB103" s="37" t="str"/>
      <c r="AC103" s="37" t="str"/>
      <c r="AD103" s="37" t="str"/>
      <c r="AE103" s="37" t="str"/>
      <c r="AF103" s="37" t="str"/>
      <c r="AG103" s="37" t="str"/>
      <c r="AH103" s="37" t="str"/>
      <c r="AI103" s="37" t="str"/>
      <c r="AJ103" s="37" t="str"/>
      <c r="AK103" s="37" t="str"/>
      <c r="AL103" s="37" t="str"/>
      <c r="AM103" s="37" t="str"/>
      <c r="AN103" s="37" t="str"/>
      <c r="AO103" s="37" t="str"/>
      <c r="AP103" s="37" t="str"/>
      <c r="AQ103" s="37" t="str"/>
      <c r="AR103" s="37" t="str"/>
      <c r="AS103" s="37" t="str"/>
      <c r="AT103" s="37" t="str"/>
      <c r="AU103" s="37" t="str"/>
      <c r="AV103" s="37" t="str"/>
      <c r="AW103" s="37" t="str"/>
      <c r="AX103" s="37" t="str"/>
      <c r="AY103" s="37" t="str"/>
      <c r="AZ103" s="37" t="str"/>
      <c r="BA103" s="37" t="str"/>
      <c r="BB103" s="37" t="str"/>
      <c r="BC103" s="37" t="str"/>
      <c r="BD103" s="37" t="str"/>
      <c r="BE103" s="37" t="str"/>
      <c r="BF103" s="37" t="str"/>
      <c r="BG103" s="37" t="str"/>
      <c r="BH103" s="37" t="str"/>
      <c r="BI103" s="37" t="str"/>
      <c r="BJ103" s="37" t="str"/>
      <c r="BK103" s="37" t="str"/>
      <c r="BL103" s="37" t="str"/>
      <c r="BM103" s="37" t="str"/>
      <c r="BN103" s="37" t="str"/>
      <c r="BO103" s="37" t="str"/>
      <c r="BP103" s="37" t="str"/>
      <c r="BQ103" s="37" t="str"/>
      <c r="BR103" s="37" t="str"/>
      <c r="BS103" s="37" t="str"/>
      <c r="BT103" s="37" t="str"/>
      <c r="BU103" s="37" t="str"/>
      <c r="BV103" s="37" t="str"/>
      <c r="BW103" s="37" t="str"/>
      <c r="BX103" s="37" t="str"/>
      <c r="BY103" s="37" t="str"/>
      <c r="BZ103" s="37" t="str"/>
      <c r="CA103" s="37" t="str"/>
      <c r="CB103" s="37" t="str"/>
      <c r="CC103" s="37" t="str"/>
      <c r="CD103" s="37" t="str"/>
      <c r="CE103" s="37" t="str"/>
      <c r="CF103" s="37" t="str"/>
      <c r="CG103" s="37" t="str"/>
      <c r="CH103" s="37" t="str"/>
      <c r="CI103" s="37" t="str"/>
      <c r="CJ103" s="37" t="str"/>
      <c r="CK103" s="37" t="str"/>
      <c r="CL103" s="37" t="str"/>
      <c r="CM103" s="37" t="str"/>
      <c r="CN103" s="37" t="str"/>
      <c r="CO103" s="37" t="str"/>
      <c r="CP103" s="37" t="str"/>
      <c r="CQ103" s="37" t="str"/>
      <c r="CR103" s="37" t="str"/>
      <c r="CS103" s="37" t="str"/>
      <c r="CT103" s="37" t="str"/>
      <c r="CU103" s="37" t="str"/>
      <c r="CV103" s="37" t="str"/>
      <c r="CW103" s="37" t="str"/>
      <c r="CX103" s="37" t="str"/>
      <c r="CY103" s="37" t="str"/>
      <c r="CZ103" s="37" t="str"/>
      <c r="DA103" s="37" t="str"/>
      <c r="DB103" s="37" t="str"/>
      <c r="DC103" s="37" t="str"/>
      <c r="DD103" s="37" t="str"/>
      <c r="DE103" s="37" t="str"/>
      <c r="DF103" s="37" t="str"/>
      <c r="DG103" s="37" t="str"/>
      <c r="DH103" s="37" t="str"/>
      <c r="DI103" s="37" t="str"/>
      <c r="DJ103" s="37" t="str"/>
      <c r="DK103" s="37" t="str"/>
      <c r="DL103" s="37" t="str"/>
      <c r="DM103" s="37" t="str"/>
      <c r="DN103" s="37" t="str"/>
      <c r="DO103" s="37" t="str"/>
      <c r="DP103" s="37" t="str"/>
      <c r="DQ103" s="37" t="str"/>
      <c r="DR103" s="37" t="str"/>
      <c r="DS103" s="37" t="str"/>
      <c r="DT103" s="37" t="str"/>
      <c r="DU103" s="37" t="str"/>
      <c r="DV103" s="37" t="str"/>
      <c r="DW103" s="37" t="str"/>
      <c r="DX103" s="37" t="str"/>
      <c r="DY103" s="37" t="str"/>
      <c r="DZ103" s="37" t="str"/>
      <c r="EA103" s="37" t="str"/>
      <c r="EB103" s="37" t="str"/>
      <c r="EC103" s="37" t="str"/>
      <c r="ED103" s="37" t="str"/>
      <c r="EE103" s="37" t="str"/>
      <c r="EF103" s="37" t="str"/>
      <c r="EG103" s="37" t="str"/>
      <c r="EH103" s="37" t="str"/>
      <c r="EI103" s="37" t="str"/>
      <c r="EJ103" s="37" t="str"/>
      <c r="EK103" s="37" t="str"/>
      <c r="EL103" s="37" t="str"/>
      <c r="EM103" s="37" t="str"/>
    </row>
    <row r="104">
      <c r="B104" s="37" t="str"/>
      <c r="C104" s="37" t="str"/>
      <c r="D104" s="37" t="str"/>
      <c r="E104" s="37" t="str"/>
      <c r="F104" s="37" t="str"/>
      <c r="G104" s="37" t="str"/>
      <c r="H104" s="37" t="str"/>
      <c r="I104" s="37" t="str"/>
      <c r="J104" s="37" t="str"/>
      <c r="K104" s="37" t="str"/>
      <c r="L104" s="37" t="str"/>
      <c r="M104" s="37" t="str"/>
      <c r="N104" s="37" t="str"/>
      <c r="O104" s="37" t="str"/>
      <c r="P104" s="37" t="str"/>
      <c r="Q104" s="37" t="str"/>
      <c r="R104" s="37" t="str"/>
      <c r="S104" s="37" t="str"/>
      <c r="T104" s="37" t="str"/>
      <c r="U104" s="37" t="str"/>
      <c r="V104" s="37" t="str"/>
      <c r="W104" s="37" t="str"/>
      <c r="X104" s="37" t="str"/>
      <c r="Y104" s="37" t="str"/>
      <c r="Z104" s="37" t="str"/>
      <c r="AA104" s="37" t="str"/>
      <c r="AB104" s="37" t="str"/>
      <c r="AC104" s="37" t="str"/>
      <c r="AD104" s="37" t="str"/>
      <c r="AE104" s="37" t="str"/>
      <c r="AF104" s="37" t="str"/>
      <c r="AG104" s="37" t="str"/>
      <c r="AH104" s="37" t="str"/>
      <c r="AI104" s="37" t="str"/>
      <c r="AJ104" s="37" t="str"/>
      <c r="AK104" s="37" t="str"/>
      <c r="AL104" s="37" t="str"/>
      <c r="AM104" s="37" t="str"/>
      <c r="AN104" s="37" t="str"/>
      <c r="AO104" s="37" t="str"/>
      <c r="AP104" s="37" t="str"/>
      <c r="AQ104" s="37" t="str"/>
      <c r="AR104" s="37" t="str"/>
      <c r="AS104" s="37" t="str"/>
      <c r="AT104" s="37" t="str"/>
      <c r="AU104" s="37" t="str"/>
      <c r="AV104" s="37" t="str"/>
      <c r="AW104" s="37" t="str"/>
      <c r="AX104" s="37" t="str"/>
      <c r="AY104" s="37" t="str"/>
      <c r="AZ104" s="37" t="str"/>
      <c r="BA104" s="37" t="str"/>
      <c r="BB104" s="37" t="str"/>
      <c r="BC104" s="37" t="str"/>
      <c r="BD104" s="37" t="str"/>
      <c r="BE104" s="37" t="str"/>
      <c r="BF104" s="37" t="str"/>
      <c r="BG104" s="37" t="str"/>
      <c r="BH104" s="37" t="str"/>
      <c r="BI104" s="37" t="str"/>
      <c r="BJ104" s="37" t="str"/>
      <c r="BK104" s="37" t="str"/>
      <c r="BL104" s="37" t="str"/>
      <c r="BM104" s="37" t="str"/>
      <c r="BN104" s="37" t="str"/>
      <c r="BO104" s="37" t="str"/>
      <c r="BP104" s="37" t="str"/>
      <c r="BQ104" s="37" t="str"/>
      <c r="BR104" s="37" t="str"/>
      <c r="BS104" s="37" t="str"/>
      <c r="BT104" s="37" t="str"/>
      <c r="BU104" s="37" t="str"/>
      <c r="BV104" s="37" t="str"/>
      <c r="BW104" s="37" t="str"/>
      <c r="BX104" s="37" t="str"/>
      <c r="BY104" s="37" t="str"/>
      <c r="BZ104" s="37" t="str"/>
      <c r="CA104" s="37" t="str"/>
      <c r="CB104" s="37" t="str"/>
      <c r="CC104" s="37" t="str"/>
      <c r="CD104" s="37" t="str"/>
      <c r="CE104" s="37" t="str"/>
      <c r="CF104" s="37" t="str"/>
      <c r="CG104" s="37" t="str"/>
      <c r="CH104" s="37" t="str"/>
      <c r="CI104" s="37" t="str"/>
      <c r="CJ104" s="37" t="str"/>
      <c r="CK104" s="37" t="str"/>
      <c r="CL104" s="37" t="str"/>
      <c r="CM104" s="37" t="str"/>
      <c r="CN104" s="37" t="str"/>
      <c r="CO104" s="37" t="str"/>
      <c r="CP104" s="37" t="str"/>
      <c r="CQ104" s="37" t="str"/>
      <c r="CR104" s="37" t="str"/>
      <c r="CS104" s="37" t="str"/>
      <c r="CT104" s="37" t="str"/>
      <c r="CU104" s="37" t="str"/>
      <c r="CV104" s="37" t="str"/>
      <c r="CW104" s="37" t="str"/>
      <c r="CX104" s="37" t="str"/>
      <c r="CY104" s="37" t="str"/>
      <c r="CZ104" s="37" t="str"/>
      <c r="DA104" s="37" t="str"/>
      <c r="DB104" s="37" t="str"/>
      <c r="DC104" s="37" t="str"/>
      <c r="DD104" s="37" t="str"/>
      <c r="DE104" s="37" t="str"/>
      <c r="DF104" s="37" t="str"/>
      <c r="DG104" s="37" t="str"/>
      <c r="DH104" s="37" t="str"/>
      <c r="DI104" s="37" t="str"/>
      <c r="DJ104" s="37" t="str"/>
      <c r="DK104" s="37" t="str"/>
      <c r="DL104" s="37" t="str"/>
      <c r="DM104" s="37" t="str"/>
      <c r="DN104" s="37" t="str"/>
      <c r="DO104" s="37" t="str"/>
      <c r="DP104" s="37" t="str"/>
      <c r="DQ104" s="37" t="str"/>
      <c r="DR104" s="37" t="str"/>
      <c r="DS104" s="37" t="str"/>
      <c r="DT104" s="37" t="str"/>
      <c r="DU104" s="37" t="str"/>
      <c r="DV104" s="37" t="str"/>
      <c r="DW104" s="37" t="str"/>
      <c r="DX104" s="37" t="str"/>
      <c r="DY104" s="37" t="str"/>
      <c r="DZ104" s="37" t="str"/>
      <c r="EA104" s="37" t="str"/>
      <c r="EB104" s="37" t="str"/>
      <c r="EC104" s="37" t="str"/>
      <c r="ED104" s="37" t="str"/>
      <c r="EE104" s="37" t="str"/>
      <c r="EF104" s="37" t="str"/>
      <c r="EG104" s="37" t="str"/>
      <c r="EH104" s="37" t="str"/>
      <c r="EI104" s="37" t="str"/>
      <c r="EJ104" s="37" t="str"/>
      <c r="EK104" s="37" t="str"/>
      <c r="EL104" s="37" t="str"/>
      <c r="EM104" s="37" t="str"/>
    </row>
    <row r="105">
      <c r="B105" s="37" t="str"/>
      <c r="C105" s="37" t="str"/>
      <c r="D105" s="37" t="str"/>
      <c r="E105" s="37" t="str"/>
      <c r="F105" s="37" t="str"/>
      <c r="G105" s="37" t="str"/>
      <c r="H105" s="37" t="str"/>
      <c r="I105" s="37" t="str"/>
      <c r="J105" s="37" t="str"/>
      <c r="K105" s="37" t="str"/>
      <c r="L105" s="37" t="str"/>
      <c r="M105" s="37" t="str"/>
      <c r="N105" s="37" t="str"/>
      <c r="O105" s="37" t="str"/>
      <c r="P105" s="37" t="str"/>
      <c r="Q105" s="37" t="str"/>
      <c r="R105" s="37" t="str"/>
      <c r="S105" s="37" t="str"/>
      <c r="T105" s="37" t="str"/>
      <c r="U105" s="37" t="str"/>
      <c r="V105" s="37" t="str"/>
      <c r="W105" s="37" t="str"/>
      <c r="X105" s="37" t="str"/>
      <c r="Y105" s="37" t="str"/>
      <c r="Z105" s="37" t="str"/>
      <c r="AA105" s="37" t="str"/>
      <c r="AB105" s="37" t="str"/>
      <c r="AC105" s="37" t="str"/>
      <c r="AD105" s="37" t="str"/>
      <c r="AE105" s="37" t="str"/>
      <c r="AF105" s="37" t="str"/>
      <c r="AG105" s="37" t="str"/>
      <c r="AH105" s="37" t="str"/>
      <c r="AI105" s="37" t="str"/>
      <c r="AJ105" s="37" t="str"/>
      <c r="AK105" s="37" t="str"/>
      <c r="AL105" s="37" t="str"/>
      <c r="AM105" s="37" t="str"/>
      <c r="AN105" s="37" t="str"/>
      <c r="AO105" s="37" t="str"/>
      <c r="AP105" s="37" t="str"/>
      <c r="AQ105" s="37" t="str"/>
      <c r="AR105" s="37" t="str"/>
      <c r="AS105" s="37" t="str"/>
      <c r="AT105" s="37" t="str"/>
      <c r="AU105" s="37" t="str"/>
      <c r="AV105" s="37" t="str"/>
      <c r="AW105" s="37" t="str"/>
      <c r="AX105" s="37" t="str"/>
      <c r="AY105" s="37" t="str"/>
      <c r="AZ105" s="37" t="str"/>
      <c r="BA105" s="37" t="str"/>
      <c r="BB105" s="37" t="str"/>
      <c r="BC105" s="37" t="str"/>
      <c r="BD105" s="37" t="str"/>
      <c r="BE105" s="37" t="str"/>
      <c r="BF105" s="37" t="str"/>
      <c r="BG105" s="37" t="str"/>
      <c r="BH105" s="37" t="str"/>
      <c r="BI105" s="37" t="str"/>
      <c r="BJ105" s="37" t="str"/>
      <c r="BK105" s="37" t="str"/>
      <c r="BL105" s="37" t="str"/>
      <c r="BM105" s="37" t="str"/>
      <c r="BN105" s="37" t="str"/>
      <c r="BO105" s="37" t="str"/>
      <c r="BP105" s="37" t="str"/>
      <c r="BQ105" s="37" t="str"/>
      <c r="BR105" s="37" t="str"/>
      <c r="BS105" s="37" t="str"/>
      <c r="BT105" s="37" t="str"/>
      <c r="BU105" s="37" t="str"/>
      <c r="BV105" s="37" t="str"/>
      <c r="BW105" s="37" t="str"/>
      <c r="BX105" s="37" t="str"/>
      <c r="BY105" s="37" t="str"/>
      <c r="BZ105" s="37" t="str"/>
      <c r="CA105" s="37" t="str"/>
      <c r="CB105" s="37" t="str"/>
      <c r="CC105" s="37" t="str"/>
      <c r="CD105" s="37" t="str"/>
      <c r="CE105" s="37" t="str"/>
      <c r="CF105" s="37" t="str"/>
      <c r="CG105" s="37" t="str"/>
      <c r="CH105" s="37" t="str"/>
      <c r="CI105" s="37" t="str"/>
      <c r="CJ105" s="37" t="str"/>
      <c r="CK105" s="37" t="str"/>
      <c r="CL105" s="37" t="str"/>
      <c r="CM105" s="37" t="str"/>
      <c r="CN105" s="37" t="str"/>
      <c r="CO105" s="37" t="str"/>
      <c r="CP105" s="37" t="str"/>
      <c r="CQ105" s="37" t="str"/>
      <c r="CR105" s="37" t="str"/>
      <c r="CS105" s="37" t="str"/>
      <c r="CT105" s="37" t="str"/>
      <c r="CU105" s="37" t="str"/>
      <c r="CV105" s="37" t="str"/>
      <c r="CW105" s="37" t="str"/>
      <c r="CX105" s="37" t="str"/>
      <c r="CY105" s="37" t="str"/>
      <c r="CZ105" s="37" t="str"/>
      <c r="DA105" s="37" t="str"/>
      <c r="DB105" s="37" t="str"/>
      <c r="DC105" s="37" t="str"/>
      <c r="DD105" s="37" t="str"/>
      <c r="DE105" s="37" t="str"/>
      <c r="DF105" s="37" t="str"/>
      <c r="DG105" s="37" t="str"/>
      <c r="DH105" s="37" t="str"/>
      <c r="DI105" s="37" t="str"/>
      <c r="DJ105" s="37" t="str"/>
      <c r="DK105" s="37" t="str"/>
      <c r="DL105" s="37" t="str"/>
      <c r="DM105" s="37" t="str"/>
      <c r="DN105" s="37" t="str"/>
      <c r="DO105" s="37" t="str"/>
      <c r="DP105" s="37" t="str"/>
      <c r="DQ105" s="37" t="str"/>
      <c r="DR105" s="37" t="str"/>
      <c r="DS105" s="37" t="str"/>
      <c r="DT105" s="37" t="str"/>
      <c r="DU105" s="37" t="str"/>
      <c r="DV105" s="37" t="str"/>
      <c r="DW105" s="37" t="str"/>
      <c r="DX105" s="37" t="str"/>
      <c r="DY105" s="37" t="str"/>
      <c r="DZ105" s="37" t="str"/>
      <c r="EA105" s="37" t="str"/>
      <c r="EB105" s="37" t="str"/>
      <c r="EC105" s="37" t="str"/>
      <c r="ED105" s="37" t="str"/>
      <c r="EE105" s="37" t="str"/>
      <c r="EF105" s="37" t="str"/>
      <c r="EG105" s="37" t="str"/>
      <c r="EH105" s="37" t="str"/>
      <c r="EI105" s="37" t="str"/>
      <c r="EJ105" s="37" t="str"/>
      <c r="EK105" s="37" t="str"/>
      <c r="EL105" s="37" t="str"/>
      <c r="EM105" s="37" t="str"/>
    </row>
    <row r="106">
      <c r="B106" s="37" t="str"/>
      <c r="C106" s="37" t="str"/>
      <c r="D106" s="37" t="str"/>
      <c r="E106" s="37" t="str"/>
      <c r="F106" s="37" t="str"/>
      <c r="G106" s="37" t="str"/>
      <c r="H106" s="37" t="str"/>
      <c r="I106" s="37" t="str"/>
      <c r="J106" s="37" t="str"/>
      <c r="K106" s="37" t="str"/>
      <c r="L106" s="37" t="str"/>
      <c r="M106" s="37" t="str"/>
      <c r="N106" s="37" t="str"/>
      <c r="O106" s="37" t="str"/>
      <c r="P106" s="37" t="str"/>
      <c r="Q106" s="37" t="str"/>
      <c r="R106" s="37" t="str"/>
      <c r="S106" s="37" t="str"/>
      <c r="T106" s="37" t="str"/>
      <c r="U106" s="37" t="str"/>
      <c r="V106" s="37" t="str"/>
      <c r="W106" s="37" t="str"/>
      <c r="X106" s="37" t="str"/>
      <c r="Y106" s="37" t="str"/>
      <c r="Z106" s="37" t="str"/>
      <c r="AA106" s="37" t="str"/>
      <c r="AB106" s="37" t="str"/>
      <c r="AC106" s="37" t="str"/>
      <c r="AD106" s="37" t="str"/>
      <c r="AE106" s="37" t="str"/>
      <c r="AF106" s="37" t="str"/>
      <c r="AG106" s="37" t="str"/>
      <c r="AH106" s="37" t="str"/>
      <c r="AI106" s="37" t="str"/>
      <c r="AJ106" s="37" t="str"/>
      <c r="AK106" s="37" t="str"/>
      <c r="AL106" s="37" t="str"/>
      <c r="AM106" s="37" t="str"/>
      <c r="AN106" s="37" t="str"/>
      <c r="AO106" s="37" t="str"/>
      <c r="AP106" s="37" t="str"/>
      <c r="AQ106" s="37" t="str"/>
      <c r="AR106" s="37" t="str"/>
      <c r="AS106" s="37" t="str"/>
      <c r="AT106" s="37" t="str"/>
      <c r="AU106" s="37" t="str"/>
      <c r="AV106" s="37" t="str"/>
      <c r="AW106" s="37" t="str"/>
      <c r="AX106" s="37" t="str"/>
      <c r="AY106" s="37" t="str"/>
      <c r="AZ106" s="37" t="str"/>
      <c r="BA106" s="37" t="str"/>
      <c r="BB106" s="37" t="str"/>
      <c r="BC106" s="37" t="str"/>
      <c r="BD106" s="37" t="str"/>
      <c r="BE106" s="37" t="str"/>
      <c r="BF106" s="37" t="str"/>
      <c r="BG106" s="37" t="str"/>
      <c r="BH106" s="37" t="str"/>
      <c r="BI106" s="37" t="str"/>
      <c r="BJ106" s="37" t="str"/>
      <c r="BK106" s="37" t="str"/>
      <c r="BL106" s="37" t="str"/>
      <c r="BM106" s="37" t="str"/>
      <c r="BN106" s="37" t="str"/>
      <c r="BO106" s="37" t="str"/>
      <c r="BP106" s="37" t="str"/>
      <c r="BQ106" s="37" t="str"/>
      <c r="BR106" s="37" t="str"/>
      <c r="BS106" s="37" t="str"/>
      <c r="BT106" s="37" t="str"/>
      <c r="BU106" s="37" t="str"/>
      <c r="BV106" s="37" t="str"/>
      <c r="BW106" s="37" t="str"/>
      <c r="BX106" s="37" t="str"/>
      <c r="BY106" s="37" t="str"/>
      <c r="BZ106" s="37" t="str"/>
      <c r="CA106" s="37" t="str"/>
      <c r="CB106" s="37" t="str"/>
      <c r="CC106" s="37" t="str"/>
      <c r="CD106" s="37" t="str"/>
      <c r="CE106" s="37" t="str"/>
      <c r="CF106" s="37" t="str"/>
      <c r="CG106" s="37" t="str"/>
      <c r="CH106" s="37" t="str"/>
      <c r="CI106" s="37" t="str"/>
      <c r="CJ106" s="37" t="str"/>
      <c r="CK106" s="37" t="str"/>
      <c r="CL106" s="37" t="str"/>
      <c r="CM106" s="37" t="str"/>
      <c r="CN106" s="37" t="str"/>
      <c r="CO106" s="37" t="str"/>
      <c r="CP106" s="37" t="str"/>
      <c r="CQ106" s="37" t="str"/>
      <c r="CR106" s="37" t="str"/>
      <c r="CS106" s="37" t="str"/>
      <c r="CT106" s="37" t="str"/>
      <c r="CU106" s="37" t="str"/>
      <c r="CV106" s="37" t="str"/>
      <c r="CW106" s="37" t="str"/>
      <c r="CX106" s="37" t="str"/>
      <c r="CY106" s="37" t="str"/>
      <c r="CZ106" s="37" t="str"/>
      <c r="DA106" s="37" t="str"/>
      <c r="DB106" s="37" t="str"/>
      <c r="DC106" s="37" t="str"/>
      <c r="DD106" s="37" t="str"/>
      <c r="DE106" s="37" t="str"/>
      <c r="DF106" s="37" t="str"/>
      <c r="DG106" s="37" t="str"/>
      <c r="DH106" s="37" t="str"/>
      <c r="DI106" s="37" t="str"/>
      <c r="DJ106" s="37" t="str"/>
      <c r="DK106" s="37" t="str"/>
      <c r="DL106" s="37" t="str"/>
      <c r="DM106" s="37" t="str"/>
      <c r="DN106" s="37" t="str"/>
      <c r="DO106" s="37" t="str"/>
      <c r="DP106" s="37" t="str"/>
      <c r="DQ106" s="37" t="str"/>
      <c r="DR106" s="37" t="str"/>
      <c r="DS106" s="37" t="str"/>
      <c r="DT106" s="37" t="str"/>
      <c r="DU106" s="37" t="str"/>
      <c r="DV106" s="37" t="str"/>
      <c r="DW106" s="37" t="str"/>
      <c r="DX106" s="37" t="str"/>
      <c r="DY106" s="37" t="str"/>
      <c r="DZ106" s="37" t="str"/>
      <c r="EA106" s="37" t="str"/>
      <c r="EB106" s="37" t="str"/>
      <c r="EC106" s="37" t="str"/>
      <c r="ED106" s="37" t="str"/>
      <c r="EE106" s="37" t="str"/>
      <c r="EF106" s="37" t="str"/>
      <c r="EG106" s="37" t="str"/>
      <c r="EH106" s="37" t="str"/>
      <c r="EI106" s="37" t="str"/>
      <c r="EJ106" s="37" t="str"/>
      <c r="EK106" s="37" t="str"/>
      <c r="EL106" s="37" t="str"/>
      <c r="EM106" s="37" t="str"/>
    </row>
    <row r="107">
      <c r="B107" s="37" t="str"/>
      <c r="C107" s="37" t="str"/>
      <c r="D107" s="37" t="str"/>
      <c r="E107" s="37" t="str"/>
      <c r="F107" s="37" t="str"/>
      <c r="G107" s="37" t="str"/>
      <c r="H107" s="37" t="str"/>
      <c r="I107" s="37" t="str"/>
      <c r="J107" s="37" t="str"/>
      <c r="K107" s="37" t="str"/>
      <c r="L107" s="37" t="str"/>
      <c r="M107" s="37" t="str"/>
      <c r="N107" s="37" t="str"/>
      <c r="O107" s="37" t="str"/>
      <c r="P107" s="37" t="str"/>
      <c r="Q107" s="37" t="str"/>
      <c r="R107" s="37" t="str"/>
      <c r="S107" s="37" t="str"/>
      <c r="T107" s="37" t="str"/>
      <c r="U107" s="37" t="str"/>
      <c r="V107" s="37" t="str"/>
      <c r="W107" s="37" t="str"/>
      <c r="X107" s="37" t="str"/>
      <c r="Y107" s="37" t="str"/>
      <c r="Z107" s="37" t="str"/>
      <c r="AA107" s="37" t="str"/>
      <c r="AB107" s="37" t="str"/>
      <c r="AC107" s="37" t="str"/>
      <c r="AD107" s="37" t="str"/>
      <c r="AE107" s="37" t="str"/>
      <c r="AF107" s="37" t="str"/>
      <c r="AG107" s="37" t="str"/>
      <c r="AH107" s="37" t="str"/>
      <c r="AI107" s="37" t="str"/>
      <c r="AJ107" s="37" t="str"/>
      <c r="AK107" s="37" t="str"/>
      <c r="AL107" s="37" t="str"/>
      <c r="AM107" s="37" t="str"/>
      <c r="AN107" s="37" t="str"/>
      <c r="AO107" s="37" t="str"/>
      <c r="AP107" s="37" t="str"/>
      <c r="AQ107" s="37" t="str"/>
      <c r="AR107" s="37" t="str"/>
      <c r="AS107" s="37" t="str"/>
      <c r="AT107" s="37" t="str"/>
      <c r="AU107" s="37" t="str"/>
      <c r="AV107" s="37" t="str"/>
      <c r="AW107" s="37" t="str"/>
      <c r="AX107" s="37" t="str"/>
      <c r="AY107" s="37" t="str"/>
      <c r="AZ107" s="37" t="str"/>
      <c r="BA107" s="37" t="str"/>
      <c r="BB107" s="37" t="str"/>
      <c r="BC107" s="37" t="str"/>
      <c r="BD107" s="37" t="str"/>
      <c r="BE107" s="37" t="str"/>
      <c r="BF107" s="37" t="str"/>
      <c r="BG107" s="37" t="str"/>
      <c r="BH107" s="37" t="str"/>
      <c r="BI107" s="37" t="str"/>
      <c r="BJ107" s="37" t="str"/>
      <c r="BK107" s="37" t="str"/>
      <c r="BL107" s="37" t="str"/>
      <c r="BM107" s="37" t="str"/>
      <c r="BN107" s="37" t="str"/>
      <c r="BO107" s="37" t="str"/>
      <c r="BP107" s="37" t="str"/>
      <c r="BQ107" s="37" t="str"/>
      <c r="BR107" s="37" t="str"/>
      <c r="BS107" s="37" t="str"/>
      <c r="BT107" s="37" t="str"/>
      <c r="BU107" s="37" t="str"/>
      <c r="BV107" s="37" t="str"/>
      <c r="BW107" s="37" t="str"/>
      <c r="BX107" s="37" t="str"/>
      <c r="BY107" s="37" t="str"/>
      <c r="BZ107" s="37" t="str"/>
      <c r="CA107" s="37" t="str"/>
      <c r="CB107" s="37" t="str"/>
      <c r="CC107" s="37" t="str"/>
      <c r="CD107" s="37" t="str"/>
      <c r="CE107" s="37" t="str"/>
      <c r="CF107" s="37" t="str"/>
      <c r="CG107" s="37" t="str"/>
      <c r="CH107" s="37" t="str"/>
      <c r="CI107" s="37" t="str"/>
      <c r="CJ107" s="37" t="str"/>
      <c r="CK107" s="37" t="str"/>
      <c r="CL107" s="37" t="str"/>
      <c r="CM107" s="37" t="str"/>
      <c r="CN107" s="37" t="str"/>
      <c r="CO107" s="37" t="str"/>
      <c r="CP107" s="37" t="str"/>
      <c r="CQ107" s="37" t="str"/>
      <c r="CR107" s="37" t="str"/>
      <c r="CS107" s="37" t="str"/>
      <c r="CT107" s="37" t="str"/>
      <c r="CU107" s="37" t="str"/>
      <c r="CV107" s="37" t="str"/>
      <c r="CW107" s="37" t="str"/>
      <c r="CX107" s="37" t="str"/>
      <c r="CY107" s="37" t="str"/>
      <c r="CZ107" s="37" t="str"/>
      <c r="DA107" s="37" t="str"/>
      <c r="DB107" s="37" t="str"/>
      <c r="DC107" s="37" t="str"/>
      <c r="DD107" s="37" t="str"/>
      <c r="DE107" s="37" t="str"/>
      <c r="DF107" s="37" t="str"/>
      <c r="DG107" s="37" t="str"/>
      <c r="DH107" s="37" t="str"/>
      <c r="DI107" s="37" t="str"/>
      <c r="DJ107" s="37" t="str"/>
      <c r="DK107" s="37" t="str"/>
      <c r="DL107" s="37" t="str"/>
      <c r="DM107" s="37" t="str"/>
      <c r="DN107" s="37" t="str"/>
      <c r="DO107" s="37" t="str"/>
      <c r="DP107" s="37" t="str"/>
      <c r="DQ107" s="37" t="str"/>
      <c r="DR107" s="37" t="str"/>
      <c r="DS107" s="37" t="str"/>
      <c r="DT107" s="37" t="str"/>
      <c r="DU107" s="37" t="str"/>
      <c r="DV107" s="37" t="str"/>
      <c r="DW107" s="37" t="str"/>
      <c r="DX107" s="37" t="str"/>
      <c r="DY107" s="37" t="str"/>
      <c r="DZ107" s="37" t="str"/>
      <c r="EA107" s="37" t="str"/>
      <c r="EB107" s="37" t="str"/>
      <c r="EC107" s="37" t="str"/>
      <c r="ED107" s="37" t="str"/>
      <c r="EE107" s="37" t="str"/>
      <c r="EF107" s="37" t="str"/>
      <c r="EG107" s="37" t="str"/>
      <c r="EH107" s="37" t="str"/>
      <c r="EI107" s="37" t="str"/>
      <c r="EJ107" s="37" t="str"/>
      <c r="EK107" s="37" t="str"/>
      <c r="EL107" s="37" t="str"/>
      <c r="EM107" s="37" t="str"/>
    </row>
    <row r="108">
      <c r="B108" s="37" t="str"/>
      <c r="C108" s="37" t="str"/>
      <c r="D108" s="37" t="str"/>
      <c r="E108" s="37" t="str"/>
      <c r="F108" s="37" t="str"/>
      <c r="G108" s="37" t="str"/>
      <c r="H108" s="37" t="str"/>
      <c r="I108" s="37" t="str"/>
      <c r="J108" s="37" t="str"/>
      <c r="K108" s="37" t="str"/>
      <c r="L108" s="37" t="str"/>
      <c r="M108" s="37" t="str"/>
      <c r="N108" s="37" t="str"/>
      <c r="O108" s="37" t="str"/>
      <c r="P108" s="37" t="str"/>
      <c r="Q108" s="37" t="str"/>
      <c r="R108" s="37" t="str"/>
      <c r="S108" s="37" t="str"/>
      <c r="T108" s="37" t="str"/>
      <c r="U108" s="37" t="str"/>
      <c r="V108" s="37" t="str"/>
      <c r="W108" s="37" t="str"/>
      <c r="X108" s="37" t="str"/>
      <c r="Y108" s="37" t="str"/>
      <c r="Z108" s="37" t="str"/>
      <c r="AA108" s="37" t="str"/>
      <c r="AB108" s="37" t="str"/>
      <c r="AC108" s="37" t="str"/>
      <c r="AD108" s="37" t="str"/>
      <c r="AE108" s="37" t="str"/>
      <c r="AF108" s="37" t="str"/>
      <c r="AG108" s="37" t="str"/>
      <c r="AH108" s="37" t="str"/>
      <c r="AI108" s="37" t="str"/>
      <c r="AJ108" s="37" t="str"/>
      <c r="AK108" s="37" t="str"/>
      <c r="AL108" s="37" t="str"/>
      <c r="AM108" s="37" t="str"/>
      <c r="AN108" s="37" t="str"/>
      <c r="AO108" s="37" t="str"/>
      <c r="AP108" s="37" t="str"/>
      <c r="AQ108" s="37" t="str"/>
      <c r="AR108" s="37" t="str"/>
      <c r="AS108" s="37" t="str"/>
      <c r="AT108" s="37" t="str"/>
      <c r="AU108" s="37" t="str"/>
      <c r="AV108" s="37" t="str"/>
      <c r="AW108" s="37" t="str"/>
      <c r="AX108" s="37" t="str"/>
      <c r="AY108" s="37" t="str"/>
      <c r="AZ108" s="37" t="str"/>
      <c r="BA108" s="37" t="str"/>
      <c r="BB108" s="37" t="str"/>
      <c r="BC108" s="37" t="str"/>
      <c r="BD108" s="37" t="str"/>
      <c r="BE108" s="37" t="str"/>
      <c r="BF108" s="37" t="str"/>
      <c r="BG108" s="37" t="str"/>
      <c r="BH108" s="37" t="str"/>
      <c r="BI108" s="37" t="str"/>
      <c r="BJ108" s="37" t="str"/>
      <c r="BK108" s="37" t="str"/>
      <c r="BL108" s="37" t="str"/>
      <c r="BM108" s="37" t="str"/>
      <c r="BN108" s="37" t="str"/>
      <c r="BO108" s="37" t="str"/>
      <c r="BP108" s="37" t="str"/>
      <c r="BQ108" s="37" t="str"/>
      <c r="BR108" s="37" t="str"/>
      <c r="BS108" s="37" t="str"/>
      <c r="BT108" s="37" t="str"/>
      <c r="BU108" s="37" t="str"/>
      <c r="BV108" s="37" t="str"/>
      <c r="BW108" s="37" t="str"/>
      <c r="BX108" s="37" t="str"/>
      <c r="BY108" s="37" t="str"/>
      <c r="BZ108" s="37" t="str"/>
      <c r="CA108" s="37" t="str"/>
      <c r="CB108" s="37" t="str"/>
      <c r="CC108" s="37" t="str"/>
      <c r="CD108" s="37" t="str"/>
      <c r="CE108" s="37" t="str"/>
      <c r="CF108" s="37" t="str"/>
      <c r="CG108" s="37" t="str"/>
      <c r="CH108" s="37" t="str"/>
      <c r="CI108" s="37" t="str"/>
      <c r="CJ108" s="37" t="str"/>
      <c r="CK108" s="37" t="str"/>
      <c r="CL108" s="37" t="str"/>
      <c r="CM108" s="37" t="str"/>
      <c r="CN108" s="37" t="str"/>
      <c r="CO108" s="37" t="str"/>
      <c r="CP108" s="37" t="str"/>
      <c r="CQ108" s="37" t="str"/>
      <c r="CR108" s="37" t="str"/>
      <c r="CS108" s="37" t="str"/>
      <c r="CT108" s="37" t="str"/>
      <c r="CU108" s="37" t="str"/>
      <c r="CV108" s="37" t="str"/>
      <c r="CW108" s="37" t="str"/>
      <c r="CX108" s="37" t="str"/>
      <c r="CY108" s="37" t="str"/>
      <c r="CZ108" s="37" t="str"/>
      <c r="DA108" s="37" t="str"/>
      <c r="DB108" s="37" t="str"/>
      <c r="DC108" s="37" t="str"/>
      <c r="DD108" s="37" t="str"/>
      <c r="DE108" s="37" t="str"/>
      <c r="DF108" s="37" t="str"/>
      <c r="DG108" s="37" t="str"/>
      <c r="DH108" s="37" t="str"/>
      <c r="DI108" s="37" t="str"/>
      <c r="DJ108" s="37" t="str"/>
      <c r="DK108" s="37" t="str"/>
      <c r="DL108" s="37" t="str"/>
      <c r="DM108" s="37" t="str"/>
      <c r="DN108" s="37" t="str"/>
      <c r="DO108" s="37" t="str"/>
      <c r="DP108" s="37" t="str"/>
      <c r="DQ108" s="37" t="str"/>
      <c r="DR108" s="37" t="str"/>
      <c r="DS108" s="37" t="str"/>
      <c r="DT108" s="37" t="str"/>
      <c r="DU108" s="37" t="str"/>
      <c r="DV108" s="37" t="str"/>
      <c r="DW108" s="37" t="str"/>
      <c r="DX108" s="37" t="str"/>
      <c r="DY108" s="37" t="str"/>
      <c r="DZ108" s="37" t="str"/>
      <c r="EA108" s="37" t="str"/>
      <c r="EB108" s="37" t="str"/>
      <c r="EC108" s="37" t="str"/>
      <c r="ED108" s="37" t="str"/>
      <c r="EE108" s="37" t="str"/>
      <c r="EF108" s="37" t="str"/>
      <c r="EG108" s="37" t="str"/>
      <c r="EH108" s="37" t="str"/>
      <c r="EI108" s="37" t="str"/>
      <c r="EJ108" s="37" t="str"/>
      <c r="EK108" s="37" t="str"/>
      <c r="EL108" s="37" t="str"/>
      <c r="EM108" s="37" t="str"/>
    </row>
    <row r="109">
      <c r="B109" s="37" t="str"/>
      <c r="C109" s="37" t="str"/>
      <c r="D109" s="37" t="str"/>
      <c r="E109" s="37" t="str"/>
      <c r="F109" s="37" t="str"/>
      <c r="G109" s="37" t="str"/>
      <c r="H109" s="37" t="str"/>
      <c r="I109" s="37" t="str"/>
      <c r="J109" s="37" t="str"/>
      <c r="K109" s="37" t="str"/>
      <c r="L109" s="37" t="str"/>
      <c r="M109" s="37" t="str"/>
      <c r="N109" s="37" t="str"/>
      <c r="O109" s="37" t="str"/>
      <c r="P109" s="37" t="str"/>
      <c r="Q109" s="37" t="str"/>
      <c r="R109" s="37" t="str"/>
      <c r="S109" s="37" t="str"/>
      <c r="T109" s="37" t="str"/>
      <c r="U109" s="37" t="str"/>
      <c r="V109" s="37" t="str"/>
      <c r="W109" s="37" t="str"/>
      <c r="X109" s="37" t="str"/>
      <c r="Y109" s="37" t="str"/>
      <c r="Z109" s="37" t="str"/>
      <c r="AA109" s="37" t="str"/>
      <c r="AB109" s="37" t="str"/>
      <c r="AC109" s="37" t="str"/>
      <c r="AD109" s="37" t="str"/>
      <c r="AE109" s="37" t="str"/>
      <c r="AF109" s="37" t="str"/>
      <c r="AG109" s="37" t="str"/>
      <c r="AH109" s="37" t="str"/>
      <c r="AI109" s="37" t="str"/>
      <c r="AJ109" s="37" t="str"/>
      <c r="AK109" s="37" t="str"/>
      <c r="AL109" s="37" t="str"/>
      <c r="AM109" s="37" t="str"/>
      <c r="AN109" s="37" t="str"/>
      <c r="AO109" s="37" t="str"/>
      <c r="AP109" s="37" t="str"/>
      <c r="AQ109" s="37" t="str"/>
      <c r="AR109" s="37" t="str"/>
      <c r="AS109" s="37" t="str"/>
      <c r="AT109" s="37" t="str"/>
      <c r="AU109" s="37" t="str"/>
      <c r="AV109" s="37" t="str"/>
      <c r="AW109" s="37" t="str"/>
      <c r="AX109" s="37" t="str"/>
      <c r="AY109" s="37" t="str"/>
      <c r="AZ109" s="37" t="str"/>
      <c r="BA109" s="37" t="str"/>
      <c r="BB109" s="37" t="str"/>
      <c r="BC109" s="37" t="str"/>
      <c r="BD109" s="37" t="str"/>
      <c r="BE109" s="37" t="str"/>
      <c r="BF109" s="37" t="str"/>
      <c r="BG109" s="37" t="str"/>
      <c r="BH109" s="37" t="str"/>
      <c r="BI109" s="37" t="str"/>
      <c r="BJ109" s="37" t="str"/>
      <c r="BK109" s="37" t="str"/>
      <c r="BL109" s="37" t="str"/>
      <c r="BM109" s="37" t="str"/>
      <c r="BN109" s="37" t="str"/>
      <c r="BO109" s="37" t="str"/>
      <c r="BP109" s="37" t="str"/>
      <c r="BQ109" s="37" t="str"/>
      <c r="BR109" s="37" t="str"/>
      <c r="BS109" s="37" t="str"/>
      <c r="BT109" s="37" t="str"/>
      <c r="BU109" s="37" t="str"/>
      <c r="BV109" s="37" t="str"/>
      <c r="BW109" s="37" t="str"/>
      <c r="BX109" s="37" t="str"/>
      <c r="BY109" s="37" t="str"/>
      <c r="BZ109" s="37" t="str"/>
      <c r="CA109" s="37" t="str"/>
      <c r="CB109" s="37" t="str"/>
      <c r="CC109" s="37" t="str"/>
      <c r="CD109" s="37" t="str"/>
      <c r="CE109" s="37" t="str"/>
      <c r="CF109" s="37" t="str"/>
      <c r="CG109" s="37" t="str"/>
      <c r="CH109" s="37" t="str"/>
      <c r="CI109" s="37" t="str"/>
      <c r="CJ109" s="37" t="str"/>
      <c r="CK109" s="37" t="str"/>
      <c r="CL109" s="37" t="str"/>
      <c r="CM109" s="37" t="str"/>
      <c r="CN109" s="37" t="str"/>
      <c r="CO109" s="37" t="str"/>
      <c r="CP109" s="37" t="str"/>
      <c r="CQ109" s="37" t="str"/>
      <c r="CR109" s="37" t="str"/>
      <c r="CS109" s="37" t="str"/>
      <c r="CT109" s="37" t="str"/>
      <c r="CU109" s="37" t="str"/>
      <c r="CV109" s="37" t="str"/>
      <c r="CW109" s="37" t="str"/>
      <c r="CX109" s="37" t="str"/>
      <c r="CY109" s="37" t="str"/>
      <c r="CZ109" s="37" t="str"/>
      <c r="DA109" s="37" t="str"/>
      <c r="DB109" s="37" t="str"/>
      <c r="DC109" s="37" t="str"/>
      <c r="DD109" s="37" t="str"/>
      <c r="DE109" s="37" t="str"/>
      <c r="DF109" s="37" t="str"/>
      <c r="DG109" s="37" t="str"/>
      <c r="DH109" s="37" t="str"/>
      <c r="DI109" s="37" t="str"/>
      <c r="DJ109" s="37" t="str"/>
      <c r="DK109" s="37" t="str"/>
      <c r="DL109" s="37" t="str"/>
      <c r="DM109" s="37" t="str"/>
      <c r="DN109" s="37" t="str"/>
      <c r="DO109" s="37" t="str"/>
      <c r="DP109" s="37" t="str"/>
      <c r="DQ109" s="37" t="str"/>
      <c r="DR109" s="37" t="str"/>
      <c r="DS109" s="37" t="str"/>
      <c r="DT109" s="37" t="str"/>
      <c r="DU109" s="37" t="str"/>
      <c r="DV109" s="37" t="str"/>
      <c r="DW109" s="37" t="str"/>
      <c r="DX109" s="37" t="str"/>
      <c r="DY109" s="37" t="str"/>
      <c r="DZ109" s="37" t="str"/>
      <c r="EA109" s="37" t="str"/>
      <c r="EB109" s="37" t="str"/>
      <c r="EC109" s="37" t="str"/>
      <c r="ED109" s="37" t="str"/>
      <c r="EE109" s="37" t="str"/>
      <c r="EF109" s="37" t="str"/>
      <c r="EG109" s="37" t="str"/>
      <c r="EH109" s="37" t="str"/>
      <c r="EI109" s="37" t="str"/>
      <c r="EJ109" s="37" t="str"/>
      <c r="EK109" s="37" t="str"/>
      <c r="EL109" s="37" t="str"/>
      <c r="EM109" s="37" t="str"/>
    </row>
    <row r="110">
      <c r="B110" s="37" t="str"/>
      <c r="C110" s="37" t="str"/>
      <c r="D110" s="37" t="str"/>
      <c r="E110" s="37" t="str"/>
      <c r="F110" s="37" t="str"/>
      <c r="G110" s="37" t="str"/>
      <c r="H110" s="37" t="str"/>
      <c r="I110" s="37" t="str"/>
      <c r="J110" s="37" t="str"/>
      <c r="K110" s="37" t="str"/>
      <c r="L110" s="37" t="str"/>
      <c r="M110" s="37" t="str"/>
      <c r="N110" s="37" t="str"/>
      <c r="O110" s="37" t="str"/>
      <c r="P110" s="37" t="str"/>
      <c r="Q110" s="37" t="str"/>
      <c r="R110" s="37" t="str"/>
      <c r="S110" s="37" t="str"/>
      <c r="T110" s="37" t="str"/>
      <c r="U110" s="37" t="str"/>
      <c r="V110" s="37" t="str"/>
      <c r="W110" s="37" t="str"/>
      <c r="X110" s="37" t="str"/>
      <c r="Y110" s="37" t="str"/>
      <c r="Z110" s="37" t="str"/>
      <c r="AA110" s="37" t="str"/>
      <c r="AB110" s="37" t="str"/>
      <c r="AC110" s="37" t="str"/>
      <c r="AD110" s="37" t="str"/>
      <c r="AE110" s="37" t="str"/>
      <c r="AF110" s="37" t="str"/>
      <c r="AG110" s="37" t="str"/>
      <c r="AH110" s="37" t="str"/>
      <c r="AI110" s="37" t="str"/>
      <c r="AJ110" s="37" t="str"/>
      <c r="AK110" s="37" t="str"/>
      <c r="AL110" s="37" t="str"/>
      <c r="AM110" s="37" t="str"/>
      <c r="AN110" s="37" t="str"/>
      <c r="AO110" s="37" t="str"/>
      <c r="AP110" s="37" t="str"/>
      <c r="AQ110" s="37" t="str"/>
      <c r="AR110" s="37" t="str"/>
      <c r="AS110" s="37" t="str"/>
      <c r="AT110" s="37" t="str"/>
      <c r="AU110" s="37" t="str"/>
      <c r="AV110" s="37" t="str"/>
      <c r="AW110" s="37" t="str"/>
      <c r="AX110" s="37" t="str"/>
      <c r="AY110" s="37" t="str"/>
      <c r="AZ110" s="37" t="str"/>
      <c r="BA110" s="37" t="str"/>
      <c r="BB110" s="37" t="str"/>
      <c r="BC110" s="37" t="str"/>
      <c r="BD110" s="37" t="str"/>
      <c r="BE110" s="37" t="str"/>
      <c r="BF110" s="37" t="str"/>
      <c r="BG110" s="37" t="str"/>
      <c r="BH110" s="37" t="str"/>
      <c r="BI110" s="37" t="str"/>
      <c r="BJ110" s="37" t="str"/>
      <c r="BK110" s="37" t="str"/>
      <c r="BL110" s="37" t="str"/>
      <c r="BM110" s="37" t="str"/>
      <c r="BN110" s="37" t="str"/>
      <c r="BO110" s="37" t="str"/>
      <c r="BP110" s="37" t="str"/>
      <c r="BQ110" s="37" t="str"/>
      <c r="BR110" s="37" t="str"/>
      <c r="BS110" s="37" t="str"/>
      <c r="BT110" s="37" t="str"/>
      <c r="BU110" s="37" t="str"/>
      <c r="BV110" s="37" t="str"/>
      <c r="BW110" s="37" t="str"/>
      <c r="BX110" s="37" t="str"/>
      <c r="BY110" s="37" t="str"/>
      <c r="BZ110" s="37" t="str"/>
      <c r="CA110" s="37" t="str"/>
      <c r="CB110" s="37" t="str"/>
      <c r="CC110" s="37" t="str"/>
      <c r="CD110" s="37" t="str"/>
      <c r="CE110" s="37" t="str"/>
      <c r="CF110" s="37" t="str"/>
      <c r="CG110" s="37" t="str"/>
      <c r="CH110" s="37" t="str"/>
      <c r="CI110" s="37" t="str"/>
      <c r="CJ110" s="37" t="str"/>
      <c r="CK110" s="37" t="str"/>
      <c r="CL110" s="37" t="str"/>
      <c r="CM110" s="37" t="str"/>
      <c r="CN110" s="37" t="str"/>
      <c r="CO110" s="37" t="str"/>
      <c r="CP110" s="37" t="str"/>
      <c r="CQ110" s="37" t="str"/>
      <c r="CR110" s="37" t="str"/>
      <c r="CS110" s="37" t="str"/>
      <c r="CT110" s="37" t="str"/>
      <c r="CU110" s="37" t="str"/>
      <c r="CV110" s="37" t="str"/>
      <c r="CW110" s="37" t="str"/>
      <c r="CX110" s="37" t="str"/>
      <c r="CY110" s="37" t="str"/>
      <c r="CZ110" s="37" t="str"/>
      <c r="DA110" s="37" t="str"/>
      <c r="DB110" s="37" t="str"/>
      <c r="DC110" s="37" t="str"/>
      <c r="DD110" s="37" t="str"/>
      <c r="DE110" s="37" t="str"/>
      <c r="DF110" s="37" t="str"/>
      <c r="DG110" s="37" t="str"/>
      <c r="DH110" s="37" t="str"/>
      <c r="DI110" s="37" t="str"/>
      <c r="DJ110" s="37" t="str"/>
      <c r="DK110" s="37" t="str"/>
      <c r="DL110" s="37" t="str"/>
      <c r="DM110" s="37" t="str"/>
      <c r="DN110" s="37" t="str"/>
      <c r="DO110" s="37" t="str"/>
      <c r="DP110" s="37" t="str"/>
      <c r="DQ110" s="37" t="str"/>
      <c r="DR110" s="37" t="str"/>
      <c r="DS110" s="37" t="str"/>
      <c r="DT110" s="37" t="str"/>
      <c r="DU110" s="37" t="str"/>
      <c r="DV110" s="37" t="str"/>
      <c r="DW110" s="37" t="str"/>
      <c r="DX110" s="37" t="str"/>
      <c r="DY110" s="37" t="str"/>
      <c r="DZ110" s="37" t="str"/>
      <c r="EA110" s="37" t="str"/>
      <c r="EB110" s="37" t="str"/>
      <c r="EC110" s="37" t="str"/>
      <c r="ED110" s="37" t="str"/>
      <c r="EE110" s="37" t="str"/>
      <c r="EF110" s="37" t="str"/>
      <c r="EG110" s="37" t="str"/>
      <c r="EH110" s="37" t="str"/>
      <c r="EI110" s="37" t="str"/>
      <c r="EJ110" s="37" t="str"/>
      <c r="EK110" s="37" t="str"/>
      <c r="EL110" s="37" t="str"/>
      <c r="EM110" s="37" t="str"/>
    </row>
    <row r="111">
      <c r="B111" s="37" t="str"/>
      <c r="C111" s="37" t="str"/>
      <c r="D111" s="37" t="str"/>
      <c r="E111" s="37" t="str"/>
      <c r="F111" s="37" t="str"/>
      <c r="G111" s="37" t="str"/>
      <c r="H111" s="37" t="str"/>
      <c r="I111" s="37" t="str"/>
      <c r="J111" s="37" t="str"/>
      <c r="K111" s="37" t="str"/>
      <c r="L111" s="37" t="str"/>
      <c r="M111" s="37" t="str"/>
      <c r="N111" s="37" t="str"/>
      <c r="O111" s="37" t="str"/>
      <c r="P111" s="37" t="str"/>
      <c r="Q111" s="37" t="str"/>
      <c r="R111" s="37" t="str"/>
      <c r="S111" s="37" t="str"/>
      <c r="T111" s="37" t="str"/>
      <c r="U111" s="37" t="str"/>
      <c r="V111" s="37" t="str"/>
      <c r="W111" s="37" t="str"/>
      <c r="X111" s="37" t="str"/>
      <c r="Y111" s="37" t="str"/>
      <c r="Z111" s="37" t="str"/>
      <c r="AA111" s="37" t="str"/>
      <c r="AB111" s="37" t="str"/>
      <c r="AC111" s="37" t="str"/>
      <c r="AD111" s="37" t="str"/>
      <c r="AE111" s="37" t="str"/>
      <c r="AF111" s="37" t="str"/>
      <c r="AG111" s="37" t="str"/>
      <c r="AH111" s="37" t="str"/>
      <c r="AI111" s="37" t="str"/>
      <c r="AJ111" s="37" t="str"/>
      <c r="AK111" s="37" t="str"/>
      <c r="AL111" s="37" t="str"/>
      <c r="AM111" s="37" t="str"/>
      <c r="AN111" s="37" t="str"/>
      <c r="AO111" s="37" t="str"/>
      <c r="AP111" s="37" t="str"/>
      <c r="AQ111" s="37" t="str"/>
      <c r="AR111" s="37" t="str"/>
      <c r="AS111" s="37" t="str"/>
      <c r="AT111" s="37" t="str"/>
      <c r="AU111" s="37" t="str"/>
      <c r="AV111" s="37" t="str"/>
      <c r="AW111" s="37" t="str"/>
      <c r="AX111" s="37" t="str"/>
      <c r="AY111" s="37" t="str"/>
      <c r="AZ111" s="37" t="str"/>
      <c r="BA111" s="37" t="str"/>
      <c r="BB111" s="37" t="str"/>
      <c r="BC111" s="37" t="str"/>
      <c r="BD111" s="37" t="str"/>
      <c r="BE111" s="37" t="str"/>
      <c r="BF111" s="37" t="str"/>
      <c r="BG111" s="37" t="str"/>
      <c r="BH111" s="37" t="str"/>
      <c r="BI111" s="37" t="str"/>
      <c r="BJ111" s="37" t="str"/>
      <c r="BK111" s="37" t="str"/>
      <c r="BL111" s="37" t="str"/>
      <c r="BM111" s="37" t="str"/>
      <c r="BN111" s="37" t="str"/>
      <c r="BO111" s="37" t="str"/>
      <c r="BP111" s="37" t="str"/>
      <c r="BQ111" s="37" t="str"/>
      <c r="BR111" s="37" t="str"/>
      <c r="BS111" s="37" t="str"/>
      <c r="BT111" s="37" t="str"/>
      <c r="BU111" s="37" t="str"/>
      <c r="BV111" s="37" t="str"/>
      <c r="BW111" s="37" t="str"/>
      <c r="BX111" s="37" t="str"/>
      <c r="BY111" s="37" t="str"/>
      <c r="BZ111" s="37" t="str"/>
      <c r="CA111" s="37" t="str"/>
      <c r="CB111" s="37" t="str"/>
      <c r="CC111" s="37" t="str"/>
      <c r="CD111" s="37" t="str"/>
      <c r="CE111" s="37" t="str"/>
      <c r="CF111" s="37" t="str"/>
      <c r="CG111" s="37" t="str"/>
      <c r="CH111" s="37" t="str"/>
      <c r="CI111" s="37" t="str"/>
      <c r="CJ111" s="37" t="str"/>
      <c r="CK111" s="37" t="str"/>
      <c r="CL111" s="37" t="str"/>
      <c r="CM111" s="37" t="str"/>
      <c r="CN111" s="37" t="str"/>
      <c r="CO111" s="37" t="str"/>
      <c r="CP111" s="37" t="str"/>
      <c r="CQ111" s="37" t="str"/>
      <c r="CR111" s="37" t="str"/>
      <c r="CS111" s="37" t="str"/>
      <c r="CT111" s="37" t="str"/>
      <c r="CU111" s="37" t="str"/>
      <c r="CV111" s="37" t="str"/>
      <c r="CW111" s="37" t="str"/>
      <c r="CX111" s="37" t="str"/>
      <c r="CY111" s="37" t="str"/>
      <c r="CZ111" s="37" t="str"/>
      <c r="DA111" s="37" t="str"/>
      <c r="DB111" s="37" t="str"/>
      <c r="DC111" s="37" t="str"/>
      <c r="DD111" s="37" t="str"/>
      <c r="DE111" s="37" t="str"/>
      <c r="DF111" s="37" t="str"/>
      <c r="DG111" s="37" t="str"/>
      <c r="DH111" s="37" t="str"/>
      <c r="DI111" s="37" t="str"/>
      <c r="DJ111" s="37" t="str"/>
      <c r="DK111" s="37" t="str"/>
      <c r="DL111" s="37" t="str"/>
      <c r="DM111" s="37" t="str"/>
      <c r="DN111" s="37" t="str"/>
      <c r="DO111" s="37" t="str"/>
      <c r="DP111" s="37" t="str"/>
      <c r="DQ111" s="37" t="str"/>
      <c r="DR111" s="37" t="str"/>
      <c r="DS111" s="37" t="str"/>
      <c r="DT111" s="37" t="str"/>
      <c r="DU111" s="37" t="str"/>
      <c r="DV111" s="37" t="str"/>
      <c r="DW111" s="37" t="str"/>
      <c r="DX111" s="37" t="str"/>
      <c r="DY111" s="37" t="str"/>
      <c r="DZ111" s="37" t="str"/>
      <c r="EA111" s="37" t="str"/>
      <c r="EB111" s="37" t="str"/>
      <c r="EC111" s="37" t="str"/>
      <c r="ED111" s="37" t="str"/>
      <c r="EE111" s="37" t="str"/>
      <c r="EF111" s="37" t="str"/>
      <c r="EG111" s="37" t="str"/>
      <c r="EH111" s="37" t="str"/>
      <c r="EI111" s="37" t="str"/>
      <c r="EJ111" s="37" t="str"/>
      <c r="EK111" s="37" t="str"/>
      <c r="EL111" s="37" t="str"/>
      <c r="EM111" s="37" t="str"/>
    </row>
    <row r="112">
      <c r="B112" s="37" t="str"/>
      <c r="C112" s="37" t="str"/>
      <c r="D112" s="37" t="str"/>
      <c r="E112" s="37" t="str"/>
      <c r="F112" s="37" t="str"/>
      <c r="G112" s="37" t="str"/>
      <c r="H112" s="37" t="str"/>
      <c r="I112" s="37" t="str"/>
      <c r="J112" s="37" t="str"/>
      <c r="K112" s="37" t="str"/>
      <c r="L112" s="37" t="str"/>
      <c r="M112" s="37" t="str"/>
      <c r="N112" s="37" t="str"/>
      <c r="O112" s="37" t="str"/>
      <c r="P112" s="37" t="str"/>
      <c r="Q112" s="37" t="str"/>
      <c r="R112" s="37" t="str"/>
      <c r="S112" s="37" t="str"/>
      <c r="T112" s="37" t="str"/>
      <c r="U112" s="37" t="str"/>
      <c r="V112" s="37" t="str"/>
      <c r="W112" s="37" t="str"/>
      <c r="X112" s="37" t="str"/>
      <c r="Y112" s="37" t="str"/>
      <c r="Z112" s="37" t="str"/>
      <c r="AA112" s="37" t="str"/>
      <c r="AB112" s="37" t="str"/>
      <c r="AC112" s="37" t="str"/>
      <c r="AD112" s="37" t="str"/>
      <c r="AE112" s="37" t="str"/>
      <c r="AF112" s="37" t="str"/>
      <c r="AG112" s="37" t="str"/>
      <c r="AH112" s="37" t="str"/>
      <c r="AI112" s="37" t="str"/>
      <c r="AJ112" s="37" t="str"/>
      <c r="AK112" s="37" t="str"/>
      <c r="AL112" s="37" t="str"/>
      <c r="AM112" s="37" t="str"/>
      <c r="AN112" s="37" t="str"/>
      <c r="AO112" s="37" t="str"/>
      <c r="AP112" s="37" t="str"/>
      <c r="AQ112" s="37" t="str"/>
      <c r="AR112" s="37" t="str"/>
      <c r="AS112" s="37" t="str"/>
      <c r="AT112" s="37" t="str"/>
      <c r="AU112" s="37" t="str"/>
      <c r="AV112" s="37" t="str"/>
      <c r="AW112" s="37" t="str"/>
      <c r="AX112" s="37" t="str"/>
      <c r="AY112" s="37" t="str"/>
      <c r="AZ112" s="37" t="str"/>
      <c r="BA112" s="37" t="str"/>
      <c r="BB112" s="37" t="str"/>
      <c r="BC112" s="37" t="str"/>
      <c r="BD112" s="37" t="str"/>
      <c r="BE112" s="37" t="str"/>
      <c r="BF112" s="37" t="str"/>
      <c r="BG112" s="37" t="str"/>
      <c r="BH112" s="37" t="str"/>
      <c r="BI112" s="37" t="str"/>
      <c r="BJ112" s="37" t="str"/>
      <c r="BK112" s="37" t="str"/>
      <c r="BL112" s="37" t="str"/>
      <c r="BM112" s="37" t="str"/>
      <c r="BN112" s="37" t="str"/>
      <c r="BO112" s="37" t="str"/>
      <c r="BP112" s="37" t="str"/>
      <c r="BQ112" s="37" t="str"/>
      <c r="BR112" s="37" t="str"/>
      <c r="BS112" s="37" t="str"/>
      <c r="BT112" s="37" t="str"/>
      <c r="BU112" s="37" t="str"/>
      <c r="BV112" s="37" t="str"/>
      <c r="BW112" s="37" t="str"/>
      <c r="BX112" s="37" t="str"/>
      <c r="BY112" s="37" t="str"/>
      <c r="BZ112" s="37" t="str"/>
      <c r="CA112" s="37" t="str"/>
      <c r="CB112" s="37" t="str"/>
      <c r="CC112" s="37" t="str"/>
      <c r="CD112" s="37" t="str"/>
      <c r="CE112" s="37" t="str"/>
      <c r="CF112" s="37" t="str"/>
      <c r="CG112" s="37" t="str"/>
      <c r="CH112" s="37" t="str"/>
      <c r="CI112" s="37" t="str"/>
      <c r="CJ112" s="37" t="str"/>
      <c r="CK112" s="37" t="str"/>
      <c r="CL112" s="37" t="str"/>
      <c r="CM112" s="37" t="str"/>
      <c r="CN112" s="37" t="str"/>
      <c r="CO112" s="37" t="str"/>
      <c r="CP112" s="37" t="str"/>
      <c r="CQ112" s="37" t="str"/>
      <c r="CR112" s="37" t="str"/>
      <c r="CS112" s="37" t="str"/>
      <c r="CT112" s="37" t="str"/>
      <c r="CU112" s="37" t="str"/>
      <c r="CV112" s="37" t="str"/>
      <c r="CW112" s="37" t="str"/>
      <c r="CX112" s="37" t="str"/>
      <c r="CY112" s="37" t="str"/>
      <c r="CZ112" s="37" t="str"/>
      <c r="DA112" s="37" t="str"/>
      <c r="DB112" s="37" t="str"/>
      <c r="DC112" s="37" t="str"/>
      <c r="DD112" s="37" t="str"/>
      <c r="DE112" s="37" t="str"/>
      <c r="DF112" s="37" t="str"/>
      <c r="DG112" s="37" t="str"/>
      <c r="DH112" s="37" t="str"/>
      <c r="DI112" s="37" t="str"/>
      <c r="DJ112" s="37" t="str"/>
      <c r="DK112" s="37" t="str"/>
      <c r="DL112" s="37" t="str"/>
      <c r="DM112" s="37" t="str"/>
      <c r="DN112" s="37" t="str"/>
      <c r="DO112" s="37" t="str"/>
      <c r="DP112" s="37" t="str"/>
      <c r="DQ112" s="37" t="str"/>
      <c r="DR112" s="37" t="str"/>
      <c r="DS112" s="37" t="str"/>
      <c r="DT112" s="37" t="str"/>
      <c r="DU112" s="37" t="str"/>
      <c r="DV112" s="37" t="str"/>
      <c r="DW112" s="37" t="str"/>
      <c r="DX112" s="37" t="str"/>
      <c r="DY112" s="37" t="str"/>
      <c r="DZ112" s="37" t="str"/>
      <c r="EA112" s="37" t="str"/>
      <c r="EB112" s="37" t="str"/>
      <c r="EC112" s="37" t="str"/>
      <c r="ED112" s="37" t="str"/>
      <c r="EE112" s="37" t="str"/>
      <c r="EF112" s="37" t="str"/>
      <c r="EG112" s="37" t="str"/>
      <c r="EH112" s="37" t="str"/>
      <c r="EI112" s="37" t="str"/>
      <c r="EJ112" s="37" t="str"/>
      <c r="EK112" s="37" t="str"/>
      <c r="EL112" s="37" t="str"/>
      <c r="EM112" s="37" t="str"/>
    </row>
    <row r="113">
      <c r="B113" s="37" t="str"/>
      <c r="C113" s="37" t="str"/>
      <c r="D113" s="37" t="str"/>
      <c r="E113" s="37" t="str"/>
      <c r="F113" s="37" t="str"/>
      <c r="G113" s="37" t="str"/>
      <c r="H113" s="37" t="str"/>
      <c r="I113" s="37" t="str"/>
      <c r="J113" s="37" t="str"/>
      <c r="K113" s="37" t="str"/>
      <c r="L113" s="37" t="str"/>
      <c r="M113" s="37" t="str"/>
      <c r="N113" s="37" t="str"/>
      <c r="O113" s="37" t="str"/>
      <c r="P113" s="37" t="str"/>
      <c r="Q113" s="37" t="str"/>
      <c r="R113" s="37" t="str"/>
      <c r="S113" s="37" t="str"/>
      <c r="T113" s="37" t="str"/>
      <c r="U113" s="37" t="str"/>
      <c r="V113" s="37" t="str"/>
      <c r="W113" s="37" t="str"/>
      <c r="X113" s="37" t="str"/>
      <c r="Y113" s="37" t="str"/>
      <c r="Z113" s="37" t="str"/>
      <c r="AA113" s="37" t="str"/>
      <c r="AB113" s="37" t="str"/>
      <c r="AC113" s="37" t="str"/>
      <c r="AD113" s="37" t="str"/>
      <c r="AE113" s="37" t="str"/>
      <c r="AF113" s="37" t="str"/>
      <c r="AG113" s="37" t="str"/>
      <c r="AH113" s="37" t="str"/>
      <c r="AI113" s="37" t="str"/>
      <c r="AJ113" s="37" t="str"/>
      <c r="AK113" s="37" t="str"/>
      <c r="AL113" s="37" t="str"/>
      <c r="AM113" s="37" t="str"/>
      <c r="AN113" s="37" t="str"/>
      <c r="AO113" s="37" t="str"/>
      <c r="AP113" s="37" t="str"/>
      <c r="AQ113" s="37" t="str"/>
      <c r="AR113" s="37" t="str"/>
      <c r="AS113" s="37" t="str"/>
      <c r="AT113" s="37" t="str"/>
      <c r="AU113" s="37" t="str"/>
      <c r="AV113" s="37" t="str"/>
      <c r="AW113" s="37" t="str"/>
      <c r="AX113" s="37" t="str"/>
      <c r="AY113" s="37" t="str"/>
      <c r="AZ113" s="37" t="str"/>
      <c r="BA113" s="37" t="str"/>
      <c r="BB113" s="37" t="str"/>
      <c r="BC113" s="37" t="str"/>
      <c r="BD113" s="37" t="str"/>
      <c r="BE113" s="37" t="str"/>
      <c r="BF113" s="37" t="str"/>
      <c r="BG113" s="37" t="str"/>
      <c r="BH113" s="37" t="str"/>
      <c r="BI113" s="37" t="str"/>
      <c r="BJ113" s="37" t="str"/>
      <c r="BK113" s="37" t="str"/>
      <c r="BL113" s="37" t="str"/>
      <c r="BM113" s="37" t="str"/>
      <c r="BN113" s="37" t="str"/>
      <c r="BO113" s="37" t="str"/>
      <c r="BP113" s="37" t="str"/>
      <c r="BQ113" s="37" t="str"/>
      <c r="BR113" s="37" t="str"/>
      <c r="BS113" s="37" t="str"/>
      <c r="BT113" s="37" t="str"/>
      <c r="BU113" s="37" t="str"/>
      <c r="BV113" s="37" t="str"/>
      <c r="BW113" s="37" t="str"/>
      <c r="BX113" s="37" t="str"/>
      <c r="BY113" s="37" t="str"/>
      <c r="BZ113" s="37" t="str"/>
      <c r="CA113" s="37" t="str"/>
      <c r="CB113" s="37" t="str"/>
      <c r="CC113" s="37" t="str"/>
      <c r="CD113" s="37" t="str"/>
      <c r="CE113" s="37" t="str"/>
      <c r="CF113" s="37" t="str"/>
      <c r="CG113" s="37" t="str"/>
      <c r="CH113" s="37" t="str"/>
      <c r="CI113" s="37" t="str"/>
      <c r="CJ113" s="37" t="str"/>
      <c r="CK113" s="37" t="str"/>
      <c r="CL113" s="37" t="str"/>
      <c r="CM113" s="37" t="str"/>
      <c r="CN113" s="37" t="str"/>
      <c r="CO113" s="37" t="str"/>
      <c r="CP113" s="37" t="str"/>
      <c r="CQ113" s="37" t="str"/>
      <c r="CR113" s="37" t="str"/>
      <c r="CS113" s="37" t="str"/>
      <c r="CT113" s="37" t="str"/>
      <c r="CU113" s="37" t="str"/>
      <c r="CV113" s="37" t="str"/>
      <c r="CW113" s="37" t="str"/>
      <c r="CX113" s="37" t="str"/>
      <c r="CY113" s="37" t="str"/>
      <c r="CZ113" s="37" t="str"/>
      <c r="DA113" s="37" t="str"/>
      <c r="DB113" s="37" t="str"/>
      <c r="DC113" s="37" t="str"/>
      <c r="DD113" s="37" t="str"/>
      <c r="DE113" s="37" t="str"/>
      <c r="DF113" s="37" t="str"/>
      <c r="DG113" s="37" t="str"/>
      <c r="DH113" s="37" t="str"/>
      <c r="DI113" s="37" t="str"/>
      <c r="DJ113" s="37" t="str"/>
      <c r="DK113" s="37" t="str"/>
      <c r="DL113" s="37" t="str"/>
      <c r="DM113" s="37" t="str"/>
      <c r="DN113" s="37" t="str"/>
      <c r="DO113" s="37" t="str"/>
      <c r="DP113" s="37" t="str"/>
      <c r="DQ113" s="37" t="str"/>
      <c r="DR113" s="37" t="str"/>
      <c r="DS113" s="37" t="str"/>
      <c r="DT113" s="37" t="str"/>
      <c r="DU113" s="37" t="str"/>
      <c r="DV113" s="37" t="str"/>
      <c r="DW113" s="37" t="str"/>
      <c r="DX113" s="37" t="str"/>
      <c r="DY113" s="37" t="str"/>
      <c r="DZ113" s="37" t="str"/>
      <c r="EA113" s="37" t="str"/>
      <c r="EB113" s="37" t="str"/>
      <c r="EC113" s="37" t="str"/>
      <c r="ED113" s="37" t="str"/>
      <c r="EE113" s="37" t="str"/>
      <c r="EF113" s="37" t="str"/>
      <c r="EG113" s="37" t="str"/>
      <c r="EH113" s="37" t="str"/>
      <c r="EI113" s="37" t="str"/>
      <c r="EJ113" s="37" t="str"/>
      <c r="EK113" s="37" t="str"/>
      <c r="EL113" s="37" t="str"/>
      <c r="EM113" s="37" t="str"/>
    </row>
    <row r="114">
      <c r="B114" s="37" t="str"/>
      <c r="C114" s="37" t="str"/>
      <c r="D114" s="37" t="str"/>
      <c r="E114" s="37" t="str"/>
      <c r="F114" s="37" t="str"/>
      <c r="G114" s="37" t="str"/>
      <c r="H114" s="37" t="str"/>
      <c r="I114" s="37" t="str"/>
      <c r="J114" s="37" t="str"/>
      <c r="K114" s="37" t="str"/>
      <c r="L114" s="37" t="str"/>
      <c r="M114" s="37" t="str"/>
      <c r="N114" s="37" t="str"/>
      <c r="O114" s="37" t="str"/>
      <c r="P114" s="37" t="str"/>
      <c r="Q114" s="37" t="str"/>
      <c r="R114" s="37" t="str"/>
      <c r="S114" s="37" t="str"/>
      <c r="T114" s="37" t="str"/>
      <c r="U114" s="37" t="str"/>
      <c r="V114" s="37" t="str"/>
      <c r="W114" s="37" t="str"/>
      <c r="X114" s="37" t="str"/>
      <c r="Y114" s="37" t="str"/>
      <c r="Z114" s="37" t="str"/>
      <c r="AA114" s="37" t="str"/>
      <c r="AB114" s="37" t="str"/>
      <c r="AC114" s="37" t="str"/>
      <c r="AD114" s="37" t="str"/>
      <c r="AE114" s="37" t="str"/>
      <c r="AF114" s="37" t="str"/>
      <c r="AG114" s="37" t="str"/>
      <c r="AH114" s="37" t="str"/>
      <c r="AI114" s="37" t="str"/>
      <c r="AJ114" s="37" t="str"/>
      <c r="AK114" s="37" t="str"/>
      <c r="AL114" s="37" t="str"/>
      <c r="AM114" s="37" t="str"/>
      <c r="AN114" s="37" t="str"/>
      <c r="AO114" s="37" t="str"/>
      <c r="AP114" s="37" t="str"/>
      <c r="AQ114" s="37" t="str"/>
      <c r="AR114" s="37" t="str"/>
      <c r="AS114" s="37" t="str"/>
      <c r="AT114" s="37" t="str"/>
      <c r="AU114" s="37" t="str"/>
      <c r="AV114" s="37" t="str"/>
      <c r="AW114" s="37" t="str"/>
      <c r="AX114" s="37" t="str"/>
      <c r="AY114" s="37" t="str"/>
      <c r="AZ114" s="37" t="str"/>
      <c r="BA114" s="37" t="str"/>
      <c r="BB114" s="37" t="str"/>
      <c r="BC114" s="37" t="str"/>
      <c r="BD114" s="37" t="str"/>
      <c r="BE114" s="37" t="str"/>
      <c r="BF114" s="37" t="str"/>
      <c r="BG114" s="37" t="str"/>
      <c r="BH114" s="37" t="str"/>
      <c r="BI114" s="37" t="str"/>
      <c r="BJ114" s="37" t="str"/>
      <c r="BK114" s="37" t="str"/>
      <c r="BL114" s="37" t="str"/>
      <c r="BM114" s="37" t="str"/>
      <c r="BN114" s="37" t="str"/>
      <c r="BO114" s="37" t="str"/>
      <c r="BP114" s="37" t="str"/>
      <c r="BQ114" s="37" t="str"/>
      <c r="BR114" s="37" t="str"/>
      <c r="BS114" s="37" t="str"/>
      <c r="BT114" s="37" t="str"/>
      <c r="BU114" s="37" t="str"/>
      <c r="BV114" s="37" t="str"/>
      <c r="BW114" s="37" t="str"/>
      <c r="BX114" s="37" t="str"/>
      <c r="BY114" s="37" t="str"/>
      <c r="BZ114" s="37" t="str"/>
      <c r="CA114" s="37" t="str"/>
      <c r="CB114" s="37" t="str"/>
      <c r="CC114" s="37" t="str"/>
      <c r="CD114" s="37" t="str"/>
      <c r="CE114" s="37" t="str"/>
      <c r="CF114" s="37" t="str"/>
      <c r="CG114" s="37" t="str"/>
      <c r="CH114" s="37" t="str"/>
      <c r="CI114" s="37" t="str"/>
      <c r="CJ114" s="37" t="str"/>
      <c r="CK114" s="37" t="str"/>
      <c r="CL114" s="37" t="str"/>
      <c r="CM114" s="37" t="str"/>
      <c r="CN114" s="37" t="str"/>
      <c r="CO114" s="37" t="str"/>
      <c r="CP114" s="37" t="str"/>
      <c r="CQ114" s="37" t="str"/>
      <c r="CR114" s="37" t="str"/>
      <c r="CS114" s="37" t="str"/>
      <c r="CT114" s="37" t="str"/>
      <c r="CU114" s="37" t="str"/>
      <c r="CV114" s="37" t="str"/>
      <c r="CW114" s="37" t="str"/>
      <c r="CX114" s="37" t="str"/>
      <c r="CY114" s="37" t="str"/>
      <c r="CZ114" s="37" t="str"/>
      <c r="DA114" s="37" t="str"/>
      <c r="DB114" s="37" t="str"/>
      <c r="DC114" s="37" t="str"/>
      <c r="DD114" s="37" t="str"/>
      <c r="DE114" s="37" t="str"/>
      <c r="DF114" s="37" t="str"/>
      <c r="DG114" s="37" t="str"/>
      <c r="DH114" s="37" t="str"/>
      <c r="DI114" s="37" t="str"/>
      <c r="DJ114" s="37" t="str"/>
      <c r="DK114" s="37" t="str"/>
      <c r="DL114" s="37" t="str"/>
      <c r="DM114" s="37" t="str"/>
      <c r="DN114" s="37" t="str"/>
      <c r="DO114" s="37" t="str"/>
      <c r="DP114" s="37" t="str"/>
      <c r="DQ114" s="37" t="str"/>
      <c r="DR114" s="37" t="str"/>
      <c r="DS114" s="37" t="str"/>
      <c r="DT114" s="37" t="str"/>
      <c r="DU114" s="37" t="str"/>
      <c r="DV114" s="37" t="str"/>
      <c r="DW114" s="37" t="str"/>
      <c r="DX114" s="37" t="str"/>
      <c r="DY114" s="37" t="str"/>
      <c r="DZ114" s="37" t="str"/>
      <c r="EA114" s="37" t="str"/>
      <c r="EB114" s="37" t="str"/>
      <c r="EC114" s="37" t="str"/>
      <c r="ED114" s="37" t="str"/>
      <c r="EE114" s="37" t="str"/>
      <c r="EF114" s="37" t="str"/>
      <c r="EG114" s="37" t="str"/>
      <c r="EH114" s="37" t="str"/>
      <c r="EI114" s="37" t="str"/>
      <c r="EJ114" s="37" t="str"/>
      <c r="EK114" s="37" t="str"/>
      <c r="EL114" s="37" t="str"/>
      <c r="EM114" s="37" t="str"/>
    </row>
    <row r="115">
      <c r="B115" s="37" t="str"/>
      <c r="C115" s="37" t="str"/>
      <c r="D115" s="37" t="str"/>
      <c r="E115" s="37" t="str"/>
      <c r="F115" s="37" t="str"/>
      <c r="G115" s="37" t="str"/>
      <c r="H115" s="37" t="str"/>
      <c r="I115" s="37" t="str"/>
      <c r="J115" s="37" t="str"/>
      <c r="K115" s="37" t="str"/>
      <c r="L115" s="37" t="str"/>
      <c r="M115" s="37" t="str"/>
      <c r="N115" s="37" t="str"/>
      <c r="O115" s="37" t="str"/>
      <c r="P115" s="37" t="str"/>
      <c r="Q115" s="37" t="str"/>
      <c r="R115" s="37" t="str"/>
      <c r="S115" s="37" t="str"/>
      <c r="T115" s="37" t="str"/>
      <c r="U115" s="37" t="str"/>
      <c r="V115" s="37" t="str"/>
      <c r="W115" s="37" t="str"/>
      <c r="X115" s="37" t="str"/>
      <c r="Y115" s="37" t="str"/>
      <c r="Z115" s="37" t="str"/>
      <c r="AA115" s="37" t="str"/>
      <c r="AB115" s="37" t="str"/>
      <c r="AC115" s="37" t="str"/>
      <c r="AD115" s="37" t="str"/>
      <c r="AE115" s="37" t="str"/>
      <c r="AF115" s="37" t="str"/>
      <c r="AG115" s="37" t="str"/>
      <c r="AH115" s="37" t="str"/>
      <c r="AI115" s="37" t="str"/>
      <c r="AJ115" s="37" t="str"/>
      <c r="AK115" s="37" t="str"/>
      <c r="AL115" s="37" t="str"/>
      <c r="AM115" s="37" t="str"/>
      <c r="AN115" s="37" t="str"/>
      <c r="AO115" s="37" t="str"/>
      <c r="AP115" s="37" t="str"/>
      <c r="AQ115" s="37" t="str"/>
      <c r="AR115" s="37" t="str"/>
      <c r="AS115" s="37" t="str"/>
      <c r="AT115" s="37" t="str"/>
      <c r="AU115" s="37" t="str"/>
      <c r="AV115" s="37" t="str"/>
      <c r="AW115" s="37" t="str"/>
      <c r="AX115" s="37" t="str"/>
      <c r="AY115" s="37" t="str"/>
      <c r="AZ115" s="37" t="str"/>
      <c r="BA115" s="37" t="str"/>
      <c r="BB115" s="37" t="str"/>
      <c r="BC115" s="37" t="str"/>
      <c r="BD115" s="37" t="str"/>
      <c r="BE115" s="37" t="str"/>
      <c r="BF115" s="37" t="str"/>
      <c r="BG115" s="37" t="str"/>
      <c r="BH115" s="37" t="str"/>
      <c r="BI115" s="37" t="str"/>
      <c r="BJ115" s="37" t="str"/>
      <c r="BK115" s="37" t="str"/>
      <c r="BL115" s="37" t="str"/>
      <c r="BM115" s="37" t="str"/>
      <c r="BN115" s="37" t="str"/>
      <c r="BO115" s="37" t="str"/>
      <c r="BP115" s="37" t="str"/>
      <c r="BQ115" s="37" t="str"/>
      <c r="BR115" s="37" t="str"/>
      <c r="BS115" s="37" t="str"/>
      <c r="BT115" s="37" t="str"/>
      <c r="BU115" s="37" t="str"/>
      <c r="BV115" s="37" t="str"/>
      <c r="BW115" s="37" t="str"/>
      <c r="BX115" s="37" t="str"/>
      <c r="BY115" s="37" t="str"/>
      <c r="BZ115" s="37" t="str"/>
      <c r="CA115" s="37" t="str"/>
      <c r="CB115" s="37" t="str"/>
      <c r="CC115" s="37" t="str"/>
      <c r="CD115" s="37" t="str"/>
      <c r="CE115" s="37" t="str"/>
      <c r="CF115" s="37" t="str"/>
      <c r="CG115" s="37" t="str"/>
      <c r="CH115" s="37" t="str"/>
      <c r="CI115" s="37" t="str"/>
      <c r="CJ115" s="37" t="str"/>
      <c r="CK115" s="37" t="str"/>
      <c r="CL115" s="37" t="str"/>
      <c r="CM115" s="37" t="str"/>
      <c r="CN115" s="37" t="str"/>
      <c r="CO115" s="37" t="str"/>
      <c r="CP115" s="37" t="str"/>
      <c r="CQ115" s="37" t="str"/>
      <c r="CR115" s="37" t="str"/>
      <c r="CS115" s="37" t="str"/>
      <c r="CT115" s="37" t="str"/>
      <c r="CU115" s="37" t="str"/>
      <c r="CV115" s="37" t="str"/>
      <c r="CW115" s="37" t="str"/>
      <c r="CX115" s="37" t="str"/>
      <c r="CY115" s="37" t="str"/>
      <c r="CZ115" s="37" t="str"/>
      <c r="DA115" s="37" t="str"/>
      <c r="DB115" s="37" t="str"/>
      <c r="DC115" s="37" t="str"/>
      <c r="DD115" s="37" t="str"/>
      <c r="DE115" s="37" t="str"/>
      <c r="DF115" s="37" t="str"/>
      <c r="DG115" s="37" t="str"/>
      <c r="DH115" s="37" t="str"/>
      <c r="DI115" s="37" t="str"/>
      <c r="DJ115" s="37" t="str"/>
      <c r="DK115" s="37" t="str"/>
      <c r="DL115" s="37" t="str"/>
      <c r="DM115" s="37" t="str"/>
      <c r="DN115" s="37" t="str"/>
      <c r="DO115" s="37" t="str"/>
      <c r="DP115" s="37" t="str"/>
      <c r="DQ115" s="37" t="str"/>
      <c r="DR115" s="37" t="str"/>
      <c r="DS115" s="37" t="str"/>
      <c r="DT115" s="37" t="str"/>
      <c r="DU115" s="37" t="str"/>
      <c r="DV115" s="37" t="str"/>
      <c r="DW115" s="37" t="str"/>
      <c r="DX115" s="37" t="str"/>
      <c r="DY115" s="37" t="str"/>
      <c r="DZ115" s="37" t="str"/>
      <c r="EA115" s="37" t="str"/>
      <c r="EB115" s="37" t="str"/>
      <c r="EC115" s="37" t="str"/>
      <c r="ED115" s="37" t="str"/>
      <c r="EE115" s="37" t="str"/>
      <c r="EF115" s="37" t="str"/>
      <c r="EG115" s="37" t="str"/>
      <c r="EH115" s="37" t="str"/>
      <c r="EI115" s="37" t="str"/>
      <c r="EJ115" s="37" t="str"/>
      <c r="EK115" s="37" t="str"/>
      <c r="EL115" s="37" t="str"/>
      <c r="EM115" s="37" t="str"/>
    </row>
    <row r="116">
      <c r="B116" s="37" t="str"/>
      <c r="C116" s="37" t="str"/>
      <c r="D116" s="37" t="str"/>
      <c r="E116" s="37" t="str"/>
      <c r="F116" s="37" t="str"/>
      <c r="G116" s="37" t="str"/>
      <c r="H116" s="37" t="str"/>
      <c r="I116" s="37" t="str"/>
      <c r="J116" s="37" t="str"/>
      <c r="K116" s="37" t="str"/>
      <c r="L116" s="37" t="str"/>
      <c r="M116" s="37" t="str"/>
      <c r="N116" s="37" t="str"/>
      <c r="O116" s="37" t="str"/>
      <c r="P116" s="37" t="str"/>
      <c r="Q116" s="37" t="str"/>
      <c r="R116" s="37" t="str"/>
      <c r="S116" s="37" t="str"/>
      <c r="T116" s="37" t="str"/>
      <c r="U116" s="37" t="str"/>
      <c r="V116" s="37" t="str"/>
      <c r="W116" s="37" t="str"/>
      <c r="X116" s="37" t="str"/>
      <c r="Y116" s="37" t="str"/>
      <c r="Z116" s="37" t="str"/>
      <c r="AA116" s="37" t="str"/>
      <c r="AB116" s="37" t="str"/>
      <c r="AC116" s="37" t="str"/>
      <c r="AD116" s="37" t="str"/>
      <c r="AE116" s="37" t="str"/>
      <c r="AF116" s="37" t="str"/>
      <c r="AG116" s="37" t="str"/>
      <c r="AH116" s="37" t="str"/>
      <c r="AI116" s="37" t="str"/>
      <c r="AJ116" s="37" t="str"/>
      <c r="AK116" s="37" t="str"/>
      <c r="AL116" s="37" t="str"/>
      <c r="AM116" s="37" t="str"/>
      <c r="AN116" s="37" t="str"/>
      <c r="AO116" s="37" t="str"/>
      <c r="AP116" s="37" t="str"/>
      <c r="AQ116" s="37" t="str"/>
      <c r="AR116" s="37" t="str"/>
      <c r="AS116" s="37" t="str"/>
      <c r="AT116" s="37" t="str"/>
      <c r="AU116" s="37" t="str"/>
      <c r="AV116" s="37" t="str"/>
      <c r="AW116" s="37" t="str"/>
      <c r="AX116" s="37" t="str"/>
      <c r="AY116" s="37" t="str"/>
      <c r="AZ116" s="37" t="str"/>
      <c r="BA116" s="37" t="str"/>
      <c r="BB116" s="37" t="str"/>
      <c r="BC116" s="37" t="str"/>
      <c r="BD116" s="37" t="str"/>
      <c r="BE116" s="37" t="str"/>
      <c r="BF116" s="37" t="str"/>
      <c r="BG116" s="37" t="str"/>
      <c r="BH116" s="37" t="str"/>
      <c r="BI116" s="37" t="str"/>
      <c r="BJ116" s="37" t="str"/>
      <c r="BK116" s="37" t="str"/>
      <c r="BL116" s="37" t="str"/>
      <c r="BM116" s="37" t="str"/>
      <c r="BN116" s="37" t="str"/>
      <c r="BO116" s="37" t="str"/>
      <c r="BP116" s="37" t="str"/>
      <c r="BQ116" s="37" t="str"/>
      <c r="BR116" s="37" t="str"/>
      <c r="BS116" s="37" t="str"/>
      <c r="BT116" s="37" t="str"/>
      <c r="BU116" s="37" t="str"/>
      <c r="BV116" s="37" t="str"/>
      <c r="BW116" s="37" t="str"/>
      <c r="BX116" s="37" t="str"/>
      <c r="BY116" s="37" t="str"/>
      <c r="BZ116" s="37" t="str"/>
      <c r="CA116" s="37" t="str"/>
      <c r="CB116" s="37" t="str"/>
      <c r="CC116" s="37" t="str"/>
      <c r="CD116" s="37" t="str"/>
      <c r="CE116" s="37" t="str"/>
      <c r="CF116" s="37" t="str"/>
      <c r="CG116" s="37" t="str"/>
      <c r="CH116" s="37" t="str"/>
      <c r="CI116" s="37" t="str"/>
      <c r="CJ116" s="37" t="str"/>
      <c r="CK116" s="37" t="str"/>
      <c r="CL116" s="37" t="str"/>
      <c r="CM116" s="37" t="str"/>
      <c r="CN116" s="37" t="str"/>
      <c r="CO116" s="37" t="str"/>
      <c r="CP116" s="37" t="str"/>
      <c r="CQ116" s="37" t="str"/>
      <c r="CR116" s="37" t="str"/>
      <c r="CS116" s="37" t="str"/>
      <c r="CT116" s="37" t="str"/>
      <c r="CU116" s="37" t="str"/>
      <c r="CV116" s="37" t="str"/>
      <c r="CW116" s="37" t="str"/>
      <c r="CX116" s="37" t="str"/>
      <c r="CY116" s="37" t="str"/>
      <c r="CZ116" s="37" t="str"/>
      <c r="DA116" s="37" t="str"/>
      <c r="DB116" s="37" t="str"/>
      <c r="DC116" s="37" t="str"/>
      <c r="DD116" s="37" t="str"/>
      <c r="DE116" s="37" t="str"/>
      <c r="DF116" s="37" t="str"/>
      <c r="DG116" s="37" t="str"/>
      <c r="DH116" s="37" t="str"/>
      <c r="DI116" s="37" t="str"/>
      <c r="DJ116" s="37" t="str"/>
      <c r="DK116" s="37" t="str"/>
      <c r="DL116" s="37" t="str"/>
      <c r="DM116" s="37" t="str"/>
      <c r="DN116" s="37" t="str"/>
      <c r="DO116" s="37" t="str"/>
      <c r="DP116" s="37" t="str"/>
      <c r="DQ116" s="37" t="str"/>
      <c r="DR116" s="37" t="str"/>
      <c r="DS116" s="37" t="str"/>
      <c r="DT116" s="37" t="str"/>
      <c r="DU116" s="37" t="str"/>
      <c r="DV116" s="37" t="str"/>
      <c r="DW116" s="37" t="str"/>
      <c r="DX116" s="37" t="str"/>
      <c r="DY116" s="37" t="str"/>
      <c r="DZ116" s="37" t="str"/>
      <c r="EA116" s="37" t="str"/>
      <c r="EB116" s="37" t="str"/>
      <c r="EC116" s="37" t="str"/>
      <c r="ED116" s="37" t="str"/>
      <c r="EE116" s="37" t="str"/>
      <c r="EF116" s="37" t="str"/>
      <c r="EG116" s="37" t="str"/>
      <c r="EH116" s="37" t="str"/>
      <c r="EI116" s="37" t="str"/>
      <c r="EJ116" s="37" t="str"/>
      <c r="EK116" s="37" t="str"/>
      <c r="EL116" s="37" t="str"/>
      <c r="EM116" s="37" t="str"/>
    </row>
    <row r="117">
      <c r="B117" s="37" t="str"/>
      <c r="C117" s="37" t="str"/>
      <c r="D117" s="37" t="str"/>
      <c r="E117" s="37" t="str"/>
      <c r="F117" s="37" t="str"/>
      <c r="G117" s="37" t="str"/>
      <c r="H117" s="37" t="str"/>
      <c r="I117" s="37" t="str"/>
      <c r="J117" s="37" t="str"/>
      <c r="K117" s="37" t="str"/>
      <c r="L117" s="37" t="str"/>
      <c r="M117" s="37" t="str"/>
      <c r="N117" s="37" t="str"/>
      <c r="O117" s="37" t="str"/>
      <c r="P117" s="37" t="str"/>
      <c r="Q117" s="37" t="str"/>
      <c r="R117" s="37" t="str"/>
      <c r="S117" s="37" t="str"/>
      <c r="T117" s="37" t="str"/>
      <c r="U117" s="37" t="str"/>
      <c r="V117" s="37" t="str"/>
      <c r="W117" s="37" t="str"/>
      <c r="X117" s="37" t="str"/>
      <c r="Y117" s="37" t="str"/>
      <c r="Z117" s="37" t="str"/>
      <c r="AA117" s="37" t="str"/>
      <c r="AB117" s="37" t="str"/>
      <c r="AC117" s="37" t="str"/>
      <c r="AD117" s="37" t="str"/>
      <c r="AE117" s="37" t="str"/>
      <c r="AF117" s="37" t="str"/>
      <c r="AG117" s="37" t="str"/>
      <c r="AH117" s="37" t="str"/>
      <c r="AI117" s="37" t="str"/>
      <c r="AJ117" s="37" t="str"/>
      <c r="AK117" s="37" t="str"/>
      <c r="AL117" s="37" t="str"/>
      <c r="AM117" s="37" t="str"/>
      <c r="AN117" s="37" t="str"/>
      <c r="AO117" s="37" t="str"/>
      <c r="AP117" s="37" t="str"/>
      <c r="AQ117" s="37" t="str"/>
      <c r="AR117" s="37" t="str"/>
      <c r="AS117" s="37" t="str"/>
      <c r="AT117" s="37" t="str"/>
      <c r="AU117" s="37" t="str"/>
      <c r="AV117" s="37" t="str"/>
      <c r="AW117" s="37" t="str"/>
      <c r="AX117" s="37" t="str"/>
      <c r="AY117" s="37" t="str"/>
      <c r="AZ117" s="37" t="str"/>
      <c r="BA117" s="37" t="str"/>
      <c r="BB117" s="37" t="str"/>
      <c r="BC117" s="37" t="str"/>
      <c r="BD117" s="37" t="str"/>
      <c r="BE117" s="37" t="str"/>
      <c r="BF117" s="37" t="str"/>
      <c r="BG117" s="37" t="str"/>
      <c r="BH117" s="37" t="str"/>
      <c r="BI117" s="37" t="str"/>
      <c r="BJ117" s="37" t="str"/>
      <c r="BK117" s="37" t="str"/>
      <c r="BL117" s="37" t="str"/>
      <c r="BM117" s="37" t="str"/>
      <c r="BN117" s="37" t="str"/>
      <c r="BO117" s="37" t="str"/>
      <c r="BP117" s="37" t="str"/>
      <c r="BQ117" s="37" t="str"/>
      <c r="BR117" s="37" t="str"/>
      <c r="BS117" s="37" t="str"/>
      <c r="BT117" s="37" t="str"/>
      <c r="BU117" s="37" t="str"/>
      <c r="BV117" s="37" t="str"/>
      <c r="BW117" s="37" t="str"/>
      <c r="BX117" s="37" t="str"/>
      <c r="BY117" s="37" t="str"/>
      <c r="BZ117" s="37" t="str"/>
      <c r="CA117" s="37" t="str"/>
      <c r="CB117" s="37" t="str"/>
      <c r="CC117" s="37" t="str"/>
      <c r="CD117" s="37" t="str"/>
      <c r="CE117" s="37" t="str"/>
      <c r="CF117" s="37" t="str"/>
      <c r="CG117" s="37" t="str"/>
      <c r="CH117" s="37" t="str"/>
      <c r="CI117" s="37" t="str"/>
      <c r="CJ117" s="37" t="str"/>
      <c r="CK117" s="37" t="str"/>
      <c r="CL117" s="37" t="str"/>
      <c r="CM117" s="37" t="str"/>
      <c r="CN117" s="37" t="str"/>
      <c r="CO117" s="37" t="str"/>
      <c r="CP117" s="37" t="str"/>
      <c r="CQ117" s="37" t="str"/>
      <c r="CR117" s="37" t="str"/>
      <c r="CS117" s="37" t="str"/>
      <c r="CT117" s="37" t="str"/>
      <c r="CU117" s="37" t="str"/>
      <c r="CV117" s="37" t="str"/>
      <c r="CW117" s="37" t="str"/>
      <c r="CX117" s="37" t="str"/>
      <c r="CY117" s="37" t="str"/>
      <c r="CZ117" s="37" t="str"/>
      <c r="DA117" s="37" t="str"/>
      <c r="DB117" s="37" t="str"/>
      <c r="DC117" s="37" t="str"/>
      <c r="DD117" s="37" t="str"/>
      <c r="DE117" s="37" t="str"/>
      <c r="DF117" s="37" t="str"/>
      <c r="DG117" s="37" t="str"/>
      <c r="DH117" s="37" t="str"/>
      <c r="DI117" s="37" t="str"/>
      <c r="DJ117" s="37" t="str"/>
      <c r="DK117" s="37" t="str"/>
      <c r="DL117" s="37" t="str"/>
      <c r="DM117" s="37" t="str"/>
      <c r="DN117" s="37" t="str"/>
      <c r="DO117" s="37" t="str"/>
      <c r="DP117" s="37" t="str"/>
      <c r="DQ117" s="37" t="str"/>
      <c r="DR117" s="37" t="str"/>
      <c r="DS117" s="37" t="str"/>
      <c r="DT117" s="37" t="str"/>
      <c r="DU117" s="37" t="str"/>
      <c r="DV117" s="37" t="str"/>
      <c r="DW117" s="37" t="str"/>
      <c r="DX117" s="37" t="str"/>
      <c r="DY117" s="37" t="str"/>
      <c r="DZ117" s="37" t="str"/>
      <c r="EA117" s="37" t="str"/>
      <c r="EB117" s="37" t="str"/>
      <c r="EC117" s="37" t="str"/>
      <c r="ED117" s="37" t="str"/>
      <c r="EE117" s="37" t="str"/>
      <c r="EF117" s="37" t="str"/>
      <c r="EG117" s="37" t="str"/>
      <c r="EH117" s="37" t="str"/>
      <c r="EI117" s="37" t="str"/>
      <c r="EJ117" s="37" t="str"/>
      <c r="EK117" s="37" t="str"/>
      <c r="EL117" s="37" t="str"/>
      <c r="EM117" s="37" t="str"/>
    </row>
    <row r="118">
      <c r="B118" s="37" t="str"/>
      <c r="C118" s="37" t="str"/>
      <c r="D118" s="37" t="str"/>
      <c r="E118" s="37" t="str"/>
      <c r="F118" s="37" t="str"/>
      <c r="G118" s="37" t="str"/>
      <c r="H118" s="37" t="str"/>
      <c r="I118" s="37" t="str"/>
      <c r="J118" s="37" t="str"/>
      <c r="K118" s="37" t="str"/>
      <c r="L118" s="37" t="str"/>
      <c r="M118" s="37" t="str"/>
      <c r="N118" s="37" t="str"/>
      <c r="O118" s="37" t="str"/>
      <c r="P118" s="37" t="str"/>
      <c r="Q118" s="37" t="str"/>
      <c r="R118" s="37" t="str"/>
      <c r="S118" s="37" t="str"/>
      <c r="T118" s="37" t="str"/>
      <c r="U118" s="37" t="str"/>
      <c r="V118" s="37" t="str"/>
      <c r="W118" s="37" t="str"/>
      <c r="X118" s="37" t="str"/>
      <c r="Y118" s="37" t="str"/>
      <c r="Z118" s="37" t="str"/>
      <c r="AA118" s="37" t="str"/>
      <c r="AB118" s="37" t="str"/>
      <c r="AC118" s="37" t="str"/>
      <c r="AD118" s="37" t="str"/>
      <c r="AE118" s="37" t="str"/>
      <c r="AF118" s="37" t="str"/>
      <c r="AG118" s="37" t="str"/>
      <c r="AH118" s="37" t="str"/>
      <c r="AI118" s="37" t="str"/>
      <c r="AJ118" s="37" t="str"/>
      <c r="AK118" s="37" t="str"/>
      <c r="AL118" s="37" t="str"/>
      <c r="AM118" s="37" t="str"/>
      <c r="AN118" s="37" t="str"/>
      <c r="AO118" s="37" t="str"/>
      <c r="AP118" s="37" t="str"/>
      <c r="AQ118" s="37" t="str"/>
      <c r="AR118" s="37" t="str"/>
      <c r="AS118" s="37" t="str"/>
      <c r="AT118" s="37" t="str"/>
      <c r="AU118" s="37" t="str"/>
      <c r="AV118" s="37" t="str"/>
      <c r="AW118" s="37" t="str"/>
      <c r="AX118" s="37" t="str"/>
      <c r="AY118" s="37" t="str"/>
      <c r="AZ118" s="37" t="str"/>
      <c r="BA118" s="37" t="str"/>
      <c r="BB118" s="37" t="str"/>
      <c r="BC118" s="37" t="str"/>
      <c r="BD118" s="37" t="str"/>
      <c r="BE118" s="37" t="str"/>
      <c r="BF118" s="37" t="str"/>
      <c r="BG118" s="37" t="str"/>
      <c r="BH118" s="37" t="str"/>
      <c r="BI118" s="37" t="str"/>
      <c r="BJ118" s="37" t="str"/>
      <c r="BK118" s="37" t="str"/>
      <c r="BL118" s="37" t="str"/>
      <c r="BM118" s="37" t="str"/>
      <c r="BN118" s="37" t="str"/>
      <c r="BO118" s="37" t="str"/>
      <c r="BP118" s="37" t="str"/>
      <c r="BQ118" s="37" t="str"/>
      <c r="BR118" s="37" t="str"/>
      <c r="BS118" s="37" t="str"/>
      <c r="BT118" s="37" t="str"/>
      <c r="BU118" s="37" t="str"/>
      <c r="BV118" s="37" t="str"/>
      <c r="BW118" s="37" t="str"/>
      <c r="BX118" s="37" t="str"/>
      <c r="BY118" s="37" t="str"/>
      <c r="BZ118" s="37" t="str"/>
      <c r="CA118" s="37" t="str"/>
      <c r="CB118" s="37" t="str"/>
      <c r="CC118" s="37" t="str"/>
      <c r="CD118" s="37" t="str"/>
      <c r="CE118" s="37" t="str"/>
      <c r="CF118" s="37" t="str"/>
      <c r="CG118" s="37" t="str"/>
      <c r="CH118" s="37" t="str"/>
      <c r="CI118" s="37" t="str"/>
      <c r="CJ118" s="37" t="str"/>
      <c r="CK118" s="37" t="str"/>
      <c r="CL118" s="37" t="str"/>
      <c r="CM118" s="37" t="str"/>
      <c r="CN118" s="37" t="str"/>
      <c r="CO118" s="37" t="str"/>
      <c r="CP118" s="37" t="str"/>
      <c r="CQ118" s="37" t="str"/>
      <c r="CR118" s="37" t="str"/>
      <c r="CS118" s="37" t="str"/>
      <c r="CT118" s="37" t="str"/>
      <c r="CU118" s="37" t="str"/>
      <c r="CV118" s="37" t="str"/>
      <c r="CW118" s="37" t="str"/>
      <c r="CX118" s="37" t="str"/>
      <c r="CY118" s="37" t="str"/>
      <c r="CZ118" s="37" t="str"/>
      <c r="DA118" s="37" t="str"/>
      <c r="DB118" s="37" t="str"/>
      <c r="DC118" s="37" t="str"/>
      <c r="DD118" s="37" t="str"/>
      <c r="DE118" s="37" t="str"/>
      <c r="DF118" s="37" t="str"/>
      <c r="DG118" s="37" t="str"/>
      <c r="DH118" s="37" t="str"/>
      <c r="DI118" s="37" t="str"/>
      <c r="DJ118" s="37" t="str"/>
      <c r="DK118" s="37" t="str"/>
      <c r="DL118" s="37" t="str"/>
      <c r="DM118" s="37" t="str"/>
      <c r="DN118" s="37" t="str"/>
      <c r="DO118" s="37" t="str"/>
      <c r="DP118" s="37" t="str"/>
      <c r="DQ118" s="37" t="str"/>
      <c r="DR118" s="37" t="str"/>
      <c r="DS118" s="37" t="str"/>
      <c r="DT118" s="37" t="str"/>
      <c r="DU118" s="37" t="str"/>
      <c r="DV118" s="37" t="str"/>
      <c r="DW118" s="37" t="str"/>
      <c r="DX118" s="37" t="str"/>
      <c r="DY118" s="37" t="str"/>
      <c r="DZ118" s="37" t="str"/>
      <c r="EA118" s="37" t="str"/>
      <c r="EB118" s="37" t="str"/>
      <c r="EC118" s="37" t="str"/>
      <c r="ED118" s="37" t="str"/>
      <c r="EE118" s="37" t="str"/>
      <c r="EF118" s="37" t="str"/>
      <c r="EG118" s="37" t="str"/>
      <c r="EH118" s="37" t="str"/>
      <c r="EI118" s="37" t="str"/>
      <c r="EJ118" s="37" t="str"/>
      <c r="EK118" s="37" t="str"/>
      <c r="EL118" s="37" t="str"/>
      <c r="EM118" s="37" t="str"/>
    </row>
    <row r="119">
      <c r="B119" s="37" t="str"/>
      <c r="C119" s="37" t="str"/>
      <c r="D119" s="37" t="str"/>
      <c r="E119" s="37" t="str"/>
      <c r="F119" s="37" t="str"/>
      <c r="G119" s="37" t="str"/>
      <c r="H119" s="37" t="str"/>
      <c r="I119" s="37" t="str"/>
      <c r="J119" s="37" t="str"/>
      <c r="K119" s="37" t="str"/>
      <c r="L119" s="37" t="str"/>
      <c r="M119" s="37" t="str"/>
      <c r="N119" s="37" t="str"/>
      <c r="O119" s="37" t="str"/>
      <c r="P119" s="37" t="str"/>
      <c r="Q119" s="37" t="str"/>
      <c r="R119" s="37" t="str"/>
      <c r="S119" s="37" t="str"/>
      <c r="T119" s="37" t="str"/>
      <c r="U119" s="37" t="str"/>
      <c r="V119" s="37" t="str"/>
      <c r="W119" s="37" t="str"/>
      <c r="X119" s="37" t="str"/>
      <c r="Y119" s="37" t="str"/>
      <c r="Z119" s="37" t="str"/>
      <c r="AA119" s="37" t="str"/>
      <c r="AB119" s="37" t="str"/>
      <c r="AC119" s="37" t="str"/>
      <c r="AD119" s="37" t="str"/>
      <c r="AE119" s="37" t="str"/>
      <c r="AF119" s="37" t="str"/>
      <c r="AG119" s="37" t="str"/>
      <c r="AH119" s="37" t="str"/>
      <c r="AI119" s="37" t="str"/>
      <c r="AJ119" s="37" t="str"/>
      <c r="AK119" s="37" t="str"/>
      <c r="AL119" s="37" t="str"/>
      <c r="AM119" s="37" t="str"/>
      <c r="AN119" s="37" t="str"/>
      <c r="AO119" s="37" t="str"/>
      <c r="AP119" s="37" t="str"/>
      <c r="AQ119" s="37" t="str"/>
      <c r="AR119" s="37" t="str"/>
      <c r="AS119" s="37" t="str"/>
      <c r="AT119" s="37" t="str"/>
      <c r="AU119" s="37" t="str"/>
      <c r="AV119" s="37" t="str"/>
      <c r="AW119" s="37" t="str"/>
      <c r="AX119" s="37" t="str"/>
      <c r="AY119" s="37" t="str"/>
      <c r="AZ119" s="37" t="str"/>
      <c r="BA119" s="37" t="str"/>
      <c r="BB119" s="37" t="str"/>
      <c r="BC119" s="37" t="str"/>
      <c r="BD119" s="37" t="str"/>
      <c r="BE119" s="37" t="str"/>
      <c r="BF119" s="37" t="str"/>
      <c r="BG119" s="37" t="str"/>
      <c r="BH119" s="37" t="str"/>
      <c r="BI119" s="37" t="str"/>
      <c r="BJ119" s="37" t="str"/>
      <c r="BK119" s="37" t="str"/>
      <c r="BL119" s="37" t="str"/>
      <c r="BM119" s="37" t="str"/>
      <c r="BN119" s="37" t="str"/>
      <c r="BO119" s="37" t="str"/>
      <c r="BP119" s="37" t="str"/>
      <c r="BQ119" s="37" t="str"/>
      <c r="BR119" s="37" t="str"/>
      <c r="BS119" s="37" t="str"/>
      <c r="BT119" s="37" t="str"/>
      <c r="BU119" s="37" t="str"/>
      <c r="BV119" s="37" t="str"/>
      <c r="BW119" s="37" t="str"/>
      <c r="BX119" s="37" t="str"/>
      <c r="BY119" s="37" t="str"/>
      <c r="BZ119" s="37" t="str"/>
      <c r="CA119" s="37" t="str"/>
      <c r="CB119" s="37" t="str"/>
      <c r="CC119" s="37" t="str"/>
      <c r="CD119" s="37" t="str"/>
      <c r="CE119" s="37" t="str"/>
      <c r="CF119" s="37" t="str"/>
      <c r="CG119" s="37" t="str"/>
      <c r="CH119" s="37" t="str"/>
      <c r="CI119" s="37" t="str"/>
      <c r="CJ119" s="37" t="str"/>
      <c r="CK119" s="37" t="str"/>
      <c r="CL119" s="37" t="str"/>
      <c r="CM119" s="37" t="str"/>
      <c r="CN119" s="37" t="str"/>
      <c r="CO119" s="37" t="str"/>
      <c r="CP119" s="37" t="str"/>
      <c r="CQ119" s="37" t="str"/>
      <c r="CR119" s="37" t="str"/>
      <c r="CS119" s="37" t="str"/>
      <c r="CT119" s="37" t="str"/>
      <c r="CU119" s="37" t="str"/>
      <c r="CV119" s="37" t="str"/>
      <c r="CW119" s="37" t="str"/>
      <c r="CX119" s="37" t="str"/>
      <c r="CY119" s="37" t="str"/>
      <c r="CZ119" s="37" t="str"/>
      <c r="DA119" s="37" t="str"/>
      <c r="DB119" s="37" t="str"/>
      <c r="DC119" s="37" t="str"/>
      <c r="DD119" s="37" t="str"/>
      <c r="DE119" s="37" t="str"/>
      <c r="DF119" s="37" t="str"/>
      <c r="DG119" s="37" t="str"/>
      <c r="DH119" s="37" t="str"/>
      <c r="DI119" s="37" t="str"/>
      <c r="DJ119" s="37" t="str"/>
      <c r="DK119" s="37" t="str"/>
      <c r="DL119" s="37" t="str"/>
      <c r="DM119" s="37" t="str"/>
      <c r="DN119" s="37" t="str"/>
      <c r="DO119" s="37" t="str"/>
      <c r="DP119" s="37" t="str"/>
      <c r="DQ119" s="37" t="str"/>
      <c r="DR119" s="37" t="str"/>
      <c r="DS119" s="37" t="str"/>
      <c r="DT119" s="37" t="str"/>
      <c r="DU119" s="37" t="str"/>
      <c r="DV119" s="37" t="str"/>
      <c r="DW119" s="37" t="str"/>
      <c r="DX119" s="37" t="str"/>
      <c r="DY119" s="37" t="str"/>
      <c r="DZ119" s="37" t="str"/>
      <c r="EA119" s="37" t="str"/>
      <c r="EB119" s="37" t="str"/>
      <c r="EC119" s="37" t="str"/>
      <c r="ED119" s="37" t="str"/>
      <c r="EE119" s="37" t="str"/>
      <c r="EF119" s="37" t="str"/>
      <c r="EG119" s="37" t="str"/>
      <c r="EH119" s="37" t="str"/>
      <c r="EI119" s="37" t="str"/>
      <c r="EJ119" s="37" t="str"/>
      <c r="EK119" s="37" t="str"/>
      <c r="EL119" s="37" t="str"/>
      <c r="EM119" s="37" t="str"/>
    </row>
    <row r="120">
      <c r="B120" s="37" t="str"/>
      <c r="C120" s="37" t="str"/>
      <c r="D120" s="37" t="str"/>
      <c r="E120" s="37" t="str"/>
      <c r="F120" s="37" t="str"/>
      <c r="G120" s="37" t="str"/>
      <c r="H120" s="37" t="str"/>
      <c r="I120" s="37" t="str"/>
      <c r="J120" s="37" t="str"/>
      <c r="K120" s="37" t="str"/>
      <c r="L120" s="37" t="str"/>
      <c r="M120" s="37" t="str"/>
      <c r="N120" s="37" t="str"/>
      <c r="O120" s="37" t="str"/>
      <c r="P120" s="37" t="str"/>
      <c r="Q120" s="37" t="str"/>
      <c r="R120" s="37" t="str"/>
      <c r="S120" s="37" t="str"/>
      <c r="T120" s="37" t="str"/>
      <c r="U120" s="37" t="str"/>
      <c r="V120" s="37" t="str"/>
      <c r="W120" s="37" t="str"/>
      <c r="X120" s="37" t="str"/>
      <c r="Y120" s="37" t="str"/>
      <c r="Z120" s="37" t="str"/>
      <c r="AA120" s="37" t="str"/>
      <c r="AB120" s="37" t="str"/>
      <c r="AC120" s="37" t="str"/>
      <c r="AD120" s="37" t="str"/>
      <c r="AE120" s="37" t="str"/>
      <c r="AF120" s="37" t="str"/>
      <c r="AG120" s="37" t="str"/>
      <c r="AH120" s="37" t="str"/>
      <c r="AI120" s="37" t="str"/>
      <c r="AJ120" s="37" t="str"/>
      <c r="AK120" s="37" t="str"/>
      <c r="AL120" s="37" t="str"/>
      <c r="AM120" s="37" t="str"/>
      <c r="AN120" s="37" t="str"/>
      <c r="AO120" s="37" t="str"/>
      <c r="AP120" s="37" t="str"/>
      <c r="AQ120" s="37" t="str"/>
      <c r="AR120" s="37" t="str"/>
      <c r="AS120" s="37" t="str"/>
      <c r="AT120" s="37" t="str"/>
      <c r="AU120" s="37" t="str"/>
      <c r="AV120" s="37" t="str"/>
      <c r="AW120" s="37" t="str"/>
      <c r="AX120" s="37" t="str"/>
      <c r="AY120" s="37" t="str"/>
      <c r="AZ120" s="37" t="str"/>
      <c r="BA120" s="37" t="str"/>
      <c r="BB120" s="37" t="str"/>
      <c r="BC120" s="37" t="str"/>
      <c r="BD120" s="37" t="str"/>
      <c r="BE120" s="37" t="str"/>
      <c r="BF120" s="37" t="str"/>
      <c r="BG120" s="37" t="str"/>
      <c r="BH120" s="37" t="str"/>
      <c r="BI120" s="37" t="str"/>
      <c r="BJ120" s="37" t="str"/>
      <c r="BK120" s="37" t="str"/>
      <c r="BL120" s="37" t="str"/>
      <c r="BM120" s="37" t="str"/>
      <c r="BN120" s="37" t="str"/>
      <c r="BO120" s="37" t="str"/>
      <c r="BP120" s="37" t="str"/>
      <c r="BQ120" s="37" t="str"/>
      <c r="BR120" s="37" t="str"/>
      <c r="BS120" s="37" t="str"/>
      <c r="BT120" s="37" t="str"/>
      <c r="BU120" s="37" t="str"/>
      <c r="BV120" s="37" t="str"/>
      <c r="BW120" s="37" t="str"/>
      <c r="BX120" s="37" t="str"/>
      <c r="BY120" s="37" t="str"/>
      <c r="BZ120" s="37" t="str"/>
      <c r="CA120" s="37" t="str"/>
      <c r="CB120" s="37" t="str"/>
      <c r="CC120" s="37" t="str"/>
      <c r="CD120" s="37" t="str"/>
      <c r="CE120" s="37" t="str"/>
      <c r="CF120" s="37" t="str"/>
      <c r="CG120" s="37" t="str"/>
      <c r="CH120" s="37" t="str"/>
      <c r="CI120" s="37" t="str"/>
      <c r="CJ120" s="37" t="str"/>
      <c r="CK120" s="37" t="str"/>
      <c r="CL120" s="37" t="str"/>
      <c r="CM120" s="37" t="str"/>
      <c r="CN120" s="37" t="str"/>
      <c r="CO120" s="37" t="str"/>
      <c r="CP120" s="37" t="str"/>
      <c r="CQ120" s="37" t="str"/>
      <c r="CR120" s="37" t="str"/>
      <c r="CS120" s="37" t="str"/>
      <c r="CT120" s="37" t="str"/>
      <c r="CU120" s="37" t="str"/>
      <c r="CV120" s="37" t="str"/>
      <c r="CW120" s="37" t="str"/>
      <c r="CX120" s="37" t="str"/>
      <c r="CY120" s="37" t="str"/>
      <c r="CZ120" s="37" t="str"/>
      <c r="DA120" s="37" t="str"/>
      <c r="DB120" s="37" t="str"/>
      <c r="DC120" s="37" t="str"/>
      <c r="DD120" s="37" t="str"/>
      <c r="DE120" s="37" t="str"/>
      <c r="DF120" s="37" t="str"/>
      <c r="DG120" s="37" t="str"/>
      <c r="DH120" s="37" t="str"/>
      <c r="DI120" s="37" t="str"/>
      <c r="DJ120" s="37" t="str"/>
      <c r="DK120" s="37" t="str"/>
      <c r="DL120" s="37" t="str"/>
      <c r="DM120" s="37" t="str"/>
      <c r="DN120" s="37" t="str"/>
      <c r="DO120" s="37" t="str"/>
      <c r="DP120" s="37" t="str"/>
      <c r="DQ120" s="37" t="str"/>
      <c r="DR120" s="37" t="str"/>
      <c r="DS120" s="37" t="str"/>
      <c r="DT120" s="37" t="str"/>
      <c r="DU120" s="37" t="str"/>
      <c r="DV120" s="37" t="str"/>
      <c r="DW120" s="37" t="str"/>
      <c r="DX120" s="37" t="str"/>
      <c r="DY120" s="37" t="str"/>
      <c r="DZ120" s="37" t="str"/>
      <c r="EA120" s="37" t="str"/>
      <c r="EB120" s="37" t="str"/>
      <c r="EC120" s="37" t="str"/>
      <c r="ED120" s="37" t="str"/>
      <c r="EE120" s="37" t="str"/>
      <c r="EF120" s="37" t="str"/>
      <c r="EG120" s="37" t="str"/>
      <c r="EH120" s="37" t="str"/>
      <c r="EI120" s="37" t="str"/>
      <c r="EJ120" s="37" t="str"/>
      <c r="EK120" s="37" t="str"/>
      <c r="EL120" s="37" t="str"/>
      <c r="EM120" s="37" t="str"/>
    </row>
    <row r="121">
      <c r="B121" s="37" t="str"/>
      <c r="C121" s="37" t="str"/>
      <c r="D121" s="37" t="str"/>
      <c r="E121" s="37" t="str"/>
      <c r="F121" s="37" t="str"/>
      <c r="G121" s="37" t="str"/>
      <c r="H121" s="37" t="str"/>
      <c r="I121" s="37" t="str"/>
      <c r="J121" s="37" t="str"/>
      <c r="K121" s="37" t="str"/>
      <c r="L121" s="37" t="str"/>
      <c r="M121" s="37" t="str"/>
      <c r="N121" s="37" t="str"/>
      <c r="O121" s="37" t="str"/>
      <c r="P121" s="37" t="str"/>
      <c r="Q121" s="37" t="str"/>
      <c r="R121" s="37" t="str"/>
      <c r="S121" s="37" t="str"/>
      <c r="T121" s="37" t="str"/>
      <c r="U121" s="37" t="str"/>
      <c r="V121" s="37" t="str"/>
      <c r="W121" s="37" t="str"/>
      <c r="X121" s="37" t="str"/>
      <c r="Y121" s="37" t="str"/>
      <c r="Z121" s="37" t="str"/>
      <c r="AA121" s="37" t="str"/>
      <c r="AB121" s="37" t="str"/>
      <c r="AC121" s="37" t="str"/>
      <c r="AD121" s="37" t="str"/>
      <c r="AE121" s="37" t="str"/>
      <c r="AF121" s="37" t="str"/>
      <c r="AG121" s="37" t="str"/>
      <c r="AH121" s="37" t="str"/>
      <c r="AI121" s="37" t="str"/>
      <c r="AJ121" s="37" t="str"/>
      <c r="AK121" s="37" t="str"/>
      <c r="AL121" s="37" t="str"/>
      <c r="AM121" s="37" t="str"/>
      <c r="AN121" s="37" t="str"/>
      <c r="AO121" s="37" t="str"/>
      <c r="AP121" s="37" t="str"/>
      <c r="AQ121" s="37" t="str"/>
      <c r="AR121" s="37" t="str"/>
      <c r="AS121" s="37" t="str"/>
      <c r="AT121" s="37" t="str"/>
      <c r="AU121" s="37" t="str"/>
      <c r="AV121" s="37" t="str"/>
      <c r="AW121" s="37" t="str"/>
      <c r="AX121" s="37" t="str"/>
      <c r="AY121" s="37" t="str"/>
      <c r="AZ121" s="37" t="str"/>
      <c r="BA121" s="37" t="str"/>
      <c r="BB121" s="37" t="str"/>
      <c r="BC121" s="37" t="str"/>
      <c r="BD121" s="37" t="str"/>
      <c r="BE121" s="37" t="str"/>
      <c r="BF121" s="37" t="str"/>
      <c r="BG121" s="37" t="str"/>
      <c r="BH121" s="37" t="str"/>
      <c r="BI121" s="37" t="str"/>
      <c r="BJ121" s="37" t="str"/>
      <c r="BK121" s="37" t="str"/>
      <c r="BL121" s="37" t="str"/>
      <c r="BM121" s="37" t="str"/>
      <c r="BN121" s="37" t="str"/>
      <c r="BO121" s="37" t="str"/>
      <c r="BP121" s="37" t="str"/>
      <c r="BQ121" s="37" t="str"/>
      <c r="BR121" s="37" t="str"/>
      <c r="BS121" s="37" t="str"/>
      <c r="BT121" s="37" t="str"/>
      <c r="BU121" s="37" t="str"/>
      <c r="BV121" s="37" t="str"/>
      <c r="BW121" s="37" t="str"/>
      <c r="BX121" s="37" t="str"/>
      <c r="BY121" s="37" t="str"/>
      <c r="BZ121" s="37" t="str"/>
      <c r="CA121" s="37" t="str"/>
      <c r="CB121" s="37" t="str"/>
      <c r="CC121" s="37" t="str"/>
      <c r="CD121" s="37" t="str"/>
      <c r="CE121" s="37" t="str"/>
      <c r="CF121" s="37" t="str"/>
      <c r="CG121" s="37" t="str"/>
      <c r="CH121" s="37" t="str"/>
      <c r="CI121" s="37" t="str"/>
      <c r="CJ121" s="37" t="str"/>
      <c r="CK121" s="37" t="str"/>
      <c r="CL121" s="37" t="str"/>
      <c r="CM121" s="37" t="str"/>
      <c r="CN121" s="37" t="str"/>
      <c r="CO121" s="37" t="str"/>
      <c r="CP121" s="37" t="str"/>
      <c r="CQ121" s="37" t="str"/>
      <c r="CR121" s="37" t="str"/>
      <c r="CS121" s="37" t="str"/>
      <c r="CT121" s="37" t="str"/>
      <c r="CU121" s="37" t="str"/>
      <c r="CV121" s="37" t="str"/>
      <c r="CW121" s="37" t="str"/>
      <c r="CX121" s="37" t="str"/>
      <c r="CY121" s="37" t="str"/>
      <c r="CZ121" s="37" t="str"/>
      <c r="DA121" s="37" t="str"/>
      <c r="DB121" s="37" t="str"/>
      <c r="DC121" s="37" t="str"/>
      <c r="DD121" s="37" t="str"/>
      <c r="DE121" s="37" t="str"/>
      <c r="DF121" s="37" t="str"/>
      <c r="DG121" s="37" t="str"/>
      <c r="DH121" s="37" t="str"/>
      <c r="DI121" s="37" t="str"/>
      <c r="DJ121" s="37" t="str"/>
      <c r="DK121" s="37" t="str"/>
      <c r="DL121" s="37" t="str"/>
      <c r="DM121" s="37" t="str"/>
      <c r="DN121" s="37" t="str"/>
      <c r="DO121" s="37" t="str"/>
      <c r="DP121" s="37" t="str"/>
      <c r="DQ121" s="37" t="str"/>
      <c r="DR121" s="37" t="str"/>
      <c r="DS121" s="37" t="str"/>
      <c r="DT121" s="37" t="str"/>
      <c r="DU121" s="37" t="str"/>
      <c r="DV121" s="37" t="str"/>
      <c r="DW121" s="37" t="str"/>
      <c r="DX121" s="37" t="str"/>
      <c r="DY121" s="37" t="str"/>
      <c r="DZ121" s="37" t="str"/>
      <c r="EA121" s="37" t="str"/>
      <c r="EB121" s="37" t="str"/>
      <c r="EC121" s="37" t="str"/>
      <c r="ED121" s="37" t="str"/>
      <c r="EE121" s="37" t="str"/>
      <c r="EF121" s="37" t="str"/>
      <c r="EG121" s="37" t="str"/>
      <c r="EH121" s="37" t="str"/>
      <c r="EI121" s="37" t="str"/>
      <c r="EJ121" s="37" t="str"/>
      <c r="EK121" s="37" t="str"/>
      <c r="EL121" s="37" t="str"/>
      <c r="EM121" s="37" t="str"/>
    </row>
    <row r="122">
      <c r="B122" s="37" t="str"/>
      <c r="C122" s="37" t="str"/>
      <c r="D122" s="37" t="str"/>
      <c r="E122" s="37" t="str"/>
      <c r="F122" s="37" t="str"/>
      <c r="G122" s="37" t="str"/>
      <c r="H122" s="37" t="str"/>
      <c r="I122" s="37" t="str"/>
      <c r="J122" s="37" t="str"/>
      <c r="K122" s="37" t="str"/>
      <c r="L122" s="37" t="str"/>
      <c r="M122" s="37" t="str"/>
      <c r="N122" s="37" t="str"/>
      <c r="O122" s="37" t="str"/>
      <c r="P122" s="37" t="str"/>
      <c r="Q122" s="37" t="str"/>
      <c r="R122" s="37" t="str"/>
      <c r="S122" s="37" t="str"/>
      <c r="T122" s="37" t="str"/>
      <c r="U122" s="37" t="str"/>
      <c r="V122" s="37" t="str"/>
      <c r="W122" s="37" t="str"/>
      <c r="X122" s="37" t="str"/>
      <c r="Y122" s="37" t="str"/>
      <c r="Z122" s="37" t="str"/>
      <c r="AA122" s="37" t="str"/>
      <c r="AB122" s="37" t="str"/>
      <c r="AC122" s="37" t="str"/>
      <c r="AD122" s="37" t="str"/>
      <c r="AE122" s="37" t="str"/>
      <c r="AF122" s="37" t="str"/>
      <c r="AG122" s="37" t="str"/>
      <c r="AH122" s="37" t="str"/>
      <c r="AI122" s="37" t="str"/>
      <c r="AJ122" s="37" t="str"/>
      <c r="AK122" s="37" t="str"/>
      <c r="AL122" s="37" t="str"/>
      <c r="AM122" s="37" t="str"/>
      <c r="AN122" s="37" t="str"/>
      <c r="AO122" s="37" t="str"/>
      <c r="AP122" s="37" t="str"/>
      <c r="AQ122" s="37" t="str"/>
      <c r="AR122" s="37" t="str"/>
      <c r="AS122" s="37" t="str"/>
      <c r="AT122" s="37" t="str"/>
      <c r="AU122" s="37" t="str"/>
      <c r="AV122" s="37" t="str"/>
      <c r="AW122" s="37" t="str"/>
      <c r="AX122" s="37" t="str"/>
      <c r="AY122" s="37" t="str"/>
      <c r="AZ122" s="37" t="str"/>
      <c r="BA122" s="37" t="str"/>
      <c r="BB122" s="37" t="str"/>
      <c r="BC122" s="37" t="str"/>
      <c r="BD122" s="37" t="str"/>
      <c r="BE122" s="37" t="str"/>
      <c r="BF122" s="37" t="str"/>
      <c r="BG122" s="37" t="str"/>
      <c r="BH122" s="37" t="str"/>
      <c r="BI122" s="37" t="str"/>
      <c r="BJ122" s="37" t="str"/>
      <c r="BK122" s="37" t="str"/>
      <c r="BL122" s="37" t="str"/>
      <c r="BM122" s="37" t="str"/>
      <c r="BN122" s="37" t="str"/>
      <c r="BO122" s="37" t="str"/>
      <c r="BP122" s="37" t="str"/>
      <c r="BQ122" s="37" t="str"/>
      <c r="BR122" s="37" t="str"/>
      <c r="BS122" s="37" t="str"/>
      <c r="BT122" s="37" t="str"/>
      <c r="BU122" s="37" t="str"/>
      <c r="BV122" s="37" t="str"/>
      <c r="BW122" s="37" t="str"/>
      <c r="BX122" s="37" t="str"/>
      <c r="BY122" s="37" t="str"/>
      <c r="BZ122" s="37" t="str"/>
      <c r="CA122" s="37" t="str"/>
      <c r="CB122" s="37" t="str"/>
      <c r="CC122" s="37" t="str"/>
      <c r="CD122" s="37" t="str"/>
      <c r="CE122" s="37" t="str"/>
      <c r="CF122" s="37" t="str"/>
      <c r="CG122" s="37" t="str"/>
      <c r="CH122" s="37" t="str"/>
      <c r="CI122" s="37" t="str"/>
      <c r="CJ122" s="37" t="str"/>
      <c r="CK122" s="37" t="str"/>
      <c r="CL122" s="37" t="str"/>
      <c r="CM122" s="37" t="str"/>
      <c r="CN122" s="37" t="str"/>
      <c r="CO122" s="37" t="str"/>
      <c r="CP122" s="37" t="str"/>
      <c r="CQ122" s="37" t="str"/>
      <c r="CR122" s="37" t="str"/>
      <c r="CS122" s="37" t="str"/>
      <c r="CT122" s="37" t="str"/>
      <c r="CU122" s="37" t="str"/>
      <c r="CV122" s="37" t="str"/>
      <c r="CW122" s="37" t="str"/>
      <c r="CX122" s="37" t="str"/>
      <c r="CY122" s="37" t="str"/>
      <c r="CZ122" s="37" t="str"/>
      <c r="DA122" s="37" t="str"/>
      <c r="DB122" s="37" t="str"/>
      <c r="DC122" s="37" t="str"/>
      <c r="DD122" s="37" t="str"/>
      <c r="DE122" s="37" t="str"/>
      <c r="DF122" s="37" t="str"/>
      <c r="DG122" s="37" t="str"/>
      <c r="DH122" s="37" t="str"/>
      <c r="DI122" s="37" t="str"/>
      <c r="DJ122" s="37" t="str"/>
      <c r="DK122" s="37" t="str"/>
      <c r="DL122" s="37" t="str"/>
      <c r="DM122" s="37" t="str"/>
      <c r="DN122" s="37" t="str"/>
      <c r="DO122" s="37" t="str"/>
      <c r="DP122" s="37" t="str"/>
      <c r="DQ122" s="37" t="str"/>
      <c r="DR122" s="37" t="str"/>
      <c r="DS122" s="37" t="str"/>
      <c r="DT122" s="37" t="str"/>
      <c r="DU122" s="37" t="str"/>
      <c r="DV122" s="37" t="str"/>
      <c r="DW122" s="37" t="str"/>
      <c r="DX122" s="37" t="str"/>
      <c r="DY122" s="37" t="str"/>
      <c r="DZ122" s="37" t="str"/>
      <c r="EA122" s="37" t="str"/>
      <c r="EB122" s="37" t="str"/>
      <c r="EC122" s="37" t="str"/>
      <c r="ED122" s="37" t="str"/>
      <c r="EE122" s="37" t="str"/>
      <c r="EF122" s="37" t="str"/>
      <c r="EG122" s="37" t="str"/>
      <c r="EH122" s="37" t="str"/>
      <c r="EI122" s="37" t="str"/>
      <c r="EJ122" s="37" t="str"/>
      <c r="EK122" s="37" t="str"/>
      <c r="EL122" s="37" t="str"/>
      <c r="EM122" s="37" t="str"/>
    </row>
    <row r="123">
      <c r="B123" s="37" t="str"/>
      <c r="C123" s="37" t="str"/>
      <c r="D123" s="37" t="str"/>
      <c r="E123" s="37" t="str"/>
      <c r="F123" s="37" t="str"/>
      <c r="G123" s="37" t="str"/>
      <c r="H123" s="37" t="str"/>
      <c r="I123" s="37" t="str"/>
      <c r="J123" s="37" t="str"/>
      <c r="K123" s="37" t="str"/>
      <c r="L123" s="37" t="str"/>
      <c r="M123" s="37" t="str"/>
      <c r="N123" s="37" t="str"/>
      <c r="O123" s="37" t="str"/>
      <c r="P123" s="37" t="str"/>
      <c r="Q123" s="37" t="str"/>
      <c r="R123" s="37" t="str"/>
      <c r="S123" s="37" t="str"/>
      <c r="T123" s="37" t="str"/>
      <c r="U123" s="37" t="str"/>
      <c r="V123" s="37" t="str"/>
      <c r="W123" s="37" t="str"/>
      <c r="X123" s="37" t="str"/>
      <c r="Y123" s="37" t="str"/>
      <c r="Z123" s="37" t="str"/>
      <c r="AA123" s="37" t="str"/>
      <c r="AB123" s="37" t="str"/>
      <c r="AC123" s="37" t="str"/>
      <c r="AD123" s="37" t="str"/>
      <c r="AE123" s="37" t="str"/>
      <c r="AF123" s="37" t="str"/>
      <c r="AG123" s="37" t="str"/>
      <c r="AH123" s="37" t="str"/>
      <c r="AI123" s="37" t="str"/>
      <c r="AJ123" s="37" t="str"/>
      <c r="AK123" s="37" t="str"/>
      <c r="AL123" s="37" t="str"/>
      <c r="AM123" s="37" t="str"/>
      <c r="AN123" s="37" t="str"/>
      <c r="AO123" s="37" t="str"/>
      <c r="AP123" s="37" t="str"/>
      <c r="AQ123" s="37" t="str"/>
      <c r="AR123" s="37" t="str"/>
      <c r="AS123" s="37" t="str"/>
      <c r="AT123" s="37" t="str"/>
      <c r="AU123" s="37" t="str"/>
      <c r="AV123" s="37" t="str"/>
      <c r="AW123" s="37" t="str"/>
      <c r="AX123" s="37" t="str"/>
      <c r="AY123" s="37" t="str"/>
      <c r="AZ123" s="37" t="str"/>
      <c r="BA123" s="37" t="str"/>
      <c r="BB123" s="37" t="str"/>
      <c r="BC123" s="37" t="str"/>
      <c r="BD123" s="37" t="str"/>
      <c r="BE123" s="37" t="str"/>
      <c r="BF123" s="37" t="str"/>
      <c r="BG123" s="37" t="str"/>
      <c r="BH123" s="37" t="str"/>
      <c r="BI123" s="37" t="str"/>
      <c r="BJ123" s="37" t="str"/>
      <c r="BK123" s="37" t="str"/>
      <c r="BL123" s="37" t="str"/>
      <c r="BM123" s="37" t="str"/>
      <c r="BN123" s="37" t="str"/>
      <c r="BO123" s="37" t="str"/>
      <c r="BP123" s="37" t="str"/>
      <c r="BQ123" s="37" t="str"/>
      <c r="BR123" s="37" t="str"/>
      <c r="BS123" s="37" t="str"/>
      <c r="BT123" s="37" t="str"/>
      <c r="BU123" s="37" t="str"/>
      <c r="BV123" s="37" t="str"/>
      <c r="BW123" s="37" t="str"/>
      <c r="BX123" s="37" t="str"/>
      <c r="BY123" s="37" t="str"/>
      <c r="BZ123" s="37" t="str"/>
      <c r="CA123" s="37" t="str"/>
      <c r="CB123" s="37" t="str"/>
      <c r="CC123" s="37" t="str"/>
      <c r="CD123" s="37" t="str"/>
      <c r="CE123" s="37" t="str"/>
      <c r="CF123" s="37" t="str"/>
      <c r="CG123" s="37" t="str"/>
      <c r="CH123" s="37" t="str"/>
      <c r="CI123" s="37" t="str"/>
      <c r="CJ123" s="37" t="str"/>
      <c r="CK123" s="37" t="str"/>
      <c r="CL123" s="37" t="str"/>
      <c r="CM123" s="37" t="str"/>
      <c r="CN123" s="37" t="str"/>
      <c r="CO123" s="37" t="str"/>
      <c r="CP123" s="37" t="str"/>
      <c r="CQ123" s="37" t="str"/>
      <c r="CR123" s="37" t="str"/>
      <c r="CS123" s="37" t="str"/>
      <c r="CT123" s="37" t="str"/>
      <c r="CU123" s="37" t="str"/>
      <c r="CV123" s="37" t="str"/>
      <c r="CW123" s="37" t="str"/>
      <c r="CX123" s="37" t="str"/>
      <c r="CY123" s="37" t="str"/>
      <c r="CZ123" s="37" t="str"/>
      <c r="DA123" s="37" t="str"/>
      <c r="DB123" s="37" t="str"/>
      <c r="DC123" s="37" t="str"/>
      <c r="DD123" s="37" t="str"/>
      <c r="DE123" s="37" t="str"/>
      <c r="DF123" s="37" t="str"/>
      <c r="DG123" s="37" t="str"/>
      <c r="DH123" s="37" t="str"/>
      <c r="DI123" s="37" t="str"/>
      <c r="DJ123" s="37" t="str"/>
      <c r="DK123" s="37" t="str"/>
      <c r="DL123" s="37" t="str"/>
      <c r="DM123" s="37" t="str"/>
      <c r="DN123" s="37" t="str"/>
      <c r="DO123" s="37" t="str"/>
      <c r="DP123" s="37" t="str"/>
      <c r="DQ123" s="37" t="str"/>
      <c r="DR123" s="37" t="str"/>
      <c r="DS123" s="37" t="str"/>
      <c r="DT123" s="37" t="str"/>
      <c r="DU123" s="37" t="str"/>
      <c r="DV123" s="37" t="str"/>
      <c r="DW123" s="37" t="str"/>
      <c r="DX123" s="37" t="str"/>
      <c r="DY123" s="37" t="str"/>
      <c r="DZ123" s="37" t="str"/>
      <c r="EA123" s="37" t="str"/>
      <c r="EB123" s="37" t="str"/>
      <c r="EC123" s="37" t="str"/>
      <c r="ED123" s="37" t="str"/>
      <c r="EE123" s="37" t="str"/>
      <c r="EF123" s="37" t="str"/>
      <c r="EG123" s="37" t="str"/>
      <c r="EH123" s="37" t="str"/>
      <c r="EI123" s="37" t="str"/>
      <c r="EJ123" s="37" t="str"/>
      <c r="EK123" s="37" t="str"/>
      <c r="EL123" s="37" t="str"/>
      <c r="EM123" s="37" t="str"/>
    </row>
    <row r="124">
      <c r="B124" s="37" t="str"/>
      <c r="C124" s="37" t="str"/>
      <c r="D124" s="37" t="str"/>
      <c r="E124" s="37" t="str"/>
      <c r="F124" s="37" t="str"/>
      <c r="G124" s="37" t="str"/>
      <c r="H124" s="37" t="str"/>
      <c r="I124" s="37" t="str"/>
      <c r="J124" s="37" t="str"/>
      <c r="K124" s="37" t="str"/>
      <c r="L124" s="37" t="str"/>
      <c r="M124" s="37" t="str"/>
      <c r="N124" s="37" t="str"/>
      <c r="O124" s="37" t="str"/>
      <c r="P124" s="37" t="str"/>
      <c r="Q124" s="37" t="str"/>
      <c r="R124" s="37" t="str"/>
      <c r="S124" s="37" t="str"/>
      <c r="T124" s="37" t="str"/>
      <c r="U124" s="37" t="str"/>
      <c r="V124" s="37" t="str"/>
      <c r="W124" s="37" t="str"/>
      <c r="X124" s="37" t="str"/>
      <c r="Y124" s="37" t="str"/>
      <c r="Z124" s="37" t="str"/>
      <c r="AA124" s="37" t="str"/>
      <c r="AB124" s="37" t="str"/>
      <c r="AC124" s="37" t="str"/>
      <c r="AD124" s="37" t="str"/>
      <c r="AE124" s="37" t="str"/>
      <c r="AF124" s="37" t="str"/>
      <c r="AG124" s="37" t="str"/>
      <c r="AH124" s="37" t="str"/>
      <c r="AI124" s="37" t="str"/>
      <c r="AJ124" s="37" t="str"/>
      <c r="AK124" s="37" t="str"/>
      <c r="AL124" s="37" t="str"/>
      <c r="AM124" s="37" t="str"/>
      <c r="AN124" s="37" t="str"/>
      <c r="AO124" s="37" t="str"/>
      <c r="AP124" s="37" t="str"/>
      <c r="AQ124" s="37" t="str"/>
      <c r="AR124" s="37" t="str"/>
      <c r="AS124" s="37" t="str"/>
      <c r="AT124" s="37" t="str"/>
      <c r="AU124" s="37" t="str"/>
      <c r="AV124" s="37" t="str"/>
      <c r="AW124" s="37" t="str"/>
      <c r="AX124" s="37" t="str"/>
      <c r="AY124" s="37" t="str"/>
      <c r="AZ124" s="37" t="str"/>
      <c r="BA124" s="37" t="str"/>
      <c r="BB124" s="37" t="str"/>
      <c r="BC124" s="37" t="str"/>
      <c r="BD124" s="37" t="str"/>
      <c r="BE124" s="37" t="str"/>
      <c r="BF124" s="37" t="str"/>
      <c r="BG124" s="37" t="str"/>
      <c r="BH124" s="37" t="str"/>
      <c r="BI124" s="37" t="str"/>
      <c r="BJ124" s="37" t="str"/>
      <c r="BK124" s="37" t="str"/>
      <c r="BL124" s="37" t="str"/>
      <c r="BM124" s="37" t="str"/>
      <c r="BN124" s="37" t="str"/>
      <c r="BO124" s="37" t="str"/>
      <c r="BP124" s="37" t="str"/>
      <c r="BQ124" s="37" t="str"/>
      <c r="BR124" s="37" t="str"/>
      <c r="BS124" s="37" t="str"/>
      <c r="BT124" s="37" t="str"/>
      <c r="BU124" s="37" t="str"/>
      <c r="BV124" s="37" t="str"/>
      <c r="BW124" s="37" t="str"/>
      <c r="BX124" s="37" t="str"/>
      <c r="BY124" s="37" t="str"/>
      <c r="BZ124" s="37" t="str"/>
      <c r="CA124" s="37" t="str"/>
      <c r="CB124" s="37" t="str"/>
      <c r="CC124" s="37" t="str"/>
      <c r="CD124" s="37" t="str"/>
      <c r="CE124" s="37" t="str"/>
      <c r="CF124" s="37" t="str"/>
      <c r="CG124" s="37" t="str"/>
      <c r="CH124" s="37" t="str"/>
      <c r="CI124" s="37" t="str"/>
      <c r="CJ124" s="37" t="str"/>
      <c r="CK124" s="37" t="str"/>
      <c r="CL124" s="37" t="str"/>
      <c r="CM124" s="37" t="str"/>
      <c r="CN124" s="37" t="str"/>
      <c r="CO124" s="37" t="str"/>
      <c r="CP124" s="37" t="str"/>
      <c r="CQ124" s="37" t="str"/>
      <c r="CR124" s="37" t="str"/>
      <c r="CS124" s="37" t="str"/>
      <c r="CT124" s="37" t="str"/>
      <c r="CU124" s="37" t="str"/>
      <c r="CV124" s="37" t="str"/>
      <c r="CW124" s="37" t="str"/>
      <c r="CX124" s="37" t="str"/>
      <c r="CY124" s="37" t="str"/>
      <c r="CZ124" s="37" t="str"/>
      <c r="DA124" s="37" t="str"/>
      <c r="DB124" s="37" t="str"/>
      <c r="DC124" s="37" t="str"/>
      <c r="DD124" s="37" t="str"/>
      <c r="DE124" s="37" t="str"/>
      <c r="DF124" s="37" t="str"/>
      <c r="DG124" s="37" t="str"/>
      <c r="DH124" s="37" t="str"/>
      <c r="DI124" s="37" t="str"/>
      <c r="DJ124" s="37" t="str"/>
      <c r="DK124" s="37" t="str"/>
      <c r="DL124" s="37" t="str"/>
      <c r="DM124" s="37" t="str"/>
      <c r="DN124" s="37" t="str"/>
      <c r="DO124" s="37" t="str"/>
      <c r="DP124" s="37" t="str"/>
      <c r="DQ124" s="37" t="str"/>
      <c r="DR124" s="37" t="str"/>
      <c r="DS124" s="37" t="str"/>
      <c r="DT124" s="37" t="str"/>
      <c r="DU124" s="37" t="str"/>
      <c r="DV124" s="37" t="str"/>
      <c r="DW124" s="37" t="str"/>
      <c r="DX124" s="37" t="str"/>
      <c r="DY124" s="37" t="str"/>
      <c r="DZ124" s="37" t="str"/>
      <c r="EA124" s="37" t="str"/>
      <c r="EB124" s="37" t="str"/>
      <c r="EC124" s="37" t="str"/>
      <c r="ED124" s="37" t="str"/>
      <c r="EE124" s="37" t="str"/>
      <c r="EF124" s="37" t="str"/>
      <c r="EG124" s="37" t="str"/>
      <c r="EH124" s="37" t="str"/>
      <c r="EI124" s="37" t="str"/>
      <c r="EJ124" s="37" t="str"/>
      <c r="EK124" s="37" t="str"/>
      <c r="EL124" s="37" t="str"/>
      <c r="EM124" s="37" t="str"/>
    </row>
    <row r="125">
      <c r="B125" s="37" t="str"/>
      <c r="C125" s="37" t="str"/>
      <c r="D125" s="37" t="str"/>
      <c r="E125" s="37" t="str"/>
      <c r="F125" s="37" t="str"/>
      <c r="G125" s="37" t="str"/>
      <c r="H125" s="37" t="str"/>
      <c r="I125" s="37" t="str"/>
      <c r="J125" s="37" t="str"/>
      <c r="K125" s="37" t="str"/>
      <c r="L125" s="37" t="str"/>
      <c r="M125" s="37" t="str"/>
      <c r="N125" s="37" t="str"/>
      <c r="O125" s="37" t="str"/>
      <c r="P125" s="37" t="str"/>
      <c r="Q125" s="37" t="str"/>
      <c r="R125" s="37" t="str"/>
      <c r="S125" s="37" t="str"/>
      <c r="T125" s="37" t="str"/>
      <c r="U125" s="37" t="str"/>
      <c r="V125" s="37" t="str"/>
      <c r="W125" s="37" t="str"/>
      <c r="X125" s="37" t="str"/>
      <c r="Y125" s="37" t="str"/>
      <c r="Z125" s="37" t="str"/>
      <c r="AA125" s="37" t="str"/>
      <c r="AB125" s="37" t="str"/>
      <c r="AC125" s="37" t="str"/>
      <c r="AD125" s="37" t="str"/>
      <c r="AE125" s="37" t="str"/>
      <c r="AF125" s="37" t="str"/>
      <c r="AG125" s="37" t="str"/>
      <c r="AH125" s="37" t="str"/>
      <c r="AI125" s="37" t="str"/>
      <c r="AJ125" s="37" t="str"/>
      <c r="AK125" s="37" t="str"/>
      <c r="AL125" s="37" t="str"/>
      <c r="AM125" s="37" t="str"/>
      <c r="AN125" s="37" t="str"/>
      <c r="AO125" s="37" t="str"/>
      <c r="AP125" s="37" t="str"/>
      <c r="AQ125" s="37" t="str"/>
      <c r="AR125" s="37" t="str"/>
      <c r="AS125" s="37" t="str"/>
      <c r="AT125" s="37" t="str"/>
      <c r="AU125" s="37" t="str"/>
      <c r="AV125" s="37" t="str"/>
      <c r="AW125" s="37" t="str"/>
      <c r="AX125" s="37" t="str"/>
      <c r="AY125" s="37" t="str"/>
      <c r="AZ125" s="37" t="str"/>
      <c r="BA125" s="37" t="str"/>
      <c r="BB125" s="37" t="str"/>
      <c r="BC125" s="37" t="str"/>
      <c r="BD125" s="37" t="str"/>
      <c r="BE125" s="37" t="str"/>
      <c r="BF125" s="37" t="str"/>
      <c r="BG125" s="37" t="str"/>
      <c r="BH125" s="37" t="str"/>
      <c r="BI125" s="37" t="str"/>
      <c r="BJ125" s="37" t="str"/>
      <c r="BK125" s="37" t="str"/>
      <c r="BL125" s="37" t="str"/>
      <c r="BM125" s="37" t="str"/>
      <c r="BN125" s="37" t="str"/>
      <c r="BO125" s="37" t="str"/>
      <c r="BP125" s="37" t="str"/>
      <c r="BQ125" s="37" t="str"/>
      <c r="BR125" s="37" t="str"/>
      <c r="BS125" s="37" t="str"/>
      <c r="BT125" s="37" t="str"/>
      <c r="BU125" s="37" t="str"/>
      <c r="BV125" s="37" t="str"/>
      <c r="BW125" s="37" t="str"/>
      <c r="BX125" s="37" t="str"/>
      <c r="BY125" s="37" t="str"/>
      <c r="BZ125" s="37" t="str"/>
      <c r="CA125" s="37" t="str"/>
      <c r="CB125" s="37" t="str"/>
      <c r="CC125" s="37" t="str"/>
      <c r="CD125" s="37" t="str"/>
      <c r="CE125" s="37" t="str"/>
      <c r="CF125" s="37" t="str"/>
      <c r="CG125" s="37" t="str"/>
      <c r="CH125" s="37" t="str"/>
      <c r="CI125" s="37" t="str"/>
      <c r="CJ125" s="37" t="str"/>
      <c r="CK125" s="37" t="str"/>
      <c r="CL125" s="37" t="str"/>
      <c r="CM125" s="37" t="str"/>
      <c r="CN125" s="37" t="str"/>
      <c r="CO125" s="37" t="str"/>
      <c r="CP125" s="37" t="str"/>
      <c r="CQ125" s="37" t="str"/>
      <c r="CR125" s="37" t="str"/>
      <c r="CS125" s="37" t="str"/>
      <c r="CT125" s="37" t="str"/>
      <c r="CU125" s="37" t="str"/>
      <c r="CV125" s="37" t="str"/>
      <c r="CW125" s="37" t="str"/>
      <c r="CX125" s="37" t="str"/>
      <c r="CY125" s="37" t="str"/>
      <c r="CZ125" s="37" t="str"/>
      <c r="DA125" s="37" t="str"/>
      <c r="DB125" s="37" t="str"/>
      <c r="DC125" s="37" t="str"/>
      <c r="DD125" s="37" t="str"/>
      <c r="DE125" s="37" t="str"/>
      <c r="DF125" s="37" t="str"/>
      <c r="DG125" s="37" t="str"/>
      <c r="DH125" s="37" t="str"/>
      <c r="DI125" s="37" t="str"/>
      <c r="DJ125" s="37" t="str"/>
      <c r="DK125" s="37" t="str"/>
      <c r="DL125" s="37" t="str"/>
      <c r="DM125" s="37" t="str"/>
      <c r="DN125" s="37" t="str"/>
      <c r="DO125" s="37" t="str"/>
      <c r="DP125" s="37" t="str"/>
      <c r="DQ125" s="37" t="str"/>
      <c r="DR125" s="37" t="str"/>
      <c r="DS125" s="37" t="str"/>
      <c r="DT125" s="37" t="str"/>
      <c r="DU125" s="37" t="str"/>
      <c r="DV125" s="37" t="str"/>
      <c r="DW125" s="37" t="str"/>
      <c r="DX125" s="37" t="str"/>
      <c r="DY125" s="37" t="str"/>
      <c r="DZ125" s="37" t="str"/>
      <c r="EA125" s="37" t="str"/>
      <c r="EB125" s="37" t="str"/>
      <c r="EC125" s="37" t="str"/>
      <c r="ED125" s="37" t="str"/>
      <c r="EE125" s="37" t="str"/>
      <c r="EF125" s="37" t="str"/>
      <c r="EG125" s="37" t="str"/>
      <c r="EH125" s="37" t="str"/>
      <c r="EI125" s="37" t="str"/>
      <c r="EJ125" s="37" t="str"/>
      <c r="EK125" s="37" t="str"/>
      <c r="EL125" s="37" t="str"/>
      <c r="EM125" s="37" t="str"/>
    </row>
    <row r="126">
      <c r="B126" s="37" t="str"/>
      <c r="C126" s="37" t="str"/>
      <c r="D126" s="37" t="str"/>
      <c r="E126" s="37" t="str"/>
      <c r="F126" s="37" t="str"/>
      <c r="G126" s="37" t="str"/>
      <c r="H126" s="37" t="str"/>
      <c r="I126" s="37" t="str"/>
      <c r="J126" s="37" t="str"/>
      <c r="K126" s="37" t="str"/>
      <c r="L126" s="37" t="str"/>
      <c r="M126" s="37" t="str"/>
      <c r="N126" s="37" t="str"/>
      <c r="O126" s="37" t="str"/>
      <c r="P126" s="37" t="str"/>
      <c r="Q126" s="37" t="str"/>
      <c r="R126" s="37" t="str"/>
      <c r="S126" s="37" t="str"/>
      <c r="T126" s="37" t="str"/>
      <c r="U126" s="37" t="str"/>
      <c r="V126" s="37" t="str"/>
      <c r="W126" s="37" t="str"/>
      <c r="X126" s="37" t="str"/>
      <c r="Y126" s="37" t="str"/>
      <c r="Z126" s="37" t="str"/>
      <c r="AA126" s="37" t="str"/>
      <c r="AB126" s="37" t="str"/>
      <c r="AC126" s="37" t="str"/>
      <c r="AD126" s="37" t="str"/>
      <c r="AE126" s="37" t="str"/>
      <c r="AF126" s="37" t="str"/>
      <c r="AG126" s="37" t="str"/>
      <c r="AH126" s="37" t="str"/>
      <c r="AI126" s="37" t="str"/>
      <c r="AJ126" s="37" t="str"/>
      <c r="AK126" s="37" t="str"/>
      <c r="AL126" s="37" t="str"/>
      <c r="AM126" s="37" t="str"/>
      <c r="AN126" s="37" t="str"/>
      <c r="AO126" s="37" t="str"/>
      <c r="AP126" s="37" t="str"/>
      <c r="AQ126" s="37" t="str"/>
      <c r="AR126" s="37" t="str"/>
      <c r="AS126" s="37" t="str"/>
      <c r="AT126" s="37" t="str"/>
      <c r="AU126" s="37" t="str"/>
      <c r="AV126" s="37" t="str"/>
      <c r="AW126" s="37" t="str"/>
      <c r="AX126" s="37" t="str"/>
      <c r="AY126" s="37" t="str"/>
      <c r="AZ126" s="37" t="str"/>
      <c r="BA126" s="37" t="str"/>
      <c r="BB126" s="37" t="str"/>
      <c r="BC126" s="37" t="str"/>
      <c r="BD126" s="37" t="str"/>
      <c r="BE126" s="37" t="str"/>
      <c r="BF126" s="37" t="str"/>
      <c r="BG126" s="37" t="str"/>
      <c r="BH126" s="37" t="str"/>
      <c r="BI126" s="37" t="str"/>
      <c r="BJ126" s="37" t="str"/>
      <c r="BK126" s="37" t="str"/>
      <c r="BL126" s="37" t="str"/>
      <c r="BM126" s="37" t="str"/>
      <c r="BN126" s="37" t="str"/>
      <c r="BO126" s="37" t="str"/>
      <c r="BP126" s="37" t="str"/>
      <c r="BQ126" s="37" t="str"/>
      <c r="BR126" s="37" t="str"/>
      <c r="BS126" s="37" t="str"/>
      <c r="BT126" s="37" t="str"/>
      <c r="BU126" s="37" t="str"/>
      <c r="BV126" s="37" t="str"/>
      <c r="BW126" s="37" t="str"/>
      <c r="BX126" s="37" t="str"/>
      <c r="BY126" s="37" t="str"/>
      <c r="BZ126" s="37" t="str"/>
      <c r="CA126" s="37" t="str"/>
      <c r="CB126" s="37" t="str"/>
      <c r="CC126" s="37" t="str"/>
      <c r="CD126" s="37" t="str"/>
      <c r="CE126" s="37" t="str"/>
      <c r="CF126" s="37" t="str"/>
      <c r="CG126" s="37" t="str"/>
      <c r="CH126" s="37" t="str"/>
      <c r="CI126" s="37" t="str"/>
      <c r="CJ126" s="37" t="str"/>
      <c r="CK126" s="37" t="str"/>
      <c r="CL126" s="37" t="str"/>
      <c r="CM126" s="37" t="str"/>
      <c r="CN126" s="37" t="str"/>
      <c r="CO126" s="37" t="str"/>
      <c r="CP126" s="37" t="str"/>
      <c r="CQ126" s="37" t="str"/>
      <c r="CR126" s="37" t="str"/>
      <c r="CS126" s="37" t="str"/>
      <c r="CT126" s="37" t="str"/>
      <c r="CU126" s="37" t="str"/>
      <c r="CV126" s="37" t="str"/>
      <c r="CW126" s="37" t="str"/>
      <c r="CX126" s="37" t="str"/>
      <c r="CY126" s="37" t="str"/>
      <c r="CZ126" s="37" t="str"/>
      <c r="DA126" s="37" t="str"/>
      <c r="DB126" s="37" t="str"/>
      <c r="DC126" s="37" t="str"/>
      <c r="DD126" s="37" t="str"/>
      <c r="DE126" s="37" t="str"/>
      <c r="DF126" s="37" t="str"/>
      <c r="DG126" s="37" t="str"/>
      <c r="DH126" s="37" t="str"/>
      <c r="DI126" s="37" t="str"/>
      <c r="DJ126" s="37" t="str"/>
      <c r="DK126" s="37" t="str"/>
      <c r="DL126" s="37" t="str"/>
      <c r="DM126" s="37" t="str"/>
      <c r="DN126" s="37" t="str"/>
      <c r="DO126" s="37" t="str"/>
      <c r="DP126" s="37" t="str"/>
      <c r="DQ126" s="37" t="str"/>
      <c r="DR126" s="37" t="str"/>
      <c r="DS126" s="37" t="str"/>
      <c r="DT126" s="37" t="str"/>
      <c r="DU126" s="37" t="str"/>
      <c r="DV126" s="37" t="str"/>
      <c r="DW126" s="37" t="str"/>
      <c r="DX126" s="37" t="str"/>
      <c r="DY126" s="37" t="str"/>
      <c r="DZ126" s="37" t="str"/>
      <c r="EA126" s="37" t="str"/>
      <c r="EB126" s="37" t="str"/>
      <c r="EC126" s="37" t="str"/>
      <c r="ED126" s="37" t="str"/>
      <c r="EE126" s="37" t="str"/>
      <c r="EF126" s="37" t="str"/>
      <c r="EG126" s="37" t="str"/>
      <c r="EH126" s="37" t="str"/>
      <c r="EI126" s="37" t="str"/>
      <c r="EJ126" s="37" t="str"/>
      <c r="EK126" s="37" t="str"/>
      <c r="EL126" s="37" t="str"/>
      <c r="EM126" s="37" t="str"/>
    </row>
    <row r="127">
      <c r="B127" s="37" t="str"/>
      <c r="C127" s="37" t="str"/>
      <c r="D127" s="37" t="str"/>
      <c r="E127" s="37" t="str"/>
      <c r="F127" s="37" t="str"/>
      <c r="G127" s="37" t="str"/>
      <c r="H127" s="37" t="str"/>
      <c r="I127" s="37" t="str"/>
      <c r="J127" s="37" t="str"/>
      <c r="K127" s="37" t="str"/>
      <c r="L127" s="37" t="str"/>
      <c r="M127" s="37" t="str"/>
      <c r="N127" s="37" t="str"/>
      <c r="O127" s="37" t="str"/>
      <c r="P127" s="37" t="str"/>
      <c r="Q127" s="37" t="str"/>
      <c r="R127" s="37" t="str"/>
      <c r="S127" s="37" t="str"/>
      <c r="T127" s="37" t="str"/>
      <c r="U127" s="37" t="str"/>
      <c r="V127" s="37" t="str"/>
      <c r="W127" s="37" t="str"/>
      <c r="X127" s="37" t="str"/>
      <c r="Y127" s="37" t="str"/>
      <c r="Z127" s="37" t="str"/>
      <c r="AA127" s="37" t="str"/>
      <c r="AB127" s="37" t="str"/>
      <c r="AC127" s="37" t="str"/>
      <c r="AD127" s="37" t="str"/>
      <c r="AE127" s="37" t="str"/>
      <c r="AF127" s="37" t="str"/>
      <c r="AG127" s="37" t="str"/>
      <c r="AH127" s="37" t="str"/>
      <c r="AI127" s="37" t="str"/>
      <c r="AJ127" s="37" t="str"/>
      <c r="AK127" s="37" t="str"/>
      <c r="AL127" s="37" t="str"/>
      <c r="AM127" s="37" t="str"/>
      <c r="AN127" s="37" t="str"/>
      <c r="AO127" s="37" t="str"/>
      <c r="AP127" s="37" t="str"/>
      <c r="AQ127" s="37" t="str"/>
      <c r="AR127" s="37" t="str"/>
      <c r="AS127" s="37" t="str"/>
      <c r="AT127" s="37" t="str"/>
      <c r="AU127" s="37" t="str"/>
      <c r="AV127" s="37" t="str"/>
      <c r="AW127" s="37" t="str"/>
      <c r="AX127" s="37" t="str"/>
      <c r="AY127" s="37" t="str"/>
      <c r="AZ127" s="37" t="str"/>
      <c r="BA127" s="37" t="str"/>
      <c r="BB127" s="37" t="str"/>
      <c r="BC127" s="37" t="str"/>
      <c r="BD127" s="37" t="str"/>
      <c r="BE127" s="37" t="str"/>
      <c r="BF127" s="37" t="str"/>
      <c r="BG127" s="37" t="str"/>
      <c r="BH127" s="37" t="str"/>
      <c r="BI127" s="37" t="str"/>
      <c r="BJ127" s="37" t="str"/>
      <c r="BK127" s="37" t="str"/>
      <c r="BL127" s="37" t="str"/>
      <c r="BM127" s="37" t="str"/>
      <c r="BN127" s="37" t="str"/>
      <c r="BO127" s="37" t="str"/>
      <c r="BP127" s="37" t="str"/>
      <c r="BQ127" s="37" t="str"/>
      <c r="BR127" s="37" t="str"/>
      <c r="BS127" s="37" t="str"/>
      <c r="BT127" s="37" t="str"/>
      <c r="BU127" s="37" t="str"/>
      <c r="BV127" s="37" t="str"/>
      <c r="BW127" s="37" t="str"/>
      <c r="BX127" s="37" t="str"/>
      <c r="BY127" s="37" t="str"/>
      <c r="BZ127" s="37" t="str"/>
      <c r="CA127" s="37" t="str"/>
      <c r="CB127" s="37" t="str"/>
      <c r="CC127" s="37" t="str"/>
      <c r="CD127" s="37" t="str"/>
      <c r="CE127" s="37" t="str"/>
      <c r="CF127" s="37" t="str"/>
      <c r="CG127" s="37" t="str"/>
      <c r="CH127" s="37" t="str"/>
      <c r="CI127" s="37" t="str"/>
      <c r="CJ127" s="37" t="str"/>
      <c r="CK127" s="37" t="str"/>
      <c r="CL127" s="37" t="str"/>
      <c r="CM127" s="37" t="str"/>
      <c r="CN127" s="37" t="str"/>
      <c r="CO127" s="37" t="str"/>
      <c r="CP127" s="37" t="str"/>
      <c r="CQ127" s="37" t="str"/>
      <c r="CR127" s="37" t="str"/>
      <c r="CS127" s="37" t="str"/>
      <c r="CT127" s="37" t="str"/>
      <c r="CU127" s="37" t="str"/>
      <c r="CV127" s="37" t="str"/>
      <c r="CW127" s="37" t="str"/>
      <c r="CX127" s="37" t="str"/>
      <c r="CY127" s="37" t="str"/>
      <c r="CZ127" s="37" t="str"/>
      <c r="DA127" s="37" t="str"/>
      <c r="DB127" s="37" t="str"/>
      <c r="DC127" s="37" t="str"/>
      <c r="DD127" s="37" t="str"/>
      <c r="DE127" s="37" t="str"/>
      <c r="DF127" s="37" t="str"/>
      <c r="DG127" s="37" t="str"/>
      <c r="DH127" s="37" t="str"/>
      <c r="DI127" s="37" t="str"/>
      <c r="DJ127" s="37" t="str"/>
      <c r="DK127" s="37" t="str"/>
      <c r="DL127" s="37" t="str"/>
      <c r="DM127" s="37" t="str"/>
      <c r="DN127" s="37" t="str"/>
      <c r="DO127" s="37" t="str"/>
      <c r="DP127" s="37" t="str"/>
      <c r="DQ127" s="37" t="str"/>
      <c r="DR127" s="37" t="str"/>
      <c r="DS127" s="37" t="str"/>
      <c r="DT127" s="37" t="str"/>
      <c r="DU127" s="37" t="str"/>
      <c r="DV127" s="37" t="str"/>
      <c r="DW127" s="37" t="str"/>
      <c r="DX127" s="37" t="str"/>
      <c r="DY127" s="37" t="str"/>
      <c r="DZ127" s="37" t="str"/>
      <c r="EA127" s="37" t="str"/>
      <c r="EB127" s="37" t="str"/>
      <c r="EC127" s="37" t="str"/>
      <c r="ED127" s="37" t="str"/>
      <c r="EE127" s="37" t="str"/>
      <c r="EF127" s="37" t="str"/>
      <c r="EG127" s="37" t="str"/>
      <c r="EH127" s="37" t="str"/>
      <c r="EI127" s="37" t="str"/>
      <c r="EJ127" s="37" t="str"/>
      <c r="EK127" s="37" t="str"/>
      <c r="EL127" s="37" t="str"/>
      <c r="EM127" s="37" t="str"/>
    </row>
    <row r="128">
      <c r="B128" s="37" t="str"/>
      <c r="C128" s="37" t="str"/>
      <c r="D128" s="37" t="str"/>
      <c r="E128" s="37" t="str"/>
      <c r="F128" s="37" t="str"/>
      <c r="G128" s="37" t="str"/>
      <c r="H128" s="37" t="str"/>
      <c r="I128" s="37" t="str"/>
      <c r="J128" s="37" t="str"/>
      <c r="K128" s="37" t="str"/>
      <c r="L128" s="37" t="str"/>
      <c r="M128" s="37" t="str"/>
      <c r="N128" s="37" t="str"/>
      <c r="O128" s="37" t="str"/>
      <c r="P128" s="37" t="str"/>
      <c r="Q128" s="37" t="str"/>
      <c r="R128" s="37" t="str"/>
      <c r="S128" s="37" t="str"/>
      <c r="T128" s="37" t="str"/>
      <c r="U128" s="37" t="str"/>
      <c r="V128" s="37" t="str"/>
      <c r="W128" s="37" t="str"/>
      <c r="X128" s="37" t="str"/>
      <c r="Y128" s="37" t="str"/>
      <c r="Z128" s="37" t="str"/>
      <c r="AA128" s="37" t="str"/>
      <c r="AB128" s="37" t="str"/>
      <c r="AC128" s="37" t="str"/>
      <c r="AD128" s="37" t="str"/>
      <c r="AE128" s="37" t="str"/>
      <c r="AF128" s="37" t="str"/>
      <c r="AG128" s="37" t="str"/>
      <c r="AH128" s="37" t="str"/>
      <c r="AI128" s="37" t="str"/>
      <c r="AJ128" s="37" t="str"/>
      <c r="AK128" s="37" t="str"/>
      <c r="AL128" s="37" t="str"/>
      <c r="AM128" s="37" t="str"/>
      <c r="AN128" s="37" t="str"/>
      <c r="AO128" s="37" t="str"/>
      <c r="AP128" s="37" t="str"/>
      <c r="AQ128" s="37" t="str"/>
      <c r="AR128" s="37" t="str"/>
      <c r="AS128" s="37" t="str"/>
      <c r="AT128" s="37" t="str"/>
      <c r="AU128" s="37" t="str"/>
      <c r="AV128" s="37" t="str"/>
      <c r="AW128" s="37" t="str"/>
      <c r="AX128" s="37" t="str"/>
      <c r="AY128" s="37" t="str"/>
      <c r="AZ128" s="37" t="str"/>
      <c r="BA128" s="37" t="str"/>
      <c r="BB128" s="37" t="str"/>
      <c r="BC128" s="37" t="str"/>
      <c r="BD128" s="37" t="str"/>
      <c r="BE128" s="37" t="str"/>
      <c r="BF128" s="37" t="str"/>
      <c r="BG128" s="37" t="str"/>
      <c r="BH128" s="37" t="str"/>
      <c r="BI128" s="37" t="str"/>
      <c r="BJ128" s="37" t="str"/>
      <c r="BK128" s="37" t="str"/>
      <c r="BL128" s="37" t="str"/>
      <c r="BM128" s="37" t="str"/>
      <c r="BN128" s="37" t="str"/>
      <c r="BO128" s="37" t="str"/>
      <c r="BP128" s="37" t="str"/>
      <c r="BQ128" s="37" t="str"/>
      <c r="BR128" s="37" t="str"/>
      <c r="BS128" s="37" t="str"/>
      <c r="BT128" s="37" t="str"/>
      <c r="BU128" s="37" t="str"/>
      <c r="BV128" s="37" t="str"/>
      <c r="BW128" s="37" t="str"/>
      <c r="BX128" s="37" t="str"/>
      <c r="BY128" s="37" t="str"/>
      <c r="BZ128" s="37" t="str"/>
      <c r="CA128" s="37" t="str"/>
      <c r="CB128" s="37" t="str"/>
      <c r="CC128" s="37" t="str"/>
      <c r="CD128" s="37" t="str"/>
      <c r="CE128" s="37" t="str"/>
      <c r="CF128" s="37" t="str"/>
      <c r="CG128" s="37" t="str"/>
      <c r="CH128" s="37" t="str"/>
      <c r="CI128" s="37" t="str"/>
      <c r="CJ128" s="37" t="str"/>
      <c r="CK128" s="37" t="str"/>
      <c r="CL128" s="37" t="str"/>
      <c r="CM128" s="37" t="str"/>
      <c r="CN128" s="37" t="str"/>
      <c r="CO128" s="37" t="str"/>
      <c r="CP128" s="37" t="str"/>
      <c r="CQ128" s="37" t="str"/>
      <c r="CR128" s="37" t="str"/>
      <c r="CS128" s="37" t="str"/>
      <c r="CT128" s="37" t="str"/>
      <c r="CU128" s="37" t="str"/>
      <c r="CV128" s="37" t="str"/>
      <c r="CW128" s="37" t="str"/>
      <c r="CX128" s="37" t="str"/>
      <c r="CY128" s="37" t="str"/>
      <c r="CZ128" s="37" t="str"/>
      <c r="DA128" s="37" t="str"/>
      <c r="DB128" s="37" t="str"/>
      <c r="DC128" s="37" t="str"/>
      <c r="DD128" s="37" t="str"/>
      <c r="DE128" s="37" t="str"/>
      <c r="DF128" s="37" t="str"/>
      <c r="DG128" s="37" t="str"/>
      <c r="DH128" s="37" t="str"/>
      <c r="DI128" s="37" t="str"/>
      <c r="DJ128" s="37" t="str"/>
      <c r="DK128" s="37" t="str"/>
      <c r="DL128" s="37" t="str"/>
      <c r="DM128" s="37" t="str"/>
      <c r="DN128" s="37" t="str"/>
      <c r="DO128" s="37" t="str"/>
      <c r="DP128" s="37" t="str"/>
      <c r="DQ128" s="37" t="str"/>
      <c r="DR128" s="37" t="str"/>
      <c r="DS128" s="37" t="str"/>
      <c r="DT128" s="37" t="str"/>
      <c r="DU128" s="37" t="str"/>
      <c r="DV128" s="37" t="str"/>
      <c r="DW128" s="37" t="str"/>
      <c r="DX128" s="37" t="str"/>
      <c r="DY128" s="37" t="str"/>
      <c r="DZ128" s="37" t="str"/>
      <c r="EA128" s="37" t="str"/>
      <c r="EB128" s="37" t="str"/>
      <c r="EC128" s="37" t="str"/>
      <c r="ED128" s="37" t="str"/>
      <c r="EE128" s="37" t="str"/>
      <c r="EF128" s="37" t="str"/>
      <c r="EG128" s="37" t="str"/>
      <c r="EH128" s="37" t="str"/>
      <c r="EI128" s="37" t="str"/>
      <c r="EJ128" s="37" t="str"/>
      <c r="EK128" s="37" t="str"/>
      <c r="EL128" s="37" t="str"/>
      <c r="EM128" s="37" t="str"/>
    </row>
    <row r="129">
      <c r="B129" s="37" t="str"/>
      <c r="C129" s="37" t="str"/>
      <c r="D129" s="37" t="str"/>
      <c r="E129" s="37" t="str"/>
      <c r="F129" s="37" t="str"/>
      <c r="G129" s="37" t="str"/>
      <c r="H129" s="37" t="str"/>
      <c r="I129" s="37" t="str"/>
      <c r="J129" s="37" t="str"/>
      <c r="K129" s="37" t="str"/>
      <c r="L129" s="37" t="str"/>
      <c r="M129" s="37" t="str"/>
      <c r="N129" s="37" t="str"/>
      <c r="O129" s="37" t="str"/>
      <c r="P129" s="37" t="str"/>
      <c r="Q129" s="37" t="str"/>
      <c r="R129" s="37" t="str"/>
      <c r="S129" s="37" t="str"/>
      <c r="T129" s="37" t="str"/>
      <c r="U129" s="37" t="str"/>
      <c r="V129" s="37" t="str"/>
      <c r="W129" s="37" t="str"/>
      <c r="X129" s="37" t="str"/>
      <c r="Y129" s="37" t="str"/>
      <c r="Z129" s="37" t="str"/>
      <c r="AA129" s="37" t="str"/>
      <c r="AB129" s="37" t="str"/>
      <c r="AC129" s="37" t="str"/>
      <c r="AD129" s="37" t="str"/>
      <c r="AE129" s="37" t="str"/>
      <c r="AF129" s="37" t="str"/>
      <c r="AG129" s="37" t="str"/>
      <c r="AH129" s="37" t="str"/>
      <c r="AI129" s="37" t="str"/>
      <c r="AJ129" s="37" t="str"/>
      <c r="AK129" s="37" t="str"/>
      <c r="AL129" s="37" t="str"/>
      <c r="AM129" s="37" t="str"/>
      <c r="AN129" s="37" t="str"/>
      <c r="AO129" s="37" t="str"/>
      <c r="AP129" s="37" t="str"/>
      <c r="AQ129" s="37" t="str"/>
      <c r="AR129" s="37" t="str"/>
      <c r="AS129" s="37" t="str"/>
      <c r="AT129" s="37" t="str"/>
      <c r="AU129" s="37" t="str"/>
      <c r="AV129" s="37" t="str"/>
      <c r="AW129" s="37" t="str"/>
      <c r="AX129" s="37" t="str"/>
      <c r="AY129" s="37" t="str"/>
      <c r="AZ129" s="37" t="str"/>
      <c r="BA129" s="37" t="str"/>
      <c r="BB129" s="37" t="str"/>
      <c r="BC129" s="37" t="str"/>
      <c r="BD129" s="37" t="str"/>
      <c r="BE129" s="37" t="str"/>
      <c r="BF129" s="37" t="str"/>
      <c r="BG129" s="37" t="str"/>
      <c r="BH129" s="37" t="str"/>
      <c r="BI129" s="37" t="str"/>
      <c r="BJ129" s="37" t="str"/>
      <c r="BK129" s="37" t="str"/>
      <c r="BL129" s="37" t="str"/>
      <c r="BM129" s="37" t="str"/>
      <c r="BN129" s="37" t="str"/>
      <c r="BO129" s="37" t="str"/>
      <c r="BP129" s="37" t="str"/>
      <c r="BQ129" s="37" t="str"/>
      <c r="BR129" s="37" t="str"/>
      <c r="BS129" s="37" t="str"/>
      <c r="BT129" s="37" t="str"/>
      <c r="BU129" s="37" t="str"/>
      <c r="BV129" s="37" t="str"/>
      <c r="BW129" s="37" t="str"/>
      <c r="BX129" s="37" t="str"/>
      <c r="BY129" s="37" t="str"/>
      <c r="BZ129" s="37" t="str"/>
      <c r="CA129" s="37" t="str"/>
      <c r="CB129" s="37" t="str"/>
      <c r="CC129" s="37" t="str"/>
      <c r="CD129" s="37" t="str"/>
      <c r="CE129" s="37" t="str"/>
      <c r="CF129" s="37" t="str"/>
      <c r="CG129" s="37" t="str"/>
      <c r="CH129" s="37" t="str"/>
      <c r="CI129" s="37" t="str"/>
      <c r="CJ129" s="37" t="str"/>
      <c r="CK129" s="37" t="str"/>
      <c r="CL129" s="37" t="str"/>
      <c r="CM129" s="37" t="str"/>
      <c r="CN129" s="37" t="str"/>
      <c r="CO129" s="37" t="str"/>
      <c r="CP129" s="37" t="str"/>
      <c r="CQ129" s="37" t="str"/>
      <c r="CR129" s="37" t="str"/>
      <c r="CS129" s="37" t="str"/>
      <c r="CT129" s="37" t="str"/>
      <c r="CU129" s="37" t="str"/>
      <c r="CV129" s="37" t="str"/>
      <c r="CW129" s="37" t="str"/>
      <c r="CX129" s="37" t="str"/>
      <c r="CY129" s="37" t="str"/>
      <c r="CZ129" s="37" t="str"/>
      <c r="DA129" s="37" t="str"/>
      <c r="DB129" s="37" t="str"/>
      <c r="DC129" s="37" t="str"/>
      <c r="DD129" s="37" t="str"/>
      <c r="DE129" s="37" t="str"/>
      <c r="DF129" s="37" t="str"/>
      <c r="DG129" s="37" t="str"/>
      <c r="DH129" s="37" t="str"/>
      <c r="DI129" s="37" t="str"/>
      <c r="DJ129" s="37" t="str"/>
      <c r="DK129" s="37" t="str"/>
      <c r="DL129" s="37" t="str"/>
      <c r="DM129" s="37" t="str"/>
      <c r="DN129" s="37" t="str"/>
      <c r="DO129" s="37" t="str"/>
      <c r="DP129" s="37" t="str"/>
      <c r="DQ129" s="37" t="str"/>
      <c r="DR129" s="37" t="str"/>
      <c r="DS129" s="37" t="str"/>
      <c r="DT129" s="37" t="str"/>
      <c r="DU129" s="37" t="str"/>
      <c r="DV129" s="37" t="str"/>
      <c r="DW129" s="37" t="str"/>
      <c r="DX129" s="37" t="str"/>
      <c r="DY129" s="37" t="str"/>
      <c r="DZ129" s="37" t="str"/>
      <c r="EA129" s="37" t="str"/>
      <c r="EB129" s="37" t="str"/>
      <c r="EC129" s="37" t="str"/>
      <c r="ED129" s="37" t="str"/>
      <c r="EE129" s="37" t="str"/>
      <c r="EF129" s="37" t="str"/>
      <c r="EG129" s="37" t="str"/>
      <c r="EH129" s="37" t="str"/>
      <c r="EI129" s="37" t="str"/>
      <c r="EJ129" s="37" t="str"/>
      <c r="EK129" s="37" t="str"/>
      <c r="EL129" s="37" t="str"/>
      <c r="EM129" s="37" t="str"/>
    </row>
    <row r="130">
      <c r="B130" s="37" t="str"/>
      <c r="C130" s="37" t="str"/>
      <c r="D130" s="37" t="str"/>
      <c r="E130" s="37" t="str"/>
      <c r="F130" s="37" t="str"/>
      <c r="G130" s="37" t="str"/>
      <c r="H130" s="37" t="str"/>
      <c r="I130" s="37" t="str"/>
      <c r="J130" s="37" t="str"/>
      <c r="K130" s="37" t="str"/>
      <c r="L130" s="37" t="str"/>
      <c r="M130" s="37" t="str"/>
      <c r="N130" s="37" t="str"/>
      <c r="O130" s="37" t="str"/>
      <c r="P130" s="37" t="str"/>
      <c r="Q130" s="37" t="str"/>
      <c r="R130" s="37" t="str"/>
      <c r="S130" s="37" t="str"/>
      <c r="T130" s="37" t="str"/>
      <c r="U130" s="37" t="str"/>
      <c r="V130" s="37" t="str"/>
      <c r="W130" s="37" t="str"/>
      <c r="X130" s="37" t="str"/>
      <c r="Y130" s="37" t="str"/>
      <c r="Z130" s="37" t="str"/>
      <c r="AA130" s="37" t="str"/>
      <c r="AB130" s="37" t="str"/>
      <c r="AC130" s="37" t="str"/>
      <c r="AD130" s="37" t="str"/>
      <c r="AE130" s="37" t="str"/>
      <c r="AF130" s="37" t="str"/>
      <c r="AG130" s="37" t="str"/>
      <c r="AH130" s="37" t="str"/>
      <c r="AI130" s="37" t="str"/>
      <c r="AJ130" s="37" t="str"/>
      <c r="AK130" s="37" t="str"/>
      <c r="AL130" s="37" t="str"/>
      <c r="AM130" s="37" t="str"/>
      <c r="AN130" s="37" t="str"/>
      <c r="AO130" s="37" t="str"/>
      <c r="AP130" s="37" t="str"/>
      <c r="AQ130" s="37" t="str"/>
      <c r="AR130" s="37" t="str"/>
      <c r="AS130" s="37" t="str"/>
      <c r="AT130" s="37" t="str"/>
      <c r="AU130" s="37" t="str"/>
      <c r="AV130" s="37" t="str"/>
      <c r="AW130" s="37" t="str"/>
      <c r="AX130" s="37" t="str"/>
      <c r="AY130" s="37" t="str"/>
      <c r="AZ130" s="37" t="str"/>
      <c r="BA130" s="37" t="str"/>
      <c r="BB130" s="37" t="str"/>
      <c r="BC130" s="37" t="str"/>
      <c r="BD130" s="37" t="str"/>
      <c r="BE130" s="37" t="str"/>
      <c r="BF130" s="37" t="str"/>
      <c r="BG130" s="37" t="str"/>
      <c r="BH130" s="37" t="str"/>
      <c r="BI130" s="37" t="str"/>
      <c r="BJ130" s="37" t="str"/>
      <c r="BK130" s="37" t="str"/>
      <c r="BL130" s="37" t="str"/>
      <c r="BM130" s="37" t="str"/>
      <c r="BN130" s="37" t="str"/>
      <c r="BO130" s="37" t="str"/>
      <c r="BP130" s="37" t="str"/>
      <c r="BQ130" s="37" t="str"/>
      <c r="BR130" s="37" t="str"/>
      <c r="BS130" s="37" t="str"/>
      <c r="BT130" s="37" t="str"/>
      <c r="BU130" s="37" t="str"/>
      <c r="BV130" s="37" t="str"/>
      <c r="BW130" s="37" t="str"/>
      <c r="BX130" s="37" t="str"/>
      <c r="BY130" s="37" t="str"/>
      <c r="BZ130" s="37" t="str"/>
      <c r="CA130" s="37" t="str"/>
      <c r="CB130" s="37" t="str"/>
      <c r="CC130" s="37" t="str"/>
      <c r="CD130" s="37" t="str"/>
      <c r="CE130" s="37" t="str"/>
      <c r="CF130" s="37" t="str"/>
      <c r="CG130" s="37" t="str"/>
      <c r="CH130" s="37" t="str"/>
      <c r="CI130" s="37" t="str"/>
      <c r="CJ130" s="37" t="str"/>
      <c r="CK130" s="37" t="str"/>
      <c r="CL130" s="37" t="str"/>
      <c r="CM130" s="37" t="str"/>
      <c r="CN130" s="37" t="str"/>
      <c r="CO130" s="37" t="str"/>
      <c r="CP130" s="37" t="str"/>
      <c r="CQ130" s="37" t="str"/>
      <c r="CR130" s="37" t="str"/>
      <c r="CS130" s="37" t="str"/>
      <c r="CT130" s="37" t="str"/>
      <c r="CU130" s="37" t="str"/>
      <c r="CV130" s="37" t="str"/>
      <c r="CW130" s="37" t="str"/>
      <c r="CX130" s="37" t="str"/>
      <c r="CY130" s="37" t="str"/>
      <c r="CZ130" s="37" t="str"/>
      <c r="DA130" s="37" t="str"/>
      <c r="DB130" s="37" t="str"/>
      <c r="DC130" s="37" t="str"/>
      <c r="DD130" s="37" t="str"/>
      <c r="DE130" s="37" t="str"/>
      <c r="DF130" s="37" t="str"/>
      <c r="DG130" s="37" t="str"/>
      <c r="DH130" s="37" t="str"/>
      <c r="DI130" s="37" t="str"/>
      <c r="DJ130" s="37" t="str"/>
      <c r="DK130" s="37" t="str"/>
      <c r="DL130" s="37" t="str"/>
      <c r="DM130" s="37" t="str"/>
      <c r="DN130" s="37" t="str"/>
      <c r="DO130" s="37" t="str"/>
      <c r="DP130" s="37" t="str"/>
      <c r="DQ130" s="37" t="str"/>
      <c r="DR130" s="37" t="str"/>
      <c r="DS130" s="37" t="str"/>
      <c r="DT130" s="37" t="str"/>
      <c r="DU130" s="37" t="str"/>
      <c r="DV130" s="37" t="str"/>
      <c r="DW130" s="37" t="str"/>
      <c r="DX130" s="37" t="str"/>
      <c r="DY130" s="37" t="str"/>
      <c r="DZ130" s="37" t="str"/>
      <c r="EA130" s="37" t="str"/>
      <c r="EB130" s="37" t="str"/>
      <c r="EC130" s="37" t="str"/>
      <c r="ED130" s="37" t="str"/>
      <c r="EE130" s="37" t="str"/>
      <c r="EF130" s="37" t="str"/>
      <c r="EG130" s="37" t="str"/>
      <c r="EH130" s="37" t="str"/>
      <c r="EI130" s="37" t="str"/>
      <c r="EJ130" s="37" t="str"/>
      <c r="EK130" s="37" t="str"/>
      <c r="EL130" s="37" t="str"/>
      <c r="EM130" s="37" t="str"/>
    </row>
    <row r="131">
      <c r="B131" s="37" t="str"/>
      <c r="C131" s="37" t="str"/>
      <c r="D131" s="37" t="str"/>
      <c r="E131" s="37" t="str"/>
      <c r="F131" s="37" t="str"/>
      <c r="G131" s="37" t="str"/>
      <c r="H131" s="37" t="str"/>
      <c r="I131" s="37" t="str"/>
      <c r="J131" s="37" t="str"/>
      <c r="K131" s="37" t="str"/>
      <c r="L131" s="37" t="str"/>
      <c r="M131" s="37" t="str"/>
      <c r="N131" s="37" t="str"/>
      <c r="O131" s="37" t="str"/>
      <c r="P131" s="37" t="str"/>
      <c r="Q131" s="37" t="str"/>
      <c r="R131" s="37" t="str"/>
      <c r="S131" s="37" t="str"/>
      <c r="T131" s="37" t="str"/>
      <c r="U131" s="37" t="str"/>
      <c r="V131" s="37" t="str"/>
      <c r="W131" s="37" t="str"/>
      <c r="X131" s="37" t="str"/>
      <c r="Y131" s="37" t="str"/>
      <c r="Z131" s="37" t="str"/>
      <c r="AA131" s="37" t="str"/>
      <c r="AB131" s="37" t="str"/>
      <c r="AC131" s="37" t="str"/>
      <c r="AD131" s="37" t="str"/>
      <c r="AE131" s="37" t="str"/>
      <c r="AF131" s="37" t="str"/>
      <c r="AG131" s="37" t="str"/>
      <c r="AH131" s="37" t="str"/>
      <c r="AI131" s="37" t="str"/>
      <c r="AJ131" s="37" t="str"/>
      <c r="AK131" s="37" t="str"/>
      <c r="AL131" s="37" t="str"/>
      <c r="AM131" s="37" t="str"/>
      <c r="AN131" s="37" t="str"/>
      <c r="AO131" s="37" t="str"/>
      <c r="AP131" s="37" t="str"/>
      <c r="AQ131" s="37" t="str"/>
      <c r="AR131" s="37" t="str"/>
      <c r="AS131" s="37" t="str"/>
      <c r="AT131" s="37" t="str"/>
      <c r="AU131" s="37" t="str"/>
      <c r="AV131" s="37" t="str"/>
      <c r="AW131" s="37" t="str"/>
      <c r="AX131" s="37" t="str"/>
      <c r="AY131" s="37" t="str"/>
      <c r="AZ131" s="37" t="str"/>
      <c r="BA131" s="37" t="str"/>
      <c r="BB131" s="37" t="str"/>
      <c r="BC131" s="37" t="str"/>
      <c r="BD131" s="37" t="str"/>
      <c r="BE131" s="37" t="str"/>
      <c r="BF131" s="37" t="str"/>
      <c r="BG131" s="37" t="str"/>
      <c r="BH131" s="37" t="str"/>
      <c r="BI131" s="37" t="str"/>
      <c r="BJ131" s="37" t="str"/>
      <c r="BK131" s="37" t="str"/>
      <c r="BL131" s="37" t="str"/>
      <c r="BM131" s="37" t="str"/>
      <c r="BN131" s="37" t="str"/>
      <c r="BO131" s="37" t="str"/>
      <c r="BP131" s="37" t="str"/>
      <c r="BQ131" s="37" t="str"/>
      <c r="BR131" s="37" t="str"/>
      <c r="BS131" s="37" t="str"/>
      <c r="BT131" s="37" t="str"/>
      <c r="BU131" s="37" t="str"/>
      <c r="BV131" s="37" t="str"/>
      <c r="BW131" s="37" t="str"/>
      <c r="BX131" s="37" t="str"/>
      <c r="BY131" s="37" t="str"/>
      <c r="BZ131" s="37" t="str"/>
      <c r="CA131" s="37" t="str"/>
      <c r="CB131" s="37" t="str"/>
      <c r="CC131" s="37" t="str"/>
      <c r="CD131" s="37" t="str"/>
      <c r="CE131" s="37" t="str"/>
      <c r="CF131" s="37" t="str"/>
      <c r="CG131" s="37" t="str"/>
      <c r="CH131" s="37" t="str"/>
      <c r="CI131" s="37" t="str"/>
      <c r="CJ131" s="37" t="str"/>
      <c r="CK131" s="37" t="str"/>
      <c r="CL131" s="37" t="str"/>
      <c r="CM131" s="37" t="str"/>
      <c r="CN131" s="37" t="str"/>
      <c r="CO131" s="37" t="str"/>
      <c r="CP131" s="37" t="str"/>
      <c r="CQ131" s="37" t="str"/>
      <c r="CR131" s="37" t="str"/>
      <c r="CS131" s="37" t="str"/>
      <c r="CT131" s="37" t="str"/>
      <c r="CU131" s="37" t="str"/>
      <c r="CV131" s="37" t="str"/>
      <c r="CW131" s="37" t="str"/>
      <c r="CX131" s="37" t="str"/>
      <c r="CY131" s="37" t="str"/>
      <c r="CZ131" s="37" t="str"/>
      <c r="DA131" s="37" t="str"/>
      <c r="DB131" s="37" t="str"/>
      <c r="DC131" s="37" t="str"/>
      <c r="DD131" s="37" t="str"/>
      <c r="DE131" s="37" t="str"/>
      <c r="DF131" s="37" t="str"/>
      <c r="DG131" s="37" t="str"/>
      <c r="DH131" s="37" t="str"/>
      <c r="DI131" s="37" t="str"/>
      <c r="DJ131" s="37" t="str"/>
      <c r="DK131" s="37" t="str"/>
      <c r="DL131" s="37" t="str"/>
      <c r="DM131" s="37" t="str"/>
      <c r="DN131" s="37" t="str"/>
      <c r="DO131" s="37" t="str"/>
      <c r="DP131" s="37" t="str"/>
      <c r="DQ131" s="37" t="str"/>
      <c r="DR131" s="37" t="str"/>
      <c r="DS131" s="37" t="str"/>
      <c r="DT131" s="37" t="str"/>
      <c r="DU131" s="37" t="str"/>
      <c r="DV131" s="37" t="str"/>
      <c r="DW131" s="37" t="str"/>
      <c r="DX131" s="37" t="str"/>
      <c r="DY131" s="37" t="str"/>
      <c r="DZ131" s="37" t="str"/>
      <c r="EA131" s="37" t="str"/>
      <c r="EB131" s="37" t="str"/>
      <c r="EC131" s="37" t="str"/>
      <c r="ED131" s="37" t="str"/>
      <c r="EE131" s="37" t="str"/>
      <c r="EF131" s="37" t="str"/>
      <c r="EG131" s="37" t="str"/>
      <c r="EH131" s="37" t="str"/>
      <c r="EI131" s="37" t="str"/>
      <c r="EJ131" s="37" t="str"/>
      <c r="EK131" s="37" t="str"/>
      <c r="EL131" s="37" t="str"/>
      <c r="EM131" s="37" t="str"/>
    </row>
    <row r="132">
      <c r="B132" s="37" t="str"/>
      <c r="C132" s="37" t="str"/>
      <c r="D132" s="37" t="str"/>
      <c r="E132" s="37" t="str"/>
      <c r="F132" s="37" t="str"/>
      <c r="G132" s="37" t="str"/>
      <c r="H132" s="37" t="str"/>
      <c r="I132" s="37" t="str"/>
      <c r="J132" s="37" t="str"/>
      <c r="K132" s="37" t="str"/>
      <c r="L132" s="37" t="str"/>
      <c r="M132" s="37" t="str"/>
      <c r="N132" s="37" t="str"/>
      <c r="O132" s="37" t="str"/>
      <c r="P132" s="37" t="str"/>
      <c r="Q132" s="37" t="str"/>
      <c r="R132" s="37" t="str"/>
      <c r="S132" s="37" t="str"/>
      <c r="T132" s="37" t="str"/>
      <c r="U132" s="37" t="str"/>
      <c r="V132" s="37" t="str"/>
      <c r="W132" s="37" t="str"/>
      <c r="X132" s="37" t="str"/>
      <c r="Y132" s="37" t="str"/>
      <c r="Z132" s="37" t="str"/>
      <c r="AA132" s="37" t="str"/>
      <c r="AB132" s="37" t="str"/>
      <c r="AC132" s="37" t="str"/>
      <c r="AD132" s="37" t="str"/>
      <c r="AE132" s="37" t="str"/>
      <c r="AF132" s="37" t="str"/>
      <c r="AG132" s="37" t="str"/>
      <c r="AH132" s="37" t="str"/>
      <c r="AI132" s="37" t="str"/>
      <c r="AJ132" s="37" t="str"/>
      <c r="AK132" s="37" t="str"/>
      <c r="AL132" s="37" t="str"/>
      <c r="AM132" s="37" t="str"/>
      <c r="AN132" s="37" t="str"/>
      <c r="AO132" s="37" t="str"/>
      <c r="AP132" s="37" t="str"/>
      <c r="AQ132" s="37" t="str"/>
      <c r="AR132" s="37" t="str"/>
      <c r="AS132" s="37" t="str"/>
      <c r="AT132" s="37" t="str"/>
      <c r="AU132" s="37" t="str"/>
      <c r="AV132" s="37" t="str"/>
      <c r="AW132" s="37" t="str"/>
      <c r="AX132" s="37" t="str"/>
      <c r="AY132" s="37" t="str"/>
      <c r="AZ132" s="37" t="str"/>
      <c r="BA132" s="37" t="str"/>
      <c r="BB132" s="37" t="str"/>
      <c r="BC132" s="37" t="str"/>
      <c r="BD132" s="37" t="str"/>
      <c r="BE132" s="37" t="str"/>
      <c r="BF132" s="37" t="str"/>
      <c r="BG132" s="37" t="str"/>
      <c r="BH132" s="37" t="str"/>
      <c r="BI132" s="37" t="str"/>
      <c r="BJ132" s="37" t="str"/>
      <c r="BK132" s="37" t="str"/>
      <c r="BL132" s="37" t="str"/>
      <c r="BM132" s="37" t="str"/>
      <c r="BN132" s="37" t="str"/>
      <c r="BO132" s="37" t="str"/>
      <c r="BP132" s="37" t="str"/>
      <c r="BQ132" s="37" t="str"/>
      <c r="BR132" s="37" t="str"/>
      <c r="BS132" s="37" t="str"/>
      <c r="BT132" s="37" t="str"/>
      <c r="BU132" s="37" t="str"/>
      <c r="BV132" s="37" t="str"/>
      <c r="BW132" s="37" t="str"/>
      <c r="BX132" s="37" t="str"/>
      <c r="BY132" s="37" t="str"/>
      <c r="BZ132" s="37" t="str"/>
      <c r="CA132" s="37" t="str"/>
      <c r="CB132" s="37" t="str"/>
      <c r="CC132" s="37" t="str"/>
      <c r="CD132" s="37" t="str"/>
      <c r="CE132" s="37" t="str"/>
      <c r="CF132" s="37" t="str"/>
      <c r="CG132" s="37" t="str"/>
      <c r="CH132" s="37" t="str"/>
      <c r="CI132" s="37" t="str"/>
      <c r="CJ132" s="37" t="str"/>
      <c r="CK132" s="37" t="str"/>
      <c r="CL132" s="37" t="str"/>
      <c r="CM132" s="37" t="str"/>
      <c r="CN132" s="37" t="str"/>
      <c r="CO132" s="37" t="str"/>
      <c r="CP132" s="37" t="str"/>
      <c r="CQ132" s="37" t="str"/>
      <c r="CR132" s="37" t="str"/>
      <c r="CS132" s="37" t="str"/>
      <c r="CT132" s="37" t="str"/>
      <c r="CU132" s="37" t="str"/>
      <c r="CV132" s="37" t="str"/>
      <c r="CW132" s="37" t="str"/>
      <c r="CX132" s="37" t="str"/>
      <c r="CY132" s="37" t="str"/>
      <c r="CZ132" s="37" t="str"/>
      <c r="DA132" s="37" t="str"/>
      <c r="DB132" s="37" t="str"/>
      <c r="DC132" s="37" t="str"/>
      <c r="DD132" s="37" t="str"/>
      <c r="DE132" s="37" t="str"/>
      <c r="DF132" s="37" t="str"/>
      <c r="DG132" s="37" t="str"/>
      <c r="DH132" s="37" t="str"/>
      <c r="DI132" s="37" t="str"/>
      <c r="DJ132" s="37" t="str"/>
      <c r="DK132" s="37" t="str"/>
      <c r="DL132" s="37" t="str"/>
      <c r="DM132" s="37" t="str"/>
      <c r="DN132" s="37" t="str"/>
      <c r="DO132" s="37" t="str"/>
      <c r="DP132" s="37" t="str"/>
      <c r="DQ132" s="37" t="str"/>
      <c r="DR132" s="37" t="str"/>
      <c r="DS132" s="37" t="str"/>
      <c r="DT132" s="37" t="str"/>
      <c r="DU132" s="37" t="str"/>
      <c r="DV132" s="37" t="str"/>
      <c r="DW132" s="37" t="str"/>
      <c r="DX132" s="37" t="str"/>
      <c r="DY132" s="37" t="str"/>
      <c r="DZ132" s="37" t="str"/>
      <c r="EA132" s="37" t="str"/>
      <c r="EB132" s="37" t="str"/>
      <c r="EC132" s="37" t="str"/>
      <c r="ED132" s="37" t="str"/>
      <c r="EE132" s="37" t="str"/>
      <c r="EF132" s="37" t="str"/>
      <c r="EG132" s="37" t="str"/>
      <c r="EH132" s="37" t="str"/>
      <c r="EI132" s="37" t="str"/>
      <c r="EJ132" s="37" t="str"/>
      <c r="EK132" s="37" t="str"/>
      <c r="EL132" s="37" t="str"/>
      <c r="EM132" s="37" t="str"/>
    </row>
    <row r="133">
      <c r="B133" s="37" t="str"/>
      <c r="C133" s="37" t="str"/>
      <c r="D133" s="37" t="str"/>
      <c r="E133" s="37" t="str"/>
      <c r="F133" s="37" t="str"/>
      <c r="G133" s="37" t="str"/>
      <c r="H133" s="37" t="str"/>
      <c r="I133" s="37" t="str"/>
      <c r="J133" s="37" t="str"/>
      <c r="K133" s="37" t="str"/>
      <c r="L133" s="37" t="str"/>
      <c r="M133" s="37" t="str"/>
      <c r="N133" s="37" t="str"/>
      <c r="O133" s="37" t="str"/>
      <c r="P133" s="37" t="str"/>
      <c r="Q133" s="37" t="str"/>
      <c r="R133" s="37" t="str"/>
      <c r="S133" s="37" t="str"/>
      <c r="T133" s="37" t="str"/>
      <c r="U133" s="37" t="str"/>
      <c r="V133" s="37" t="str"/>
      <c r="W133" s="37" t="str"/>
      <c r="X133" s="37" t="str"/>
      <c r="Y133" s="37" t="str"/>
      <c r="Z133" s="37" t="str"/>
      <c r="AA133" s="37" t="str"/>
      <c r="AB133" s="37" t="str"/>
      <c r="AC133" s="37" t="str"/>
      <c r="AD133" s="37" t="str"/>
      <c r="AE133" s="37" t="str"/>
      <c r="AF133" s="37" t="str"/>
      <c r="AG133" s="37" t="str"/>
      <c r="AH133" s="37" t="str"/>
      <c r="AI133" s="37" t="str"/>
      <c r="AJ133" s="37" t="str"/>
      <c r="AK133" s="37" t="str"/>
      <c r="AL133" s="37" t="str"/>
      <c r="AM133" s="37" t="str"/>
      <c r="AN133" s="37" t="str"/>
      <c r="AO133" s="37" t="str"/>
      <c r="AP133" s="37" t="str"/>
      <c r="AQ133" s="37" t="str"/>
      <c r="AR133" s="37" t="str"/>
      <c r="AS133" s="37" t="str"/>
      <c r="AT133" s="37" t="str"/>
      <c r="AU133" s="37" t="str"/>
      <c r="AV133" s="37" t="str"/>
      <c r="AW133" s="37" t="str"/>
      <c r="AX133" s="37" t="str"/>
      <c r="AY133" s="37" t="str"/>
      <c r="AZ133" s="37" t="str"/>
      <c r="BA133" s="37" t="str"/>
      <c r="BB133" s="37" t="str"/>
      <c r="BC133" s="37" t="str"/>
      <c r="BD133" s="37" t="str"/>
      <c r="BE133" s="37" t="str"/>
      <c r="BF133" s="37" t="str"/>
      <c r="BG133" s="37" t="str"/>
      <c r="BH133" s="37" t="str"/>
      <c r="BI133" s="37" t="str"/>
      <c r="BJ133" s="37" t="str"/>
      <c r="BK133" s="37" t="str"/>
      <c r="BL133" s="37" t="str"/>
      <c r="BM133" s="37" t="str"/>
      <c r="BN133" s="37" t="str"/>
      <c r="BO133" s="37" t="str"/>
      <c r="BP133" s="37" t="str"/>
      <c r="BQ133" s="37" t="str"/>
      <c r="BR133" s="37" t="str"/>
      <c r="BS133" s="37" t="str"/>
      <c r="BT133" s="37" t="str"/>
      <c r="BU133" s="37" t="str"/>
      <c r="BV133" s="37" t="str"/>
      <c r="BW133" s="37" t="str"/>
      <c r="BX133" s="37" t="str"/>
      <c r="BY133" s="37" t="str"/>
      <c r="BZ133" s="37" t="str"/>
      <c r="CA133" s="37" t="str"/>
      <c r="CB133" s="37" t="str"/>
      <c r="CC133" s="37" t="str"/>
      <c r="CD133" s="37" t="str"/>
      <c r="CE133" s="37" t="str"/>
      <c r="CF133" s="37" t="str"/>
      <c r="CG133" s="37" t="str"/>
      <c r="CH133" s="37" t="str"/>
      <c r="CI133" s="37" t="str"/>
      <c r="CJ133" s="37" t="str"/>
      <c r="CK133" s="37" t="str"/>
      <c r="CL133" s="37" t="str"/>
      <c r="CM133" s="37" t="str"/>
      <c r="CN133" s="37" t="str"/>
      <c r="CO133" s="37" t="str"/>
      <c r="CP133" s="37" t="str"/>
      <c r="CQ133" s="37" t="str"/>
      <c r="CR133" s="37" t="str"/>
      <c r="CS133" s="37" t="str"/>
      <c r="CT133" s="37" t="str"/>
      <c r="CU133" s="37" t="str"/>
      <c r="CV133" s="37" t="str"/>
      <c r="CW133" s="37" t="str"/>
      <c r="CX133" s="37" t="str"/>
      <c r="CY133" s="37" t="str"/>
      <c r="CZ133" s="37" t="str"/>
      <c r="DA133" s="37" t="str"/>
      <c r="DB133" s="37" t="str"/>
      <c r="DC133" s="37" t="str"/>
      <c r="DD133" s="37" t="str"/>
      <c r="DE133" s="37" t="str"/>
      <c r="DF133" s="37" t="str"/>
      <c r="DG133" s="37" t="str"/>
      <c r="DH133" s="37" t="str"/>
      <c r="DI133" s="37" t="str"/>
      <c r="DJ133" s="37" t="str"/>
      <c r="DK133" s="37" t="str"/>
      <c r="DL133" s="37" t="str"/>
      <c r="DM133" s="37" t="str"/>
      <c r="DN133" s="37" t="str"/>
      <c r="DO133" s="37" t="str"/>
      <c r="DP133" s="37" t="str"/>
      <c r="DQ133" s="37" t="str"/>
      <c r="DR133" s="37" t="str"/>
      <c r="DS133" s="37" t="str"/>
      <c r="DT133" s="37" t="str"/>
      <c r="DU133" s="37" t="str"/>
      <c r="DV133" s="37" t="str"/>
      <c r="DW133" s="37" t="str"/>
      <c r="DX133" s="37" t="str"/>
      <c r="DY133" s="37" t="str"/>
      <c r="DZ133" s="37" t="str"/>
      <c r="EA133" s="37" t="str"/>
      <c r="EB133" s="37" t="str"/>
      <c r="EC133" s="37" t="str"/>
      <c r="ED133" s="37" t="str"/>
      <c r="EE133" s="37" t="str"/>
      <c r="EF133" s="37" t="str"/>
      <c r="EG133" s="37" t="str"/>
      <c r="EH133" s="37" t="str"/>
      <c r="EI133" s="37" t="str"/>
      <c r="EJ133" s="37" t="str"/>
      <c r="EK133" s="37" t="str"/>
      <c r="EL133" s="37" t="str"/>
      <c r="EM133" s="37" t="str"/>
    </row>
    <row r="134">
      <c r="B134" s="37" t="str"/>
      <c r="C134" s="37" t="str"/>
      <c r="D134" s="37" t="str"/>
      <c r="E134" s="37" t="str"/>
      <c r="F134" s="37" t="str"/>
      <c r="G134" s="37" t="str"/>
      <c r="H134" s="37" t="str"/>
      <c r="I134" s="37" t="str"/>
      <c r="J134" s="37" t="str"/>
      <c r="K134" s="37" t="str"/>
      <c r="L134" s="37" t="str"/>
      <c r="M134" s="37" t="str"/>
      <c r="N134" s="37" t="str"/>
      <c r="O134" s="37" t="str"/>
      <c r="P134" s="37" t="str"/>
      <c r="Q134" s="37" t="str"/>
      <c r="R134" s="37" t="str"/>
      <c r="S134" s="37" t="str"/>
      <c r="T134" s="37" t="str"/>
      <c r="U134" s="37" t="str"/>
      <c r="V134" s="37" t="str"/>
      <c r="W134" s="37" t="str"/>
      <c r="X134" s="37" t="str"/>
      <c r="Y134" s="37" t="str"/>
      <c r="Z134" s="37" t="str"/>
      <c r="AA134" s="37" t="str"/>
      <c r="AB134" s="37" t="str"/>
      <c r="AC134" s="37" t="str"/>
      <c r="AD134" s="37" t="str"/>
      <c r="AE134" s="37" t="str"/>
      <c r="AF134" s="37" t="str"/>
      <c r="AG134" s="37" t="str"/>
      <c r="AH134" s="37" t="str"/>
      <c r="AI134" s="37" t="str"/>
      <c r="AJ134" s="37" t="str"/>
      <c r="AK134" s="37" t="str"/>
      <c r="AL134" s="37" t="str"/>
      <c r="AM134" s="37" t="str"/>
      <c r="AN134" s="37" t="str"/>
      <c r="AO134" s="37" t="str"/>
      <c r="AP134" s="37" t="str"/>
      <c r="AQ134" s="37" t="str"/>
      <c r="AR134" s="37" t="str"/>
      <c r="AS134" s="37" t="str"/>
      <c r="AT134" s="37" t="str"/>
      <c r="AU134" s="37" t="str"/>
      <c r="AV134" s="37" t="str"/>
      <c r="AW134" s="37" t="str"/>
      <c r="AX134" s="37" t="str"/>
      <c r="AY134" s="37" t="str"/>
      <c r="AZ134" s="37" t="str"/>
      <c r="BA134" s="37" t="str"/>
      <c r="BB134" s="37" t="str"/>
      <c r="BC134" s="37" t="str"/>
      <c r="BD134" s="37" t="str"/>
      <c r="BE134" s="37" t="str"/>
      <c r="BF134" s="37" t="str"/>
      <c r="BG134" s="37" t="str"/>
      <c r="BH134" s="37" t="str"/>
      <c r="BI134" s="37" t="str"/>
      <c r="BJ134" s="37" t="str"/>
      <c r="BK134" s="37" t="str"/>
      <c r="BL134" s="37" t="str"/>
      <c r="BM134" s="37" t="str"/>
      <c r="BN134" s="37" t="str"/>
      <c r="BO134" s="37" t="str"/>
      <c r="BP134" s="37" t="str"/>
      <c r="BQ134" s="37" t="str"/>
      <c r="BR134" s="37" t="str"/>
      <c r="BS134" s="37" t="str"/>
      <c r="BT134" s="37" t="str"/>
      <c r="BU134" s="37" t="str"/>
      <c r="BV134" s="37" t="str"/>
      <c r="BW134" s="37" t="str"/>
      <c r="BX134" s="37" t="str"/>
      <c r="BY134" s="37" t="str"/>
      <c r="BZ134" s="37" t="str"/>
      <c r="CA134" s="37" t="str"/>
      <c r="CB134" s="37" t="str"/>
      <c r="CC134" s="37" t="str"/>
      <c r="CD134" s="37" t="str"/>
      <c r="CE134" s="37" t="str"/>
      <c r="CF134" s="37" t="str"/>
      <c r="CG134" s="37" t="str"/>
      <c r="CH134" s="37" t="str"/>
      <c r="CI134" s="37" t="str"/>
      <c r="CJ134" s="37" t="str"/>
      <c r="CK134" s="37" t="str"/>
      <c r="CL134" s="37" t="str"/>
      <c r="CM134" s="37" t="str"/>
      <c r="CN134" s="37" t="str"/>
      <c r="CO134" s="37" t="str"/>
      <c r="CP134" s="37" t="str"/>
      <c r="CQ134" s="37" t="str"/>
      <c r="CR134" s="37" t="str"/>
      <c r="CS134" s="37" t="str"/>
      <c r="CT134" s="37" t="str"/>
      <c r="CU134" s="37" t="str"/>
      <c r="CV134" s="37" t="str"/>
      <c r="CW134" s="37" t="str"/>
      <c r="CX134" s="37" t="str"/>
      <c r="CY134" s="37" t="str"/>
      <c r="CZ134" s="37" t="str"/>
      <c r="DA134" s="37" t="str"/>
      <c r="DB134" s="37" t="str"/>
      <c r="DC134" s="37" t="str"/>
      <c r="DD134" s="37" t="str"/>
      <c r="DE134" s="37" t="str"/>
      <c r="DF134" s="37" t="str"/>
      <c r="DG134" s="37" t="str"/>
      <c r="DH134" s="37" t="str"/>
      <c r="DI134" s="37" t="str"/>
      <c r="DJ134" s="37" t="str"/>
      <c r="DK134" s="37" t="str"/>
      <c r="DL134" s="37" t="str"/>
      <c r="DM134" s="37" t="str"/>
      <c r="DN134" s="37" t="str"/>
      <c r="DO134" s="37" t="str"/>
      <c r="DP134" s="37" t="str"/>
      <c r="DQ134" s="37" t="str"/>
      <c r="DR134" s="37" t="str"/>
      <c r="DS134" s="37" t="str"/>
      <c r="DT134" s="37" t="str"/>
      <c r="DU134" s="37" t="str"/>
      <c r="DV134" s="37" t="str"/>
      <c r="DW134" s="37" t="str"/>
      <c r="DX134" s="37" t="str"/>
      <c r="DY134" s="37" t="str"/>
      <c r="DZ134" s="37" t="str"/>
      <c r="EA134" s="37" t="str"/>
      <c r="EB134" s="37" t="str"/>
      <c r="EC134" s="37" t="str"/>
      <c r="ED134" s="37" t="str"/>
      <c r="EE134" s="37" t="str"/>
      <c r="EF134" s="37" t="str"/>
      <c r="EG134" s="37" t="str"/>
      <c r="EH134" s="37" t="str"/>
      <c r="EI134" s="37" t="str"/>
      <c r="EJ134" s="37" t="str"/>
      <c r="EK134" s="37" t="str"/>
      <c r="EL134" s="37" t="str"/>
      <c r="EM134" s="37" t="str"/>
    </row>
    <row r="135">
      <c r="B135" s="37" t="str"/>
      <c r="C135" s="37" t="str"/>
      <c r="D135" s="37" t="str"/>
      <c r="E135" s="37" t="str"/>
      <c r="F135" s="37" t="str"/>
      <c r="G135" s="37" t="str"/>
      <c r="H135" s="37" t="str"/>
      <c r="I135" s="37" t="str"/>
      <c r="J135" s="37" t="str"/>
      <c r="K135" s="37" t="str"/>
      <c r="L135" s="37" t="str"/>
      <c r="M135" s="37" t="str"/>
      <c r="N135" s="37" t="str"/>
      <c r="O135" s="37" t="str"/>
      <c r="P135" s="37" t="str"/>
      <c r="Q135" s="37" t="str"/>
      <c r="R135" s="37" t="str"/>
      <c r="S135" s="37" t="str"/>
      <c r="T135" s="37" t="str"/>
      <c r="U135" s="37" t="str"/>
      <c r="V135" s="37" t="str"/>
      <c r="W135" s="37" t="str"/>
      <c r="X135" s="37" t="str"/>
      <c r="Y135" s="37" t="str"/>
      <c r="Z135" s="37" t="str"/>
      <c r="AA135" s="37" t="str"/>
      <c r="AB135" s="37" t="str"/>
      <c r="AC135" s="37" t="str"/>
      <c r="AD135" s="37" t="str"/>
      <c r="AE135" s="37" t="str"/>
      <c r="AF135" s="37" t="str"/>
      <c r="AG135" s="37" t="str"/>
      <c r="AH135" s="37" t="str"/>
      <c r="AI135" s="37" t="str"/>
      <c r="AJ135" s="37" t="str"/>
      <c r="AK135" s="37" t="str"/>
      <c r="AL135" s="37" t="str"/>
      <c r="AM135" s="37" t="str"/>
      <c r="AN135" s="37" t="str"/>
      <c r="AO135" s="37" t="str"/>
      <c r="AP135" s="37" t="str"/>
      <c r="AQ135" s="37" t="str"/>
      <c r="AR135" s="37" t="str"/>
      <c r="AS135" s="37" t="str"/>
      <c r="AT135" s="37" t="str"/>
      <c r="AU135" s="37" t="str"/>
      <c r="AV135" s="37" t="str"/>
      <c r="AW135" s="37" t="str"/>
      <c r="AX135" s="37" t="str"/>
      <c r="AY135" s="37" t="str"/>
      <c r="AZ135" s="37" t="str"/>
      <c r="BA135" s="37" t="str"/>
      <c r="BB135" s="37" t="str"/>
      <c r="BC135" s="37" t="str"/>
      <c r="BD135" s="37" t="str"/>
      <c r="BE135" s="37" t="str"/>
      <c r="BF135" s="37" t="str"/>
      <c r="BG135" s="37" t="str"/>
      <c r="BH135" s="37" t="str"/>
      <c r="BI135" s="37" t="str"/>
      <c r="BJ135" s="37" t="str"/>
      <c r="BK135" s="37" t="str"/>
      <c r="BL135" s="37" t="str"/>
      <c r="BM135" s="37" t="str"/>
      <c r="BN135" s="37" t="str"/>
      <c r="BO135" s="37" t="str"/>
      <c r="BP135" s="37" t="str"/>
      <c r="BQ135" s="37" t="str"/>
      <c r="BR135" s="37" t="str"/>
      <c r="BS135" s="37" t="str"/>
      <c r="BT135" s="37" t="str"/>
      <c r="BU135" s="37" t="str"/>
      <c r="BV135" s="37" t="str"/>
      <c r="BW135" s="37" t="str"/>
      <c r="BX135" s="37" t="str"/>
      <c r="BY135" s="37" t="str"/>
      <c r="BZ135" s="37" t="str"/>
      <c r="CA135" s="37" t="str"/>
      <c r="CB135" s="37" t="str"/>
      <c r="CC135" s="37" t="str"/>
      <c r="CD135" s="37" t="str"/>
      <c r="CE135" s="37" t="str"/>
      <c r="CF135" s="37" t="str"/>
      <c r="CG135" s="37" t="str"/>
      <c r="CH135" s="37" t="str"/>
      <c r="CI135" s="37" t="str"/>
      <c r="CJ135" s="37" t="str"/>
      <c r="CK135" s="37" t="str"/>
      <c r="CL135" s="37" t="str"/>
      <c r="CM135" s="37" t="str"/>
      <c r="CN135" s="37" t="str"/>
      <c r="CO135" s="37" t="str"/>
      <c r="CP135" s="37" t="str"/>
      <c r="CQ135" s="37" t="str"/>
      <c r="CR135" s="37" t="str"/>
      <c r="CS135" s="37" t="str"/>
      <c r="CT135" s="37" t="str"/>
      <c r="CU135" s="37" t="str"/>
      <c r="CV135" s="37" t="str"/>
      <c r="CW135" s="37" t="str"/>
      <c r="CX135" s="37" t="str"/>
      <c r="CY135" s="37" t="str"/>
      <c r="CZ135" s="37" t="str"/>
      <c r="DA135" s="37" t="str"/>
      <c r="DB135" s="37" t="str"/>
      <c r="DC135" s="37" t="str"/>
      <c r="DD135" s="37" t="str"/>
      <c r="DE135" s="37" t="str"/>
      <c r="DF135" s="37" t="str"/>
      <c r="DG135" s="37" t="str"/>
      <c r="DH135" s="37" t="str"/>
      <c r="DI135" s="37" t="str"/>
      <c r="DJ135" s="37" t="str"/>
      <c r="DK135" s="37" t="str"/>
      <c r="DL135" s="37" t="str"/>
      <c r="DM135" s="37" t="str"/>
      <c r="DN135" s="37" t="str"/>
      <c r="DO135" s="37" t="str"/>
      <c r="DP135" s="37" t="str"/>
      <c r="DQ135" s="37" t="str"/>
      <c r="DR135" s="37" t="str"/>
      <c r="DS135" s="37" t="str"/>
      <c r="DT135" s="37" t="str"/>
      <c r="DU135" s="37" t="str"/>
      <c r="DV135" s="37" t="str"/>
      <c r="DW135" s="37" t="str"/>
      <c r="DX135" s="37" t="str"/>
      <c r="DY135" s="37" t="str"/>
      <c r="DZ135" s="37" t="str"/>
      <c r="EA135" s="37" t="str"/>
      <c r="EB135" s="37" t="str"/>
      <c r="EC135" s="37" t="str"/>
      <c r="ED135" s="37" t="str"/>
      <c r="EE135" s="37" t="str"/>
      <c r="EF135" s="37" t="str"/>
      <c r="EG135" s="37" t="str"/>
      <c r="EH135" s="37" t="str"/>
      <c r="EI135" s="37" t="str"/>
      <c r="EJ135" s="37" t="str"/>
      <c r="EK135" s="37" t="str"/>
      <c r="EL135" s="37" t="str"/>
      <c r="EM135" s="37" t="str"/>
    </row>
    <row r="136">
      <c r="B136" s="37" t="str"/>
      <c r="C136" s="37" t="str"/>
      <c r="D136" s="37" t="str"/>
      <c r="E136" s="37" t="str"/>
      <c r="F136" s="37" t="str"/>
      <c r="G136" s="37" t="str"/>
      <c r="H136" s="37" t="str"/>
      <c r="I136" s="37" t="str"/>
      <c r="J136" s="37" t="str"/>
      <c r="K136" s="37" t="str"/>
      <c r="L136" s="37" t="str"/>
      <c r="M136" s="37" t="str"/>
      <c r="N136" s="37" t="str"/>
      <c r="O136" s="37" t="str"/>
      <c r="P136" s="37" t="str"/>
      <c r="Q136" s="37" t="str"/>
      <c r="R136" s="37" t="str"/>
      <c r="S136" s="37" t="str"/>
      <c r="T136" s="37" t="str"/>
      <c r="U136" s="37" t="str"/>
      <c r="V136" s="37" t="str"/>
      <c r="W136" s="37" t="str"/>
      <c r="X136" s="37" t="str"/>
      <c r="Y136" s="37" t="str"/>
      <c r="Z136" s="37" t="str"/>
      <c r="AA136" s="37" t="str"/>
      <c r="AB136" s="37" t="str"/>
      <c r="AC136" s="37" t="str"/>
      <c r="AD136" s="37" t="str"/>
      <c r="AE136" s="37" t="str"/>
      <c r="AF136" s="37" t="str"/>
      <c r="AG136" s="37" t="str"/>
      <c r="AH136" s="37" t="str"/>
      <c r="AI136" s="37" t="str"/>
      <c r="AJ136" s="37" t="str"/>
      <c r="AK136" s="37" t="str"/>
      <c r="AL136" s="37" t="str"/>
      <c r="AM136" s="37" t="str"/>
      <c r="AN136" s="37" t="str"/>
      <c r="AO136" s="37" t="str"/>
      <c r="AP136" s="37" t="str"/>
      <c r="AQ136" s="37" t="str"/>
      <c r="AR136" s="37" t="str"/>
      <c r="AS136" s="37" t="str"/>
      <c r="AT136" s="37" t="str"/>
      <c r="AU136" s="37" t="str"/>
      <c r="AV136" s="37" t="str"/>
      <c r="AW136" s="37" t="str"/>
      <c r="AX136" s="37" t="str"/>
      <c r="AY136" s="37" t="str"/>
      <c r="AZ136" s="37" t="str"/>
      <c r="BA136" s="37" t="str"/>
      <c r="BB136" s="37" t="str"/>
      <c r="BC136" s="37" t="str"/>
      <c r="BD136" s="37" t="str"/>
      <c r="BE136" s="37" t="str"/>
      <c r="BF136" s="37" t="str"/>
      <c r="BG136" s="37" t="str"/>
      <c r="BH136" s="37" t="str"/>
      <c r="BI136" s="37" t="str"/>
      <c r="BJ136" s="37" t="str"/>
      <c r="BK136" s="37" t="str"/>
      <c r="BL136" s="37" t="str"/>
      <c r="BM136" s="37" t="str"/>
      <c r="BN136" s="37" t="str"/>
      <c r="BO136" s="37" t="str"/>
      <c r="BP136" s="37" t="str"/>
      <c r="BQ136" s="37" t="str"/>
      <c r="BR136" s="37" t="str"/>
      <c r="BS136" s="37" t="str"/>
      <c r="BT136" s="37" t="str"/>
      <c r="BU136" s="37" t="str"/>
      <c r="BV136" s="37" t="str"/>
      <c r="BW136" s="37" t="str"/>
      <c r="BX136" s="37" t="str"/>
      <c r="BY136" s="37" t="str"/>
      <c r="BZ136" s="37" t="str"/>
      <c r="CA136" s="37" t="str"/>
      <c r="CB136" s="37" t="str"/>
      <c r="CC136" s="37" t="str"/>
      <c r="CD136" s="37" t="str"/>
      <c r="CE136" s="37" t="str"/>
      <c r="CF136" s="37" t="str"/>
      <c r="CG136" s="37" t="str"/>
      <c r="CH136" s="37" t="str"/>
      <c r="CI136" s="37" t="str"/>
      <c r="CJ136" s="37" t="str"/>
      <c r="CK136" s="37" t="str"/>
      <c r="CL136" s="37" t="str"/>
      <c r="CM136" s="37" t="str"/>
      <c r="CN136" s="37" t="str"/>
      <c r="CO136" s="37" t="str"/>
      <c r="CP136" s="37" t="str"/>
      <c r="CQ136" s="37" t="str"/>
      <c r="CR136" s="37" t="str"/>
      <c r="CS136" s="37" t="str"/>
      <c r="CT136" s="37" t="str"/>
      <c r="CU136" s="37" t="str"/>
      <c r="CV136" s="37" t="str"/>
      <c r="CW136" s="37" t="str"/>
      <c r="CX136" s="37" t="str"/>
      <c r="CY136" s="37" t="str"/>
      <c r="CZ136" s="37" t="str"/>
      <c r="DA136" s="37" t="str"/>
      <c r="DB136" s="37" t="str"/>
      <c r="DC136" s="37" t="str"/>
      <c r="DD136" s="37" t="str"/>
      <c r="DE136" s="37" t="str"/>
      <c r="DF136" s="37" t="str"/>
      <c r="DG136" s="37" t="str"/>
      <c r="DH136" s="37" t="str"/>
      <c r="DI136" s="37" t="str"/>
      <c r="DJ136" s="37" t="str"/>
      <c r="DK136" s="37" t="str"/>
      <c r="DL136" s="37" t="str"/>
      <c r="DM136" s="37" t="str"/>
      <c r="DN136" s="37" t="str"/>
      <c r="DO136" s="37" t="str"/>
      <c r="DP136" s="37" t="str"/>
      <c r="DQ136" s="37" t="str"/>
      <c r="DR136" s="37" t="str"/>
      <c r="DS136" s="37" t="str"/>
      <c r="DT136" s="37" t="str"/>
      <c r="DU136" s="37" t="str"/>
      <c r="DV136" s="37" t="str"/>
      <c r="DW136" s="37" t="str"/>
      <c r="DX136" s="37" t="str"/>
      <c r="DY136" s="37" t="str"/>
      <c r="DZ136" s="37" t="str"/>
      <c r="EA136" s="37" t="str"/>
      <c r="EB136" s="37" t="str"/>
      <c r="EC136" s="37" t="str"/>
      <c r="ED136" s="37" t="str"/>
      <c r="EE136" s="37" t="str"/>
      <c r="EF136" s="37" t="str"/>
      <c r="EG136" s="37" t="str"/>
      <c r="EH136" s="37" t="str"/>
      <c r="EI136" s="37" t="str"/>
      <c r="EJ136" s="37" t="str"/>
      <c r="EK136" s="37" t="str"/>
      <c r="EL136" s="37" t="str"/>
      <c r="EM136" s="37" t="str"/>
    </row>
    <row r="137">
      <c r="B137" s="37" t="str"/>
      <c r="C137" s="37" t="str"/>
      <c r="D137" s="37" t="str"/>
      <c r="E137" s="37" t="str"/>
      <c r="F137" s="37" t="str"/>
      <c r="G137" s="37" t="str"/>
      <c r="H137" s="37" t="str"/>
      <c r="I137" s="37" t="str"/>
      <c r="J137" s="37" t="str"/>
      <c r="K137" s="37" t="str"/>
      <c r="L137" s="37" t="str"/>
      <c r="M137" s="37" t="str"/>
      <c r="N137" s="37" t="str"/>
      <c r="O137" s="37" t="str"/>
      <c r="P137" s="37" t="str"/>
      <c r="Q137" s="37" t="str"/>
      <c r="R137" s="37" t="str"/>
      <c r="S137" s="37" t="str"/>
      <c r="T137" s="37" t="str"/>
      <c r="U137" s="37" t="str"/>
      <c r="V137" s="37" t="str"/>
      <c r="W137" s="37" t="str"/>
      <c r="X137" s="37" t="str"/>
      <c r="Y137" s="37" t="str"/>
      <c r="Z137" s="37" t="str"/>
      <c r="AA137" s="37" t="str"/>
      <c r="AB137" s="37" t="str"/>
      <c r="AC137" s="37" t="str"/>
      <c r="AD137" s="37" t="str"/>
      <c r="AE137" s="37" t="str"/>
      <c r="AF137" s="37" t="str"/>
      <c r="AG137" s="37" t="str"/>
      <c r="AH137" s="37" t="str"/>
      <c r="AI137" s="37" t="str"/>
      <c r="AJ137" s="37" t="str"/>
      <c r="AK137" s="37" t="str"/>
      <c r="AL137" s="37" t="str"/>
      <c r="AM137" s="37" t="str"/>
      <c r="AN137" s="37" t="str"/>
      <c r="AO137" s="37" t="str"/>
      <c r="AP137" s="37" t="str"/>
      <c r="AQ137" s="37" t="str"/>
      <c r="AR137" s="37" t="str"/>
      <c r="AS137" s="37" t="str"/>
      <c r="AT137" s="37" t="str"/>
      <c r="AU137" s="37" t="str"/>
      <c r="AV137" s="37" t="str"/>
      <c r="AW137" s="37" t="str"/>
      <c r="AX137" s="37" t="str"/>
      <c r="AY137" s="37" t="str"/>
      <c r="AZ137" s="37" t="str"/>
      <c r="BA137" s="37" t="str"/>
      <c r="BB137" s="37" t="str"/>
      <c r="BC137" s="37" t="str"/>
      <c r="BD137" s="37" t="str"/>
      <c r="BE137" s="37" t="str"/>
      <c r="BF137" s="37" t="str"/>
      <c r="BG137" s="37" t="str"/>
      <c r="BH137" s="37" t="str"/>
      <c r="BI137" s="37" t="str"/>
      <c r="BJ137" s="37" t="str"/>
      <c r="BK137" s="37" t="str"/>
      <c r="BL137" s="37" t="str"/>
      <c r="BM137" s="37" t="str"/>
      <c r="BN137" s="37" t="str"/>
      <c r="BO137" s="37" t="str"/>
      <c r="BP137" s="37" t="str"/>
      <c r="BQ137" s="37" t="str"/>
      <c r="BR137" s="37" t="str"/>
      <c r="BS137" s="37" t="str"/>
      <c r="BT137" s="37" t="str"/>
      <c r="BU137" s="37" t="str"/>
      <c r="BV137" s="37" t="str"/>
      <c r="BW137" s="37" t="str"/>
      <c r="BX137" s="37" t="str"/>
      <c r="BY137" s="37" t="str"/>
      <c r="BZ137" s="37" t="str"/>
      <c r="CA137" s="37" t="str"/>
      <c r="CB137" s="37" t="str"/>
      <c r="CC137" s="37" t="str"/>
      <c r="CD137" s="37" t="str"/>
      <c r="CE137" s="37" t="str"/>
      <c r="CF137" s="37" t="str"/>
      <c r="CG137" s="37" t="str"/>
      <c r="CH137" s="37" t="str"/>
      <c r="CI137" s="37" t="str"/>
      <c r="CJ137" s="37" t="str"/>
      <c r="CK137" s="37" t="str"/>
      <c r="CL137" s="37" t="str"/>
      <c r="CM137" s="37" t="str"/>
      <c r="CN137" s="37" t="str"/>
      <c r="CO137" s="37" t="str"/>
      <c r="CP137" s="37" t="str"/>
      <c r="CQ137" s="37" t="str"/>
      <c r="CR137" s="37" t="str"/>
      <c r="CS137" s="37" t="str"/>
      <c r="CT137" s="37" t="str"/>
      <c r="CU137" s="37" t="str"/>
      <c r="CV137" s="37" t="str"/>
      <c r="CW137" s="37" t="str"/>
      <c r="CX137" s="37" t="str"/>
      <c r="CY137" s="37" t="str"/>
      <c r="CZ137" s="37" t="str"/>
      <c r="DA137" s="37" t="str"/>
      <c r="DB137" s="37" t="str"/>
      <c r="DC137" s="37" t="str"/>
      <c r="DD137" s="37" t="str"/>
      <c r="DE137" s="37" t="str"/>
      <c r="DF137" s="37" t="str"/>
      <c r="DG137" s="37" t="str"/>
      <c r="DH137" s="37" t="str"/>
      <c r="DI137" s="37" t="str"/>
      <c r="DJ137" s="37" t="str"/>
      <c r="DK137" s="37" t="str"/>
      <c r="DL137" s="37" t="str"/>
      <c r="DM137" s="37" t="str"/>
      <c r="DN137" s="37" t="str"/>
      <c r="DO137" s="37" t="str"/>
      <c r="DP137" s="37" t="str"/>
      <c r="DQ137" s="37" t="str"/>
      <c r="DR137" s="37" t="str"/>
      <c r="DS137" s="37" t="str"/>
      <c r="DT137" s="37" t="str"/>
      <c r="DU137" s="37" t="str"/>
      <c r="DV137" s="37" t="str"/>
      <c r="DW137" s="37" t="str"/>
      <c r="DX137" s="37" t="str"/>
      <c r="DY137" s="37" t="str"/>
      <c r="DZ137" s="37" t="str"/>
      <c r="EA137" s="37" t="str"/>
      <c r="EB137" s="37" t="str"/>
      <c r="EC137" s="37" t="str"/>
      <c r="ED137" s="37" t="str"/>
      <c r="EE137" s="37" t="str"/>
      <c r="EF137" s="37" t="str"/>
      <c r="EG137" s="37" t="str"/>
      <c r="EH137" s="37" t="str"/>
      <c r="EI137" s="37" t="str"/>
      <c r="EJ137" s="37" t="str"/>
      <c r="EK137" s="37" t="str"/>
      <c r="EL137" s="37" t="str"/>
      <c r="EM137" s="37" t="str"/>
    </row>
    <row r="138">
      <c r="B138" s="37" t="str"/>
      <c r="C138" s="37" t="str"/>
      <c r="D138" s="37" t="str"/>
      <c r="E138" s="37" t="str"/>
      <c r="F138" s="37" t="str"/>
      <c r="G138" s="37" t="str"/>
      <c r="H138" s="37" t="str"/>
      <c r="I138" s="37" t="str"/>
      <c r="J138" s="37" t="str"/>
      <c r="K138" s="37" t="str"/>
      <c r="L138" s="37" t="str"/>
      <c r="M138" s="37" t="str"/>
      <c r="N138" s="37" t="str"/>
      <c r="O138" s="37" t="str"/>
      <c r="P138" s="37" t="str"/>
      <c r="Q138" s="37" t="str"/>
      <c r="R138" s="37" t="str"/>
      <c r="S138" s="37" t="str"/>
      <c r="T138" s="37" t="str"/>
      <c r="U138" s="37" t="str"/>
      <c r="V138" s="37" t="str"/>
      <c r="W138" s="37" t="str"/>
      <c r="X138" s="37" t="str"/>
      <c r="Y138" s="37" t="str"/>
      <c r="Z138" s="37" t="str"/>
      <c r="AA138" s="37" t="str"/>
      <c r="AB138" s="37" t="str"/>
      <c r="AC138" s="37" t="str"/>
      <c r="AD138" s="37" t="str"/>
      <c r="AE138" s="37" t="str"/>
      <c r="AF138" s="37" t="str"/>
      <c r="AG138" s="37" t="str"/>
      <c r="AH138" s="37" t="str"/>
      <c r="AI138" s="37" t="str"/>
      <c r="AJ138" s="37" t="str"/>
      <c r="AK138" s="37" t="str"/>
      <c r="AL138" s="37" t="str"/>
      <c r="AM138" s="37" t="str"/>
      <c r="AN138" s="37" t="str"/>
      <c r="AO138" s="37" t="str"/>
      <c r="AP138" s="37" t="str"/>
      <c r="AQ138" s="37" t="str"/>
      <c r="AR138" s="37" t="str"/>
      <c r="AS138" s="37" t="str"/>
      <c r="AT138" s="37" t="str"/>
      <c r="AU138" s="37" t="str"/>
      <c r="AV138" s="37" t="str"/>
      <c r="AW138" s="37" t="str"/>
      <c r="AX138" s="37" t="str"/>
      <c r="AY138" s="37" t="str"/>
      <c r="AZ138" s="37" t="str"/>
      <c r="BA138" s="37" t="str"/>
      <c r="BB138" s="37" t="str"/>
      <c r="BC138" s="37" t="str"/>
      <c r="BD138" s="37" t="str"/>
      <c r="BE138" s="37" t="str"/>
      <c r="BF138" s="37" t="str"/>
      <c r="BG138" s="37" t="str"/>
      <c r="BH138" s="37" t="str"/>
      <c r="BI138" s="37" t="str"/>
      <c r="BJ138" s="37" t="str"/>
      <c r="BK138" s="37" t="str"/>
      <c r="BL138" s="37" t="str"/>
      <c r="BM138" s="37" t="str"/>
      <c r="BN138" s="37" t="str"/>
      <c r="BO138" s="37" t="str"/>
      <c r="BP138" s="37" t="str"/>
      <c r="BQ138" s="37" t="str"/>
      <c r="BR138" s="37" t="str"/>
      <c r="BS138" s="37" t="str"/>
      <c r="BT138" s="37" t="str"/>
      <c r="BU138" s="37" t="str"/>
      <c r="BV138" s="37" t="str"/>
      <c r="BW138" s="37" t="str"/>
      <c r="BX138" s="37" t="str"/>
      <c r="BY138" s="37" t="str"/>
      <c r="BZ138" s="37" t="str"/>
      <c r="CA138" s="37" t="str"/>
      <c r="CB138" s="37" t="str"/>
      <c r="CC138" s="37" t="str"/>
      <c r="CD138" s="37" t="str"/>
      <c r="CE138" s="37" t="str"/>
      <c r="CF138" s="37" t="str"/>
      <c r="CG138" s="37" t="str"/>
      <c r="CH138" s="37" t="str"/>
      <c r="CI138" s="37" t="str"/>
      <c r="CJ138" s="37" t="str"/>
      <c r="CK138" s="37" t="str"/>
      <c r="CL138" s="37" t="str"/>
      <c r="CM138" s="37" t="str"/>
      <c r="CN138" s="37" t="str"/>
      <c r="CO138" s="37" t="str"/>
      <c r="CP138" s="37" t="str"/>
      <c r="CQ138" s="37" t="str"/>
      <c r="CR138" s="37" t="str"/>
      <c r="CS138" s="37" t="str"/>
      <c r="CT138" s="37" t="str"/>
      <c r="CU138" s="37" t="str"/>
      <c r="CV138" s="37" t="str"/>
      <c r="CW138" s="37" t="str"/>
      <c r="CX138" s="37" t="str"/>
      <c r="CY138" s="37" t="str"/>
      <c r="CZ138" s="37" t="str"/>
      <c r="DA138" s="37" t="str"/>
      <c r="DB138" s="37" t="str"/>
      <c r="DC138" s="37" t="str"/>
      <c r="DD138" s="37" t="str"/>
      <c r="DE138" s="37" t="str"/>
      <c r="DF138" s="37" t="str"/>
      <c r="DG138" s="37" t="str"/>
      <c r="DH138" s="37" t="str"/>
      <c r="DI138" s="37" t="str"/>
      <c r="DJ138" s="37" t="str"/>
      <c r="DK138" s="37" t="str"/>
      <c r="DL138" s="37" t="str"/>
      <c r="DM138" s="37" t="str"/>
      <c r="DN138" s="37" t="str"/>
      <c r="DO138" s="37" t="str"/>
      <c r="DP138" s="37" t="str"/>
      <c r="DQ138" s="37" t="str"/>
      <c r="DR138" s="37" t="str"/>
      <c r="DS138" s="37" t="str"/>
      <c r="DT138" s="37" t="str"/>
      <c r="DU138" s="37" t="str"/>
      <c r="DV138" s="37" t="str"/>
      <c r="DW138" s="37" t="str"/>
      <c r="DX138" s="37" t="str"/>
      <c r="DY138" s="37" t="str"/>
      <c r="DZ138" s="37" t="str"/>
      <c r="EA138" s="37" t="str"/>
      <c r="EB138" s="37" t="str"/>
      <c r="EC138" s="37" t="str"/>
      <c r="ED138" s="37" t="str"/>
      <c r="EE138" s="37" t="str"/>
      <c r="EF138" s="37" t="str"/>
      <c r="EG138" s="37" t="str"/>
      <c r="EH138" s="37" t="str"/>
      <c r="EI138" s="37" t="str"/>
      <c r="EJ138" s="37" t="str"/>
      <c r="EK138" s="37" t="str"/>
      <c r="EL138" s="37" t="str"/>
      <c r="EM138" s="37" t="str"/>
    </row>
    <row r="139">
      <c r="B139" s="37" t="str"/>
      <c r="C139" s="37" t="str"/>
      <c r="D139" s="37" t="str"/>
      <c r="E139" s="37" t="str"/>
      <c r="F139" s="37" t="str"/>
      <c r="G139" s="37" t="str"/>
      <c r="H139" s="37" t="str"/>
      <c r="I139" s="37" t="str"/>
      <c r="J139" s="37" t="str"/>
      <c r="K139" s="37" t="str"/>
      <c r="L139" s="37" t="str"/>
      <c r="M139" s="37" t="str"/>
      <c r="N139" s="37" t="str"/>
      <c r="O139" s="37" t="str"/>
      <c r="P139" s="37" t="str"/>
      <c r="Q139" s="37" t="str"/>
      <c r="R139" s="37" t="str"/>
      <c r="S139" s="37" t="str"/>
      <c r="T139" s="37" t="str"/>
      <c r="U139" s="37" t="str"/>
      <c r="V139" s="37" t="str"/>
      <c r="W139" s="37" t="str"/>
      <c r="X139" s="37" t="str"/>
      <c r="Y139" s="37" t="str"/>
      <c r="Z139" s="37" t="str"/>
      <c r="AA139" s="37" t="str"/>
      <c r="AB139" s="37" t="str"/>
      <c r="AC139" s="37" t="str"/>
      <c r="AD139" s="37" t="str"/>
      <c r="AE139" s="37" t="str"/>
      <c r="AF139" s="37" t="str"/>
      <c r="AG139" s="37" t="str"/>
      <c r="AH139" s="37" t="str"/>
      <c r="AI139" s="37" t="str"/>
      <c r="AJ139" s="37" t="str"/>
      <c r="AK139" s="37" t="str"/>
      <c r="AL139" s="37" t="str"/>
      <c r="AM139" s="37" t="str"/>
      <c r="AN139" s="37" t="str"/>
      <c r="AO139" s="37" t="str"/>
      <c r="AP139" s="37" t="str"/>
      <c r="AQ139" s="37" t="str"/>
      <c r="AR139" s="37" t="str"/>
      <c r="AS139" s="37" t="str"/>
      <c r="AT139" s="37" t="str"/>
      <c r="AU139" s="37" t="str"/>
      <c r="AV139" s="37" t="str"/>
      <c r="AW139" s="37" t="str"/>
      <c r="AX139" s="37" t="str"/>
      <c r="AY139" s="37" t="str"/>
      <c r="AZ139" s="37" t="str"/>
      <c r="BA139" s="37" t="str"/>
      <c r="BB139" s="37" t="str"/>
      <c r="BC139" s="37" t="str"/>
      <c r="BD139" s="37" t="str"/>
      <c r="BE139" s="37" t="str"/>
      <c r="BF139" s="37" t="str"/>
      <c r="BG139" s="37" t="str"/>
      <c r="BH139" s="37" t="str"/>
      <c r="BI139" s="37" t="str"/>
      <c r="BJ139" s="37" t="str"/>
      <c r="BK139" s="37" t="str"/>
      <c r="BL139" s="37" t="str"/>
      <c r="BM139" s="37" t="str"/>
      <c r="BN139" s="37" t="str"/>
      <c r="BO139" s="37" t="str"/>
      <c r="BP139" s="37" t="str"/>
      <c r="BQ139" s="37" t="str"/>
      <c r="BR139" s="37" t="str"/>
      <c r="BS139" s="37" t="str"/>
      <c r="BT139" s="37" t="str"/>
      <c r="BU139" s="37" t="str"/>
      <c r="BV139" s="37" t="str"/>
      <c r="BW139" s="37" t="str"/>
      <c r="BX139" s="37" t="str"/>
      <c r="BY139" s="37" t="str"/>
      <c r="BZ139" s="37" t="str"/>
      <c r="CA139" s="37" t="str"/>
      <c r="CB139" s="37" t="str"/>
      <c r="CC139" s="37" t="str"/>
      <c r="CD139" s="37" t="str"/>
      <c r="CE139" s="37" t="str"/>
      <c r="CF139" s="37" t="str"/>
      <c r="CG139" s="37" t="str"/>
      <c r="CH139" s="37" t="str"/>
      <c r="CI139" s="37" t="str"/>
      <c r="CJ139" s="37" t="str"/>
      <c r="CK139" s="37" t="str"/>
      <c r="CL139" s="37" t="str"/>
      <c r="CM139" s="37" t="str"/>
      <c r="CN139" s="37" t="str"/>
      <c r="CO139" s="37" t="str"/>
      <c r="CP139" s="37" t="str"/>
      <c r="CQ139" s="37" t="str"/>
      <c r="CR139" s="37" t="str"/>
      <c r="CS139" s="37" t="str"/>
      <c r="CT139" s="37" t="str"/>
      <c r="CU139" s="37" t="str"/>
      <c r="CV139" s="37" t="str"/>
      <c r="CW139" s="37" t="str"/>
      <c r="CX139" s="37" t="str"/>
      <c r="CY139" s="37" t="str"/>
      <c r="CZ139" s="37" t="str"/>
      <c r="DA139" s="37" t="str"/>
      <c r="DB139" s="37" t="str"/>
      <c r="DC139" s="37" t="str"/>
      <c r="DD139" s="37" t="str"/>
      <c r="DE139" s="37" t="str"/>
      <c r="DF139" s="37" t="str"/>
      <c r="DG139" s="37" t="str"/>
      <c r="DH139" s="37" t="str"/>
      <c r="DI139" s="37" t="str"/>
      <c r="DJ139" s="37" t="str"/>
      <c r="DK139" s="37" t="str"/>
      <c r="DL139" s="37" t="str"/>
      <c r="DM139" s="37" t="str"/>
      <c r="DN139" s="37" t="str"/>
      <c r="DO139" s="37" t="str"/>
      <c r="DP139" s="37" t="str"/>
      <c r="DQ139" s="37" t="str"/>
      <c r="DR139" s="37" t="str"/>
      <c r="DS139" s="37" t="str"/>
      <c r="DT139" s="37" t="str"/>
      <c r="DU139" s="37" t="str"/>
      <c r="DV139" s="37" t="str"/>
      <c r="DW139" s="37" t="str"/>
      <c r="DX139" s="37" t="str"/>
      <c r="DY139" s="37" t="str"/>
      <c r="DZ139" s="37" t="str"/>
      <c r="EA139" s="37" t="str"/>
      <c r="EB139" s="37" t="str"/>
      <c r="EC139" s="37" t="str"/>
      <c r="ED139" s="37" t="str"/>
      <c r="EE139" s="37" t="str"/>
      <c r="EF139" s="37" t="str"/>
      <c r="EG139" s="37" t="str"/>
      <c r="EH139" s="37" t="str"/>
      <c r="EI139" s="37" t="str"/>
      <c r="EJ139" s="37" t="str"/>
      <c r="EK139" s="37" t="str"/>
      <c r="EL139" s="37" t="str"/>
      <c r="EM139" s="37" t="str"/>
    </row>
    <row r="140">
      <c r="B140" s="37" t="str"/>
      <c r="C140" s="37" t="str"/>
      <c r="D140" s="37" t="str"/>
      <c r="E140" s="37" t="str"/>
      <c r="F140" s="37" t="str"/>
      <c r="G140" s="37" t="str"/>
      <c r="H140" s="37" t="str"/>
      <c r="I140" s="37" t="str"/>
      <c r="J140" s="37" t="str"/>
      <c r="K140" s="37" t="str"/>
      <c r="L140" s="37" t="str"/>
      <c r="M140" s="37" t="str"/>
      <c r="N140" s="37" t="str"/>
      <c r="O140" s="37" t="str"/>
      <c r="P140" s="37" t="str"/>
      <c r="Q140" s="37" t="str"/>
      <c r="R140" s="37" t="str"/>
      <c r="S140" s="37" t="str"/>
      <c r="T140" s="37" t="str"/>
      <c r="U140" s="37" t="str"/>
      <c r="V140" s="37" t="str"/>
      <c r="W140" s="37" t="str"/>
      <c r="X140" s="37" t="str"/>
      <c r="Y140" s="37" t="str"/>
      <c r="Z140" s="37" t="str"/>
      <c r="AA140" s="37" t="str"/>
      <c r="AB140" s="37" t="str"/>
      <c r="AC140" s="37" t="str"/>
      <c r="AD140" s="37" t="str"/>
      <c r="AE140" s="37" t="str"/>
      <c r="AF140" s="37" t="str"/>
      <c r="AG140" s="37" t="str"/>
      <c r="AH140" s="37" t="str"/>
      <c r="AI140" s="37" t="str"/>
      <c r="AJ140" s="37" t="str"/>
      <c r="AK140" s="37" t="str"/>
      <c r="AL140" s="37" t="str"/>
      <c r="AM140" s="37" t="str"/>
      <c r="AN140" s="37" t="str"/>
      <c r="AO140" s="37" t="str"/>
      <c r="AP140" s="37" t="str"/>
      <c r="AQ140" s="37" t="str"/>
      <c r="AR140" s="37" t="str"/>
      <c r="AS140" s="37" t="str"/>
      <c r="AT140" s="37" t="str"/>
      <c r="AU140" s="37" t="str"/>
      <c r="AV140" s="37" t="str"/>
      <c r="AW140" s="37" t="str"/>
      <c r="AX140" s="37" t="str"/>
      <c r="AY140" s="37" t="str"/>
      <c r="AZ140" s="37" t="str"/>
      <c r="BA140" s="37" t="str"/>
      <c r="BB140" s="37" t="str"/>
      <c r="BC140" s="37" t="str"/>
      <c r="BD140" s="37" t="str"/>
      <c r="BE140" s="37" t="str"/>
      <c r="BF140" s="37" t="str"/>
      <c r="BG140" s="37" t="str"/>
      <c r="BH140" s="37" t="str"/>
      <c r="BI140" s="37" t="str"/>
      <c r="BJ140" s="37" t="str"/>
      <c r="BK140" s="37" t="str"/>
      <c r="BL140" s="37" t="str"/>
      <c r="BM140" s="37" t="str"/>
      <c r="BN140" s="37" t="str"/>
      <c r="BO140" s="37" t="str"/>
      <c r="BP140" s="37" t="str"/>
      <c r="BQ140" s="37" t="str"/>
      <c r="BR140" s="37" t="str"/>
      <c r="BS140" s="37" t="str"/>
      <c r="BT140" s="37" t="str"/>
      <c r="BU140" s="37" t="str"/>
      <c r="BV140" s="37" t="str"/>
      <c r="BW140" s="37" t="str"/>
      <c r="BX140" s="37" t="str"/>
      <c r="BY140" s="37" t="str"/>
      <c r="BZ140" s="37" t="str"/>
      <c r="CA140" s="37" t="str"/>
      <c r="CB140" s="37" t="str"/>
      <c r="CC140" s="37" t="str"/>
      <c r="CD140" s="37" t="str"/>
      <c r="CE140" s="37" t="str"/>
      <c r="CF140" s="37" t="str"/>
      <c r="CG140" s="37" t="str"/>
      <c r="CH140" s="37" t="str"/>
      <c r="CI140" s="37" t="str"/>
      <c r="CJ140" s="37" t="str"/>
      <c r="CK140" s="37" t="str"/>
      <c r="CL140" s="37" t="str"/>
      <c r="CM140" s="37" t="str"/>
      <c r="CN140" s="37" t="str"/>
      <c r="CO140" s="37" t="str"/>
      <c r="CP140" s="37" t="str"/>
      <c r="CQ140" s="37" t="str"/>
      <c r="CR140" s="37" t="str"/>
      <c r="CS140" s="37" t="str"/>
      <c r="CT140" s="37" t="str"/>
      <c r="CU140" s="37" t="str"/>
      <c r="CV140" s="37" t="str"/>
      <c r="CW140" s="37" t="str"/>
      <c r="CX140" s="37" t="str"/>
      <c r="CY140" s="37" t="str"/>
      <c r="CZ140" s="37" t="str"/>
      <c r="DA140" s="37" t="str"/>
      <c r="DB140" s="37" t="str"/>
      <c r="DC140" s="37" t="str"/>
      <c r="DD140" s="37" t="str"/>
      <c r="DE140" s="37" t="str"/>
      <c r="DF140" s="37" t="str"/>
      <c r="DG140" s="37" t="str"/>
      <c r="DH140" s="37" t="str"/>
      <c r="DI140" s="37" t="str"/>
      <c r="DJ140" s="37" t="str"/>
      <c r="DK140" s="37" t="str"/>
      <c r="DL140" s="37" t="str"/>
      <c r="DM140" s="37" t="str"/>
      <c r="DN140" s="37" t="str"/>
      <c r="DO140" s="37" t="str"/>
      <c r="DP140" s="37" t="str"/>
      <c r="DQ140" s="37" t="str"/>
      <c r="DR140" s="37" t="str"/>
      <c r="DS140" s="37" t="str"/>
      <c r="DT140" s="37" t="str"/>
      <c r="DU140" s="37" t="str"/>
      <c r="DV140" s="37" t="str"/>
      <c r="DW140" s="37" t="str"/>
      <c r="DX140" s="37" t="str"/>
      <c r="DY140" s="37" t="str"/>
      <c r="DZ140" s="37" t="str"/>
      <c r="EA140" s="37" t="str"/>
      <c r="EB140" s="37" t="str"/>
      <c r="EC140" s="37" t="str"/>
      <c r="ED140" s="37" t="str"/>
      <c r="EE140" s="37" t="str"/>
      <c r="EF140" s="37" t="str"/>
      <c r="EG140" s="37" t="str"/>
      <c r="EH140" s="37" t="str"/>
      <c r="EI140" s="37" t="str"/>
      <c r="EJ140" s="37" t="str"/>
      <c r="EK140" s="37" t="str"/>
      <c r="EL140" s="37" t="str"/>
      <c r="EM140" s="37" t="str"/>
    </row>
    <row r="141">
      <c r="B141" s="37" t="str"/>
      <c r="C141" s="37" t="str"/>
      <c r="D141" s="37" t="str"/>
      <c r="E141" s="37" t="str"/>
      <c r="F141" s="37" t="str"/>
      <c r="G141" s="37" t="str"/>
      <c r="H141" s="37" t="str"/>
      <c r="I141" s="37" t="str"/>
      <c r="J141" s="37" t="str"/>
      <c r="K141" s="37" t="str"/>
      <c r="L141" s="37" t="str"/>
      <c r="M141" s="37" t="str"/>
      <c r="N141" s="37" t="str"/>
      <c r="O141" s="37" t="str"/>
      <c r="P141" s="37" t="str"/>
      <c r="Q141" s="37" t="str"/>
      <c r="R141" s="37" t="str"/>
      <c r="S141" s="37" t="str"/>
      <c r="T141" s="37" t="str"/>
      <c r="U141" s="37" t="str"/>
      <c r="V141" s="37" t="str"/>
      <c r="W141" s="37" t="str"/>
      <c r="X141" s="37" t="str"/>
      <c r="Y141" s="37" t="str"/>
      <c r="Z141" s="37" t="str"/>
      <c r="AA141" s="37" t="str"/>
      <c r="AB141" s="37" t="str"/>
      <c r="AC141" s="37" t="str"/>
      <c r="AD141" s="37" t="str"/>
      <c r="AE141" s="37" t="str"/>
      <c r="AF141" s="37" t="str"/>
      <c r="AG141" s="37" t="str"/>
      <c r="AH141" s="37" t="str"/>
      <c r="AI141" s="37" t="str"/>
      <c r="AJ141" s="37" t="str"/>
      <c r="AK141" s="37" t="str"/>
      <c r="AL141" s="37" t="str"/>
      <c r="AM141" s="37" t="str"/>
      <c r="AN141" s="37" t="str"/>
      <c r="AO141" s="37" t="str"/>
      <c r="AP141" s="37" t="str"/>
      <c r="AQ141" s="37" t="str"/>
      <c r="AR141" s="37" t="str"/>
      <c r="AS141" s="37" t="str"/>
      <c r="AT141" s="37" t="str"/>
      <c r="AU141" s="37" t="str"/>
      <c r="AV141" s="37" t="str"/>
      <c r="AW141" s="37" t="str"/>
      <c r="AX141" s="37" t="str"/>
      <c r="AY141" s="37" t="str"/>
      <c r="AZ141" s="37" t="str"/>
      <c r="BA141" s="37" t="str"/>
      <c r="BB141" s="37" t="str"/>
      <c r="BC141" s="37" t="str"/>
      <c r="BD141" s="37" t="str"/>
      <c r="BE141" s="37" t="str"/>
      <c r="BF141" s="37" t="str"/>
      <c r="BG141" s="37" t="str"/>
      <c r="BH141" s="37" t="str"/>
      <c r="BI141" s="37" t="str"/>
      <c r="BJ141" s="37" t="str"/>
      <c r="BK141" s="37" t="str"/>
      <c r="BL141" s="37" t="str"/>
      <c r="BM141" s="37" t="str"/>
      <c r="BN141" s="37" t="str"/>
      <c r="BO141" s="37" t="str"/>
      <c r="BP141" s="37" t="str"/>
      <c r="BQ141" s="37" t="str"/>
      <c r="BR141" s="37" t="str"/>
      <c r="BS141" s="37" t="str"/>
      <c r="BT141" s="37" t="str"/>
      <c r="BU141" s="37" t="str"/>
      <c r="BV141" s="37" t="str"/>
      <c r="BW141" s="37" t="str"/>
      <c r="BX141" s="37" t="str"/>
      <c r="BY141" s="37" t="str"/>
      <c r="BZ141" s="37" t="str"/>
      <c r="CA141" s="37" t="str"/>
      <c r="CB141" s="37" t="str"/>
      <c r="CC141" s="37" t="str"/>
      <c r="CD141" s="37" t="str"/>
      <c r="CE141" s="37" t="str"/>
      <c r="CF141" s="37" t="str"/>
      <c r="CG141" s="37" t="str"/>
      <c r="CH141" s="37" t="str"/>
      <c r="CI141" s="37" t="str"/>
      <c r="CJ141" s="37" t="str"/>
      <c r="CK141" s="37" t="str"/>
      <c r="CL141" s="37" t="str"/>
      <c r="CM141" s="37" t="str"/>
      <c r="CN141" s="37" t="str"/>
      <c r="CO141" s="37" t="str"/>
      <c r="CP141" s="37" t="str"/>
      <c r="CQ141" s="37" t="str"/>
      <c r="CR141" s="37" t="str"/>
      <c r="CS141" s="37" t="str"/>
      <c r="CT141" s="37" t="str"/>
      <c r="CU141" s="37" t="str"/>
      <c r="CV141" s="37" t="str"/>
      <c r="CW141" s="37" t="str"/>
      <c r="CX141" s="37" t="str"/>
      <c r="CY141" s="37" t="str"/>
      <c r="CZ141" s="37" t="str"/>
      <c r="DA141" s="37" t="str"/>
      <c r="DB141" s="37" t="str"/>
      <c r="DC141" s="37" t="str"/>
      <c r="DD141" s="37" t="str"/>
      <c r="DE141" s="37" t="str"/>
      <c r="DF141" s="37" t="str"/>
      <c r="DG141" s="37" t="str"/>
      <c r="DH141" s="37" t="str"/>
      <c r="DI141" s="37" t="str"/>
      <c r="DJ141" s="37" t="str"/>
      <c r="DK141" s="37" t="str"/>
      <c r="DL141" s="37" t="str"/>
      <c r="DM141" s="37" t="str"/>
      <c r="DN141" s="37" t="str"/>
      <c r="DO141" s="37" t="str"/>
      <c r="DP141" s="37" t="str"/>
      <c r="DQ141" s="37" t="str"/>
      <c r="DR141" s="37" t="str"/>
      <c r="DS141" s="37" t="str"/>
      <c r="DT141" s="37" t="str"/>
      <c r="DU141" s="37" t="str"/>
      <c r="DV141" s="37" t="str"/>
      <c r="DW141" s="37" t="str"/>
      <c r="DX141" s="37" t="str"/>
      <c r="DY141" s="37" t="str"/>
      <c r="DZ141" s="37" t="str"/>
      <c r="EA141" s="37" t="str"/>
      <c r="EB141" s="37" t="str"/>
      <c r="EC141" s="37" t="str"/>
      <c r="ED141" s="37" t="str"/>
      <c r="EE141" s="37" t="str"/>
      <c r="EF141" s="37" t="str"/>
      <c r="EG141" s="37" t="str"/>
      <c r="EH141" s="37" t="str"/>
      <c r="EI141" s="37" t="str"/>
      <c r="EJ141" s="37" t="str"/>
      <c r="EK141" s="37" t="str"/>
      <c r="EL141" s="37" t="str"/>
      <c r="EM141" s="37" t="str"/>
    </row>
    <row r="142">
      <c r="B142" s="37" t="str"/>
      <c r="C142" s="37" t="str"/>
      <c r="D142" s="37" t="str"/>
      <c r="E142" s="37" t="str"/>
      <c r="F142" s="37" t="str"/>
      <c r="G142" s="37" t="str"/>
      <c r="H142" s="37" t="str"/>
      <c r="I142" s="37" t="str"/>
      <c r="J142" s="37" t="str"/>
      <c r="K142" s="37" t="str"/>
      <c r="L142" s="37" t="str"/>
      <c r="M142" s="37" t="str"/>
      <c r="N142" s="37" t="str"/>
      <c r="O142" s="37" t="str"/>
      <c r="P142" s="37" t="str"/>
      <c r="Q142" s="37" t="str"/>
      <c r="R142" s="37" t="str"/>
      <c r="S142" s="37" t="str"/>
      <c r="T142" s="37" t="str"/>
      <c r="U142" s="37" t="str"/>
      <c r="V142" s="37" t="str"/>
      <c r="W142" s="37" t="str"/>
      <c r="X142" s="37" t="str"/>
      <c r="Y142" s="37" t="str"/>
      <c r="Z142" s="37" t="str"/>
      <c r="AA142" s="37" t="str"/>
      <c r="AB142" s="37" t="str"/>
      <c r="AC142" s="37" t="str"/>
      <c r="AD142" s="37" t="str"/>
      <c r="AE142" s="37" t="str"/>
      <c r="AF142" s="37" t="str"/>
      <c r="AG142" s="37" t="str"/>
      <c r="AH142" s="37" t="str"/>
      <c r="AI142" s="37" t="str"/>
      <c r="AJ142" s="37" t="str"/>
      <c r="AK142" s="37" t="str"/>
      <c r="AL142" s="37" t="str"/>
      <c r="AM142" s="37" t="str"/>
      <c r="AN142" s="37" t="str"/>
      <c r="AO142" s="37" t="str"/>
      <c r="AP142" s="37" t="str"/>
      <c r="AQ142" s="37" t="str"/>
      <c r="AR142" s="37" t="str"/>
      <c r="AS142" s="37" t="str"/>
      <c r="AT142" s="37" t="str"/>
      <c r="AU142" s="37" t="str"/>
      <c r="AV142" s="37" t="str"/>
      <c r="AW142" s="37" t="str"/>
      <c r="AX142" s="37" t="str"/>
      <c r="AY142" s="37" t="str"/>
      <c r="AZ142" s="37" t="str"/>
      <c r="BA142" s="37" t="str"/>
      <c r="BB142" s="37" t="str"/>
      <c r="BC142" s="37" t="str"/>
      <c r="BD142" s="37" t="str"/>
      <c r="BE142" s="37" t="str"/>
      <c r="BF142" s="37" t="str"/>
      <c r="BG142" s="37" t="str"/>
      <c r="BH142" s="37" t="str"/>
      <c r="BI142" s="37" t="str"/>
      <c r="BJ142" s="37" t="str"/>
      <c r="BK142" s="37" t="str"/>
      <c r="BL142" s="37" t="str"/>
      <c r="BM142" s="37" t="str"/>
      <c r="BN142" s="37" t="str"/>
      <c r="BO142" s="37" t="str"/>
      <c r="BP142" s="37" t="str"/>
      <c r="BQ142" s="37" t="str"/>
      <c r="BR142" s="37" t="str"/>
      <c r="BS142" s="37" t="str"/>
      <c r="BT142" s="37" t="str"/>
      <c r="BU142" s="37" t="str"/>
      <c r="BV142" s="37" t="str"/>
      <c r="BW142" s="37" t="str"/>
      <c r="BX142" s="37" t="str"/>
      <c r="BY142" s="37" t="str"/>
      <c r="BZ142" s="37" t="str"/>
      <c r="CA142" s="37" t="str"/>
      <c r="CB142" s="37" t="str"/>
      <c r="CC142" s="37" t="str"/>
      <c r="CD142" s="37" t="str"/>
      <c r="CE142" s="37" t="str"/>
      <c r="CF142" s="37" t="str"/>
      <c r="CG142" s="37" t="str"/>
      <c r="CH142" s="37" t="str"/>
      <c r="CI142" s="37" t="str"/>
      <c r="CJ142" s="37" t="str"/>
      <c r="CK142" s="37" t="str"/>
      <c r="CL142" s="37" t="str"/>
      <c r="CM142" s="37" t="str"/>
      <c r="CN142" s="37" t="str"/>
      <c r="CO142" s="37" t="str"/>
      <c r="CP142" s="37" t="str"/>
      <c r="CQ142" s="37" t="str"/>
      <c r="CR142" s="37" t="str"/>
      <c r="CS142" s="37" t="str"/>
      <c r="CT142" s="37" t="str"/>
      <c r="CU142" s="37" t="str"/>
      <c r="CV142" s="37" t="str"/>
      <c r="CW142" s="37" t="str"/>
      <c r="CX142" s="37" t="str"/>
      <c r="CY142" s="37" t="str"/>
      <c r="CZ142" s="37" t="str"/>
      <c r="DA142" s="37" t="str"/>
      <c r="DB142" s="37" t="str"/>
      <c r="DC142" s="37" t="str"/>
      <c r="DD142" s="37" t="str"/>
      <c r="DE142" s="37" t="str"/>
      <c r="DF142" s="37" t="str"/>
      <c r="DG142" s="37" t="str"/>
      <c r="DH142" s="37" t="str"/>
      <c r="DI142" s="37" t="str"/>
      <c r="DJ142" s="37" t="str"/>
      <c r="DK142" s="37" t="str"/>
      <c r="DL142" s="37" t="str"/>
      <c r="DM142" s="37" t="str"/>
      <c r="DN142" s="37" t="str"/>
      <c r="DO142" s="37" t="str"/>
      <c r="DP142" s="37" t="str"/>
      <c r="DQ142" s="37" t="str"/>
      <c r="DR142" s="37" t="str"/>
      <c r="DS142" s="37" t="str"/>
      <c r="DT142" s="37" t="str"/>
      <c r="DU142" s="37" t="str"/>
      <c r="DV142" s="37" t="str"/>
      <c r="DW142" s="37" t="str"/>
      <c r="DX142" s="37" t="str"/>
      <c r="DY142" s="37" t="str"/>
      <c r="DZ142" s="37" t="str"/>
      <c r="EA142" s="37" t="str"/>
      <c r="EB142" s="37" t="str"/>
      <c r="EC142" s="37" t="str"/>
      <c r="ED142" s="37" t="str"/>
      <c r="EE142" s="37" t="str"/>
      <c r="EF142" s="37" t="str"/>
      <c r="EG142" s="37" t="str"/>
      <c r="EH142" s="37" t="str"/>
      <c r="EI142" s="37" t="str"/>
      <c r="EJ142" s="37" t="str"/>
      <c r="EK142" s="37" t="str"/>
      <c r="EL142" s="37" t="str"/>
      <c r="EM142" s="37" t="str"/>
    </row>
    <row r="143">
      <c r="B143" s="37" t="str"/>
      <c r="C143" s="37" t="str"/>
      <c r="D143" s="37" t="str"/>
      <c r="E143" s="37" t="str"/>
      <c r="F143" s="37" t="str"/>
      <c r="G143" s="37" t="str"/>
      <c r="H143" s="37" t="str"/>
      <c r="I143" s="37" t="str"/>
      <c r="J143" s="37" t="str"/>
      <c r="K143" s="37" t="str"/>
      <c r="L143" s="37" t="str"/>
      <c r="M143" s="37" t="str"/>
      <c r="N143" s="37" t="str"/>
      <c r="O143" s="37" t="str"/>
      <c r="P143" s="37" t="str"/>
      <c r="Q143" s="37" t="str"/>
      <c r="R143" s="37" t="str"/>
      <c r="S143" s="37" t="str"/>
      <c r="T143" s="37" t="str"/>
      <c r="U143" s="37" t="str"/>
      <c r="V143" s="37" t="str"/>
      <c r="W143" s="37" t="str"/>
      <c r="X143" s="37" t="str"/>
      <c r="Y143" s="37" t="str"/>
      <c r="Z143" s="37" t="str"/>
      <c r="AA143" s="37" t="str"/>
      <c r="AB143" s="37" t="str"/>
      <c r="AC143" s="37" t="str"/>
      <c r="AD143" s="37" t="str"/>
      <c r="AE143" s="37" t="str"/>
      <c r="AF143" s="37" t="str"/>
      <c r="AG143" s="37" t="str"/>
      <c r="AH143" s="37" t="str"/>
      <c r="AI143" s="37" t="str"/>
      <c r="AJ143" s="37" t="str"/>
      <c r="AK143" s="37" t="str"/>
      <c r="AL143" s="37" t="str"/>
      <c r="AM143" s="37" t="str"/>
      <c r="AN143" s="37" t="str"/>
      <c r="AO143" s="37" t="str"/>
      <c r="AP143" s="37" t="str"/>
      <c r="AQ143" s="37" t="str"/>
      <c r="AR143" s="37" t="str"/>
      <c r="AS143" s="37" t="str"/>
      <c r="AT143" s="37" t="str"/>
      <c r="AU143" s="37" t="str"/>
      <c r="AV143" s="37" t="str"/>
      <c r="AW143" s="37" t="str"/>
      <c r="AX143" s="37" t="str"/>
      <c r="AY143" s="37" t="str"/>
      <c r="AZ143" s="37" t="str"/>
      <c r="BA143" s="37" t="str"/>
      <c r="BB143" s="37" t="str"/>
      <c r="BC143" s="37" t="str"/>
      <c r="BD143" s="37" t="str"/>
      <c r="BE143" s="37" t="str"/>
      <c r="BF143" s="37" t="str"/>
      <c r="BG143" s="37" t="str"/>
      <c r="BH143" s="37" t="str"/>
      <c r="BI143" s="37" t="str"/>
      <c r="BJ143" s="37" t="str"/>
      <c r="BK143" s="37" t="str"/>
      <c r="BL143" s="37" t="str"/>
      <c r="BM143" s="37" t="str"/>
      <c r="BN143" s="37" t="str"/>
      <c r="BO143" s="37" t="str"/>
      <c r="BP143" s="37" t="str"/>
      <c r="BQ143" s="37" t="str"/>
      <c r="BR143" s="37" t="str"/>
      <c r="BS143" s="37" t="str"/>
      <c r="BT143" s="37" t="str"/>
      <c r="BU143" s="37" t="str"/>
      <c r="BV143" s="37" t="str"/>
      <c r="BW143" s="37" t="str"/>
      <c r="BX143" s="37" t="str"/>
      <c r="BY143" s="37" t="str"/>
      <c r="BZ143" s="37" t="str"/>
      <c r="CA143" s="37" t="str"/>
      <c r="CB143" s="37" t="str"/>
      <c r="CC143" s="37" t="str"/>
      <c r="CD143" s="37" t="str"/>
      <c r="CE143" s="37" t="str"/>
      <c r="CF143" s="37" t="str"/>
      <c r="CG143" s="37" t="str"/>
      <c r="CH143" s="37" t="str"/>
      <c r="CI143" s="37" t="str"/>
      <c r="CJ143" s="37" t="str"/>
      <c r="CK143" s="37" t="str"/>
      <c r="CL143" s="37" t="str"/>
      <c r="CM143" s="37" t="str"/>
      <c r="CN143" s="37" t="str"/>
      <c r="CO143" s="37" t="str"/>
      <c r="CP143" s="37" t="str"/>
      <c r="CQ143" s="37" t="str"/>
      <c r="CR143" s="37" t="str"/>
      <c r="CS143" s="37" t="str"/>
      <c r="CT143" s="37" t="str"/>
      <c r="CU143" s="37" t="str"/>
      <c r="CV143" s="37" t="str"/>
      <c r="CW143" s="37" t="str"/>
      <c r="CX143" s="37" t="str"/>
      <c r="CY143" s="37" t="str"/>
      <c r="CZ143" s="37" t="str"/>
      <c r="DA143" s="37" t="str"/>
      <c r="DB143" s="37" t="str"/>
      <c r="DC143" s="37" t="str"/>
      <c r="DD143" s="37" t="str"/>
      <c r="DE143" s="37" t="str"/>
      <c r="DF143" s="37" t="str"/>
      <c r="DG143" s="37" t="str"/>
      <c r="DH143" s="37" t="str"/>
      <c r="DI143" s="37" t="str"/>
      <c r="DJ143" s="37" t="str"/>
      <c r="DK143" s="37" t="str"/>
      <c r="DL143" s="37" t="str"/>
      <c r="DM143" s="37" t="str"/>
      <c r="DN143" s="37" t="str"/>
      <c r="DO143" s="37" t="str"/>
      <c r="DP143" s="37" t="str"/>
      <c r="DQ143" s="37" t="str"/>
      <c r="DR143" s="37" t="str"/>
      <c r="DS143" s="37" t="str"/>
      <c r="DT143" s="37" t="str"/>
      <c r="DU143" s="37" t="str"/>
      <c r="DV143" s="37" t="str"/>
      <c r="DW143" s="37" t="str"/>
      <c r="DX143" s="37" t="str"/>
      <c r="DY143" s="37" t="str"/>
      <c r="DZ143" s="37" t="str"/>
      <c r="EA143" s="37" t="str"/>
      <c r="EB143" s="37" t="str"/>
      <c r="EC143" s="37" t="str"/>
      <c r="ED143" s="37" t="str"/>
      <c r="EE143" s="37" t="str"/>
      <c r="EF143" s="37" t="str"/>
      <c r="EG143" s="37" t="str"/>
      <c r="EH143" s="37" t="str"/>
      <c r="EI143" s="37" t="str"/>
      <c r="EJ143" s="37" t="str"/>
      <c r="EK143" s="37" t="str"/>
      <c r="EL143" s="37" t="str"/>
      <c r="EM143" s="37" t="str"/>
    </row>
    <row r="144">
      <c r="B144" s="37" t="str"/>
      <c r="C144" s="37" t="str"/>
      <c r="D144" s="37" t="str"/>
      <c r="E144" s="37" t="str"/>
      <c r="F144" s="37" t="str"/>
      <c r="G144" s="37" t="str"/>
      <c r="H144" s="37" t="str"/>
      <c r="I144" s="37" t="str"/>
      <c r="J144" s="37" t="str"/>
      <c r="K144" s="37" t="str"/>
      <c r="L144" s="37" t="str"/>
      <c r="M144" s="37" t="str"/>
      <c r="N144" s="37" t="str"/>
      <c r="O144" s="37" t="str"/>
      <c r="P144" s="37" t="str"/>
      <c r="Q144" s="37" t="str"/>
      <c r="R144" s="37" t="str"/>
      <c r="S144" s="37" t="str"/>
      <c r="T144" s="37" t="str"/>
      <c r="U144" s="37" t="str"/>
      <c r="V144" s="37" t="str"/>
      <c r="W144" s="37" t="str"/>
      <c r="X144" s="37" t="str"/>
      <c r="Y144" s="37" t="str"/>
      <c r="Z144" s="37" t="str"/>
      <c r="AA144" s="37" t="str"/>
      <c r="AB144" s="37" t="str"/>
      <c r="AC144" s="37" t="str"/>
      <c r="AD144" s="37" t="str"/>
      <c r="AE144" s="37" t="str"/>
      <c r="AF144" s="37" t="str"/>
      <c r="AG144" s="37" t="str"/>
      <c r="AH144" s="37" t="str"/>
      <c r="AI144" s="37" t="str"/>
      <c r="AJ144" s="37" t="str"/>
      <c r="AK144" s="37" t="str"/>
      <c r="AL144" s="37" t="str"/>
      <c r="AM144" s="37" t="str"/>
      <c r="AN144" s="37" t="str"/>
      <c r="AO144" s="37" t="str"/>
      <c r="AP144" s="37" t="str"/>
      <c r="AQ144" s="37" t="str"/>
      <c r="AR144" s="37" t="str"/>
      <c r="AS144" s="37" t="str"/>
      <c r="AT144" s="37" t="str"/>
      <c r="AU144" s="37" t="str"/>
      <c r="AV144" s="37" t="str"/>
      <c r="AW144" s="37" t="str"/>
      <c r="AX144" s="37" t="str"/>
      <c r="AY144" s="37" t="str"/>
      <c r="AZ144" s="37" t="str"/>
      <c r="BA144" s="37" t="str"/>
      <c r="BB144" s="37" t="str"/>
      <c r="BC144" s="37" t="str"/>
      <c r="BD144" s="37" t="str"/>
      <c r="BE144" s="37" t="str"/>
      <c r="BF144" s="37" t="str"/>
      <c r="BG144" s="37" t="str"/>
      <c r="BH144" s="37" t="str"/>
      <c r="BI144" s="37" t="str"/>
      <c r="BJ144" s="37" t="str"/>
      <c r="BK144" s="37" t="str"/>
      <c r="BL144" s="37" t="str"/>
      <c r="BM144" s="37" t="str"/>
      <c r="BN144" s="37" t="str"/>
      <c r="BO144" s="37" t="str"/>
      <c r="BP144" s="37" t="str"/>
      <c r="BQ144" s="37" t="str"/>
      <c r="BR144" s="37" t="str"/>
      <c r="BS144" s="37" t="str"/>
      <c r="BT144" s="37" t="str"/>
      <c r="BU144" s="37" t="str"/>
      <c r="BV144" s="37" t="str"/>
      <c r="BW144" s="37" t="str"/>
      <c r="BX144" s="37" t="str"/>
      <c r="BY144" s="37" t="str"/>
      <c r="BZ144" s="37" t="str"/>
      <c r="CA144" s="37" t="str"/>
      <c r="CB144" s="37" t="str"/>
      <c r="CC144" s="37" t="str"/>
      <c r="CD144" s="37" t="str"/>
      <c r="CE144" s="37" t="str"/>
      <c r="CF144" s="37" t="str"/>
      <c r="CG144" s="37" t="str"/>
      <c r="CH144" s="37" t="str"/>
      <c r="CI144" s="37" t="str"/>
      <c r="CJ144" s="37" t="str"/>
      <c r="CK144" s="37" t="str"/>
      <c r="CL144" s="37" t="str"/>
      <c r="CM144" s="37" t="str"/>
      <c r="CN144" s="37" t="str"/>
      <c r="CO144" s="37" t="str"/>
      <c r="CP144" s="37" t="str"/>
      <c r="CQ144" s="37" t="str"/>
      <c r="CR144" s="37" t="str"/>
      <c r="CS144" s="37" t="str"/>
      <c r="CT144" s="37" t="str"/>
      <c r="CU144" s="37" t="str"/>
      <c r="CV144" s="37" t="str"/>
      <c r="CW144" s="37" t="str"/>
      <c r="CX144" s="37" t="str"/>
      <c r="CY144" s="37" t="str"/>
      <c r="CZ144" s="37" t="str"/>
      <c r="DA144" s="37" t="str"/>
      <c r="DB144" s="37" t="str"/>
      <c r="DC144" s="37" t="str"/>
      <c r="DD144" s="37" t="str"/>
      <c r="DE144" s="37" t="str"/>
      <c r="DF144" s="37" t="str"/>
      <c r="DG144" s="37" t="str"/>
      <c r="DH144" s="37" t="str"/>
      <c r="DI144" s="37" t="str"/>
      <c r="DJ144" s="37" t="str"/>
      <c r="DK144" s="37" t="str"/>
      <c r="DL144" s="37" t="str"/>
      <c r="DM144" s="37" t="str"/>
      <c r="DN144" s="37" t="str"/>
      <c r="DO144" s="37" t="str"/>
      <c r="DP144" s="37" t="str"/>
      <c r="DQ144" s="37" t="str"/>
      <c r="DR144" s="37" t="str"/>
      <c r="DS144" s="37" t="str"/>
      <c r="DT144" s="37" t="str"/>
      <c r="DU144" s="37" t="str"/>
      <c r="DV144" s="37" t="str"/>
      <c r="DW144" s="37" t="str"/>
      <c r="DX144" s="37" t="str"/>
      <c r="DY144" s="37" t="str"/>
      <c r="DZ144" s="37" t="str"/>
      <c r="EA144" s="37" t="str"/>
      <c r="EB144" s="37" t="str"/>
      <c r="EC144" s="37" t="str"/>
      <c r="ED144" s="37" t="str"/>
      <c r="EE144" s="37" t="str"/>
      <c r="EF144" s="37" t="str"/>
      <c r="EG144" s="37" t="str"/>
      <c r="EH144" s="37" t="str"/>
      <c r="EI144" s="37" t="str"/>
      <c r="EJ144" s="37" t="str"/>
      <c r="EK144" s="37" t="str"/>
      <c r="EL144" s="37" t="str"/>
      <c r="EM144" s="37" t="str"/>
    </row>
    <row r="145">
      <c r="B145" s="37" t="str"/>
      <c r="C145" s="37" t="str"/>
      <c r="D145" s="37" t="str"/>
      <c r="E145" s="37" t="str"/>
      <c r="F145" s="37" t="str"/>
      <c r="G145" s="37" t="str"/>
      <c r="H145" s="37" t="str"/>
      <c r="I145" s="37" t="str"/>
      <c r="J145" s="37" t="str"/>
      <c r="K145" s="37" t="str"/>
      <c r="L145" s="37" t="str"/>
      <c r="M145" s="37" t="str"/>
      <c r="N145" s="37" t="str"/>
      <c r="O145" s="37" t="str"/>
      <c r="P145" s="37" t="str"/>
      <c r="Q145" s="37" t="str"/>
      <c r="R145" s="37" t="str"/>
      <c r="S145" s="37" t="str"/>
      <c r="T145" s="37" t="str"/>
      <c r="U145" s="37" t="str"/>
      <c r="V145" s="37" t="str"/>
      <c r="W145" s="37" t="str"/>
      <c r="X145" s="37" t="str"/>
      <c r="Y145" s="37" t="str"/>
      <c r="Z145" s="37" t="str"/>
      <c r="AA145" s="37" t="str"/>
      <c r="AB145" s="37" t="str"/>
      <c r="AC145" s="37" t="str"/>
      <c r="AD145" s="37" t="str"/>
      <c r="AE145" s="37" t="str"/>
      <c r="AF145" s="37" t="str"/>
      <c r="AG145" s="37" t="str"/>
      <c r="AH145" s="37" t="str"/>
      <c r="AI145" s="37" t="str"/>
      <c r="AJ145" s="37" t="str"/>
      <c r="AK145" s="37" t="str"/>
      <c r="AL145" s="37" t="str"/>
      <c r="AM145" s="37" t="str"/>
      <c r="AN145" s="37" t="str"/>
      <c r="AO145" s="37" t="str"/>
      <c r="AP145" s="37" t="str"/>
      <c r="AQ145" s="37" t="str"/>
      <c r="AR145" s="37" t="str"/>
      <c r="AS145" s="37" t="str"/>
      <c r="AT145" s="37" t="str"/>
      <c r="AU145" s="37" t="str"/>
      <c r="AV145" s="37" t="str"/>
      <c r="AW145" s="37" t="str"/>
      <c r="AX145" s="37" t="str"/>
      <c r="AY145" s="37" t="str"/>
      <c r="AZ145" s="37" t="str"/>
      <c r="BA145" s="37" t="str"/>
      <c r="BB145" s="37" t="str"/>
      <c r="BC145" s="37" t="str"/>
      <c r="BD145" s="37" t="str"/>
      <c r="BE145" s="37" t="str"/>
      <c r="BF145" s="37" t="str"/>
      <c r="BG145" s="37" t="str"/>
      <c r="BH145" s="37" t="str"/>
      <c r="BI145" s="37" t="str"/>
      <c r="BJ145" s="37" t="str"/>
      <c r="BK145" s="37" t="str"/>
      <c r="BL145" s="37" t="str"/>
      <c r="BM145" s="37" t="str"/>
      <c r="BN145" s="37" t="str"/>
      <c r="BO145" s="37" t="str"/>
      <c r="BP145" s="37" t="str"/>
      <c r="BQ145" s="37" t="str"/>
      <c r="BR145" s="37" t="str"/>
      <c r="BS145" s="37" t="str"/>
      <c r="BT145" s="37" t="str"/>
      <c r="BU145" s="37" t="str"/>
      <c r="BV145" s="37" t="str"/>
      <c r="BW145" s="37" t="str"/>
      <c r="BX145" s="37" t="str"/>
      <c r="BY145" s="37" t="str"/>
      <c r="BZ145" s="37" t="str"/>
      <c r="CA145" s="37" t="str"/>
      <c r="CB145" s="37" t="str"/>
      <c r="CC145" s="37" t="str"/>
      <c r="CD145" s="37" t="str"/>
      <c r="CE145" s="37" t="str"/>
      <c r="CF145" s="37" t="str"/>
      <c r="CG145" s="37" t="str"/>
      <c r="CH145" s="37" t="str"/>
      <c r="CI145" s="37" t="str"/>
      <c r="CJ145" s="37" t="str"/>
      <c r="CK145" s="37" t="str"/>
      <c r="CL145" s="37" t="str"/>
      <c r="CM145" s="37" t="str"/>
      <c r="CN145" s="37" t="str"/>
      <c r="CO145" s="37" t="str"/>
      <c r="CP145" s="37" t="str"/>
      <c r="CQ145" s="37" t="str"/>
      <c r="CR145" s="37" t="str"/>
      <c r="CS145" s="37" t="str"/>
      <c r="CT145" s="37" t="str"/>
      <c r="CU145" s="37" t="str"/>
      <c r="CV145" s="37" t="str"/>
      <c r="CW145" s="37" t="str"/>
      <c r="CX145" s="37" t="str"/>
      <c r="CY145" s="37" t="str"/>
      <c r="CZ145" s="37" t="str"/>
      <c r="DA145" s="37" t="str"/>
      <c r="DB145" s="37" t="str"/>
      <c r="DC145" s="37" t="str"/>
      <c r="DD145" s="37" t="str"/>
      <c r="DE145" s="37" t="str"/>
      <c r="DF145" s="37" t="str"/>
      <c r="DG145" s="37" t="str"/>
      <c r="DH145" s="37" t="str"/>
      <c r="DI145" s="37" t="str"/>
      <c r="DJ145" s="37" t="str"/>
      <c r="DK145" s="37" t="str"/>
      <c r="DL145" s="37" t="str"/>
      <c r="DM145" s="37" t="str"/>
      <c r="DN145" s="37" t="str"/>
      <c r="DO145" s="37" t="str"/>
      <c r="DP145" s="37" t="str"/>
      <c r="DQ145" s="37" t="str"/>
      <c r="DR145" s="37" t="str"/>
      <c r="DS145" s="37" t="str"/>
      <c r="DT145" s="37" t="str"/>
      <c r="DU145" s="37" t="str"/>
      <c r="DV145" s="37" t="str"/>
      <c r="DW145" s="37" t="str"/>
      <c r="DX145" s="37" t="str"/>
      <c r="DY145" s="37" t="str"/>
      <c r="DZ145" s="37" t="str"/>
      <c r="EA145" s="37" t="str"/>
      <c r="EB145" s="37" t="str"/>
      <c r="EC145" s="37" t="str"/>
      <c r="ED145" s="37" t="str"/>
      <c r="EE145" s="37" t="str"/>
      <c r="EF145" s="37" t="str"/>
      <c r="EG145" s="37" t="str"/>
      <c r="EH145" s="37" t="str"/>
      <c r="EI145" s="37" t="str"/>
      <c r="EJ145" s="37" t="str"/>
      <c r="EK145" s="37" t="str"/>
      <c r="EL145" s="37" t="str"/>
      <c r="EM145" s="37" t="str"/>
    </row>
    <row r="146">
      <c r="B146" s="37" t="str"/>
      <c r="C146" s="37" t="str"/>
      <c r="D146" s="37" t="str"/>
      <c r="E146" s="37" t="str"/>
      <c r="F146" s="37" t="str"/>
      <c r="G146" s="37" t="str"/>
      <c r="H146" s="37" t="str"/>
      <c r="I146" s="37" t="str"/>
      <c r="J146" s="37" t="str"/>
      <c r="K146" s="37" t="str"/>
      <c r="L146" s="37" t="str"/>
      <c r="M146" s="37" t="str"/>
      <c r="N146" s="37" t="str"/>
      <c r="O146" s="37" t="str"/>
      <c r="P146" s="37" t="str"/>
      <c r="Q146" s="37" t="str"/>
      <c r="R146" s="37" t="str"/>
      <c r="S146" s="37" t="str"/>
      <c r="T146" s="37" t="str"/>
      <c r="U146" s="37" t="str"/>
      <c r="V146" s="37" t="str"/>
      <c r="W146" s="37" t="str"/>
      <c r="X146" s="37" t="str"/>
      <c r="Y146" s="37" t="str"/>
      <c r="Z146" s="37" t="str"/>
      <c r="AA146" s="37" t="str"/>
      <c r="AB146" s="37" t="str"/>
      <c r="AC146" s="37" t="str"/>
      <c r="AD146" s="37" t="str"/>
      <c r="AE146" s="37" t="str"/>
      <c r="AF146" s="37" t="str"/>
      <c r="AG146" s="37" t="str"/>
      <c r="AH146" s="37" t="str"/>
      <c r="AI146" s="37" t="str"/>
      <c r="AJ146" s="37" t="str"/>
      <c r="AK146" s="37" t="str"/>
      <c r="AL146" s="37" t="str"/>
      <c r="AM146" s="37" t="str"/>
      <c r="AN146" s="37" t="str"/>
      <c r="AO146" s="37" t="str"/>
      <c r="AP146" s="37" t="str"/>
      <c r="AQ146" s="37" t="str"/>
      <c r="AR146" s="37" t="str"/>
      <c r="AS146" s="37" t="str"/>
      <c r="AT146" s="37" t="str"/>
      <c r="AU146" s="37" t="str"/>
      <c r="AV146" s="37" t="str"/>
      <c r="AW146" s="37" t="str"/>
      <c r="AX146" s="37" t="str"/>
      <c r="AY146" s="37" t="str"/>
      <c r="AZ146" s="37" t="str"/>
      <c r="BA146" s="37" t="str"/>
      <c r="BB146" s="37" t="str"/>
      <c r="BC146" s="37" t="str"/>
      <c r="BD146" s="37" t="str"/>
      <c r="BE146" s="37" t="str"/>
      <c r="BF146" s="37" t="str"/>
      <c r="BG146" s="37" t="str"/>
      <c r="BH146" s="37" t="str"/>
      <c r="BI146" s="37" t="str"/>
      <c r="BJ146" s="37" t="str"/>
      <c r="BK146" s="37" t="str"/>
      <c r="BL146" s="37" t="str"/>
      <c r="BM146" s="37" t="str"/>
      <c r="BN146" s="37" t="str"/>
      <c r="BO146" s="37" t="str"/>
      <c r="BP146" s="37" t="str"/>
      <c r="BQ146" s="37" t="str"/>
      <c r="BR146" s="37" t="str"/>
      <c r="BS146" s="37" t="str"/>
      <c r="BT146" s="37" t="str"/>
      <c r="BU146" s="37" t="str"/>
      <c r="BV146" s="37" t="str"/>
      <c r="BW146" s="37" t="str"/>
      <c r="BX146" s="37" t="str"/>
      <c r="BY146" s="37" t="str"/>
      <c r="BZ146" s="37" t="str"/>
      <c r="CA146" s="37" t="str"/>
      <c r="CB146" s="37" t="str"/>
      <c r="CC146" s="37" t="str"/>
      <c r="CD146" s="37" t="str"/>
      <c r="CE146" s="37" t="str"/>
      <c r="CF146" s="37" t="str"/>
      <c r="CG146" s="37" t="str"/>
      <c r="CH146" s="37" t="str"/>
      <c r="CI146" s="37" t="str"/>
      <c r="CJ146" s="37" t="str"/>
      <c r="CK146" s="37" t="str"/>
      <c r="CL146" s="37" t="str"/>
      <c r="CM146" s="37" t="str"/>
      <c r="CN146" s="37" t="str"/>
      <c r="CO146" s="37" t="str"/>
      <c r="CP146" s="37" t="str"/>
      <c r="CQ146" s="37" t="str"/>
      <c r="CR146" s="37" t="str"/>
      <c r="CS146" s="37" t="str"/>
      <c r="CT146" s="37" t="str"/>
      <c r="CU146" s="37" t="str"/>
      <c r="CV146" s="37" t="str"/>
      <c r="CW146" s="37" t="str"/>
      <c r="CX146" s="37" t="str"/>
      <c r="CY146" s="37" t="str"/>
      <c r="CZ146" s="37" t="str"/>
      <c r="DA146" s="37" t="str"/>
      <c r="DB146" s="37" t="str"/>
      <c r="DC146" s="37" t="str"/>
      <c r="DD146" s="37" t="str"/>
      <c r="DE146" s="37" t="str"/>
      <c r="DF146" s="37" t="str"/>
      <c r="DG146" s="37" t="str"/>
      <c r="DH146" s="37" t="str"/>
      <c r="DI146" s="37" t="str"/>
      <c r="DJ146" s="37" t="str"/>
      <c r="DK146" s="37" t="str"/>
      <c r="DL146" s="37" t="str"/>
      <c r="DM146" s="37" t="str"/>
      <c r="DN146" s="37" t="str"/>
      <c r="DO146" s="37" t="str"/>
      <c r="DP146" s="37" t="str"/>
      <c r="DQ146" s="37" t="str"/>
      <c r="DR146" s="37" t="str"/>
      <c r="DS146" s="37" t="str"/>
      <c r="DT146" s="37" t="str"/>
      <c r="DU146" s="37" t="str"/>
      <c r="DV146" s="37" t="str"/>
      <c r="DW146" s="37" t="str"/>
      <c r="DX146" s="37" t="str"/>
      <c r="DY146" s="37" t="str"/>
      <c r="DZ146" s="37" t="str"/>
      <c r="EA146" s="37" t="str"/>
      <c r="EB146" s="37" t="str"/>
      <c r="EC146" s="37" t="str"/>
      <c r="ED146" s="37" t="str"/>
      <c r="EE146" s="37" t="str"/>
      <c r="EF146" s="37" t="str"/>
      <c r="EG146" s="37" t="str"/>
      <c r="EH146" s="37" t="str"/>
      <c r="EI146" s="37" t="str"/>
      <c r="EJ146" s="37" t="str"/>
      <c r="EK146" s="37" t="str"/>
      <c r="EL146" s="37" t="str"/>
      <c r="EM146" s="37" t="str"/>
    </row>
    <row r="147">
      <c r="B147" s="37" t="str"/>
      <c r="C147" s="37" t="str"/>
      <c r="D147" s="37" t="str"/>
      <c r="E147" s="37" t="str"/>
      <c r="F147" s="37" t="str"/>
      <c r="G147" s="37" t="str"/>
      <c r="H147" s="37" t="str"/>
      <c r="I147" s="37" t="str"/>
      <c r="J147" s="37" t="str"/>
      <c r="K147" s="37" t="str"/>
      <c r="L147" s="37" t="str"/>
      <c r="M147" s="37" t="str"/>
      <c r="N147" s="37" t="str"/>
      <c r="O147" s="37" t="str"/>
      <c r="P147" s="37" t="str"/>
      <c r="Q147" s="37" t="str"/>
      <c r="R147" s="37" t="str"/>
      <c r="S147" s="37" t="str"/>
      <c r="T147" s="37" t="str"/>
      <c r="U147" s="37" t="str"/>
      <c r="V147" s="37" t="str"/>
      <c r="W147" s="37" t="str"/>
      <c r="X147" s="37" t="str"/>
      <c r="Y147" s="37" t="str"/>
      <c r="Z147" s="37" t="str"/>
      <c r="AA147" s="37" t="str"/>
      <c r="AB147" s="37" t="str"/>
      <c r="AC147" s="37" t="str"/>
      <c r="AD147" s="37" t="str"/>
      <c r="AE147" s="37" t="str"/>
      <c r="AF147" s="37" t="str"/>
      <c r="AG147" s="37" t="str"/>
      <c r="AH147" s="37" t="str"/>
      <c r="AI147" s="37" t="str"/>
      <c r="AJ147" s="37" t="str"/>
      <c r="AK147" s="37" t="str"/>
      <c r="AL147" s="37" t="str"/>
      <c r="AM147" s="37" t="str"/>
      <c r="AN147" s="37" t="str"/>
      <c r="AO147" s="37" t="str"/>
      <c r="AP147" s="37" t="str"/>
      <c r="AQ147" s="37" t="str"/>
      <c r="AR147" s="37" t="str"/>
      <c r="AS147" s="37" t="str"/>
      <c r="AT147" s="37" t="str"/>
      <c r="AU147" s="37" t="str"/>
      <c r="AV147" s="37" t="str"/>
      <c r="AW147" s="37" t="str"/>
      <c r="AX147" s="37" t="str"/>
      <c r="AY147" s="37" t="str"/>
      <c r="AZ147" s="37" t="str"/>
      <c r="BA147" s="37" t="str"/>
      <c r="BB147" s="37" t="str"/>
      <c r="BC147" s="37" t="str"/>
      <c r="BD147" s="37" t="str"/>
      <c r="BE147" s="37" t="str"/>
      <c r="BF147" s="37" t="str"/>
      <c r="BG147" s="37" t="str"/>
      <c r="BH147" s="37" t="str"/>
      <c r="BI147" s="37" t="str"/>
      <c r="BJ147" s="37" t="str"/>
      <c r="BK147" s="37" t="str"/>
      <c r="BL147" s="37" t="str"/>
      <c r="BM147" s="37" t="str"/>
      <c r="BN147" s="37" t="str"/>
      <c r="BO147" s="37" t="str"/>
      <c r="BP147" s="37" t="str"/>
      <c r="BQ147" s="37" t="str"/>
      <c r="BR147" s="37" t="str"/>
      <c r="BS147" s="37" t="str"/>
      <c r="BT147" s="37" t="str"/>
      <c r="BU147" s="37" t="str"/>
      <c r="BV147" s="37" t="str"/>
      <c r="BW147" s="37" t="str"/>
      <c r="BX147" s="37" t="str"/>
      <c r="BY147" s="37" t="str"/>
      <c r="BZ147" s="37" t="str"/>
      <c r="CA147" s="37" t="str"/>
      <c r="CB147" s="37" t="str"/>
      <c r="CC147" s="37" t="str"/>
      <c r="CD147" s="37" t="str"/>
      <c r="CE147" s="37" t="str"/>
      <c r="CF147" s="37" t="str"/>
      <c r="CG147" s="37" t="str"/>
      <c r="CH147" s="37" t="str"/>
      <c r="CI147" s="37" t="str"/>
      <c r="CJ147" s="37" t="str"/>
      <c r="CK147" s="37" t="str"/>
      <c r="CL147" s="37" t="str"/>
      <c r="CM147" s="37" t="str"/>
      <c r="CN147" s="37" t="str"/>
      <c r="CO147" s="37" t="str"/>
      <c r="CP147" s="37" t="str"/>
      <c r="CQ147" s="37" t="str"/>
      <c r="CR147" s="37" t="str"/>
      <c r="CS147" s="37" t="str"/>
      <c r="CT147" s="37" t="str"/>
      <c r="CU147" s="37" t="str"/>
      <c r="CV147" s="37" t="str"/>
      <c r="CW147" s="37" t="str"/>
      <c r="CX147" s="37" t="str"/>
      <c r="CY147" s="37" t="str"/>
      <c r="CZ147" s="37" t="str"/>
      <c r="DA147" s="37" t="str"/>
      <c r="DB147" s="37" t="str"/>
      <c r="DC147" s="37" t="str"/>
      <c r="DD147" s="37" t="str"/>
      <c r="DE147" s="37" t="str"/>
      <c r="DF147" s="37" t="str"/>
      <c r="DG147" s="37" t="str"/>
      <c r="DH147" s="37" t="str"/>
      <c r="DI147" s="37" t="str"/>
      <c r="DJ147" s="37" t="str"/>
      <c r="DK147" s="37" t="str"/>
      <c r="DL147" s="37" t="str"/>
      <c r="DM147" s="37" t="str"/>
      <c r="DN147" s="37" t="str"/>
      <c r="DO147" s="37" t="str"/>
      <c r="DP147" s="37" t="str"/>
      <c r="DQ147" s="37" t="str"/>
      <c r="DR147" s="37" t="str"/>
      <c r="DS147" s="37" t="str"/>
      <c r="DT147" s="37" t="str"/>
      <c r="DU147" s="37" t="str"/>
      <c r="DV147" s="37" t="str"/>
      <c r="DW147" s="37" t="str"/>
      <c r="DX147" s="37" t="str"/>
      <c r="DY147" s="37" t="str"/>
      <c r="DZ147" s="37" t="str"/>
      <c r="EA147" s="37" t="str"/>
      <c r="EB147" s="37" t="str"/>
      <c r="EC147" s="37" t="str"/>
      <c r="ED147" s="37" t="str"/>
      <c r="EE147" s="37" t="str"/>
      <c r="EF147" s="37" t="str"/>
      <c r="EG147" s="37" t="str"/>
      <c r="EH147" s="37" t="str"/>
      <c r="EI147" s="37" t="str"/>
      <c r="EJ147" s="37" t="str"/>
      <c r="EK147" s="37" t="str"/>
      <c r="EL147" s="37" t="str"/>
      <c r="EM147" s="37" t="str"/>
    </row>
    <row r="148">
      <c r="B148" s="37" t="str"/>
      <c r="C148" s="37" t="str"/>
      <c r="D148" s="37" t="str"/>
      <c r="E148" s="37" t="str"/>
      <c r="F148" s="37" t="str"/>
      <c r="G148" s="37" t="str"/>
      <c r="H148" s="37" t="str"/>
      <c r="I148" s="37" t="str"/>
      <c r="J148" s="37" t="str"/>
      <c r="K148" s="37" t="str"/>
      <c r="L148" s="37" t="str"/>
      <c r="M148" s="37" t="str"/>
      <c r="N148" s="37" t="str"/>
      <c r="O148" s="37" t="str"/>
      <c r="P148" s="37" t="str"/>
      <c r="Q148" s="37" t="str"/>
      <c r="R148" s="37" t="str"/>
      <c r="S148" s="37" t="str"/>
      <c r="T148" s="37" t="str"/>
      <c r="U148" s="37" t="str"/>
      <c r="V148" s="37" t="str"/>
      <c r="W148" s="37" t="str"/>
      <c r="X148" s="37" t="str"/>
      <c r="Y148" s="37" t="str"/>
      <c r="Z148" s="37" t="str"/>
      <c r="AA148" s="37" t="str"/>
      <c r="AB148" s="37" t="str"/>
      <c r="AC148" s="37" t="str"/>
      <c r="AD148" s="37" t="str"/>
      <c r="AE148" s="37" t="str"/>
      <c r="AF148" s="37" t="str"/>
      <c r="AG148" s="37" t="str"/>
      <c r="AH148" s="37" t="str"/>
      <c r="AI148" s="37" t="str"/>
      <c r="AJ148" s="37" t="str"/>
      <c r="AK148" s="37" t="str"/>
      <c r="AL148" s="37" t="str"/>
      <c r="AM148" s="37" t="str"/>
      <c r="AN148" s="37" t="str"/>
      <c r="AO148" s="37" t="str"/>
      <c r="AP148" s="37" t="str"/>
      <c r="AQ148" s="37" t="str"/>
      <c r="AR148" s="37" t="str"/>
      <c r="AS148" s="37" t="str"/>
      <c r="AT148" s="37" t="str"/>
      <c r="AU148" s="37" t="str"/>
      <c r="AV148" s="37" t="str"/>
      <c r="AW148" s="37" t="str"/>
      <c r="AX148" s="37" t="str"/>
      <c r="AY148" s="37" t="str"/>
      <c r="AZ148" s="37" t="str"/>
      <c r="BA148" s="37" t="str"/>
      <c r="BB148" s="37" t="str"/>
      <c r="BC148" s="37" t="str"/>
      <c r="BD148" s="37" t="str"/>
      <c r="BE148" s="37" t="str"/>
      <c r="BF148" s="37" t="str"/>
      <c r="BG148" s="37" t="str"/>
      <c r="BH148" s="37" t="str"/>
      <c r="BI148" s="37" t="str"/>
      <c r="BJ148" s="37" t="str"/>
      <c r="BK148" s="37" t="str"/>
      <c r="BL148" s="37" t="str"/>
      <c r="BM148" s="37" t="str"/>
      <c r="BN148" s="37" t="str"/>
      <c r="BO148" s="37" t="str"/>
      <c r="BP148" s="37" t="str"/>
      <c r="BQ148" s="37" t="str"/>
      <c r="BR148" s="37" t="str"/>
      <c r="BS148" s="37" t="str"/>
      <c r="BT148" s="37" t="str"/>
      <c r="BU148" s="37" t="str"/>
      <c r="BV148" s="37" t="str"/>
      <c r="BW148" s="37" t="str"/>
      <c r="BX148" s="37" t="str"/>
      <c r="BY148" s="37" t="str"/>
      <c r="BZ148" s="37" t="str"/>
      <c r="CA148" s="37" t="str"/>
      <c r="CB148" s="37" t="str"/>
      <c r="CC148" s="37" t="str"/>
      <c r="CD148" s="37" t="str"/>
      <c r="CE148" s="37" t="str"/>
      <c r="CF148" s="37" t="str"/>
      <c r="CG148" s="37" t="str"/>
      <c r="CH148" s="37" t="str"/>
      <c r="CI148" s="37" t="str"/>
      <c r="CJ148" s="37" t="str"/>
      <c r="CK148" s="37" t="str"/>
      <c r="CL148" s="37" t="str"/>
      <c r="CM148" s="37" t="str"/>
      <c r="CN148" s="37" t="str"/>
      <c r="CO148" s="37" t="str"/>
      <c r="CP148" s="37" t="str"/>
      <c r="CQ148" s="37" t="str"/>
      <c r="CR148" s="37" t="str"/>
      <c r="CS148" s="37" t="str"/>
      <c r="CT148" s="37" t="str"/>
      <c r="CU148" s="37" t="str"/>
      <c r="CV148" s="37" t="str"/>
      <c r="CW148" s="37" t="str"/>
      <c r="CX148" s="37" t="str"/>
      <c r="CY148" s="37" t="str"/>
      <c r="CZ148" s="37" t="str"/>
      <c r="DA148" s="37" t="str"/>
      <c r="DB148" s="37" t="str"/>
      <c r="DC148" s="37" t="str"/>
      <c r="DD148" s="37" t="str"/>
      <c r="DE148" s="37" t="str"/>
      <c r="DF148" s="37" t="str"/>
      <c r="DG148" s="37" t="str"/>
      <c r="DH148" s="37" t="str"/>
      <c r="DI148" s="37" t="str"/>
      <c r="DJ148" s="37" t="str"/>
      <c r="DK148" s="37" t="str"/>
      <c r="DL148" s="37" t="str"/>
      <c r="DM148" s="37" t="str"/>
      <c r="DN148" s="37" t="str"/>
      <c r="DO148" s="37" t="str"/>
      <c r="DP148" s="37" t="str"/>
      <c r="DQ148" s="37" t="str"/>
      <c r="DR148" s="37" t="str"/>
      <c r="DS148" s="37" t="str"/>
      <c r="DT148" s="37" t="str"/>
      <c r="DU148" s="37" t="str"/>
      <c r="DV148" s="37" t="str"/>
      <c r="DW148" s="37" t="str"/>
      <c r="DX148" s="37" t="str"/>
      <c r="DY148" s="37" t="str"/>
      <c r="DZ148" s="37" t="str"/>
      <c r="EA148" s="37" t="str"/>
      <c r="EB148" s="37" t="str"/>
      <c r="EC148" s="37" t="str"/>
      <c r="ED148" s="37" t="str"/>
      <c r="EE148" s="37" t="str"/>
      <c r="EF148" s="37" t="str"/>
      <c r="EG148" s="37" t="str"/>
      <c r="EH148" s="37" t="str"/>
      <c r="EI148" s="37" t="str"/>
      <c r="EJ148" s="37" t="str"/>
      <c r="EK148" s="37" t="str"/>
      <c r="EL148" s="37" t="str"/>
      <c r="EM148" s="37" t="str"/>
    </row>
    <row r="149">
      <c r="B149" s="37" t="str"/>
      <c r="C149" s="37" t="str"/>
      <c r="D149" s="37" t="str"/>
      <c r="E149" s="37" t="str"/>
      <c r="F149" s="37" t="str"/>
      <c r="G149" s="37" t="str"/>
      <c r="H149" s="37" t="str"/>
      <c r="I149" s="37" t="str"/>
      <c r="J149" s="37" t="str"/>
      <c r="K149" s="37" t="str"/>
      <c r="L149" s="37" t="str"/>
      <c r="M149" s="37" t="str"/>
      <c r="N149" s="37" t="str"/>
      <c r="O149" s="37" t="str"/>
      <c r="P149" s="37" t="str"/>
      <c r="Q149" s="37" t="str"/>
      <c r="R149" s="37" t="str"/>
      <c r="S149" s="37" t="str"/>
      <c r="T149" s="37" t="str"/>
      <c r="U149" s="37" t="str"/>
      <c r="V149" s="37" t="str"/>
      <c r="W149" s="37" t="str"/>
      <c r="X149" s="37" t="str"/>
      <c r="Y149" s="37" t="str"/>
      <c r="Z149" s="37" t="str"/>
      <c r="AA149" s="37" t="str"/>
      <c r="AB149" s="37" t="str"/>
      <c r="AC149" s="37" t="str"/>
      <c r="AD149" s="37" t="str"/>
      <c r="AE149" s="37" t="str"/>
      <c r="AF149" s="37" t="str"/>
      <c r="AG149" s="37" t="str"/>
      <c r="AH149" s="37" t="str"/>
      <c r="AI149" s="37" t="str"/>
      <c r="AJ149" s="37" t="str"/>
      <c r="AK149" s="37" t="str"/>
      <c r="AL149" s="37" t="str"/>
      <c r="AM149" s="37" t="str"/>
      <c r="AN149" s="37" t="str"/>
      <c r="AO149" s="37" t="str"/>
      <c r="AP149" s="37" t="str"/>
      <c r="AQ149" s="37" t="str"/>
      <c r="AR149" s="37" t="str"/>
      <c r="AS149" s="37" t="str"/>
      <c r="AT149" s="37" t="str"/>
      <c r="AU149" s="37" t="str"/>
      <c r="AV149" s="37" t="str"/>
      <c r="AW149" s="37" t="str"/>
      <c r="AX149" s="37" t="str"/>
      <c r="AY149" s="37" t="str"/>
      <c r="AZ149" s="37" t="str"/>
      <c r="BA149" s="37" t="str"/>
      <c r="BB149" s="37" t="str"/>
      <c r="BC149" s="37" t="str"/>
      <c r="BD149" s="37" t="str"/>
      <c r="BE149" s="37" t="str"/>
      <c r="BF149" s="37" t="str"/>
      <c r="BG149" s="37" t="str"/>
      <c r="BH149" s="37" t="str"/>
      <c r="BI149" s="37" t="str"/>
      <c r="BJ149" s="37" t="str"/>
      <c r="BK149" s="37" t="str"/>
      <c r="BL149" s="37" t="str"/>
      <c r="BM149" s="37" t="str"/>
      <c r="BN149" s="37" t="str"/>
      <c r="BO149" s="37" t="str"/>
      <c r="BP149" s="37" t="str"/>
      <c r="BQ149" s="37" t="str"/>
      <c r="BR149" s="37" t="str"/>
      <c r="BS149" s="37" t="str"/>
      <c r="BT149" s="37" t="str"/>
      <c r="BU149" s="37" t="str"/>
      <c r="BV149" s="37" t="str"/>
      <c r="BW149" s="37" t="str"/>
      <c r="BX149" s="37" t="str"/>
      <c r="BY149" s="37" t="str"/>
      <c r="BZ149" s="37" t="str"/>
      <c r="CA149" s="37" t="str"/>
      <c r="CB149" s="37" t="str"/>
      <c r="CC149" s="37" t="str"/>
      <c r="CD149" s="37" t="str"/>
      <c r="CE149" s="37" t="str"/>
      <c r="CF149" s="37" t="str"/>
      <c r="CG149" s="37" t="str"/>
      <c r="CH149" s="37" t="str"/>
      <c r="CI149" s="37" t="str"/>
      <c r="CJ149" s="37" t="str"/>
      <c r="CK149" s="37" t="str"/>
      <c r="CL149" s="37" t="str"/>
      <c r="CM149" s="37" t="str"/>
      <c r="CN149" s="37" t="str"/>
      <c r="CO149" s="37" t="str"/>
      <c r="CP149" s="37" t="str"/>
      <c r="CQ149" s="37" t="str"/>
      <c r="CR149" s="37" t="str"/>
      <c r="CS149" s="37" t="str"/>
      <c r="CT149" s="37" t="str"/>
      <c r="CU149" s="37" t="str"/>
      <c r="CV149" s="37" t="str"/>
      <c r="CW149" s="37" t="str"/>
      <c r="CX149" s="37" t="str"/>
      <c r="CY149" s="37" t="str"/>
      <c r="CZ149" s="37" t="str"/>
      <c r="DA149" s="37" t="str"/>
      <c r="DB149" s="37" t="str"/>
      <c r="DC149" s="37" t="str"/>
      <c r="DD149" s="37" t="str"/>
      <c r="DE149" s="37" t="str"/>
      <c r="DF149" s="37" t="str"/>
      <c r="DG149" s="37" t="str"/>
      <c r="DH149" s="37" t="str"/>
      <c r="DI149" s="37" t="str"/>
      <c r="DJ149" s="37" t="str"/>
      <c r="DK149" s="37" t="str"/>
      <c r="DL149" s="37" t="str"/>
      <c r="DM149" s="37" t="str"/>
      <c r="DN149" s="37" t="str"/>
      <c r="DO149" s="37" t="str"/>
      <c r="DP149" s="37" t="str"/>
      <c r="DQ149" s="37" t="str"/>
      <c r="DR149" s="37" t="str"/>
      <c r="DS149" s="37" t="str"/>
      <c r="DT149" s="37" t="str"/>
      <c r="DU149" s="37" t="str"/>
      <c r="DV149" s="37" t="str"/>
      <c r="DW149" s="37" t="str"/>
      <c r="DX149" s="37" t="str"/>
      <c r="DY149" s="37" t="str"/>
      <c r="DZ149" s="37" t="str"/>
      <c r="EA149" s="37" t="str"/>
      <c r="EB149" s="37" t="str"/>
      <c r="EC149" s="37" t="str"/>
      <c r="ED149" s="37" t="str"/>
      <c r="EE149" s="37" t="str"/>
      <c r="EF149" s="37" t="str"/>
      <c r="EG149" s="37" t="str"/>
      <c r="EH149" s="37" t="str"/>
      <c r="EI149" s="37" t="str"/>
      <c r="EJ149" s="37" t="str"/>
      <c r="EK149" s="37" t="str"/>
      <c r="EL149" s="37" t="str"/>
      <c r="EM149" s="37" t="str"/>
    </row>
    <row r="150">
      <c r="B150" s="37" t="str"/>
      <c r="C150" s="37" t="str"/>
      <c r="D150" s="37" t="str"/>
      <c r="E150" s="37" t="str"/>
      <c r="F150" s="37" t="str"/>
      <c r="G150" s="37" t="str"/>
      <c r="H150" s="37" t="str"/>
      <c r="I150" s="37" t="str"/>
      <c r="J150" s="37" t="str"/>
      <c r="K150" s="37" t="str"/>
      <c r="L150" s="37" t="str"/>
      <c r="M150" s="37" t="str"/>
      <c r="N150" s="37" t="str"/>
      <c r="O150" s="37" t="str"/>
      <c r="P150" s="37" t="str"/>
      <c r="Q150" s="37" t="str"/>
      <c r="R150" s="37" t="str"/>
      <c r="S150" s="37" t="str"/>
      <c r="T150" s="37" t="str"/>
      <c r="U150" s="37" t="str"/>
      <c r="V150" s="37" t="str"/>
      <c r="W150" s="37" t="str"/>
      <c r="X150" s="37" t="str"/>
      <c r="Y150" s="37" t="str"/>
      <c r="Z150" s="37" t="str"/>
      <c r="AA150" s="37" t="str"/>
      <c r="AB150" s="37" t="str"/>
      <c r="AC150" s="37" t="str"/>
      <c r="AD150" s="37" t="str"/>
      <c r="AE150" s="37" t="str"/>
      <c r="AF150" s="37" t="str"/>
      <c r="AG150" s="37" t="str"/>
      <c r="AH150" s="37" t="str"/>
      <c r="AI150" s="37" t="str"/>
      <c r="AJ150" s="37" t="str"/>
      <c r="AK150" s="37" t="str"/>
      <c r="AL150" s="37" t="str"/>
      <c r="AM150" s="37" t="str"/>
      <c r="AN150" s="37" t="str"/>
      <c r="AO150" s="37" t="str"/>
      <c r="AP150" s="37" t="str"/>
      <c r="AQ150" s="37" t="str"/>
      <c r="AR150" s="37" t="str"/>
      <c r="AS150" s="37" t="str"/>
      <c r="AT150" s="37" t="str"/>
      <c r="AU150" s="37" t="str"/>
      <c r="AV150" s="37" t="str"/>
      <c r="AW150" s="37" t="str"/>
      <c r="AX150" s="37" t="str"/>
      <c r="AY150" s="37" t="str"/>
      <c r="AZ150" s="37" t="str"/>
      <c r="BA150" s="37" t="str"/>
      <c r="BB150" s="37" t="str"/>
      <c r="BC150" s="37" t="str"/>
      <c r="BD150" s="37" t="str"/>
      <c r="BE150" s="37" t="str"/>
      <c r="BF150" s="37" t="str"/>
      <c r="BG150" s="37" t="str"/>
      <c r="BH150" s="37" t="str"/>
      <c r="BI150" s="37" t="str"/>
      <c r="BJ150" s="37" t="str"/>
      <c r="BK150" s="37" t="str"/>
      <c r="BL150" s="37" t="str"/>
      <c r="BM150" s="37" t="str"/>
      <c r="BN150" s="37" t="str"/>
      <c r="BO150" s="37" t="str"/>
      <c r="BP150" s="37" t="str"/>
      <c r="BQ150" s="37" t="str"/>
      <c r="BR150" s="37" t="str"/>
      <c r="BS150" s="37" t="str"/>
      <c r="BT150" s="37" t="str"/>
      <c r="BU150" s="37" t="str"/>
      <c r="BV150" s="37" t="str"/>
      <c r="BW150" s="37" t="str"/>
      <c r="BX150" s="37" t="str"/>
      <c r="BY150" s="37" t="str"/>
      <c r="BZ150" s="37" t="str"/>
      <c r="CA150" s="37" t="str"/>
      <c r="CB150" s="37" t="str"/>
      <c r="CC150" s="37" t="str"/>
      <c r="CD150" s="37" t="str"/>
      <c r="CE150" s="37" t="str"/>
      <c r="CF150" s="37" t="str"/>
      <c r="CG150" s="37" t="str"/>
      <c r="CH150" s="37" t="str"/>
      <c r="CI150" s="37" t="str"/>
      <c r="CJ150" s="37" t="str"/>
      <c r="CK150" s="37" t="str"/>
      <c r="CL150" s="37" t="str"/>
      <c r="CM150" s="37" t="str"/>
      <c r="CN150" s="37" t="str"/>
      <c r="CO150" s="37" t="str"/>
      <c r="CP150" s="37" t="str"/>
      <c r="CQ150" s="37" t="str"/>
      <c r="CR150" s="37" t="str"/>
      <c r="CS150" s="37" t="str"/>
      <c r="CT150" s="37" t="str"/>
      <c r="CU150" s="37" t="str"/>
      <c r="CV150" s="37" t="str"/>
      <c r="CW150" s="37" t="str"/>
      <c r="CX150" s="37" t="str"/>
      <c r="CY150" s="37" t="str"/>
      <c r="CZ150" s="37" t="str"/>
      <c r="DA150" s="37" t="str"/>
      <c r="DB150" s="37" t="str"/>
      <c r="DC150" s="37" t="str"/>
      <c r="DD150" s="37" t="str"/>
      <c r="DE150" s="37" t="str"/>
      <c r="DF150" s="37" t="str"/>
      <c r="DG150" s="37" t="str"/>
      <c r="DH150" s="37" t="str"/>
      <c r="DI150" s="37" t="str"/>
      <c r="DJ150" s="37" t="str"/>
      <c r="DK150" s="37" t="str"/>
      <c r="DL150" s="37" t="str"/>
      <c r="DM150" s="37" t="str"/>
      <c r="DN150" s="37" t="str"/>
      <c r="DO150" s="37" t="str"/>
      <c r="DP150" s="37" t="str"/>
      <c r="DQ150" s="37" t="str"/>
      <c r="DR150" s="37" t="str"/>
      <c r="DS150" s="37" t="str"/>
      <c r="DT150" s="37" t="str"/>
      <c r="DU150" s="37" t="str"/>
      <c r="DV150" s="37" t="str"/>
      <c r="DW150" s="37" t="str"/>
      <c r="DX150" s="37" t="str"/>
      <c r="DY150" s="37" t="str"/>
      <c r="DZ150" s="37" t="str"/>
      <c r="EA150" s="37" t="str"/>
      <c r="EB150" s="37" t="str"/>
      <c r="EC150" s="37" t="str"/>
      <c r="ED150" s="37" t="str"/>
      <c r="EE150" s="37" t="str"/>
      <c r="EF150" s="37" t="str"/>
      <c r="EG150" s="37" t="str"/>
      <c r="EH150" s="37" t="str"/>
      <c r="EI150" s="37" t="str"/>
      <c r="EJ150" s="37" t="str"/>
      <c r="EK150" s="37" t="str"/>
      <c r="EL150" s="37" t="str"/>
      <c r="EM150" s="37" t="str"/>
    </row>
    <row r="151">
      <c r="B151" s="37" t="str"/>
      <c r="C151" s="37" t="str"/>
      <c r="D151" s="37" t="str"/>
      <c r="E151" s="37" t="str"/>
      <c r="F151" s="37" t="str"/>
      <c r="G151" s="37" t="str"/>
      <c r="H151" s="37" t="str"/>
      <c r="I151" s="37" t="str"/>
      <c r="J151" s="37" t="str"/>
      <c r="K151" s="37" t="str"/>
      <c r="L151" s="37" t="str"/>
      <c r="M151" s="37" t="str"/>
      <c r="N151" s="37" t="str"/>
      <c r="O151" s="37" t="str"/>
      <c r="P151" s="37" t="str"/>
      <c r="Q151" s="37" t="str"/>
      <c r="R151" s="37" t="str"/>
      <c r="S151" s="37" t="str"/>
      <c r="T151" s="37" t="str"/>
      <c r="U151" s="37" t="str"/>
      <c r="V151" s="37" t="str"/>
      <c r="W151" s="37" t="str"/>
      <c r="X151" s="37" t="str"/>
      <c r="Y151" s="37" t="str"/>
      <c r="Z151" s="37" t="str"/>
      <c r="AA151" s="37" t="str"/>
      <c r="AB151" s="37" t="str"/>
      <c r="AC151" s="37" t="str"/>
      <c r="AD151" s="37" t="str"/>
      <c r="AE151" s="37" t="str"/>
      <c r="AF151" s="37" t="str"/>
      <c r="AG151" s="37" t="str"/>
      <c r="AH151" s="37" t="str"/>
      <c r="AI151" s="37" t="str"/>
      <c r="AJ151" s="37" t="str"/>
      <c r="AK151" s="37" t="str"/>
      <c r="AL151" s="37" t="str"/>
      <c r="AM151" s="37" t="str"/>
      <c r="AN151" s="37" t="str"/>
      <c r="AO151" s="37" t="str"/>
      <c r="AP151" s="37" t="str"/>
      <c r="AQ151" s="37" t="str"/>
      <c r="AR151" s="37" t="str"/>
      <c r="AS151" s="37" t="str"/>
      <c r="AT151" s="37" t="str"/>
      <c r="AU151" s="37" t="str"/>
      <c r="AV151" s="37" t="str"/>
      <c r="AW151" s="37" t="str"/>
      <c r="AX151" s="37" t="str"/>
      <c r="AY151" s="37" t="str"/>
      <c r="AZ151" s="37" t="str"/>
      <c r="BA151" s="37" t="str"/>
      <c r="BB151" s="37" t="str"/>
      <c r="BC151" s="37" t="str"/>
      <c r="BD151" s="37" t="str"/>
      <c r="BE151" s="37" t="str"/>
      <c r="BF151" s="37" t="str"/>
      <c r="BG151" s="37" t="str"/>
      <c r="BH151" s="37" t="str"/>
      <c r="BI151" s="37" t="str"/>
      <c r="BJ151" s="37" t="str"/>
      <c r="BK151" s="37" t="str"/>
      <c r="BL151" s="37" t="str"/>
      <c r="BM151" s="37" t="str"/>
      <c r="BN151" s="37" t="str"/>
      <c r="BO151" s="37" t="str"/>
      <c r="BP151" s="37" t="str"/>
      <c r="BQ151" s="37" t="str"/>
      <c r="BR151" s="37" t="str"/>
      <c r="BS151" s="37" t="str"/>
      <c r="BT151" s="37" t="str"/>
      <c r="BU151" s="37" t="str"/>
      <c r="BV151" s="37" t="str"/>
      <c r="BW151" s="37" t="str"/>
      <c r="BX151" s="37" t="str"/>
      <c r="BY151" s="37" t="str"/>
      <c r="BZ151" s="37" t="str"/>
      <c r="CA151" s="37" t="str"/>
      <c r="CB151" s="37" t="str"/>
      <c r="CC151" s="37" t="str"/>
      <c r="CD151" s="37" t="str"/>
      <c r="CE151" s="37" t="str"/>
      <c r="CF151" s="37" t="str"/>
      <c r="CG151" s="37" t="str"/>
      <c r="CH151" s="37" t="str"/>
      <c r="CI151" s="37" t="str"/>
      <c r="CJ151" s="37" t="str"/>
      <c r="CK151" s="37" t="str"/>
      <c r="CL151" s="37" t="str"/>
      <c r="CM151" s="37" t="str"/>
      <c r="CN151" s="37" t="str"/>
      <c r="CO151" s="37" t="str"/>
      <c r="CP151" s="37" t="str"/>
      <c r="CQ151" s="37" t="str"/>
      <c r="CR151" s="37" t="str"/>
      <c r="CS151" s="37" t="str"/>
      <c r="CT151" s="37" t="str"/>
      <c r="CU151" s="37" t="str"/>
      <c r="CV151" s="37" t="str"/>
      <c r="CW151" s="37" t="str"/>
      <c r="CX151" s="37" t="str"/>
      <c r="CY151" s="37" t="str"/>
      <c r="CZ151" s="37" t="str"/>
      <c r="DA151" s="37" t="str"/>
      <c r="DB151" s="37" t="str"/>
      <c r="DC151" s="37" t="str"/>
      <c r="DD151" s="37" t="str"/>
      <c r="DE151" s="37" t="str"/>
      <c r="DF151" s="37" t="str"/>
      <c r="DG151" s="37" t="str"/>
      <c r="DH151" s="37" t="str"/>
      <c r="DI151" s="37" t="str"/>
      <c r="DJ151" s="37" t="str"/>
      <c r="DK151" s="37" t="str"/>
      <c r="DL151" s="37" t="str"/>
      <c r="DM151" s="37" t="str"/>
      <c r="DN151" s="37" t="str"/>
      <c r="DO151" s="37" t="str"/>
      <c r="DP151" s="37" t="str"/>
      <c r="DQ151" s="37" t="str"/>
      <c r="DR151" s="37" t="str"/>
      <c r="DS151" s="37" t="str"/>
      <c r="DT151" s="37" t="str"/>
      <c r="DU151" s="37" t="str"/>
      <c r="DV151" s="37" t="str"/>
      <c r="DW151" s="37" t="str"/>
      <c r="DX151" s="37" t="str"/>
      <c r="DY151" s="37" t="str"/>
      <c r="DZ151" s="37" t="str"/>
      <c r="EA151" s="37" t="str"/>
      <c r="EB151" s="37" t="str"/>
      <c r="EC151" s="37" t="str"/>
      <c r="ED151" s="37" t="str"/>
      <c r="EE151" s="37" t="str"/>
      <c r="EF151" s="37" t="str"/>
      <c r="EG151" s="37" t="str"/>
      <c r="EH151" s="37" t="str"/>
      <c r="EI151" s="37" t="str"/>
      <c r="EJ151" s="37" t="str"/>
      <c r="EK151" s="37" t="str"/>
      <c r="EL151" s="37" t="str"/>
      <c r="EM151" s="37" t="str"/>
    </row>
    <row r="152">
      <c r="B152" s="37" t="str"/>
      <c r="C152" s="37" t="str"/>
      <c r="D152" s="37" t="str"/>
      <c r="E152" s="37" t="str"/>
      <c r="F152" s="37" t="str"/>
      <c r="G152" s="37" t="str"/>
      <c r="H152" s="37" t="str"/>
      <c r="I152" s="37" t="str"/>
      <c r="J152" s="37" t="str"/>
      <c r="K152" s="37" t="str"/>
      <c r="L152" s="37" t="str"/>
      <c r="M152" s="37" t="str"/>
      <c r="N152" s="37" t="str"/>
      <c r="O152" s="37" t="str"/>
      <c r="P152" s="37" t="str"/>
      <c r="Q152" s="37" t="str"/>
      <c r="R152" s="37" t="str"/>
      <c r="S152" s="37" t="str"/>
      <c r="T152" s="37" t="str"/>
      <c r="U152" s="37" t="str"/>
      <c r="V152" s="37" t="str"/>
      <c r="W152" s="37" t="str"/>
      <c r="X152" s="37" t="str"/>
      <c r="Y152" s="37" t="str"/>
      <c r="Z152" s="37" t="str"/>
      <c r="AA152" s="37" t="str"/>
      <c r="AB152" s="37" t="str"/>
      <c r="AC152" s="37" t="str"/>
      <c r="AD152" s="37" t="str"/>
      <c r="AE152" s="37" t="str"/>
      <c r="AF152" s="37" t="str"/>
      <c r="AG152" s="37" t="str"/>
      <c r="AH152" s="37" t="str"/>
      <c r="AI152" s="37" t="str"/>
      <c r="AJ152" s="37" t="str"/>
      <c r="AK152" s="37" t="str"/>
      <c r="AL152" s="37" t="str"/>
      <c r="AM152" s="37" t="str"/>
      <c r="AN152" s="37" t="str"/>
      <c r="AO152" s="37" t="str"/>
      <c r="AP152" s="37" t="str"/>
      <c r="AQ152" s="37" t="str"/>
      <c r="AR152" s="37" t="str"/>
      <c r="AS152" s="37" t="str"/>
      <c r="AT152" s="37" t="str"/>
      <c r="AU152" s="37" t="str"/>
      <c r="AV152" s="37" t="str"/>
      <c r="AW152" s="37" t="str"/>
      <c r="AX152" s="37" t="str"/>
      <c r="AY152" s="37" t="str"/>
      <c r="AZ152" s="37" t="str"/>
      <c r="BA152" s="37" t="str"/>
      <c r="BB152" s="37" t="str"/>
      <c r="BC152" s="37" t="str"/>
      <c r="BD152" s="37" t="str"/>
      <c r="BE152" s="37" t="str"/>
      <c r="BF152" s="37" t="str"/>
      <c r="BG152" s="37" t="str"/>
      <c r="BH152" s="37" t="str"/>
      <c r="BI152" s="37" t="str"/>
      <c r="BJ152" s="37" t="str"/>
      <c r="BK152" s="37" t="str"/>
      <c r="BL152" s="37" t="str"/>
      <c r="BM152" s="37" t="str"/>
      <c r="BN152" s="37" t="str"/>
      <c r="BO152" s="37" t="str"/>
      <c r="BP152" s="37" t="str"/>
      <c r="BQ152" s="37" t="str"/>
      <c r="BR152" s="37" t="str"/>
      <c r="BS152" s="37" t="str"/>
      <c r="BT152" s="37" t="str"/>
      <c r="BU152" s="37" t="str"/>
      <c r="BV152" s="37" t="str"/>
      <c r="BW152" s="37" t="str"/>
      <c r="BX152" s="37" t="str"/>
      <c r="BY152" s="37" t="str"/>
      <c r="BZ152" s="37" t="str"/>
      <c r="CA152" s="37" t="str"/>
      <c r="CB152" s="37" t="str"/>
      <c r="CC152" s="37" t="str"/>
      <c r="CD152" s="37" t="str"/>
      <c r="CE152" s="37" t="str"/>
      <c r="CF152" s="37" t="str"/>
      <c r="CG152" s="37" t="str"/>
      <c r="CH152" s="37" t="str"/>
      <c r="CI152" s="37" t="str"/>
      <c r="CJ152" s="37" t="str"/>
      <c r="CK152" s="37" t="str"/>
      <c r="CL152" s="37" t="str"/>
      <c r="CM152" s="37" t="str"/>
      <c r="CN152" s="37" t="str"/>
      <c r="CO152" s="37" t="str"/>
      <c r="CP152" s="37" t="str"/>
      <c r="CQ152" s="37" t="str"/>
      <c r="CR152" s="37" t="str"/>
      <c r="CS152" s="37" t="str"/>
      <c r="CT152" s="37" t="str"/>
      <c r="CU152" s="37" t="str"/>
      <c r="CV152" s="37" t="str"/>
      <c r="CW152" s="37" t="str"/>
      <c r="CX152" s="37" t="str"/>
      <c r="CY152" s="37" t="str"/>
      <c r="CZ152" s="37" t="str"/>
      <c r="DA152" s="37" t="str"/>
      <c r="DB152" s="37" t="str"/>
      <c r="DC152" s="37" t="str"/>
      <c r="DD152" s="37" t="str"/>
      <c r="DE152" s="37" t="str"/>
      <c r="DF152" s="37" t="str"/>
      <c r="DG152" s="37" t="str"/>
      <c r="DH152" s="37" t="str"/>
      <c r="DI152" s="37" t="str"/>
      <c r="DJ152" s="37" t="str"/>
      <c r="DK152" s="37" t="str"/>
      <c r="DL152" s="37" t="str"/>
      <c r="DM152" s="37" t="str"/>
      <c r="DN152" s="37" t="str"/>
      <c r="DO152" s="37" t="str"/>
      <c r="DP152" s="37" t="str"/>
      <c r="DQ152" s="37" t="str"/>
      <c r="DR152" s="37" t="str"/>
      <c r="DS152" s="37" t="str"/>
      <c r="DT152" s="37" t="str"/>
      <c r="DU152" s="37" t="str"/>
      <c r="DV152" s="37" t="str"/>
      <c r="DW152" s="37" t="str"/>
      <c r="DX152" s="37" t="str"/>
      <c r="DY152" s="37" t="str"/>
      <c r="DZ152" s="37" t="str"/>
      <c r="EA152" s="37" t="str"/>
      <c r="EB152" s="37" t="str"/>
      <c r="EC152" s="37" t="str"/>
      <c r="ED152" s="37" t="str"/>
      <c r="EE152" s="37" t="str"/>
      <c r="EF152" s="37" t="str"/>
      <c r="EG152" s="37" t="str"/>
      <c r="EH152" s="37" t="str"/>
      <c r="EI152" s="37" t="str"/>
      <c r="EJ152" s="37" t="str"/>
      <c r="EK152" s="37" t="str"/>
      <c r="EL152" s="37" t="str"/>
      <c r="EM152" s="37" t="str"/>
    </row>
    <row r="153">
      <c r="B153" s="37" t="str"/>
      <c r="C153" s="37" t="str"/>
      <c r="D153" s="37" t="str"/>
      <c r="E153" s="37" t="str"/>
      <c r="F153" s="37" t="str"/>
      <c r="G153" s="37" t="str"/>
      <c r="H153" s="37" t="str"/>
      <c r="I153" s="37" t="str"/>
      <c r="J153" s="37" t="str"/>
      <c r="K153" s="37" t="str"/>
      <c r="L153" s="37" t="str"/>
      <c r="M153" s="37" t="str"/>
      <c r="N153" s="37" t="str"/>
      <c r="O153" s="37" t="str"/>
      <c r="P153" s="37" t="str"/>
      <c r="Q153" s="37" t="str"/>
      <c r="R153" s="37" t="str"/>
      <c r="S153" s="37" t="str"/>
      <c r="T153" s="37" t="str"/>
      <c r="U153" s="37" t="str"/>
      <c r="V153" s="37" t="str"/>
      <c r="W153" s="37" t="str"/>
      <c r="X153" s="37" t="str"/>
      <c r="Y153" s="37" t="str"/>
      <c r="Z153" s="37" t="str"/>
      <c r="AA153" s="37" t="str"/>
      <c r="AB153" s="37" t="str"/>
      <c r="AC153" s="37" t="str"/>
      <c r="AD153" s="37" t="str"/>
      <c r="AE153" s="37" t="str"/>
      <c r="AF153" s="37" t="str"/>
      <c r="AG153" s="37" t="str"/>
      <c r="AH153" s="37" t="str"/>
      <c r="AI153" s="37" t="str"/>
      <c r="AJ153" s="37" t="str"/>
      <c r="AK153" s="37" t="str"/>
      <c r="AL153" s="37" t="str"/>
      <c r="AM153" s="37" t="str"/>
      <c r="AN153" s="37" t="str"/>
      <c r="AO153" s="37" t="str"/>
      <c r="AP153" s="37" t="str"/>
      <c r="AQ153" s="37" t="str"/>
      <c r="AR153" s="37" t="str"/>
      <c r="AS153" s="37" t="str"/>
      <c r="AT153" s="37" t="str"/>
      <c r="AU153" s="37" t="str"/>
      <c r="AV153" s="37" t="str"/>
      <c r="AW153" s="37" t="str"/>
      <c r="AX153" s="37" t="str"/>
      <c r="AY153" s="37" t="str"/>
      <c r="AZ153" s="37" t="str"/>
      <c r="BA153" s="37" t="str"/>
      <c r="BB153" s="37" t="str"/>
      <c r="BC153" s="37" t="str"/>
      <c r="BD153" s="37" t="str"/>
      <c r="BE153" s="37" t="str"/>
      <c r="BF153" s="37" t="str"/>
      <c r="BG153" s="37" t="str"/>
      <c r="BH153" s="37" t="str"/>
      <c r="BI153" s="37" t="str"/>
      <c r="BJ153" s="37" t="str"/>
      <c r="BK153" s="37" t="str"/>
      <c r="BL153" s="37" t="str"/>
      <c r="BM153" s="37" t="str"/>
      <c r="BN153" s="37" t="str"/>
      <c r="BO153" s="37" t="str"/>
      <c r="BP153" s="37" t="str"/>
      <c r="BQ153" s="37" t="str"/>
      <c r="BR153" s="37" t="str"/>
      <c r="BS153" s="37" t="str"/>
      <c r="BT153" s="37" t="str"/>
      <c r="BU153" s="37" t="str"/>
      <c r="BV153" s="37" t="str"/>
      <c r="BW153" s="37" t="str"/>
      <c r="BX153" s="37" t="str"/>
      <c r="BY153" s="37" t="str"/>
      <c r="BZ153" s="37" t="str"/>
      <c r="CA153" s="37" t="str"/>
      <c r="CB153" s="37" t="str"/>
      <c r="CC153" s="37" t="str"/>
      <c r="CD153" s="37" t="str"/>
      <c r="CE153" s="37" t="str"/>
      <c r="CF153" s="37" t="str"/>
      <c r="CG153" s="37" t="str"/>
      <c r="CH153" s="37" t="str"/>
      <c r="CI153" s="37" t="str"/>
      <c r="CJ153" s="37" t="str"/>
      <c r="CK153" s="37" t="str"/>
      <c r="CL153" s="37" t="str"/>
      <c r="CM153" s="37" t="str"/>
      <c r="CN153" s="37" t="str"/>
      <c r="CO153" s="37" t="str"/>
      <c r="CP153" s="37" t="str"/>
      <c r="CQ153" s="37" t="str"/>
      <c r="CR153" s="37" t="str"/>
      <c r="CS153" s="37" t="str"/>
      <c r="CT153" s="37" t="str"/>
      <c r="CU153" s="37" t="str"/>
      <c r="CV153" s="37" t="str"/>
      <c r="CW153" s="37" t="str"/>
      <c r="CX153" s="37" t="str"/>
      <c r="CY153" s="37" t="str"/>
      <c r="CZ153" s="37" t="str"/>
      <c r="DA153" s="37" t="str"/>
      <c r="DB153" s="37" t="str"/>
      <c r="DC153" s="37" t="str"/>
      <c r="DD153" s="37" t="str"/>
      <c r="DE153" s="37" t="str"/>
      <c r="DF153" s="37" t="str"/>
      <c r="DG153" s="37" t="str"/>
      <c r="DH153" s="37" t="str"/>
      <c r="DI153" s="37" t="str"/>
      <c r="DJ153" s="37" t="str"/>
      <c r="DK153" s="37" t="str"/>
      <c r="DL153" s="37" t="str"/>
      <c r="DM153" s="37" t="str"/>
      <c r="DN153" s="37" t="str"/>
      <c r="DO153" s="37" t="str"/>
      <c r="DP153" s="37" t="str"/>
      <c r="DQ153" s="37" t="str"/>
      <c r="DR153" s="37" t="str"/>
      <c r="DS153" s="37" t="str"/>
      <c r="DT153" s="37" t="str"/>
      <c r="DU153" s="37" t="str"/>
      <c r="DV153" s="37" t="str"/>
      <c r="DW153" s="37" t="str"/>
      <c r="DX153" s="37" t="str"/>
      <c r="DY153" s="37" t="str"/>
      <c r="DZ153" s="37" t="str"/>
      <c r="EA153" s="37" t="str"/>
      <c r="EB153" s="37" t="str"/>
      <c r="EC153" s="37" t="str"/>
      <c r="ED153" s="37" t="str"/>
      <c r="EE153" s="37" t="str"/>
      <c r="EF153" s="37" t="str"/>
      <c r="EG153" s="37" t="str"/>
      <c r="EH153" s="37" t="str"/>
      <c r="EI153" s="37" t="str"/>
      <c r="EJ153" s="37" t="str"/>
      <c r="EK153" s="37" t="str"/>
      <c r="EL153" s="37" t="str"/>
      <c r="EM153" s="37" t="str"/>
    </row>
    <row r="154">
      <c r="B154" s="37" t="str"/>
      <c r="C154" s="37" t="str"/>
      <c r="D154" s="37" t="str"/>
      <c r="E154" s="37" t="str"/>
      <c r="F154" s="37" t="str"/>
      <c r="G154" s="37" t="str"/>
      <c r="H154" s="37" t="str"/>
      <c r="I154" s="37" t="str"/>
      <c r="J154" s="37" t="str"/>
      <c r="K154" s="37" t="str"/>
      <c r="L154" s="37" t="str"/>
      <c r="M154" s="37" t="str"/>
      <c r="N154" s="37" t="str"/>
      <c r="O154" s="37" t="str"/>
      <c r="P154" s="37" t="str"/>
      <c r="Q154" s="37" t="str"/>
      <c r="R154" s="37" t="str"/>
      <c r="S154" s="37" t="str"/>
      <c r="T154" s="37" t="str"/>
      <c r="U154" s="37" t="str"/>
      <c r="V154" s="37" t="str"/>
      <c r="W154" s="37" t="str"/>
      <c r="X154" s="37" t="str"/>
      <c r="Y154" s="37" t="str"/>
      <c r="Z154" s="37" t="str"/>
      <c r="AA154" s="37" t="str"/>
      <c r="AB154" s="37" t="str"/>
      <c r="AC154" s="37" t="str"/>
      <c r="AD154" s="37" t="str"/>
      <c r="AE154" s="37" t="str"/>
      <c r="AF154" s="37" t="str"/>
      <c r="AG154" s="37" t="str"/>
      <c r="AH154" s="37" t="str"/>
      <c r="AI154" s="37" t="str"/>
      <c r="AJ154" s="37" t="str"/>
      <c r="AK154" s="37" t="str"/>
      <c r="AL154" s="37" t="str"/>
      <c r="AM154" s="37" t="str"/>
      <c r="AN154" s="37" t="str"/>
      <c r="AO154" s="37" t="str"/>
      <c r="AP154" s="37" t="str"/>
      <c r="AQ154" s="37" t="str"/>
      <c r="AR154" s="37" t="str"/>
      <c r="AS154" s="37" t="str"/>
      <c r="AT154" s="37" t="str"/>
      <c r="AU154" s="37" t="str"/>
      <c r="AV154" s="37" t="str"/>
      <c r="AW154" s="37" t="str"/>
      <c r="AX154" s="37" t="str"/>
      <c r="AY154" s="37" t="str"/>
      <c r="AZ154" s="37" t="str"/>
      <c r="BA154" s="37" t="str"/>
      <c r="BB154" s="37" t="str"/>
      <c r="BC154" s="37" t="str"/>
      <c r="BD154" s="37" t="str"/>
      <c r="BE154" s="37" t="str"/>
      <c r="BF154" s="37" t="str"/>
      <c r="BG154" s="37" t="str"/>
      <c r="BH154" s="37" t="str"/>
      <c r="BI154" s="37" t="str"/>
      <c r="BJ154" s="37" t="str"/>
      <c r="BK154" s="37" t="str"/>
      <c r="BL154" s="37" t="str"/>
      <c r="BM154" s="37" t="str"/>
      <c r="BN154" s="37" t="str"/>
      <c r="BO154" s="37" t="str"/>
      <c r="BP154" s="37" t="str"/>
      <c r="BQ154" s="37" t="str"/>
      <c r="BR154" s="37" t="str"/>
      <c r="BS154" s="37" t="str"/>
      <c r="BT154" s="37" t="str"/>
      <c r="BU154" s="37" t="str"/>
      <c r="BV154" s="37" t="str"/>
      <c r="BW154" s="37" t="str"/>
      <c r="BX154" s="37" t="str"/>
      <c r="BY154" s="37" t="str"/>
      <c r="BZ154" s="37" t="str"/>
      <c r="CA154" s="37" t="str"/>
      <c r="CB154" s="37" t="str"/>
      <c r="CC154" s="37" t="str"/>
      <c r="CD154" s="37" t="str"/>
      <c r="CE154" s="37" t="str"/>
      <c r="CF154" s="37" t="str"/>
      <c r="CG154" s="37" t="str"/>
      <c r="CH154" s="37" t="str"/>
      <c r="CI154" s="37" t="str"/>
      <c r="CJ154" s="37" t="str"/>
      <c r="CK154" s="37" t="str"/>
      <c r="CL154" s="37" t="str"/>
      <c r="CM154" s="37" t="str"/>
      <c r="CN154" s="37" t="str"/>
      <c r="CO154" s="37" t="str"/>
      <c r="CP154" s="37" t="str"/>
      <c r="CQ154" s="37" t="str"/>
      <c r="CR154" s="37" t="str"/>
      <c r="CS154" s="37" t="str"/>
      <c r="CT154" s="37" t="str"/>
      <c r="CU154" s="37" t="str"/>
      <c r="CV154" s="37" t="str"/>
      <c r="CW154" s="37" t="str"/>
      <c r="CX154" s="37" t="str"/>
      <c r="CY154" s="37" t="str"/>
      <c r="CZ154" s="37" t="str"/>
      <c r="DA154" s="37" t="str"/>
      <c r="DB154" s="37" t="str"/>
      <c r="DC154" s="37" t="str"/>
      <c r="DD154" s="37" t="str"/>
      <c r="DE154" s="37" t="str"/>
      <c r="DF154" s="37" t="str"/>
      <c r="DG154" s="37" t="str"/>
      <c r="DH154" s="37" t="str"/>
      <c r="DI154" s="37" t="str"/>
      <c r="DJ154" s="37" t="str"/>
      <c r="DK154" s="37" t="str"/>
      <c r="DL154" s="37" t="str"/>
      <c r="DM154" s="37" t="str"/>
      <c r="DN154" s="37" t="str"/>
      <c r="DO154" s="37" t="str"/>
      <c r="DP154" s="37" t="str"/>
      <c r="DQ154" s="37" t="str"/>
      <c r="DR154" s="37" t="str"/>
      <c r="DS154" s="37" t="str"/>
      <c r="DT154" s="37" t="str"/>
      <c r="DU154" s="37" t="str"/>
      <c r="DV154" s="37" t="str"/>
      <c r="DW154" s="37" t="str"/>
      <c r="DX154" s="37" t="str"/>
      <c r="DY154" s="37" t="str"/>
      <c r="DZ154" s="37" t="str"/>
      <c r="EA154" s="37" t="str"/>
      <c r="EB154" s="37" t="str"/>
      <c r="EC154" s="37" t="str"/>
      <c r="ED154" s="37" t="str"/>
      <c r="EE154" s="37" t="str"/>
      <c r="EF154" s="37" t="str"/>
      <c r="EG154" s="37" t="str"/>
      <c r="EH154" s="37" t="str"/>
      <c r="EI154" s="37" t="str"/>
      <c r="EJ154" s="37" t="str"/>
      <c r="EK154" s="37" t="str"/>
      <c r="EL154" s="37" t="str"/>
      <c r="EM154" s="37" t="str"/>
    </row>
    <row r="155">
      <c r="B155" s="37" t="str"/>
      <c r="C155" s="37" t="str"/>
      <c r="D155" s="37" t="str"/>
      <c r="E155" s="37" t="str"/>
      <c r="F155" s="37" t="str"/>
      <c r="G155" s="37" t="str"/>
      <c r="H155" s="37" t="str"/>
      <c r="I155" s="37" t="str"/>
      <c r="J155" s="37" t="str"/>
      <c r="K155" s="37" t="str"/>
      <c r="L155" s="37" t="str"/>
      <c r="M155" s="37" t="str"/>
      <c r="N155" s="37" t="str"/>
      <c r="O155" s="37" t="str"/>
      <c r="P155" s="37" t="str"/>
      <c r="Q155" s="37" t="str"/>
      <c r="R155" s="37" t="str"/>
      <c r="S155" s="37" t="str"/>
      <c r="T155" s="37" t="str"/>
      <c r="U155" s="37" t="str"/>
      <c r="V155" s="37" t="str"/>
      <c r="W155" s="37" t="str"/>
      <c r="X155" s="37" t="str"/>
      <c r="Y155" s="37" t="str"/>
      <c r="Z155" s="37" t="str"/>
      <c r="AA155" s="37" t="str"/>
      <c r="AB155" s="37" t="str"/>
      <c r="AC155" s="37" t="str"/>
      <c r="AD155" s="37" t="str"/>
      <c r="AE155" s="37" t="str"/>
      <c r="AF155" s="37" t="str"/>
      <c r="AG155" s="37" t="str"/>
      <c r="AH155" s="37" t="str"/>
      <c r="AI155" s="37" t="str"/>
      <c r="AJ155" s="37" t="str"/>
      <c r="AK155" s="37" t="str"/>
      <c r="AL155" s="37" t="str"/>
      <c r="AM155" s="37" t="str"/>
      <c r="AN155" s="37" t="str"/>
      <c r="AO155" s="37" t="str"/>
      <c r="AP155" s="37" t="str"/>
      <c r="AQ155" s="37" t="str"/>
      <c r="AR155" s="37" t="str"/>
      <c r="AS155" s="37" t="str"/>
      <c r="AT155" s="37" t="str"/>
      <c r="AU155" s="37" t="str"/>
      <c r="AV155" s="37" t="str"/>
      <c r="AW155" s="37" t="str"/>
      <c r="AX155" s="37" t="str"/>
      <c r="AY155" s="37" t="str"/>
      <c r="AZ155" s="37" t="str"/>
      <c r="BA155" s="37" t="str"/>
      <c r="BB155" s="37" t="str"/>
      <c r="BC155" s="37" t="str"/>
      <c r="BD155" s="37" t="str"/>
      <c r="BE155" s="37" t="str"/>
      <c r="BF155" s="37" t="str"/>
      <c r="BG155" s="37" t="str"/>
      <c r="BH155" s="37" t="str"/>
      <c r="BI155" s="37" t="str"/>
      <c r="BJ155" s="37" t="str"/>
      <c r="BK155" s="37" t="str"/>
      <c r="BL155" s="37" t="str"/>
      <c r="BM155" s="37" t="str"/>
      <c r="BN155" s="37" t="str"/>
      <c r="BO155" s="37" t="str"/>
      <c r="BP155" s="37" t="str"/>
      <c r="BQ155" s="37" t="str"/>
      <c r="BR155" s="37" t="str"/>
      <c r="BS155" s="37" t="str"/>
      <c r="BT155" s="37" t="str"/>
      <c r="BU155" s="37" t="str"/>
      <c r="BV155" s="37" t="str"/>
      <c r="BW155" s="37" t="str"/>
      <c r="BX155" s="37" t="str"/>
      <c r="BY155" s="37" t="str"/>
      <c r="BZ155" s="37" t="str"/>
      <c r="CA155" s="37" t="str"/>
      <c r="CB155" s="37" t="str"/>
      <c r="CC155" s="37" t="str"/>
      <c r="CD155" s="37" t="str"/>
      <c r="CE155" s="37" t="str"/>
      <c r="CF155" s="37" t="str"/>
      <c r="CG155" s="37" t="str"/>
      <c r="CH155" s="37" t="str"/>
      <c r="CI155" s="37" t="str"/>
      <c r="CJ155" s="37" t="str"/>
      <c r="CK155" s="37" t="str"/>
      <c r="CL155" s="37" t="str"/>
      <c r="CM155" s="37" t="str"/>
      <c r="CN155" s="37" t="str"/>
      <c r="CO155" s="37" t="str"/>
      <c r="CP155" s="37" t="str"/>
      <c r="CQ155" s="37" t="str"/>
      <c r="CR155" s="37" t="str"/>
      <c r="CS155" s="37" t="str"/>
      <c r="CT155" s="37" t="str"/>
      <c r="CU155" s="37" t="str"/>
      <c r="CV155" s="37" t="str"/>
      <c r="CW155" s="37" t="str"/>
      <c r="CX155" s="37" t="str"/>
      <c r="CY155" s="37" t="str"/>
      <c r="CZ155" s="37" t="str"/>
      <c r="DA155" s="37" t="str"/>
      <c r="DB155" s="37" t="str"/>
      <c r="DC155" s="37" t="str"/>
      <c r="DD155" s="37" t="str"/>
      <c r="DE155" s="37" t="str"/>
      <c r="DF155" s="37" t="str"/>
      <c r="DG155" s="37" t="str"/>
      <c r="DH155" s="37" t="str"/>
      <c r="DI155" s="37" t="str"/>
      <c r="DJ155" s="37" t="str"/>
      <c r="DK155" s="37" t="str"/>
      <c r="DL155" s="37" t="str"/>
      <c r="DM155" s="37" t="str"/>
      <c r="DN155" s="37" t="str"/>
      <c r="DO155" s="37" t="str"/>
      <c r="DP155" s="37" t="str"/>
      <c r="DQ155" s="37" t="str"/>
      <c r="DR155" s="37" t="str"/>
      <c r="DS155" s="37" t="str"/>
      <c r="DT155" s="37" t="str"/>
      <c r="DU155" s="37" t="str"/>
      <c r="DV155" s="37" t="str"/>
      <c r="DW155" s="37" t="str"/>
      <c r="DX155" s="37" t="str"/>
      <c r="DY155" s="37" t="str"/>
      <c r="DZ155" s="37" t="str"/>
      <c r="EA155" s="37" t="str"/>
      <c r="EB155" s="37" t="str"/>
      <c r="EC155" s="37" t="str"/>
      <c r="ED155" s="37" t="str"/>
      <c r="EE155" s="37" t="str"/>
      <c r="EF155" s="37" t="str"/>
      <c r="EG155" s="37" t="str"/>
      <c r="EH155" s="37" t="str"/>
      <c r="EI155" s="37" t="str"/>
      <c r="EJ155" s="37" t="str"/>
      <c r="EK155" s="37" t="str"/>
      <c r="EL155" s="37" t="str"/>
      <c r="EM155" s="37" t="str"/>
    </row>
    <row r="156">
      <c r="B156" s="37" t="str"/>
      <c r="C156" s="37" t="str"/>
      <c r="D156" s="37" t="str"/>
      <c r="E156" s="37" t="str"/>
      <c r="F156" s="37" t="str"/>
      <c r="G156" s="37" t="str"/>
      <c r="H156" s="37" t="str"/>
      <c r="I156" s="37" t="str"/>
      <c r="J156" s="37" t="str"/>
      <c r="K156" s="37" t="str"/>
      <c r="L156" s="37" t="str"/>
      <c r="M156" s="37" t="str"/>
      <c r="N156" s="37" t="str"/>
      <c r="O156" s="37" t="str"/>
      <c r="P156" s="37" t="str"/>
      <c r="Q156" s="37" t="str"/>
      <c r="R156" s="37" t="str"/>
      <c r="S156" s="37" t="str"/>
      <c r="T156" s="37" t="str"/>
      <c r="U156" s="37" t="str"/>
      <c r="V156" s="37" t="str"/>
      <c r="W156" s="37" t="str"/>
      <c r="X156" s="37" t="str"/>
      <c r="Y156" s="37" t="str"/>
      <c r="Z156" s="37" t="str"/>
      <c r="AA156" s="37" t="str"/>
      <c r="AB156" s="37" t="str"/>
      <c r="AC156" s="37" t="str"/>
      <c r="AD156" s="37" t="str"/>
      <c r="AE156" s="37" t="str"/>
      <c r="AF156" s="37" t="str"/>
      <c r="AG156" s="37" t="str"/>
      <c r="AH156" s="37" t="str"/>
      <c r="AI156" s="37" t="str"/>
      <c r="AJ156" s="37" t="str"/>
      <c r="AK156" s="37" t="str"/>
      <c r="AL156" s="37" t="str"/>
      <c r="AM156" s="37" t="str"/>
      <c r="AN156" s="37" t="str"/>
      <c r="AO156" s="37" t="str"/>
      <c r="AP156" s="37" t="str"/>
      <c r="AQ156" s="37" t="str"/>
      <c r="AR156" s="37" t="str"/>
      <c r="AS156" s="37" t="str"/>
      <c r="AT156" s="37" t="str"/>
      <c r="AU156" s="37" t="str"/>
      <c r="AV156" s="37" t="str"/>
      <c r="AW156" s="37" t="str"/>
      <c r="AX156" s="37" t="str"/>
      <c r="AY156" s="37" t="str"/>
      <c r="AZ156" s="37" t="str"/>
      <c r="BA156" s="37" t="str"/>
      <c r="BB156" s="37" t="str"/>
      <c r="BC156" s="37" t="str"/>
      <c r="BD156" s="37" t="str"/>
      <c r="BE156" s="37" t="str"/>
      <c r="BF156" s="37" t="str"/>
      <c r="BG156" s="37" t="str"/>
      <c r="BH156" s="37" t="str"/>
      <c r="BI156" s="37" t="str"/>
      <c r="BJ156" s="37" t="str"/>
      <c r="BK156" s="37" t="str"/>
      <c r="BL156" s="37" t="str"/>
      <c r="BM156" s="37" t="str"/>
      <c r="BN156" s="37" t="str"/>
      <c r="BO156" s="37" t="str"/>
      <c r="BP156" s="37" t="str"/>
      <c r="BQ156" s="37" t="str"/>
      <c r="BR156" s="37" t="str"/>
      <c r="BS156" s="37" t="str"/>
      <c r="BT156" s="37" t="str"/>
      <c r="BU156" s="37" t="str"/>
      <c r="BV156" s="37" t="str"/>
      <c r="BW156" s="37" t="str"/>
      <c r="BX156" s="37" t="str"/>
      <c r="BY156" s="37" t="str"/>
      <c r="BZ156" s="37" t="str"/>
      <c r="CA156" s="37" t="str"/>
      <c r="CB156" s="37" t="str"/>
      <c r="CC156" s="37" t="str"/>
      <c r="CD156" s="37" t="str"/>
      <c r="CE156" s="37" t="str"/>
      <c r="CF156" s="37" t="str"/>
      <c r="CG156" s="37" t="str"/>
      <c r="CH156" s="37" t="str"/>
      <c r="CI156" s="37" t="str"/>
      <c r="CJ156" s="37" t="str"/>
      <c r="CK156" s="37" t="str"/>
      <c r="CL156" s="37" t="str"/>
      <c r="CM156" s="37" t="str"/>
      <c r="CN156" s="37" t="str"/>
      <c r="CO156" s="37" t="str"/>
      <c r="CP156" s="37" t="str"/>
      <c r="CQ156" s="37" t="str"/>
      <c r="CR156" s="37" t="str"/>
      <c r="CS156" s="37" t="str"/>
      <c r="CT156" s="37" t="str"/>
      <c r="CU156" s="37" t="str"/>
      <c r="CV156" s="37" t="str"/>
      <c r="CW156" s="37" t="str"/>
      <c r="CX156" s="37" t="str"/>
      <c r="CY156" s="37" t="str"/>
      <c r="CZ156" s="37" t="str"/>
      <c r="DA156" s="37" t="str"/>
      <c r="DB156" s="37" t="str"/>
      <c r="DC156" s="37" t="str"/>
      <c r="DD156" s="37" t="str"/>
      <c r="DE156" s="37" t="str"/>
      <c r="DF156" s="37" t="str"/>
      <c r="DG156" s="37" t="str"/>
      <c r="DH156" s="37" t="str"/>
      <c r="DI156" s="37" t="str"/>
      <c r="DJ156" s="37" t="str"/>
      <c r="DK156" s="37" t="str"/>
      <c r="DL156" s="37" t="str"/>
      <c r="DM156" s="37" t="str"/>
      <c r="DN156" s="37" t="str"/>
      <c r="DO156" s="37" t="str"/>
      <c r="DP156" s="37" t="str"/>
      <c r="DQ156" s="37" t="str"/>
      <c r="DR156" s="37" t="str"/>
      <c r="DS156" s="37" t="str"/>
      <c r="DT156" s="37" t="str"/>
      <c r="DU156" s="37" t="str"/>
      <c r="DV156" s="37" t="str"/>
      <c r="DW156" s="37" t="str"/>
      <c r="DX156" s="37" t="str"/>
      <c r="DY156" s="37" t="str"/>
      <c r="DZ156" s="37" t="str"/>
      <c r="EA156" s="37" t="str"/>
      <c r="EB156" s="37" t="str"/>
      <c r="EC156" s="37" t="str"/>
      <c r="ED156" s="37" t="str"/>
      <c r="EE156" s="37" t="str"/>
      <c r="EF156" s="37" t="str"/>
      <c r="EG156" s="37" t="str"/>
      <c r="EH156" s="37" t="str"/>
      <c r="EI156" s="37" t="str"/>
      <c r="EJ156" s="37" t="str"/>
      <c r="EK156" s="37" t="str"/>
      <c r="EL156" s="37" t="str"/>
      <c r="EM156" s="37" t="str"/>
    </row>
    <row r="157">
      <c r="B157" s="37" t="str"/>
      <c r="C157" s="37" t="str"/>
      <c r="D157" s="37" t="str"/>
      <c r="E157" s="37" t="str"/>
      <c r="F157" s="37" t="str"/>
      <c r="G157" s="37" t="str"/>
      <c r="H157" s="37" t="str"/>
      <c r="I157" s="37" t="str"/>
      <c r="J157" s="37" t="str"/>
      <c r="K157" s="37" t="str"/>
      <c r="L157" s="37" t="str"/>
      <c r="M157" s="37" t="str"/>
      <c r="N157" s="37" t="str"/>
      <c r="O157" s="37" t="str"/>
      <c r="P157" s="37" t="str"/>
      <c r="Q157" s="37" t="str"/>
      <c r="R157" s="37" t="str"/>
      <c r="S157" s="37" t="str"/>
      <c r="T157" s="37" t="str"/>
      <c r="U157" s="37" t="str"/>
      <c r="V157" s="37" t="str"/>
      <c r="W157" s="37" t="str"/>
      <c r="X157" s="37" t="str"/>
      <c r="Y157" s="37" t="str"/>
      <c r="Z157" s="37" t="str"/>
      <c r="AA157" s="37" t="str"/>
      <c r="AB157" s="37" t="str"/>
      <c r="AC157" s="37" t="str"/>
      <c r="AD157" s="37" t="str"/>
      <c r="AE157" s="37" t="str"/>
      <c r="AF157" s="37" t="str"/>
      <c r="AG157" s="37" t="str"/>
      <c r="AH157" s="37" t="str"/>
      <c r="AI157" s="37" t="str"/>
      <c r="AJ157" s="37" t="str"/>
      <c r="AK157" s="37" t="str"/>
      <c r="AL157" s="37" t="str"/>
      <c r="AM157" s="37" t="str"/>
      <c r="AN157" s="37" t="str"/>
      <c r="AO157" s="37" t="str"/>
      <c r="AP157" s="37" t="str"/>
      <c r="AQ157" s="37" t="str"/>
      <c r="AR157" s="37" t="str"/>
      <c r="AS157" s="37" t="str"/>
      <c r="AT157" s="37" t="str"/>
      <c r="AU157" s="37" t="str"/>
      <c r="AV157" s="37" t="str"/>
      <c r="AW157" s="37" t="str"/>
      <c r="AX157" s="37" t="str"/>
      <c r="AY157" s="37" t="str"/>
      <c r="AZ157" s="37" t="str"/>
      <c r="BA157" s="37" t="str"/>
      <c r="BB157" s="37" t="str"/>
      <c r="BC157" s="37" t="str"/>
      <c r="BD157" s="37" t="str"/>
      <c r="BE157" s="37" t="str"/>
      <c r="BF157" s="37" t="str"/>
      <c r="BG157" s="37" t="str"/>
      <c r="BH157" s="37" t="str"/>
      <c r="BI157" s="37" t="str"/>
      <c r="BJ157" s="37" t="str"/>
      <c r="BK157" s="37" t="str"/>
      <c r="BL157" s="37" t="str"/>
      <c r="BM157" s="37" t="str"/>
      <c r="BN157" s="37" t="str"/>
      <c r="BO157" s="37" t="str"/>
      <c r="BP157" s="37" t="str"/>
      <c r="BQ157" s="37" t="str"/>
      <c r="BR157" s="37" t="str"/>
      <c r="BS157" s="37" t="str"/>
      <c r="BT157" s="37" t="str"/>
      <c r="BU157" s="37" t="str"/>
      <c r="BV157" s="37" t="str"/>
      <c r="BW157" s="37" t="str"/>
      <c r="BX157" s="37" t="str"/>
      <c r="BY157" s="37" t="str"/>
      <c r="BZ157" s="37" t="str"/>
      <c r="CA157" s="37" t="str"/>
      <c r="CB157" s="37" t="str"/>
      <c r="CC157" s="37" t="str"/>
      <c r="CD157" s="37" t="str"/>
      <c r="CE157" s="37" t="str"/>
      <c r="CF157" s="37" t="str"/>
      <c r="CG157" s="37" t="str"/>
      <c r="CH157" s="37" t="str"/>
      <c r="CI157" s="37" t="str"/>
      <c r="CJ157" s="37" t="str"/>
      <c r="CK157" s="37" t="str"/>
      <c r="CL157" s="37" t="str"/>
      <c r="CM157" s="37" t="str"/>
      <c r="CN157" s="37" t="str"/>
      <c r="CO157" s="37" t="str"/>
      <c r="CP157" s="37" t="str"/>
      <c r="CQ157" s="37" t="str"/>
      <c r="CR157" s="37" t="str"/>
      <c r="CS157" s="37" t="str"/>
      <c r="CT157" s="37" t="str"/>
      <c r="CU157" s="37" t="str"/>
      <c r="CV157" s="37" t="str"/>
      <c r="CW157" s="37" t="str"/>
      <c r="CX157" s="37" t="str"/>
      <c r="CY157" s="37" t="str"/>
      <c r="CZ157" s="37" t="str"/>
      <c r="DA157" s="37" t="str"/>
      <c r="DB157" s="37" t="str"/>
      <c r="DC157" s="37" t="str"/>
      <c r="DD157" s="37" t="str"/>
      <c r="DE157" s="37" t="str"/>
      <c r="DF157" s="37" t="str"/>
      <c r="DG157" s="37" t="str"/>
      <c r="DH157" s="37" t="str"/>
      <c r="DI157" s="37" t="str"/>
      <c r="DJ157" s="37" t="str"/>
      <c r="DK157" s="37" t="str"/>
      <c r="DL157" s="37" t="str"/>
      <c r="DM157" s="37" t="str"/>
      <c r="DN157" s="37" t="str"/>
      <c r="DO157" s="37" t="str"/>
      <c r="DP157" s="37" t="str"/>
      <c r="DQ157" s="37" t="str"/>
      <c r="DR157" s="37" t="str"/>
      <c r="DS157" s="37" t="str"/>
      <c r="DT157" s="37" t="str"/>
      <c r="DU157" s="37" t="str"/>
      <c r="DV157" s="37" t="str"/>
      <c r="DW157" s="37" t="str"/>
      <c r="DX157" s="37" t="str"/>
      <c r="DY157" s="37" t="str"/>
      <c r="DZ157" s="37" t="str"/>
      <c r="EA157" s="37" t="str"/>
      <c r="EB157" s="37" t="str"/>
      <c r="EC157" s="37" t="str"/>
      <c r="ED157" s="37" t="str"/>
      <c r="EE157" s="37" t="str"/>
      <c r="EF157" s="37" t="str"/>
      <c r="EG157" s="37" t="str"/>
      <c r="EH157" s="37" t="str"/>
      <c r="EI157" s="37" t="str"/>
      <c r="EJ157" s="37" t="str"/>
      <c r="EK157" s="37" t="str"/>
      <c r="EL157" s="37" t="str"/>
      <c r="EM157" s="37" t="str"/>
    </row>
    <row r="158">
      <c r="B158" s="37" t="str"/>
      <c r="C158" s="37" t="str"/>
      <c r="D158" s="37" t="str"/>
      <c r="E158" s="37" t="str"/>
      <c r="F158" s="37" t="str"/>
      <c r="G158" s="37" t="str"/>
      <c r="H158" s="37" t="str"/>
      <c r="I158" s="37" t="str"/>
      <c r="J158" s="37" t="str"/>
      <c r="K158" s="37" t="str"/>
      <c r="L158" s="37" t="str"/>
      <c r="M158" s="37" t="str"/>
      <c r="N158" s="37" t="str"/>
      <c r="O158" s="37" t="str"/>
      <c r="P158" s="37" t="str"/>
      <c r="Q158" s="37" t="str"/>
      <c r="R158" s="37" t="str"/>
      <c r="S158" s="37" t="str"/>
      <c r="T158" s="37" t="str"/>
      <c r="U158" s="37" t="str"/>
      <c r="V158" s="37" t="str"/>
      <c r="W158" s="37" t="str"/>
      <c r="X158" s="37" t="str"/>
      <c r="Y158" s="37" t="str"/>
      <c r="Z158" s="37" t="str"/>
      <c r="AA158" s="37" t="str"/>
      <c r="AB158" s="37" t="str"/>
      <c r="AC158" s="37" t="str"/>
      <c r="AD158" s="37" t="str"/>
      <c r="AE158" s="37" t="str"/>
      <c r="AF158" s="37" t="str"/>
      <c r="AG158" s="37" t="str"/>
      <c r="AH158" s="37" t="str"/>
      <c r="AI158" s="37" t="str"/>
      <c r="AJ158" s="37" t="str"/>
      <c r="AK158" s="37" t="str"/>
      <c r="AL158" s="37" t="str"/>
      <c r="AM158" s="37" t="str"/>
      <c r="AN158" s="37" t="str"/>
      <c r="AO158" s="37" t="str"/>
      <c r="AP158" s="37" t="str"/>
      <c r="AQ158" s="37" t="str"/>
      <c r="AR158" s="37" t="str"/>
      <c r="AS158" s="37" t="str"/>
      <c r="AT158" s="37" t="str"/>
      <c r="AU158" s="37" t="str"/>
      <c r="AV158" s="37" t="str"/>
      <c r="AW158" s="37" t="str"/>
      <c r="AX158" s="37" t="str"/>
      <c r="AY158" s="37" t="str"/>
      <c r="AZ158" s="37" t="str"/>
      <c r="BA158" s="37" t="str"/>
      <c r="BB158" s="37" t="str"/>
      <c r="BC158" s="37" t="str"/>
      <c r="BD158" s="37" t="str"/>
      <c r="BE158" s="37" t="str"/>
      <c r="BF158" s="37" t="str"/>
      <c r="BG158" s="37" t="str"/>
      <c r="BH158" s="37" t="str"/>
      <c r="BI158" s="37" t="str"/>
      <c r="BJ158" s="37" t="str"/>
      <c r="BK158" s="37" t="str"/>
      <c r="BL158" s="37" t="str"/>
      <c r="BM158" s="37" t="str"/>
      <c r="BN158" s="37" t="str"/>
      <c r="BO158" s="37" t="str"/>
      <c r="BP158" s="37" t="str"/>
      <c r="BQ158" s="37" t="str"/>
      <c r="BR158" s="37" t="str"/>
      <c r="BS158" s="37" t="str"/>
      <c r="BT158" s="37" t="str"/>
      <c r="BU158" s="37" t="str"/>
      <c r="BV158" s="37" t="str"/>
      <c r="BW158" s="37" t="str"/>
      <c r="BX158" s="37" t="str"/>
      <c r="BY158" s="37" t="str"/>
      <c r="BZ158" s="37" t="str"/>
      <c r="CA158" s="37" t="str"/>
      <c r="CB158" s="37" t="str"/>
      <c r="CC158" s="37" t="str"/>
      <c r="CD158" s="37" t="str"/>
      <c r="CE158" s="37" t="str"/>
      <c r="CF158" s="37" t="str"/>
      <c r="CG158" s="37" t="str"/>
      <c r="CH158" s="37" t="str"/>
      <c r="CI158" s="37" t="str"/>
      <c r="CJ158" s="37" t="str"/>
      <c r="CK158" s="37" t="str"/>
      <c r="CL158" s="37" t="str"/>
      <c r="CM158" s="37" t="str"/>
      <c r="CN158" s="37" t="str"/>
      <c r="CO158" s="37" t="str"/>
      <c r="CP158" s="37" t="str"/>
      <c r="CQ158" s="37" t="str"/>
      <c r="CR158" s="37" t="str"/>
      <c r="CS158" s="37" t="str"/>
      <c r="CT158" s="37" t="str"/>
      <c r="CU158" s="37" t="str"/>
      <c r="CV158" s="37" t="str"/>
      <c r="CW158" s="37" t="str"/>
      <c r="CX158" s="37" t="str"/>
      <c r="CY158" s="37" t="str"/>
      <c r="CZ158" s="37" t="str"/>
      <c r="DA158" s="37" t="str"/>
      <c r="DB158" s="37" t="str"/>
      <c r="DC158" s="37" t="str"/>
      <c r="DD158" s="37" t="str"/>
      <c r="DE158" s="37" t="str"/>
      <c r="DF158" s="37" t="str"/>
      <c r="DG158" s="37" t="str"/>
      <c r="DH158" s="37" t="str"/>
      <c r="DI158" s="37" t="str"/>
      <c r="DJ158" s="37" t="str"/>
      <c r="DK158" s="37" t="str"/>
      <c r="DL158" s="37" t="str"/>
      <c r="DM158" s="37" t="str"/>
      <c r="DN158" s="37" t="str"/>
      <c r="DO158" s="37" t="str"/>
      <c r="DP158" s="37" t="str"/>
      <c r="DQ158" s="37" t="str"/>
      <c r="DR158" s="37" t="str"/>
      <c r="DS158" s="37" t="str"/>
      <c r="DT158" s="37" t="str"/>
      <c r="DU158" s="37" t="str"/>
      <c r="DV158" s="37" t="str"/>
      <c r="DW158" s="37" t="str"/>
      <c r="DX158" s="37" t="str"/>
      <c r="DY158" s="37" t="str"/>
      <c r="DZ158" s="37" t="str"/>
      <c r="EA158" s="37" t="str"/>
      <c r="EB158" s="37" t="str"/>
      <c r="EC158" s="37" t="str"/>
      <c r="ED158" s="37" t="str"/>
      <c r="EE158" s="37" t="str"/>
      <c r="EF158" s="37" t="str"/>
      <c r="EG158" s="37" t="str"/>
      <c r="EH158" s="37" t="str"/>
      <c r="EI158" s="37" t="str"/>
      <c r="EJ158" s="37" t="str"/>
      <c r="EK158" s="37" t="str"/>
      <c r="EL158" s="37" t="str"/>
      <c r="EM158" s="37" t="str"/>
    </row>
    <row r="159">
      <c r="B159" s="37" t="str"/>
      <c r="C159" s="37" t="str"/>
      <c r="D159" s="37" t="str"/>
      <c r="E159" s="37" t="str"/>
      <c r="F159" s="37" t="str"/>
      <c r="G159" s="37" t="str"/>
      <c r="H159" s="37" t="str"/>
      <c r="I159" s="37" t="str"/>
      <c r="J159" s="37" t="str"/>
      <c r="K159" s="37" t="str"/>
      <c r="L159" s="37" t="str"/>
      <c r="M159" s="37" t="str"/>
      <c r="N159" s="37" t="str"/>
      <c r="O159" s="37" t="str"/>
      <c r="P159" s="37" t="str"/>
      <c r="Q159" s="37" t="str"/>
      <c r="R159" s="37" t="str"/>
      <c r="S159" s="37" t="str"/>
      <c r="T159" s="37" t="str"/>
      <c r="U159" s="37" t="str"/>
      <c r="V159" s="37" t="str"/>
      <c r="W159" s="37" t="str"/>
      <c r="X159" s="37" t="str"/>
      <c r="Y159" s="37" t="str"/>
      <c r="Z159" s="37" t="str"/>
      <c r="AA159" s="37" t="str"/>
      <c r="AB159" s="37" t="str"/>
      <c r="AC159" s="37" t="str"/>
      <c r="AD159" s="37" t="str"/>
      <c r="AE159" s="37" t="str"/>
      <c r="AF159" s="37" t="str"/>
      <c r="AG159" s="37" t="str"/>
      <c r="AH159" s="37" t="str"/>
      <c r="AI159" s="37" t="str"/>
      <c r="AJ159" s="37" t="str"/>
      <c r="AK159" s="37" t="str"/>
      <c r="AL159" s="37" t="str"/>
      <c r="AM159" s="37" t="str"/>
      <c r="AN159" s="37" t="str"/>
      <c r="AO159" s="37" t="str"/>
      <c r="AP159" s="37" t="str"/>
      <c r="AQ159" s="37" t="str"/>
      <c r="AR159" s="37" t="str"/>
      <c r="AS159" s="37" t="str"/>
      <c r="AT159" s="37" t="str"/>
      <c r="AU159" s="37" t="str"/>
      <c r="AV159" s="37" t="str"/>
      <c r="AW159" s="37" t="str"/>
      <c r="AX159" s="37" t="str"/>
      <c r="AY159" s="37" t="str"/>
      <c r="AZ159" s="37" t="str"/>
      <c r="BA159" s="37" t="str"/>
      <c r="BB159" s="37" t="str"/>
      <c r="BC159" s="37" t="str"/>
      <c r="BD159" s="37" t="str"/>
      <c r="BE159" s="37" t="str"/>
      <c r="BF159" s="37" t="str"/>
      <c r="BG159" s="37" t="str"/>
      <c r="BH159" s="37" t="str"/>
      <c r="BI159" s="37" t="str"/>
      <c r="BJ159" s="37" t="str"/>
      <c r="BK159" s="37" t="str"/>
      <c r="BL159" s="37" t="str"/>
      <c r="BM159" s="37" t="str"/>
      <c r="BN159" s="37" t="str"/>
      <c r="BO159" s="37" t="str"/>
      <c r="BP159" s="37" t="str"/>
      <c r="BQ159" s="37" t="str"/>
      <c r="BR159" s="37" t="str"/>
      <c r="BS159" s="37" t="str"/>
      <c r="BT159" s="37" t="str"/>
      <c r="BU159" s="37" t="str"/>
      <c r="BV159" s="37" t="str"/>
      <c r="BW159" s="37" t="str"/>
      <c r="BX159" s="37" t="str"/>
      <c r="BY159" s="37" t="str"/>
      <c r="BZ159" s="37" t="str"/>
      <c r="CA159" s="37" t="str"/>
      <c r="CB159" s="37" t="str"/>
      <c r="CC159" s="37" t="str"/>
      <c r="CD159" s="37" t="str"/>
      <c r="CE159" s="37" t="str"/>
      <c r="CF159" s="37" t="str"/>
      <c r="CG159" s="37" t="str"/>
      <c r="CH159" s="37" t="str"/>
      <c r="CI159" s="37" t="str"/>
      <c r="CJ159" s="37" t="str"/>
      <c r="CK159" s="37" t="str"/>
      <c r="CL159" s="37" t="str"/>
      <c r="CM159" s="37" t="str"/>
      <c r="CN159" s="37" t="str"/>
      <c r="CO159" s="37" t="str"/>
      <c r="CP159" s="37" t="str"/>
      <c r="CQ159" s="37" t="str"/>
      <c r="CR159" s="37" t="str"/>
      <c r="CS159" s="37" t="str"/>
      <c r="CT159" s="37" t="str"/>
      <c r="CU159" s="37" t="str"/>
      <c r="CV159" s="37" t="str"/>
      <c r="CW159" s="37" t="str"/>
      <c r="CX159" s="37" t="str"/>
      <c r="CY159" s="37" t="str"/>
      <c r="CZ159" s="37" t="str"/>
      <c r="DA159" s="37" t="str"/>
      <c r="DB159" s="37" t="str"/>
      <c r="DC159" s="37" t="str"/>
      <c r="DD159" s="37" t="str"/>
      <c r="DE159" s="37" t="str"/>
      <c r="DF159" s="37" t="str"/>
      <c r="DG159" s="37" t="str"/>
      <c r="DH159" s="37" t="str"/>
      <c r="DI159" s="37" t="str"/>
      <c r="DJ159" s="37" t="str"/>
      <c r="DK159" s="37" t="str"/>
      <c r="DL159" s="37" t="str"/>
      <c r="DM159" s="37" t="str"/>
      <c r="DN159" s="37" t="str"/>
      <c r="DO159" s="37" t="str"/>
      <c r="DP159" s="37" t="str"/>
      <c r="DQ159" s="37" t="str"/>
      <c r="DR159" s="37" t="str"/>
      <c r="DS159" s="37" t="str"/>
      <c r="DT159" s="37" t="str"/>
      <c r="DU159" s="37" t="str"/>
      <c r="DV159" s="37" t="str"/>
      <c r="DW159" s="37" t="str"/>
      <c r="DX159" s="37" t="str"/>
      <c r="DY159" s="37" t="str"/>
      <c r="DZ159" s="37" t="str"/>
      <c r="EA159" s="37" t="str"/>
      <c r="EB159" s="37" t="str"/>
      <c r="EC159" s="37" t="str"/>
      <c r="ED159" s="37" t="str"/>
      <c r="EE159" s="37" t="str"/>
      <c r="EF159" s="37" t="str"/>
      <c r="EG159" s="37" t="str"/>
      <c r="EH159" s="37" t="str"/>
      <c r="EI159" s="37" t="str"/>
      <c r="EJ159" s="37" t="str"/>
      <c r="EK159" s="37" t="str"/>
      <c r="EL159" s="37" t="str"/>
      <c r="EM159" s="37" t="str"/>
    </row>
    <row r="160">
      <c r="B160" s="37" t="str"/>
      <c r="C160" s="37" t="str"/>
      <c r="D160" s="37" t="str"/>
      <c r="E160" s="37" t="str"/>
      <c r="F160" s="37" t="str"/>
      <c r="G160" s="37" t="str"/>
      <c r="H160" s="37" t="str"/>
      <c r="I160" s="37" t="str"/>
      <c r="J160" s="37" t="str"/>
      <c r="K160" s="37" t="str"/>
      <c r="L160" s="37" t="str"/>
      <c r="M160" s="37" t="str"/>
      <c r="N160" s="37" t="str"/>
      <c r="O160" s="37" t="str"/>
      <c r="P160" s="37" t="str"/>
      <c r="Q160" s="37" t="str"/>
      <c r="R160" s="37" t="str"/>
      <c r="S160" s="37" t="str"/>
      <c r="T160" s="37" t="str"/>
      <c r="U160" s="37" t="str"/>
      <c r="V160" s="37" t="str"/>
      <c r="W160" s="37" t="str"/>
      <c r="X160" s="37" t="str"/>
      <c r="Y160" s="37" t="str"/>
      <c r="Z160" s="37" t="str"/>
      <c r="AA160" s="37" t="str"/>
      <c r="AB160" s="37" t="str"/>
      <c r="AC160" s="37" t="str"/>
      <c r="AD160" s="37" t="str"/>
      <c r="AE160" s="37" t="str"/>
      <c r="AF160" s="37" t="str"/>
      <c r="AG160" s="37" t="str"/>
      <c r="AH160" s="37" t="str"/>
      <c r="AI160" s="37" t="str"/>
      <c r="AJ160" s="37" t="str"/>
      <c r="AK160" s="37" t="str"/>
      <c r="AL160" s="37" t="str"/>
      <c r="AM160" s="37" t="str"/>
      <c r="AN160" s="37" t="str"/>
      <c r="AO160" s="37" t="str"/>
      <c r="AP160" s="37" t="str"/>
      <c r="AQ160" s="37" t="str"/>
      <c r="AR160" s="37" t="str"/>
      <c r="AS160" s="37" t="str"/>
      <c r="AT160" s="37" t="str"/>
      <c r="AU160" s="37" t="str"/>
      <c r="AV160" s="37" t="str"/>
      <c r="AW160" s="37" t="str"/>
      <c r="AX160" s="37" t="str"/>
      <c r="AY160" s="37" t="str"/>
      <c r="AZ160" s="37" t="str"/>
      <c r="BA160" s="37" t="str"/>
      <c r="BB160" s="37" t="str"/>
      <c r="BC160" s="37" t="str"/>
      <c r="BD160" s="37" t="str"/>
      <c r="BE160" s="37" t="str"/>
      <c r="BF160" s="37" t="str"/>
      <c r="BG160" s="37" t="str"/>
      <c r="BH160" s="37" t="str"/>
      <c r="BI160" s="37" t="str"/>
      <c r="BJ160" s="37" t="str"/>
      <c r="BK160" s="37" t="str"/>
      <c r="BL160" s="37" t="str"/>
      <c r="BM160" s="37" t="str"/>
      <c r="BN160" s="37" t="str"/>
      <c r="BO160" s="37" t="str"/>
      <c r="BP160" s="37" t="str"/>
      <c r="BQ160" s="37" t="str"/>
      <c r="BR160" s="37" t="str"/>
      <c r="BS160" s="37" t="str"/>
      <c r="BT160" s="37" t="str"/>
      <c r="BU160" s="37" t="str"/>
      <c r="BV160" s="37" t="str"/>
      <c r="BW160" s="37" t="str"/>
      <c r="BX160" s="37" t="str"/>
      <c r="BY160" s="37" t="str"/>
      <c r="BZ160" s="37" t="str"/>
      <c r="CA160" s="37" t="str"/>
      <c r="CB160" s="37" t="str"/>
      <c r="CC160" s="37" t="str"/>
      <c r="CD160" s="37" t="str"/>
      <c r="CE160" s="37" t="str"/>
      <c r="CF160" s="37" t="str"/>
      <c r="CG160" s="37" t="str"/>
      <c r="CH160" s="37" t="str"/>
      <c r="CI160" s="37" t="str"/>
      <c r="CJ160" s="37" t="str"/>
      <c r="CK160" s="37" t="str"/>
      <c r="CL160" s="37" t="str"/>
      <c r="CM160" s="37" t="str"/>
      <c r="CN160" s="37" t="str"/>
      <c r="CO160" s="37" t="str"/>
      <c r="CP160" s="37" t="str"/>
      <c r="CQ160" s="37" t="str"/>
      <c r="CR160" s="37" t="str"/>
      <c r="CS160" s="37" t="str"/>
      <c r="CT160" s="37" t="str"/>
      <c r="CU160" s="37" t="str"/>
      <c r="CV160" s="37" t="str"/>
      <c r="CW160" s="37" t="str"/>
      <c r="CX160" s="37" t="str"/>
      <c r="CY160" s="37" t="str"/>
      <c r="CZ160" s="37" t="str"/>
      <c r="DA160" s="37" t="str"/>
      <c r="DB160" s="37" t="str"/>
      <c r="DC160" s="37" t="str"/>
      <c r="DD160" s="37" t="str"/>
      <c r="DE160" s="37" t="str"/>
      <c r="DF160" s="37" t="str"/>
      <c r="DG160" s="37" t="str"/>
      <c r="DH160" s="37" t="str"/>
      <c r="DI160" s="37" t="str"/>
      <c r="DJ160" s="37" t="str"/>
      <c r="DK160" s="37" t="str"/>
      <c r="DL160" s="37" t="str"/>
      <c r="DM160" s="37" t="str"/>
      <c r="DN160" s="37" t="str"/>
      <c r="DO160" s="37" t="str"/>
      <c r="DP160" s="37" t="str"/>
      <c r="DQ160" s="37" t="str"/>
      <c r="DR160" s="37" t="str"/>
      <c r="DS160" s="37" t="str"/>
      <c r="DT160" s="37" t="str"/>
      <c r="DU160" s="37" t="str"/>
      <c r="DV160" s="37" t="str"/>
      <c r="DW160" s="37" t="str"/>
      <c r="DX160" s="37" t="str"/>
      <c r="DY160" s="37" t="str"/>
      <c r="DZ160" s="37" t="str"/>
      <c r="EA160" s="37" t="str"/>
      <c r="EB160" s="37" t="str"/>
      <c r="EC160" s="37" t="str"/>
      <c r="ED160" s="37" t="str"/>
      <c r="EE160" s="37" t="str"/>
      <c r="EF160" s="37" t="str"/>
      <c r="EG160" s="37" t="str"/>
      <c r="EH160" s="37" t="str"/>
      <c r="EI160" s="37" t="str"/>
      <c r="EJ160" s="37" t="str"/>
      <c r="EK160" s="37" t="str"/>
      <c r="EL160" s="37" t="str"/>
      <c r="EM160" s="37" t="str"/>
    </row>
    <row r="161">
      <c r="B161" s="37" t="str"/>
      <c r="C161" s="37" t="str"/>
      <c r="D161" s="37" t="str"/>
      <c r="E161" s="37" t="str"/>
      <c r="F161" s="37" t="str"/>
      <c r="G161" s="37" t="str"/>
      <c r="H161" s="37" t="str"/>
      <c r="I161" s="37" t="str"/>
      <c r="J161" s="37" t="str"/>
      <c r="K161" s="37" t="str"/>
      <c r="L161" s="37" t="str"/>
      <c r="M161" s="37" t="str"/>
      <c r="N161" s="37" t="str"/>
      <c r="O161" s="37" t="str"/>
      <c r="P161" s="37" t="str"/>
      <c r="Q161" s="37" t="str"/>
      <c r="R161" s="37" t="str"/>
      <c r="S161" s="37" t="str"/>
      <c r="T161" s="37" t="str"/>
      <c r="U161" s="37" t="str"/>
      <c r="V161" s="37" t="str"/>
      <c r="W161" s="37" t="str"/>
      <c r="X161" s="37" t="str"/>
      <c r="Y161" s="37" t="str"/>
      <c r="Z161" s="37" t="str"/>
      <c r="AA161" s="37" t="str"/>
      <c r="AB161" s="37" t="str"/>
      <c r="AC161" s="37" t="str"/>
      <c r="AD161" s="37" t="str"/>
      <c r="AE161" s="37" t="str"/>
      <c r="AF161" s="37" t="str"/>
      <c r="AG161" s="37" t="str"/>
      <c r="AH161" s="37" t="str"/>
      <c r="AI161" s="37" t="str"/>
      <c r="AJ161" s="37" t="str"/>
      <c r="AK161" s="37" t="str"/>
      <c r="AL161" s="37" t="str"/>
      <c r="AM161" s="37" t="str"/>
      <c r="AN161" s="37" t="str"/>
      <c r="AO161" s="37" t="str"/>
      <c r="AP161" s="37" t="str"/>
      <c r="AQ161" s="37" t="str"/>
      <c r="AR161" s="37" t="str"/>
      <c r="AS161" s="37" t="str"/>
      <c r="AT161" s="37" t="str"/>
      <c r="AU161" s="37" t="str"/>
      <c r="AV161" s="37" t="str"/>
      <c r="AW161" s="37" t="str"/>
      <c r="AX161" s="37" t="str"/>
      <c r="AY161" s="37" t="str"/>
      <c r="AZ161" s="37" t="str"/>
      <c r="BA161" s="37" t="str"/>
      <c r="BB161" s="37" t="str"/>
      <c r="BC161" s="37" t="str"/>
      <c r="BD161" s="37" t="str"/>
      <c r="BE161" s="37" t="str"/>
      <c r="BF161" s="37" t="str"/>
      <c r="BG161" s="37" t="str"/>
      <c r="BH161" s="37" t="str"/>
      <c r="BI161" s="37" t="str"/>
      <c r="BJ161" s="37" t="str"/>
      <c r="BK161" s="37" t="str"/>
      <c r="BL161" s="37" t="str"/>
      <c r="BM161" s="37" t="str"/>
      <c r="BN161" s="37" t="str"/>
      <c r="BO161" s="37" t="str"/>
      <c r="BP161" s="37" t="str"/>
      <c r="BQ161" s="37" t="str"/>
      <c r="BR161" s="37" t="str"/>
      <c r="BS161" s="37" t="str"/>
      <c r="BT161" s="37" t="str"/>
      <c r="BU161" s="37" t="str"/>
      <c r="BV161" s="37" t="str"/>
      <c r="BW161" s="37" t="str"/>
      <c r="BX161" s="37" t="str"/>
      <c r="BY161" s="37" t="str"/>
      <c r="BZ161" s="37" t="str"/>
      <c r="CA161" s="37" t="str"/>
      <c r="CB161" s="37" t="str"/>
      <c r="CC161" s="37" t="str"/>
      <c r="CD161" s="37" t="str"/>
      <c r="CE161" s="37" t="str"/>
      <c r="CF161" s="37" t="str"/>
      <c r="CG161" s="37" t="str"/>
      <c r="CH161" s="37" t="str"/>
      <c r="CI161" s="37" t="str"/>
      <c r="CJ161" s="37" t="str"/>
      <c r="CK161" s="37" t="str"/>
      <c r="CL161" s="37" t="str"/>
      <c r="CM161" s="37" t="str"/>
      <c r="CN161" s="37" t="str"/>
      <c r="CO161" s="37" t="str"/>
      <c r="CP161" s="37" t="str"/>
      <c r="CQ161" s="37" t="str"/>
      <c r="CR161" s="37" t="str"/>
      <c r="CS161" s="37" t="str"/>
      <c r="CT161" s="37" t="str"/>
      <c r="CU161" s="37" t="str"/>
      <c r="CV161" s="37" t="str"/>
      <c r="CW161" s="37" t="str"/>
      <c r="CX161" s="37" t="str"/>
      <c r="CY161" s="37" t="str"/>
      <c r="CZ161" s="37" t="str"/>
      <c r="DA161" s="37" t="str"/>
      <c r="DB161" s="37" t="str"/>
      <c r="DC161" s="37" t="str"/>
      <c r="DD161" s="37" t="str"/>
      <c r="DE161" s="37" t="str"/>
      <c r="DF161" s="37" t="str"/>
      <c r="DG161" s="37" t="str"/>
      <c r="DH161" s="37" t="str"/>
      <c r="DI161" s="37" t="str"/>
      <c r="DJ161" s="37" t="str"/>
      <c r="DK161" s="37" t="str"/>
      <c r="DL161" s="37" t="str"/>
      <c r="DM161" s="37" t="str"/>
      <c r="DN161" s="37" t="str"/>
      <c r="DO161" s="37" t="str"/>
      <c r="DP161" s="37" t="str"/>
      <c r="DQ161" s="37" t="str"/>
      <c r="DR161" s="37" t="str"/>
      <c r="DS161" s="37" t="str"/>
      <c r="DT161" s="37" t="str"/>
      <c r="DU161" s="37" t="str"/>
      <c r="DV161" s="37" t="str"/>
      <c r="DW161" s="37" t="str"/>
      <c r="DX161" s="37" t="str"/>
      <c r="DY161" s="37" t="str"/>
      <c r="DZ161" s="37" t="str"/>
      <c r="EA161" s="37" t="str"/>
      <c r="EB161" s="37" t="str"/>
      <c r="EC161" s="37" t="str"/>
      <c r="ED161" s="37" t="str"/>
      <c r="EE161" s="37" t="str"/>
      <c r="EF161" s="37" t="str"/>
      <c r="EG161" s="37" t="str"/>
      <c r="EH161" s="37" t="str"/>
      <c r="EI161" s="37" t="str"/>
      <c r="EJ161" s="37" t="str"/>
      <c r="EK161" s="37" t="str"/>
      <c r="EL161" s="37" t="str"/>
      <c r="EM161" s="37" t="str"/>
    </row>
    <row r="162">
      <c r="B162" s="37" t="str"/>
      <c r="C162" s="37" t="str"/>
      <c r="D162" s="37" t="str"/>
      <c r="E162" s="37" t="str"/>
      <c r="F162" s="37" t="str"/>
      <c r="G162" s="37" t="str"/>
      <c r="H162" s="37" t="str"/>
      <c r="I162" s="37" t="str"/>
      <c r="J162" s="37" t="str"/>
      <c r="K162" s="37" t="str"/>
      <c r="L162" s="37" t="str"/>
      <c r="M162" s="37" t="str"/>
      <c r="N162" s="37" t="str"/>
      <c r="O162" s="37" t="str"/>
      <c r="P162" s="37" t="str"/>
      <c r="Q162" s="37" t="str"/>
      <c r="R162" s="37" t="str"/>
      <c r="S162" s="37" t="str"/>
      <c r="T162" s="37" t="str"/>
      <c r="U162" s="37" t="str"/>
      <c r="V162" s="37" t="str"/>
      <c r="W162" s="37" t="str"/>
      <c r="X162" s="37" t="str"/>
      <c r="Y162" s="37" t="str"/>
      <c r="Z162" s="37" t="str"/>
      <c r="AA162" s="37" t="str"/>
      <c r="AB162" s="37" t="str"/>
      <c r="AC162" s="37" t="str"/>
      <c r="AD162" s="37" t="str"/>
      <c r="AE162" s="37" t="str"/>
      <c r="AF162" s="37" t="str"/>
      <c r="AG162" s="37" t="str"/>
      <c r="AH162" s="37" t="str"/>
      <c r="AI162" s="37" t="str"/>
      <c r="AJ162" s="37" t="str"/>
      <c r="AK162" s="37" t="str"/>
      <c r="AL162" s="37" t="str"/>
      <c r="AM162" s="37" t="str"/>
      <c r="AN162" s="37" t="str"/>
      <c r="AO162" s="37" t="str"/>
      <c r="AP162" s="37" t="str"/>
      <c r="AQ162" s="37" t="str"/>
      <c r="AR162" s="37" t="str"/>
      <c r="AS162" s="37" t="str"/>
      <c r="AT162" s="37" t="str"/>
      <c r="AU162" s="37" t="str"/>
      <c r="AV162" s="37" t="str"/>
      <c r="AW162" s="37" t="str"/>
      <c r="AX162" s="37" t="str"/>
      <c r="AY162" s="37" t="str"/>
      <c r="AZ162" s="37" t="str"/>
      <c r="BA162" s="37" t="str"/>
      <c r="BB162" s="37" t="str"/>
      <c r="BC162" s="37" t="str"/>
      <c r="BD162" s="37" t="str"/>
      <c r="BE162" s="37" t="str"/>
      <c r="BF162" s="37" t="str"/>
      <c r="BG162" s="37" t="str"/>
      <c r="BH162" s="37" t="str"/>
      <c r="BI162" s="37" t="str"/>
      <c r="BJ162" s="37" t="str"/>
      <c r="BK162" s="37" t="str"/>
      <c r="BL162" s="37" t="str"/>
      <c r="BM162" s="37" t="str"/>
      <c r="BN162" s="37" t="str"/>
      <c r="BO162" s="37" t="str"/>
      <c r="BP162" s="37" t="str"/>
      <c r="BQ162" s="37" t="str"/>
      <c r="BR162" s="37" t="str"/>
      <c r="BS162" s="37" t="str"/>
      <c r="BT162" s="37" t="str"/>
      <c r="BU162" s="37" t="str"/>
      <c r="BV162" s="37" t="str"/>
      <c r="BW162" s="37" t="str"/>
      <c r="BX162" s="37" t="str"/>
      <c r="BY162" s="37" t="str"/>
      <c r="BZ162" s="37" t="str"/>
      <c r="CA162" s="37" t="str"/>
      <c r="CB162" s="37" t="str"/>
      <c r="CC162" s="37" t="str"/>
      <c r="CD162" s="37" t="str"/>
      <c r="CE162" s="37" t="str"/>
      <c r="CF162" s="37" t="str"/>
      <c r="CG162" s="37" t="str"/>
      <c r="CH162" s="37" t="str"/>
      <c r="CI162" s="37" t="str"/>
      <c r="CJ162" s="37" t="str"/>
      <c r="CK162" s="37" t="str"/>
      <c r="CL162" s="37" t="str"/>
      <c r="CM162" s="37" t="str"/>
      <c r="CN162" s="37" t="str"/>
      <c r="CO162" s="37" t="str"/>
      <c r="CP162" s="37" t="str"/>
      <c r="CQ162" s="37" t="str"/>
      <c r="CR162" s="37" t="str"/>
      <c r="CS162" s="37" t="str"/>
      <c r="CT162" s="37" t="str"/>
      <c r="CU162" s="37" t="str"/>
      <c r="CV162" s="37" t="str"/>
      <c r="CW162" s="37" t="str"/>
      <c r="CX162" s="37" t="str"/>
      <c r="CY162" s="37" t="str"/>
      <c r="CZ162" s="37" t="str"/>
      <c r="DA162" s="37" t="str"/>
      <c r="DB162" s="37" t="str"/>
      <c r="DC162" s="37" t="str"/>
      <c r="DD162" s="37" t="str"/>
      <c r="DE162" s="37" t="str"/>
      <c r="DF162" s="37" t="str"/>
      <c r="DG162" s="37" t="str"/>
      <c r="DH162" s="37" t="str"/>
      <c r="DI162" s="37" t="str"/>
      <c r="DJ162" s="37" t="str"/>
      <c r="DK162" s="37" t="str"/>
      <c r="DL162" s="37" t="str"/>
      <c r="DM162" s="37" t="str"/>
      <c r="DN162" s="37" t="str"/>
      <c r="DO162" s="37" t="str"/>
      <c r="DP162" s="37" t="str"/>
      <c r="DQ162" s="37" t="str"/>
      <c r="DR162" s="37" t="str"/>
      <c r="DS162" s="37" t="str"/>
      <c r="DT162" s="37" t="str"/>
      <c r="DU162" s="37" t="str"/>
      <c r="DV162" s="37" t="str"/>
      <c r="DW162" s="37" t="str"/>
      <c r="DX162" s="37" t="str"/>
      <c r="DY162" s="37" t="str"/>
      <c r="DZ162" s="37" t="str"/>
      <c r="EA162" s="37" t="str"/>
      <c r="EB162" s="37" t="str"/>
      <c r="EC162" s="37" t="str"/>
      <c r="ED162" s="37" t="str"/>
      <c r="EE162" s="37" t="str"/>
      <c r="EF162" s="37" t="str"/>
      <c r="EG162" s="37" t="str"/>
      <c r="EH162" s="37" t="str"/>
      <c r="EI162" s="37" t="str"/>
      <c r="EJ162" s="37" t="str"/>
      <c r="EK162" s="37" t="str"/>
      <c r="EL162" s="37" t="str"/>
      <c r="EM162" s="37" t="str"/>
    </row>
    <row r="163">
      <c r="B163" s="37" t="str"/>
      <c r="C163" s="37" t="str"/>
      <c r="D163" s="37" t="str"/>
      <c r="E163" s="37" t="str"/>
      <c r="F163" s="37" t="str"/>
      <c r="G163" s="37" t="str"/>
      <c r="H163" s="37" t="str"/>
      <c r="I163" s="37" t="str"/>
      <c r="J163" s="37" t="str"/>
      <c r="K163" s="37" t="str"/>
      <c r="L163" s="37" t="str"/>
      <c r="M163" s="37" t="str"/>
      <c r="N163" s="37" t="str"/>
      <c r="O163" s="37" t="str"/>
      <c r="P163" s="37" t="str"/>
      <c r="Q163" s="37" t="str"/>
      <c r="R163" s="37" t="str"/>
      <c r="S163" s="37" t="str"/>
      <c r="T163" s="37" t="str"/>
      <c r="U163" s="37" t="str"/>
      <c r="V163" s="37" t="str"/>
      <c r="W163" s="37" t="str"/>
      <c r="X163" s="37" t="str"/>
      <c r="Y163" s="37" t="str"/>
      <c r="Z163" s="37" t="str"/>
      <c r="AA163" s="37" t="str"/>
      <c r="AB163" s="37" t="str"/>
      <c r="AC163" s="37" t="str"/>
      <c r="AD163" s="37" t="str"/>
      <c r="AE163" s="37" t="str"/>
      <c r="AF163" s="37" t="str"/>
      <c r="AG163" s="37" t="str"/>
      <c r="AH163" s="37" t="str"/>
      <c r="AI163" s="37" t="str"/>
      <c r="AJ163" s="37" t="str"/>
      <c r="AK163" s="37" t="str"/>
      <c r="AL163" s="37" t="str"/>
      <c r="AM163" s="37" t="str"/>
      <c r="AN163" s="37" t="str"/>
      <c r="AO163" s="37" t="str"/>
      <c r="AP163" s="37" t="str"/>
      <c r="AQ163" s="37" t="str"/>
      <c r="AR163" s="37" t="str"/>
      <c r="AS163" s="37" t="str"/>
      <c r="AT163" s="37" t="str"/>
      <c r="AU163" s="37" t="str"/>
      <c r="AV163" s="37" t="str"/>
      <c r="AW163" s="37" t="str"/>
      <c r="AX163" s="37" t="str"/>
      <c r="AY163" s="37" t="str"/>
      <c r="AZ163" s="37" t="str"/>
      <c r="BA163" s="37" t="str"/>
      <c r="BB163" s="37" t="str"/>
      <c r="BC163" s="37" t="str"/>
      <c r="BD163" s="37" t="str"/>
      <c r="BE163" s="37" t="str"/>
      <c r="BF163" s="37" t="str"/>
      <c r="BG163" s="37" t="str"/>
      <c r="BH163" s="37" t="str"/>
      <c r="BI163" s="37" t="str"/>
      <c r="BJ163" s="37" t="str"/>
      <c r="BK163" s="37" t="str"/>
      <c r="BL163" s="37" t="str"/>
      <c r="BM163" s="37" t="str"/>
      <c r="BN163" s="37" t="str"/>
      <c r="BO163" s="37" t="str"/>
      <c r="BP163" s="37" t="str"/>
      <c r="BQ163" s="37" t="str"/>
      <c r="BR163" s="37" t="str"/>
      <c r="BS163" s="37" t="str"/>
      <c r="BT163" s="37" t="str"/>
      <c r="BU163" s="37" t="str"/>
      <c r="BV163" s="37" t="str"/>
      <c r="BW163" s="37" t="str"/>
      <c r="BX163" s="37" t="str"/>
      <c r="BY163" s="37" t="str"/>
      <c r="BZ163" s="37" t="str"/>
      <c r="CA163" s="37" t="str"/>
      <c r="CB163" s="37" t="str"/>
      <c r="CC163" s="37" t="str"/>
      <c r="CD163" s="37" t="str"/>
      <c r="CE163" s="37" t="str"/>
      <c r="CF163" s="37" t="str"/>
      <c r="CG163" s="37" t="str"/>
      <c r="CH163" s="37" t="str"/>
      <c r="CI163" s="37" t="str"/>
      <c r="CJ163" s="37" t="str"/>
      <c r="CK163" s="37" t="str"/>
      <c r="CL163" s="37" t="str"/>
      <c r="CM163" s="37" t="str"/>
      <c r="CN163" s="37" t="str"/>
      <c r="CO163" s="37" t="str"/>
      <c r="CP163" s="37" t="str"/>
      <c r="CQ163" s="37" t="str"/>
      <c r="CR163" s="37" t="str"/>
      <c r="CS163" s="37" t="str"/>
      <c r="CT163" s="37" t="str"/>
      <c r="CU163" s="37" t="str"/>
      <c r="CV163" s="37" t="str"/>
      <c r="CW163" s="37" t="str"/>
      <c r="CX163" s="37" t="str"/>
      <c r="CY163" s="37" t="str"/>
      <c r="CZ163" s="37" t="str"/>
      <c r="DA163" s="37" t="str"/>
      <c r="DB163" s="37" t="str"/>
      <c r="DC163" s="37" t="str"/>
      <c r="DD163" s="37" t="str"/>
      <c r="DE163" s="37" t="str"/>
      <c r="DF163" s="37" t="str"/>
      <c r="DG163" s="37" t="str"/>
      <c r="DH163" s="37" t="str"/>
      <c r="DI163" s="37" t="str"/>
      <c r="DJ163" s="37" t="str"/>
      <c r="DK163" s="37" t="str"/>
      <c r="DL163" s="37" t="str"/>
      <c r="DM163" s="37" t="str"/>
      <c r="DN163" s="37" t="str"/>
      <c r="DO163" s="37" t="str"/>
      <c r="DP163" s="37" t="str"/>
      <c r="DQ163" s="37" t="str"/>
      <c r="DR163" s="37" t="str"/>
      <c r="DS163" s="37" t="str"/>
      <c r="DT163" s="37" t="str"/>
      <c r="DU163" s="37" t="str"/>
      <c r="DV163" s="37" t="str"/>
      <c r="DW163" s="37" t="str"/>
      <c r="DX163" s="37" t="str"/>
      <c r="DY163" s="37" t="str"/>
      <c r="DZ163" s="37" t="str"/>
      <c r="EA163" s="37" t="str"/>
      <c r="EB163" s="37" t="str"/>
      <c r="EC163" s="37" t="str"/>
      <c r="ED163" s="37" t="str"/>
      <c r="EE163" s="37" t="str"/>
      <c r="EF163" s="37" t="str"/>
      <c r="EG163" s="37" t="str"/>
      <c r="EH163" s="37" t="str"/>
      <c r="EI163" s="37" t="str"/>
      <c r="EJ163" s="37" t="str"/>
      <c r="EK163" s="37" t="str"/>
      <c r="EL163" s="37" t="str"/>
      <c r="EM163" s="37" t="str"/>
    </row>
    <row r="164">
      <c r="B164" s="37" t="str"/>
      <c r="C164" s="37" t="str"/>
      <c r="D164" s="37" t="str"/>
      <c r="E164" s="37" t="str"/>
      <c r="F164" s="37" t="str"/>
      <c r="G164" s="37" t="str"/>
      <c r="H164" s="37" t="str"/>
      <c r="I164" s="37" t="str"/>
      <c r="J164" s="37" t="str"/>
      <c r="K164" s="37" t="str"/>
      <c r="L164" s="37" t="str"/>
      <c r="M164" s="37" t="str"/>
      <c r="N164" s="37" t="str"/>
      <c r="O164" s="37" t="str"/>
      <c r="P164" s="37" t="str"/>
      <c r="Q164" s="37" t="str"/>
      <c r="R164" s="37" t="str"/>
      <c r="S164" s="37" t="str"/>
      <c r="T164" s="37" t="str"/>
      <c r="U164" s="37" t="str"/>
      <c r="V164" s="37" t="str"/>
      <c r="W164" s="37" t="str"/>
      <c r="X164" s="37" t="str"/>
      <c r="Y164" s="37" t="str"/>
      <c r="Z164" s="37" t="str"/>
      <c r="AA164" s="37" t="str"/>
      <c r="AB164" s="37" t="str"/>
      <c r="AC164" s="37" t="str"/>
      <c r="AD164" s="37" t="str"/>
      <c r="AE164" s="37" t="str"/>
      <c r="AF164" s="37" t="str"/>
      <c r="AG164" s="37" t="str"/>
      <c r="AH164" s="37" t="str"/>
      <c r="AI164" s="37" t="str"/>
      <c r="AJ164" s="37" t="str"/>
      <c r="AK164" s="37" t="str"/>
      <c r="AL164" s="37" t="str"/>
      <c r="AM164" s="37" t="str"/>
      <c r="AN164" s="37" t="str"/>
      <c r="AO164" s="37" t="str"/>
      <c r="AP164" s="37" t="str"/>
      <c r="AQ164" s="37" t="str"/>
      <c r="AR164" s="37" t="str"/>
      <c r="AS164" s="37" t="str"/>
      <c r="AT164" s="37" t="str"/>
      <c r="AU164" s="37" t="str"/>
      <c r="AV164" s="37" t="str"/>
      <c r="AW164" s="37" t="str"/>
      <c r="AX164" s="37" t="str"/>
      <c r="AY164" s="37" t="str"/>
      <c r="AZ164" s="37" t="str"/>
      <c r="BA164" s="37" t="str"/>
      <c r="BB164" s="37" t="str"/>
      <c r="BC164" s="37" t="str"/>
      <c r="BD164" s="37" t="str"/>
      <c r="BE164" s="37" t="str"/>
      <c r="BF164" s="37" t="str"/>
      <c r="BG164" s="37" t="str"/>
      <c r="BH164" s="37" t="str"/>
      <c r="BI164" s="37" t="str"/>
      <c r="BJ164" s="37" t="str"/>
      <c r="BK164" s="37" t="str"/>
      <c r="BL164" s="37" t="str"/>
      <c r="BM164" s="37" t="str"/>
      <c r="BN164" s="37" t="str"/>
      <c r="BO164" s="37" t="str"/>
      <c r="BP164" s="37" t="str"/>
      <c r="BQ164" s="37" t="str"/>
      <c r="BR164" s="37" t="str"/>
      <c r="BS164" s="37" t="str"/>
      <c r="BT164" s="37" t="str"/>
      <c r="BU164" s="37" t="str"/>
      <c r="BV164" s="37" t="str"/>
      <c r="BW164" s="37" t="str"/>
      <c r="BX164" s="37" t="str"/>
      <c r="BY164" s="37" t="str"/>
      <c r="BZ164" s="37" t="str"/>
      <c r="CA164" s="37" t="str"/>
      <c r="CB164" s="37" t="str"/>
      <c r="CC164" s="37" t="str"/>
      <c r="CD164" s="37" t="str"/>
      <c r="CE164" s="37" t="str"/>
      <c r="CF164" s="37" t="str"/>
      <c r="CG164" s="37" t="str"/>
      <c r="CH164" s="37" t="str"/>
      <c r="CI164" s="37" t="str"/>
      <c r="CJ164" s="37" t="str"/>
      <c r="CK164" s="37" t="str"/>
      <c r="CL164" s="37" t="str"/>
      <c r="CM164" s="37" t="str"/>
      <c r="CN164" s="37" t="str"/>
      <c r="CO164" s="37" t="str"/>
      <c r="CP164" s="37" t="str"/>
      <c r="CQ164" s="37" t="str"/>
      <c r="CR164" s="37" t="str"/>
      <c r="CS164" s="37" t="str"/>
      <c r="CT164" s="37" t="str"/>
      <c r="CU164" s="37" t="str"/>
      <c r="CV164" s="37" t="str"/>
      <c r="CW164" s="37" t="str"/>
      <c r="CX164" s="37" t="str"/>
      <c r="CY164" s="37" t="str"/>
      <c r="CZ164" s="37" t="str"/>
      <c r="DA164" s="37" t="str"/>
      <c r="DB164" s="37" t="str"/>
      <c r="DC164" s="37" t="str"/>
      <c r="DD164" s="37" t="str"/>
      <c r="DE164" s="37" t="str"/>
      <c r="DF164" s="37" t="str"/>
      <c r="DG164" s="37" t="str"/>
      <c r="DH164" s="37" t="str"/>
      <c r="DI164" s="37" t="str"/>
      <c r="DJ164" s="37" t="str"/>
      <c r="DK164" s="37" t="str"/>
      <c r="DL164" s="37" t="str"/>
      <c r="DM164" s="37" t="str"/>
      <c r="DN164" s="37" t="str"/>
      <c r="DO164" s="37" t="str"/>
      <c r="DP164" s="37" t="str"/>
      <c r="DQ164" s="37" t="str"/>
      <c r="DR164" s="37" t="str"/>
      <c r="DS164" s="37" t="str"/>
      <c r="DT164" s="37" t="str"/>
      <c r="DU164" s="37" t="str"/>
      <c r="DV164" s="37" t="str"/>
      <c r="DW164" s="37" t="str"/>
      <c r="DX164" s="37" t="str"/>
      <c r="DY164" s="37" t="str"/>
      <c r="DZ164" s="37" t="str"/>
      <c r="EA164" s="37" t="str"/>
      <c r="EB164" s="37" t="str"/>
      <c r="EC164" s="37" t="str"/>
      <c r="ED164" s="37" t="str"/>
      <c r="EE164" s="37" t="str"/>
      <c r="EF164" s="37" t="str"/>
      <c r="EG164" s="37" t="str"/>
      <c r="EH164" s="37" t="str"/>
      <c r="EI164" s="37" t="str"/>
      <c r="EJ164" s="37" t="str"/>
      <c r="EK164" s="37" t="str"/>
      <c r="EL164" s="37" t="str"/>
      <c r="EM164" s="37" t="str"/>
    </row>
    <row r="165">
      <c r="B165" s="37" t="str"/>
      <c r="C165" s="37" t="str"/>
      <c r="D165" s="37" t="str"/>
      <c r="E165" s="37" t="str"/>
      <c r="F165" s="37" t="str"/>
      <c r="G165" s="37" t="str"/>
      <c r="H165" s="37" t="str"/>
      <c r="I165" s="37" t="str"/>
      <c r="J165" s="37" t="str"/>
      <c r="K165" s="37" t="str"/>
      <c r="L165" s="37" t="str"/>
      <c r="M165" s="37" t="str"/>
      <c r="N165" s="37" t="str"/>
      <c r="O165" s="37" t="str"/>
      <c r="P165" s="37" t="str"/>
      <c r="Q165" s="37" t="str"/>
      <c r="R165" s="37" t="str"/>
      <c r="S165" s="37" t="str"/>
      <c r="T165" s="37" t="str"/>
      <c r="U165" s="37" t="str"/>
      <c r="V165" s="37" t="str"/>
      <c r="W165" s="37" t="str"/>
      <c r="X165" s="37" t="str"/>
      <c r="Y165" s="37" t="str"/>
      <c r="Z165" s="37" t="str"/>
      <c r="AA165" s="37" t="str"/>
      <c r="AB165" s="37" t="str"/>
      <c r="AC165" s="37" t="str"/>
      <c r="AD165" s="37" t="str"/>
      <c r="AE165" s="37" t="str"/>
      <c r="AF165" s="37" t="str"/>
      <c r="AG165" s="37" t="str"/>
      <c r="AH165" s="37" t="str"/>
      <c r="AI165" s="37" t="str"/>
      <c r="AJ165" s="37" t="str"/>
      <c r="AK165" s="37" t="str"/>
      <c r="AL165" s="37" t="str"/>
      <c r="AM165" s="37" t="str"/>
      <c r="AN165" s="37" t="str"/>
      <c r="AO165" s="37" t="str"/>
      <c r="AP165" s="37" t="str"/>
      <c r="AQ165" s="37" t="str"/>
      <c r="AR165" s="37" t="str"/>
      <c r="AS165" s="37" t="str"/>
      <c r="AT165" s="37" t="str"/>
      <c r="AU165" s="37" t="str"/>
      <c r="AV165" s="37" t="str"/>
      <c r="AW165" s="37" t="str"/>
      <c r="AX165" s="37" t="str"/>
      <c r="AY165" s="37" t="str"/>
      <c r="AZ165" s="37" t="str"/>
      <c r="BA165" s="37" t="str"/>
      <c r="BB165" s="37" t="str"/>
      <c r="BC165" s="37" t="str"/>
      <c r="BD165" s="37" t="str"/>
      <c r="BE165" s="37" t="str"/>
      <c r="BF165" s="37" t="str"/>
      <c r="BG165" s="37" t="str"/>
      <c r="BH165" s="37" t="str"/>
      <c r="BI165" s="37" t="str"/>
      <c r="BJ165" s="37" t="str"/>
      <c r="BK165" s="37" t="str"/>
      <c r="BL165" s="37" t="str"/>
      <c r="BM165" s="37" t="str"/>
      <c r="BN165" s="37" t="str"/>
      <c r="BO165" s="37" t="str"/>
      <c r="BP165" s="37" t="str"/>
      <c r="BQ165" s="37" t="str"/>
      <c r="BR165" s="37" t="str"/>
      <c r="BS165" s="37" t="str"/>
      <c r="BT165" s="37" t="str"/>
      <c r="BU165" s="37" t="str"/>
      <c r="BV165" s="37" t="str"/>
      <c r="BW165" s="37" t="str"/>
      <c r="BX165" s="37" t="str"/>
      <c r="BY165" s="37" t="str"/>
      <c r="BZ165" s="37" t="str"/>
      <c r="CA165" s="37" t="str"/>
      <c r="CB165" s="37" t="str"/>
      <c r="CC165" s="37" t="str"/>
      <c r="CD165" s="37" t="str"/>
      <c r="CE165" s="37" t="str"/>
      <c r="CF165" s="37" t="str"/>
      <c r="CG165" s="37" t="str"/>
      <c r="CH165" s="37" t="str"/>
      <c r="CI165" s="37" t="str"/>
      <c r="CJ165" s="37" t="str"/>
      <c r="CK165" s="37" t="str"/>
      <c r="CL165" s="37" t="str"/>
      <c r="CM165" s="37" t="str"/>
      <c r="CN165" s="37" t="str"/>
      <c r="CO165" s="37" t="str"/>
      <c r="CP165" s="37" t="str"/>
      <c r="CQ165" s="37" t="str"/>
      <c r="CR165" s="37" t="str"/>
      <c r="CS165" s="37" t="str"/>
      <c r="CT165" s="37" t="str"/>
      <c r="CU165" s="37" t="str"/>
      <c r="CV165" s="37" t="str"/>
      <c r="CW165" s="37" t="str"/>
      <c r="CX165" s="37" t="str"/>
      <c r="CY165" s="37" t="str"/>
      <c r="CZ165" s="37" t="str"/>
      <c r="DA165" s="37" t="str"/>
      <c r="DB165" s="37" t="str"/>
      <c r="DC165" s="37" t="str"/>
      <c r="DD165" s="37" t="str"/>
      <c r="DE165" s="37" t="str"/>
      <c r="DF165" s="37" t="str"/>
      <c r="DG165" s="37" t="str"/>
      <c r="DH165" s="37" t="str"/>
      <c r="DI165" s="37" t="str"/>
      <c r="DJ165" s="37" t="str"/>
      <c r="DK165" s="37" t="str"/>
      <c r="DL165" s="37" t="str"/>
      <c r="DM165" s="37" t="str"/>
      <c r="DN165" s="37" t="str"/>
      <c r="DO165" s="37" t="str"/>
      <c r="DP165" s="37" t="str"/>
      <c r="DQ165" s="37" t="str"/>
      <c r="DR165" s="37" t="str"/>
      <c r="DS165" s="37" t="str"/>
      <c r="DT165" s="37" t="str"/>
      <c r="DU165" s="37" t="str"/>
      <c r="DV165" s="37" t="str"/>
      <c r="DW165" s="37" t="str"/>
      <c r="DX165" s="37" t="str"/>
      <c r="DY165" s="37" t="str"/>
      <c r="DZ165" s="37" t="str"/>
      <c r="EA165" s="37" t="str"/>
      <c r="EB165" s="37" t="str"/>
      <c r="EC165" s="37" t="str"/>
      <c r="ED165" s="37" t="str"/>
      <c r="EE165" s="37" t="str"/>
      <c r="EF165" s="37" t="str"/>
      <c r="EG165" s="37" t="str"/>
      <c r="EH165" s="37" t="str"/>
      <c r="EI165" s="37" t="str"/>
      <c r="EJ165" s="37" t="str"/>
      <c r="EK165" s="37" t="str"/>
      <c r="EL165" s="37" t="str"/>
      <c r="EM165" s="37" t="str"/>
    </row>
    <row r="166">
      <c r="B166" s="37" t="str"/>
      <c r="C166" s="37" t="str"/>
      <c r="D166" s="37" t="str"/>
      <c r="E166" s="37" t="str"/>
      <c r="F166" s="37" t="str"/>
      <c r="G166" s="37" t="str"/>
      <c r="H166" s="37" t="str"/>
      <c r="I166" s="37" t="str"/>
      <c r="J166" s="37" t="str"/>
      <c r="K166" s="37" t="str"/>
      <c r="L166" s="37" t="str"/>
      <c r="M166" s="37" t="str"/>
      <c r="N166" s="37" t="str"/>
      <c r="O166" s="37" t="str"/>
      <c r="P166" s="37" t="str"/>
      <c r="Q166" s="37" t="str"/>
      <c r="R166" s="37" t="str"/>
      <c r="S166" s="37" t="str"/>
      <c r="T166" s="37" t="str"/>
      <c r="U166" s="37" t="str"/>
      <c r="V166" s="37" t="str"/>
      <c r="W166" s="37" t="str"/>
      <c r="X166" s="37" t="str"/>
      <c r="Y166" s="37" t="str"/>
      <c r="Z166" s="37" t="str"/>
      <c r="AA166" s="37" t="str"/>
      <c r="AB166" s="37" t="str"/>
      <c r="AC166" s="37" t="str"/>
      <c r="AD166" s="37" t="str"/>
      <c r="AE166" s="37" t="str"/>
      <c r="AF166" s="37" t="str"/>
      <c r="AG166" s="37" t="str"/>
      <c r="AH166" s="37" t="str"/>
      <c r="AI166" s="37" t="str"/>
      <c r="AJ166" s="37" t="str"/>
      <c r="AK166" s="37" t="str"/>
      <c r="AL166" s="37" t="str"/>
      <c r="AM166" s="37" t="str"/>
      <c r="AN166" s="37" t="str"/>
      <c r="AO166" s="37" t="str"/>
      <c r="AP166" s="37" t="str"/>
      <c r="AQ166" s="37" t="str"/>
      <c r="AR166" s="37" t="str"/>
      <c r="AS166" s="37" t="str"/>
      <c r="AT166" s="37" t="str"/>
      <c r="AU166" s="37" t="str"/>
      <c r="AV166" s="37" t="str"/>
      <c r="AW166" s="37" t="str"/>
      <c r="AX166" s="37" t="str"/>
      <c r="AY166" s="37" t="str"/>
      <c r="AZ166" s="37" t="str"/>
      <c r="BA166" s="37" t="str"/>
      <c r="BB166" s="37" t="str"/>
      <c r="BC166" s="37" t="str"/>
      <c r="BD166" s="37" t="str"/>
      <c r="BE166" s="37" t="str"/>
      <c r="BF166" s="37" t="str"/>
      <c r="BG166" s="37" t="str"/>
      <c r="BH166" s="37" t="str"/>
      <c r="BI166" s="37" t="str"/>
      <c r="BJ166" s="37" t="str"/>
      <c r="BK166" s="37" t="str"/>
      <c r="BL166" s="37" t="str"/>
      <c r="BM166" s="37" t="str"/>
      <c r="BN166" s="37" t="str"/>
      <c r="BO166" s="37" t="str"/>
      <c r="BP166" s="37" t="str"/>
      <c r="BQ166" s="37" t="str"/>
      <c r="BR166" s="37" t="str"/>
      <c r="BS166" s="37" t="str"/>
      <c r="BT166" s="37" t="str"/>
      <c r="BU166" s="37" t="str"/>
      <c r="BV166" s="37" t="str"/>
      <c r="BW166" s="37" t="str"/>
      <c r="BX166" s="37" t="str"/>
      <c r="BY166" s="37" t="str"/>
      <c r="BZ166" s="37" t="str"/>
      <c r="CA166" s="37" t="str"/>
      <c r="CB166" s="37" t="str"/>
      <c r="CC166" s="37" t="str"/>
      <c r="CD166" s="37" t="str"/>
      <c r="CE166" s="37" t="str"/>
      <c r="CF166" s="37" t="str"/>
      <c r="CG166" s="37" t="str"/>
      <c r="CH166" s="37" t="str"/>
      <c r="CI166" s="37" t="str"/>
      <c r="CJ166" s="37" t="str"/>
      <c r="CK166" s="37" t="str"/>
      <c r="CL166" s="37" t="str"/>
      <c r="CM166" s="37" t="str"/>
      <c r="CN166" s="37" t="str"/>
      <c r="CO166" s="37" t="str"/>
      <c r="CP166" s="37" t="str"/>
      <c r="CQ166" s="37" t="str"/>
      <c r="CR166" s="37" t="str"/>
      <c r="CS166" s="37" t="str"/>
      <c r="CT166" s="37" t="str"/>
      <c r="CU166" s="37" t="str"/>
      <c r="CV166" s="37" t="str"/>
      <c r="CW166" s="37" t="str"/>
      <c r="CX166" s="37" t="str"/>
      <c r="CY166" s="37" t="str"/>
      <c r="CZ166" s="37" t="str"/>
      <c r="DA166" s="37" t="str"/>
      <c r="DB166" s="37" t="str"/>
      <c r="DC166" s="37" t="str"/>
      <c r="DD166" s="37" t="str"/>
      <c r="DE166" s="37" t="str"/>
      <c r="DF166" s="37" t="str"/>
      <c r="DG166" s="37" t="str"/>
      <c r="DH166" s="37" t="str"/>
      <c r="DI166" s="37" t="str"/>
      <c r="DJ166" s="37" t="str"/>
      <c r="DK166" s="37" t="str"/>
      <c r="DL166" s="37" t="str"/>
      <c r="DM166" s="37" t="str"/>
      <c r="DN166" s="37" t="str"/>
      <c r="DO166" s="37" t="str"/>
      <c r="DP166" s="37" t="str"/>
      <c r="DQ166" s="37" t="str"/>
      <c r="DR166" s="37" t="str"/>
      <c r="DS166" s="37" t="str"/>
      <c r="DT166" s="37" t="str"/>
      <c r="DU166" s="37" t="str"/>
      <c r="DV166" s="37" t="str"/>
      <c r="DW166" s="37" t="str"/>
      <c r="DX166" s="37" t="str"/>
      <c r="DY166" s="37" t="str"/>
      <c r="DZ166" s="37" t="str"/>
      <c r="EA166" s="37" t="str"/>
      <c r="EB166" s="37" t="str"/>
      <c r="EC166" s="37" t="str"/>
      <c r="ED166" s="37" t="str"/>
      <c r="EE166" s="37" t="str"/>
      <c r="EF166" s="37" t="str"/>
      <c r="EG166" s="37" t="str"/>
      <c r="EH166" s="37" t="str"/>
      <c r="EI166" s="37" t="str"/>
      <c r="EJ166" s="37" t="str"/>
      <c r="EK166" s="37" t="str"/>
      <c r="EL166" s="37" t="str"/>
      <c r="EM166" s="37" t="str"/>
    </row>
    <row r="167">
      <c r="B167" s="37" t="str"/>
      <c r="C167" s="37" t="str"/>
      <c r="D167" s="37" t="str"/>
      <c r="E167" s="37" t="str"/>
      <c r="F167" s="37" t="str"/>
      <c r="G167" s="37" t="str"/>
      <c r="H167" s="37" t="str"/>
      <c r="I167" s="37" t="str"/>
      <c r="J167" s="37" t="str"/>
      <c r="K167" s="37" t="str"/>
      <c r="L167" s="37" t="str"/>
      <c r="M167" s="37" t="str"/>
      <c r="N167" s="37" t="str"/>
      <c r="O167" s="37" t="str"/>
      <c r="P167" s="37" t="str"/>
      <c r="Q167" s="37" t="str"/>
      <c r="R167" s="37" t="str"/>
      <c r="S167" s="37" t="str"/>
      <c r="T167" s="37" t="str"/>
      <c r="U167" s="37" t="str"/>
      <c r="V167" s="37" t="str"/>
      <c r="W167" s="37" t="str"/>
      <c r="X167" s="37" t="str"/>
      <c r="Y167" s="37" t="str"/>
      <c r="Z167" s="37" t="str"/>
      <c r="AA167" s="37" t="str"/>
      <c r="AB167" s="37" t="str"/>
      <c r="AC167" s="37" t="str"/>
      <c r="AD167" s="37" t="str"/>
      <c r="AE167" s="37" t="str"/>
      <c r="AF167" s="37" t="str"/>
      <c r="AG167" s="37" t="str"/>
      <c r="AH167" s="37" t="str"/>
      <c r="AI167" s="37" t="str"/>
      <c r="AJ167" s="37" t="str"/>
      <c r="AK167" s="37" t="str"/>
      <c r="AL167" s="37" t="str"/>
      <c r="AM167" s="37" t="str"/>
      <c r="AN167" s="37" t="str"/>
      <c r="AO167" s="37" t="str"/>
      <c r="AP167" s="37" t="str"/>
      <c r="AQ167" s="37" t="str"/>
      <c r="AR167" s="37" t="str"/>
      <c r="AS167" s="37" t="str"/>
      <c r="AT167" s="37" t="str"/>
      <c r="AU167" s="37" t="str"/>
      <c r="AV167" s="37" t="str"/>
      <c r="AW167" s="37" t="str"/>
      <c r="AX167" s="37" t="str"/>
      <c r="AY167" s="37" t="str"/>
      <c r="AZ167" s="37" t="str"/>
      <c r="BA167" s="37" t="str"/>
      <c r="BB167" s="37" t="str"/>
      <c r="BC167" s="37" t="str"/>
      <c r="BD167" s="37" t="str"/>
      <c r="BE167" s="37" t="str"/>
      <c r="BF167" s="37" t="str"/>
      <c r="BG167" s="37" t="str"/>
      <c r="BH167" s="37" t="str"/>
      <c r="BI167" s="37" t="str"/>
      <c r="BJ167" s="37" t="str"/>
      <c r="BK167" s="37" t="str"/>
      <c r="BL167" s="37" t="str"/>
      <c r="BM167" s="37" t="str"/>
      <c r="BN167" s="37" t="str"/>
      <c r="BO167" s="37" t="str"/>
      <c r="BP167" s="37" t="str"/>
      <c r="BQ167" s="37" t="str"/>
      <c r="BR167" s="37" t="str"/>
      <c r="BS167" s="37" t="str"/>
      <c r="BT167" s="37" t="str"/>
      <c r="BU167" s="37" t="str"/>
      <c r="BV167" s="37" t="str"/>
      <c r="BW167" s="37" t="str"/>
      <c r="BX167" s="37" t="str"/>
      <c r="BY167" s="37" t="str"/>
      <c r="BZ167" s="37" t="str"/>
      <c r="CA167" s="37" t="str"/>
      <c r="CB167" s="37" t="str"/>
      <c r="CC167" s="37" t="str"/>
      <c r="CD167" s="37" t="str"/>
      <c r="CE167" s="37" t="str"/>
      <c r="CF167" s="37" t="str"/>
      <c r="CG167" s="37" t="str"/>
      <c r="CH167" s="37" t="str"/>
      <c r="CI167" s="37" t="str"/>
      <c r="CJ167" s="37" t="str"/>
      <c r="CK167" s="37" t="str"/>
      <c r="CL167" s="37" t="str"/>
      <c r="CM167" s="37" t="str"/>
      <c r="CN167" s="37" t="str"/>
      <c r="CO167" s="37" t="str"/>
      <c r="CP167" s="37" t="str"/>
      <c r="CQ167" s="37" t="str"/>
      <c r="CR167" s="37" t="str"/>
      <c r="CS167" s="37" t="str"/>
      <c r="CT167" s="37" t="str"/>
      <c r="CU167" s="37" t="str"/>
      <c r="CV167" s="37" t="str"/>
      <c r="CW167" s="37" t="str"/>
      <c r="CX167" s="37" t="str"/>
      <c r="CY167" s="37" t="str"/>
      <c r="CZ167" s="37" t="str"/>
      <c r="DA167" s="37" t="str"/>
      <c r="DB167" s="37" t="str"/>
      <c r="DC167" s="37" t="str"/>
      <c r="DD167" s="37" t="str"/>
      <c r="DE167" s="37" t="str"/>
      <c r="DF167" s="37" t="str"/>
      <c r="DG167" s="37" t="str"/>
      <c r="DH167" s="37" t="str"/>
      <c r="DI167" s="37" t="str"/>
      <c r="DJ167" s="37" t="str"/>
      <c r="DK167" s="37" t="str"/>
      <c r="DL167" s="37" t="str"/>
      <c r="DM167" s="37" t="str"/>
      <c r="DN167" s="37" t="str"/>
      <c r="DO167" s="37" t="str"/>
      <c r="DP167" s="37" t="str"/>
      <c r="DQ167" s="37" t="str"/>
      <c r="DR167" s="37" t="str"/>
      <c r="DS167" s="37" t="str"/>
      <c r="DT167" s="37" t="str"/>
      <c r="DU167" s="37" t="str"/>
      <c r="DV167" s="37" t="str"/>
      <c r="DW167" s="37" t="str"/>
      <c r="DX167" s="37" t="str"/>
      <c r="DY167" s="37" t="str"/>
      <c r="DZ167" s="37" t="str"/>
      <c r="EA167" s="37" t="str"/>
      <c r="EB167" s="37" t="str"/>
      <c r="EC167" s="37" t="str"/>
      <c r="ED167" s="37" t="str"/>
      <c r="EE167" s="37" t="str"/>
      <c r="EF167" s="37" t="str"/>
      <c r="EG167" s="37" t="str"/>
      <c r="EH167" s="37" t="str"/>
      <c r="EI167" s="37" t="str"/>
      <c r="EJ167" s="37" t="str"/>
      <c r="EK167" s="37" t="str"/>
      <c r="EL167" s="37" t="str"/>
      <c r="EM167" s="37" t="str"/>
    </row>
    <row r="168">
      <c r="B168" s="37" t="str"/>
      <c r="C168" s="37" t="str"/>
      <c r="D168" s="37" t="str"/>
      <c r="E168" s="37" t="str"/>
      <c r="F168" s="37" t="str"/>
      <c r="G168" s="37" t="str"/>
      <c r="H168" s="37" t="str"/>
      <c r="I168" s="37" t="str"/>
      <c r="J168" s="37" t="str"/>
      <c r="K168" s="37" t="str"/>
      <c r="L168" s="37" t="str"/>
      <c r="M168" s="37" t="str"/>
      <c r="N168" s="37" t="str"/>
      <c r="O168" s="37" t="str"/>
      <c r="P168" s="37" t="str"/>
      <c r="Q168" s="37" t="str"/>
      <c r="R168" s="37" t="str"/>
      <c r="S168" s="37" t="str"/>
      <c r="T168" s="37" t="str"/>
      <c r="U168" s="37" t="str"/>
      <c r="V168" s="37" t="str"/>
      <c r="W168" s="37" t="str"/>
      <c r="X168" s="37" t="str"/>
      <c r="Y168" s="37" t="str"/>
      <c r="Z168" s="37" t="str"/>
      <c r="AA168" s="37" t="str"/>
      <c r="AB168" s="37" t="str"/>
      <c r="AC168" s="37" t="str"/>
      <c r="AD168" s="37" t="str"/>
      <c r="AE168" s="37" t="str"/>
      <c r="AF168" s="37" t="str"/>
      <c r="AG168" s="37" t="str"/>
      <c r="AH168" s="37" t="str"/>
      <c r="AI168" s="37" t="str"/>
      <c r="AJ168" s="37" t="str"/>
      <c r="AK168" s="37" t="str"/>
      <c r="AL168" s="37" t="str"/>
      <c r="AM168" s="37" t="str"/>
      <c r="AN168" s="37" t="str"/>
      <c r="AO168" s="37" t="str"/>
      <c r="AP168" s="37" t="str"/>
      <c r="AQ168" s="37" t="str"/>
      <c r="AR168" s="37" t="str"/>
      <c r="AS168" s="37" t="str"/>
      <c r="AT168" s="37" t="str"/>
      <c r="AU168" s="37" t="str"/>
      <c r="AV168" s="37" t="str"/>
      <c r="AW168" s="37" t="str"/>
      <c r="AX168" s="37" t="str"/>
      <c r="AY168" s="37" t="str"/>
      <c r="AZ168" s="37" t="str"/>
      <c r="BA168" s="37" t="str"/>
      <c r="BB168" s="37" t="str"/>
      <c r="BC168" s="37" t="str"/>
      <c r="BD168" s="37" t="str"/>
      <c r="BE168" s="37" t="str"/>
      <c r="BF168" s="37" t="str"/>
      <c r="BG168" s="37" t="str"/>
      <c r="BH168" s="37" t="str"/>
      <c r="BI168" s="37" t="str"/>
      <c r="BJ168" s="37" t="str"/>
      <c r="BK168" s="37" t="str"/>
      <c r="BL168" s="37" t="str"/>
      <c r="BM168" s="37" t="str"/>
      <c r="BN168" s="37" t="str"/>
      <c r="BO168" s="37" t="str"/>
      <c r="BP168" s="37" t="str"/>
      <c r="BQ168" s="37" t="str"/>
      <c r="BR168" s="37" t="str"/>
      <c r="BS168" s="37" t="str"/>
      <c r="BT168" s="37" t="str"/>
      <c r="BU168" s="37" t="str"/>
      <c r="BV168" s="37" t="str"/>
      <c r="BW168" s="37" t="str"/>
      <c r="BX168" s="37" t="str"/>
      <c r="BY168" s="37" t="str"/>
      <c r="BZ168" s="37" t="str"/>
      <c r="CA168" s="37" t="str"/>
      <c r="CB168" s="37" t="str"/>
      <c r="CC168" s="37" t="str"/>
      <c r="CD168" s="37" t="str"/>
      <c r="CE168" s="37" t="str"/>
      <c r="CF168" s="37" t="str"/>
      <c r="CG168" s="37" t="str"/>
      <c r="CH168" s="37" t="str"/>
      <c r="CI168" s="37" t="str"/>
      <c r="CJ168" s="37" t="str"/>
      <c r="CK168" s="37" t="str"/>
      <c r="CL168" s="37" t="str"/>
      <c r="CM168" s="37" t="str"/>
      <c r="CN168" s="37" t="str"/>
      <c r="CO168" s="37" t="str"/>
      <c r="CP168" s="37" t="str"/>
      <c r="CQ168" s="37" t="str"/>
      <c r="CR168" s="37" t="str"/>
      <c r="CS168" s="37" t="str"/>
      <c r="CT168" s="37" t="str"/>
      <c r="CU168" s="37" t="str"/>
      <c r="CV168" s="37" t="str"/>
      <c r="CW168" s="37" t="str"/>
      <c r="CX168" s="37" t="str"/>
      <c r="CY168" s="37" t="str"/>
      <c r="CZ168" s="37" t="str"/>
      <c r="DA168" s="37" t="str"/>
      <c r="DB168" s="37" t="str"/>
      <c r="DC168" s="37" t="str"/>
      <c r="DD168" s="37" t="str"/>
      <c r="DE168" s="37" t="str"/>
      <c r="DF168" s="37" t="str"/>
      <c r="DG168" s="37" t="str"/>
      <c r="DH168" s="37" t="str"/>
      <c r="DI168" s="37" t="str"/>
      <c r="DJ168" s="37" t="str"/>
      <c r="DK168" s="37" t="str"/>
      <c r="DL168" s="37" t="str"/>
      <c r="DM168" s="37" t="str"/>
      <c r="DN168" s="37" t="str"/>
      <c r="DO168" s="37" t="str"/>
      <c r="DP168" s="37" t="str"/>
      <c r="DQ168" s="37" t="str"/>
      <c r="DR168" s="37" t="str"/>
      <c r="DS168" s="37" t="str"/>
      <c r="DT168" s="37" t="str"/>
      <c r="DU168" s="37" t="str"/>
      <c r="DV168" s="37" t="str"/>
      <c r="DW168" s="37" t="str"/>
      <c r="DX168" s="37" t="str"/>
      <c r="DY168" s="37" t="str"/>
      <c r="DZ168" s="37" t="str"/>
      <c r="EA168" s="37" t="str"/>
      <c r="EB168" s="37" t="str"/>
      <c r="EC168" s="37" t="str"/>
      <c r="ED168" s="37" t="str"/>
      <c r="EE168" s="37" t="str"/>
      <c r="EF168" s="37" t="str"/>
      <c r="EG168" s="37" t="str"/>
      <c r="EH168" s="37" t="str"/>
      <c r="EI168" s="37" t="str"/>
      <c r="EJ168" s="37" t="str"/>
      <c r="EK168" s="37" t="str"/>
      <c r="EL168" s="37" t="str"/>
      <c r="EM168" s="37" t="str"/>
    </row>
    <row r="169">
      <c r="B169" s="37" t="str"/>
      <c r="C169" s="37" t="str"/>
      <c r="D169" s="37" t="str"/>
      <c r="E169" s="37" t="str"/>
      <c r="F169" s="37" t="str"/>
      <c r="G169" s="37" t="str"/>
      <c r="H169" s="37" t="str"/>
      <c r="I169" s="37" t="str"/>
      <c r="J169" s="37" t="str"/>
      <c r="K169" s="37" t="str"/>
      <c r="L169" s="37" t="str"/>
      <c r="M169" s="37" t="str"/>
      <c r="N169" s="37" t="str"/>
      <c r="O169" s="37" t="str"/>
      <c r="P169" s="37" t="str"/>
      <c r="Q169" s="37" t="str"/>
      <c r="R169" s="37" t="str"/>
      <c r="S169" s="37" t="str"/>
      <c r="T169" s="37" t="str"/>
      <c r="U169" s="37" t="str"/>
      <c r="V169" s="37" t="str"/>
      <c r="W169" s="37" t="str"/>
      <c r="X169" s="37" t="str"/>
      <c r="Y169" s="37" t="str"/>
      <c r="Z169" s="37" t="str"/>
      <c r="AA169" s="37" t="str"/>
      <c r="AB169" s="37" t="str"/>
      <c r="AC169" s="37" t="str"/>
      <c r="AD169" s="37" t="str"/>
      <c r="AE169" s="37" t="str"/>
      <c r="AF169" s="37" t="str"/>
      <c r="AG169" s="37" t="str"/>
      <c r="AH169" s="37" t="str"/>
      <c r="AI169" s="37" t="str"/>
      <c r="AJ169" s="37" t="str"/>
      <c r="AK169" s="37" t="str"/>
      <c r="AL169" s="37" t="str"/>
      <c r="AM169" s="37" t="str"/>
      <c r="AN169" s="37" t="str"/>
      <c r="AO169" s="37" t="str"/>
      <c r="AP169" s="37" t="str"/>
      <c r="AQ169" s="37" t="str"/>
      <c r="AR169" s="37" t="str"/>
      <c r="AS169" s="37" t="str"/>
      <c r="AT169" s="37" t="str"/>
      <c r="AU169" s="37" t="str"/>
      <c r="AV169" s="37" t="str"/>
      <c r="AW169" s="37" t="str"/>
      <c r="AX169" s="37" t="str"/>
      <c r="AY169" s="37" t="str"/>
      <c r="AZ169" s="37" t="str"/>
      <c r="BA169" s="37" t="str"/>
      <c r="BB169" s="37" t="str"/>
      <c r="BC169" s="37" t="str"/>
      <c r="BD169" s="37" t="str"/>
      <c r="BE169" s="37" t="str"/>
      <c r="BF169" s="37" t="str"/>
      <c r="BG169" s="37" t="str"/>
      <c r="BH169" s="37" t="str"/>
      <c r="BI169" s="37" t="str"/>
      <c r="BJ169" s="37" t="str"/>
      <c r="BK169" s="37" t="str"/>
      <c r="BL169" s="37" t="str"/>
      <c r="BM169" s="37" t="str"/>
      <c r="BN169" s="37" t="str"/>
      <c r="BO169" s="37" t="str"/>
      <c r="BP169" s="37" t="str"/>
      <c r="BQ169" s="37" t="str"/>
      <c r="BR169" s="37" t="str"/>
      <c r="BS169" s="37" t="str"/>
      <c r="BT169" s="37" t="str"/>
      <c r="BU169" s="37" t="str"/>
      <c r="BV169" s="37" t="str"/>
      <c r="BW169" s="37" t="str"/>
      <c r="BX169" s="37" t="str"/>
      <c r="BY169" s="37" t="str"/>
      <c r="BZ169" s="37" t="str"/>
      <c r="CA169" s="37" t="str"/>
      <c r="CB169" s="37" t="str"/>
      <c r="CC169" s="37" t="str"/>
      <c r="CD169" s="37" t="str"/>
      <c r="CE169" s="37" t="str"/>
      <c r="CF169" s="37" t="str"/>
      <c r="CG169" s="37" t="str"/>
      <c r="CH169" s="37" t="str"/>
      <c r="CI169" s="37" t="str"/>
      <c r="CJ169" s="37" t="str"/>
      <c r="CK169" s="37" t="str"/>
      <c r="CL169" s="37" t="str"/>
      <c r="CM169" s="37" t="str"/>
      <c r="CN169" s="37" t="str"/>
      <c r="CO169" s="37" t="str"/>
      <c r="CP169" s="37" t="str"/>
      <c r="CQ169" s="37" t="str"/>
      <c r="CR169" s="37" t="str"/>
      <c r="CS169" s="37" t="str"/>
      <c r="CT169" s="37" t="str"/>
      <c r="CU169" s="37" t="str"/>
      <c r="CV169" s="37" t="str"/>
      <c r="CW169" s="37" t="str"/>
      <c r="CX169" s="37" t="str"/>
      <c r="CY169" s="37" t="str"/>
      <c r="CZ169" s="37" t="str"/>
      <c r="DA169" s="37" t="str"/>
      <c r="DB169" s="37" t="str"/>
      <c r="DC169" s="37" t="str"/>
      <c r="DD169" s="37" t="str"/>
      <c r="DE169" s="37" t="str"/>
      <c r="DF169" s="37" t="str"/>
      <c r="DG169" s="37" t="str"/>
      <c r="DH169" s="37" t="str"/>
      <c r="DI169" s="37" t="str"/>
      <c r="DJ169" s="37" t="str"/>
      <c r="DK169" s="37" t="str"/>
      <c r="DL169" s="37" t="str"/>
      <c r="DM169" s="37" t="str"/>
      <c r="DN169" s="37" t="str"/>
      <c r="DO169" s="37" t="str"/>
      <c r="DP169" s="37" t="str"/>
      <c r="DQ169" s="37" t="str"/>
      <c r="DR169" s="37" t="str"/>
      <c r="DS169" s="37" t="str"/>
      <c r="DT169" s="37" t="str"/>
      <c r="DU169" s="37" t="str"/>
      <c r="DV169" s="37" t="str"/>
      <c r="DW169" s="37" t="str"/>
      <c r="DX169" s="37" t="str"/>
      <c r="DY169" s="37" t="str"/>
      <c r="DZ169" s="37" t="str"/>
      <c r="EA169" s="37" t="str"/>
      <c r="EB169" s="37" t="str"/>
      <c r="EC169" s="37" t="str"/>
      <c r="ED169" s="37" t="str"/>
      <c r="EE169" s="37" t="str"/>
      <c r="EF169" s="37" t="str"/>
      <c r="EG169" s="37" t="str"/>
      <c r="EH169" s="37" t="str"/>
      <c r="EI169" s="37" t="str"/>
      <c r="EJ169" s="37" t="str"/>
      <c r="EK169" s="37" t="str"/>
      <c r="EL169" s="37" t="str"/>
      <c r="EM169" s="37" t="str"/>
    </row>
    <row r="170">
      <c r="B170" s="37" t="str"/>
      <c r="C170" s="37" t="str"/>
      <c r="D170" s="37" t="str"/>
      <c r="E170" s="37" t="str"/>
      <c r="F170" s="37" t="str"/>
      <c r="G170" s="37" t="str"/>
      <c r="H170" s="37" t="str"/>
      <c r="I170" s="37" t="str"/>
      <c r="J170" s="37" t="str"/>
      <c r="K170" s="37" t="str"/>
      <c r="L170" s="37" t="str"/>
      <c r="M170" s="37" t="str"/>
      <c r="N170" s="37" t="str"/>
      <c r="O170" s="37" t="str"/>
      <c r="P170" s="37" t="str"/>
      <c r="Q170" s="37" t="str"/>
      <c r="R170" s="37" t="str"/>
      <c r="S170" s="37" t="str"/>
      <c r="T170" s="37" t="str"/>
      <c r="U170" s="37" t="str"/>
      <c r="V170" s="37" t="str"/>
      <c r="W170" s="37" t="str"/>
      <c r="X170" s="37" t="str"/>
      <c r="Y170" s="37" t="str"/>
      <c r="Z170" s="37" t="str"/>
      <c r="AA170" s="37" t="str"/>
      <c r="AB170" s="37" t="str"/>
      <c r="AC170" s="37" t="str"/>
      <c r="AD170" s="37" t="str"/>
      <c r="AE170" s="37" t="str"/>
      <c r="AF170" s="37" t="str"/>
      <c r="AG170" s="37" t="str"/>
      <c r="AH170" s="37" t="str"/>
      <c r="AI170" s="37" t="str"/>
      <c r="AJ170" s="37" t="str"/>
      <c r="AK170" s="37" t="str"/>
      <c r="AL170" s="37" t="str"/>
      <c r="AM170" s="37" t="str"/>
      <c r="AN170" s="37" t="str"/>
      <c r="AO170" s="37" t="str"/>
      <c r="AP170" s="37" t="str"/>
      <c r="AQ170" s="37" t="str"/>
      <c r="AR170" s="37" t="str"/>
      <c r="AS170" s="37" t="str"/>
      <c r="AT170" s="37" t="str"/>
      <c r="AU170" s="37" t="str"/>
      <c r="AV170" s="37" t="str"/>
      <c r="AW170" s="37" t="str"/>
      <c r="AX170" s="37" t="str"/>
      <c r="AY170" s="37" t="str"/>
      <c r="AZ170" s="37" t="str"/>
      <c r="BA170" s="37" t="str"/>
      <c r="BB170" s="37" t="str"/>
      <c r="BC170" s="37" t="str"/>
      <c r="BD170" s="37" t="str"/>
      <c r="BE170" s="37" t="str"/>
      <c r="BF170" s="37" t="str"/>
      <c r="BG170" s="37" t="str"/>
      <c r="BH170" s="37" t="str"/>
      <c r="BI170" s="37" t="str"/>
      <c r="BJ170" s="37" t="str"/>
      <c r="BK170" s="37" t="str"/>
      <c r="BL170" s="37" t="str"/>
      <c r="BM170" s="37" t="str"/>
      <c r="BN170" s="37" t="str"/>
      <c r="BO170" s="37" t="str"/>
      <c r="BP170" s="37" t="str"/>
      <c r="BQ170" s="37" t="str"/>
      <c r="BR170" s="37" t="str"/>
      <c r="BS170" s="37" t="str"/>
      <c r="BT170" s="37" t="str"/>
      <c r="BU170" s="37" t="str"/>
      <c r="BV170" s="37" t="str"/>
      <c r="BW170" s="37" t="str"/>
      <c r="BX170" s="37" t="str"/>
      <c r="BY170" s="37" t="str"/>
      <c r="BZ170" s="37" t="str"/>
      <c r="CA170" s="37" t="str"/>
      <c r="CB170" s="37" t="str"/>
      <c r="CC170" s="37" t="str"/>
      <c r="CD170" s="37" t="str"/>
      <c r="CE170" s="37" t="str"/>
      <c r="CF170" s="37" t="str"/>
      <c r="CG170" s="37" t="str"/>
      <c r="CH170" s="37" t="str"/>
      <c r="CI170" s="37" t="str"/>
      <c r="CJ170" s="37" t="str"/>
      <c r="CK170" s="37" t="str"/>
      <c r="CL170" s="37" t="str"/>
      <c r="CM170" s="37" t="str"/>
      <c r="CN170" s="37" t="str"/>
      <c r="CO170" s="37" t="str"/>
      <c r="CP170" s="37" t="str"/>
      <c r="CQ170" s="37" t="str"/>
      <c r="CR170" s="37" t="str"/>
      <c r="CS170" s="37" t="str"/>
      <c r="CT170" s="37" t="str"/>
      <c r="CU170" s="37" t="str"/>
      <c r="CV170" s="37" t="str"/>
      <c r="CW170" s="37" t="str"/>
      <c r="CX170" s="37" t="str"/>
      <c r="CY170" s="37" t="str"/>
      <c r="CZ170" s="37" t="str"/>
      <c r="DA170" s="37" t="str"/>
      <c r="DB170" s="37" t="str"/>
      <c r="DC170" s="37" t="str"/>
      <c r="DD170" s="37" t="str"/>
      <c r="DE170" s="37" t="str"/>
      <c r="DF170" s="37" t="str"/>
      <c r="DG170" s="37" t="str"/>
      <c r="DH170" s="37" t="str"/>
      <c r="DI170" s="37" t="str"/>
      <c r="DJ170" s="37" t="str"/>
      <c r="DK170" s="37" t="str"/>
      <c r="DL170" s="37" t="str"/>
      <c r="DM170" s="37" t="str"/>
      <c r="DN170" s="37" t="str"/>
      <c r="DO170" s="37" t="str"/>
      <c r="DP170" s="37" t="str"/>
      <c r="DQ170" s="37" t="str"/>
      <c r="DR170" s="37" t="str"/>
      <c r="DS170" s="37" t="str"/>
      <c r="DT170" s="37" t="str"/>
      <c r="DU170" s="37" t="str"/>
      <c r="DV170" s="37" t="str"/>
      <c r="DW170" s="37" t="str"/>
      <c r="DX170" s="37" t="str"/>
      <c r="DY170" s="37" t="str"/>
      <c r="DZ170" s="37" t="str"/>
      <c r="EA170" s="37" t="str"/>
      <c r="EB170" s="37" t="str"/>
      <c r="EC170" s="37" t="str"/>
      <c r="ED170" s="37" t="str"/>
      <c r="EE170" s="37" t="str"/>
      <c r="EF170" s="37" t="str"/>
      <c r="EG170" s="37" t="str"/>
      <c r="EH170" s="37" t="str"/>
      <c r="EI170" s="37" t="str"/>
      <c r="EJ170" s="37" t="str"/>
      <c r="EK170" s="37" t="str"/>
      <c r="EL170" s="37" t="str"/>
      <c r="EM170" s="37" t="str"/>
    </row>
    <row r="171">
      <c r="B171" s="37" t="str"/>
      <c r="C171" s="37" t="str"/>
      <c r="D171" s="37" t="str"/>
      <c r="E171" s="37" t="str"/>
      <c r="F171" s="37" t="str"/>
      <c r="G171" s="37" t="str"/>
      <c r="H171" s="37" t="str"/>
      <c r="I171" s="37" t="str"/>
      <c r="J171" s="37" t="str"/>
      <c r="K171" s="37" t="str"/>
      <c r="L171" s="37" t="str"/>
      <c r="M171" s="37" t="str"/>
      <c r="N171" s="37" t="str"/>
      <c r="O171" s="37" t="str"/>
      <c r="P171" s="37" t="str"/>
      <c r="Q171" s="37" t="str"/>
      <c r="R171" s="37" t="str"/>
      <c r="S171" s="37" t="str"/>
      <c r="T171" s="37" t="str"/>
      <c r="U171" s="37" t="str"/>
      <c r="V171" s="37" t="str"/>
      <c r="W171" s="37" t="str"/>
      <c r="X171" s="37" t="str"/>
      <c r="Y171" s="37" t="str"/>
      <c r="Z171" s="37" t="str"/>
      <c r="AA171" s="37" t="str"/>
      <c r="AB171" s="37" t="str"/>
      <c r="AC171" s="37" t="str"/>
      <c r="AD171" s="37" t="str"/>
      <c r="AE171" s="37" t="str"/>
      <c r="AF171" s="37" t="str"/>
      <c r="AG171" s="37" t="str"/>
      <c r="AH171" s="37" t="str"/>
      <c r="AI171" s="37" t="str"/>
      <c r="AJ171" s="37" t="str"/>
      <c r="AK171" s="37" t="str"/>
      <c r="AL171" s="37" t="str"/>
      <c r="AM171" s="37" t="str"/>
      <c r="AN171" s="37" t="str"/>
      <c r="AO171" s="37" t="str"/>
      <c r="AP171" s="37" t="str"/>
      <c r="AQ171" s="37" t="str"/>
      <c r="AR171" s="37" t="str"/>
      <c r="AS171" s="37" t="str"/>
      <c r="AT171" s="37" t="str"/>
      <c r="AU171" s="37" t="str"/>
      <c r="AV171" s="37" t="str"/>
      <c r="AW171" s="37" t="str"/>
      <c r="AX171" s="37" t="str"/>
      <c r="AY171" s="37" t="str"/>
      <c r="AZ171" s="37" t="str"/>
      <c r="BA171" s="37" t="str"/>
      <c r="BB171" s="37" t="str"/>
      <c r="BC171" s="37" t="str"/>
      <c r="BD171" s="37" t="str"/>
      <c r="BE171" s="37" t="str"/>
      <c r="BF171" s="37" t="str"/>
      <c r="BG171" s="37" t="str"/>
      <c r="BH171" s="37" t="str"/>
      <c r="BI171" s="37" t="str"/>
      <c r="BJ171" s="37" t="str"/>
      <c r="BK171" s="37" t="str"/>
      <c r="BL171" s="37" t="str"/>
      <c r="BM171" s="37" t="str"/>
      <c r="BN171" s="37" t="str"/>
      <c r="BO171" s="37" t="str"/>
      <c r="BP171" s="37" t="str"/>
      <c r="BQ171" s="37" t="str"/>
      <c r="BR171" s="37" t="str"/>
      <c r="BS171" s="37" t="str"/>
      <c r="BT171" s="37" t="str"/>
      <c r="BU171" s="37" t="str"/>
      <c r="BV171" s="37" t="str"/>
      <c r="BW171" s="37" t="str"/>
      <c r="BX171" s="37" t="str"/>
      <c r="BY171" s="37" t="str"/>
      <c r="BZ171" s="37" t="str"/>
      <c r="CA171" s="37" t="str"/>
      <c r="CB171" s="37" t="str"/>
      <c r="CC171" s="37" t="str"/>
      <c r="CD171" s="37" t="str"/>
      <c r="CE171" s="37" t="str"/>
      <c r="CF171" s="37" t="str"/>
      <c r="CG171" s="37" t="str"/>
      <c r="CH171" s="37" t="str"/>
      <c r="CI171" s="37" t="str"/>
      <c r="CJ171" s="37" t="str"/>
      <c r="CK171" s="37" t="str"/>
      <c r="CL171" s="37" t="str"/>
      <c r="CM171" s="37" t="str"/>
      <c r="CN171" s="37" t="str"/>
      <c r="CO171" s="37" t="str"/>
      <c r="CP171" s="37" t="str"/>
      <c r="CQ171" s="37" t="str"/>
      <c r="CR171" s="37" t="str"/>
      <c r="CS171" s="37" t="str"/>
      <c r="CT171" s="37" t="str"/>
      <c r="CU171" s="37" t="str"/>
      <c r="CV171" s="37" t="str"/>
      <c r="CW171" s="37" t="str"/>
      <c r="CX171" s="37" t="str"/>
      <c r="CY171" s="37" t="str"/>
      <c r="CZ171" s="37" t="str"/>
      <c r="DA171" s="37" t="str"/>
      <c r="DB171" s="37" t="str"/>
      <c r="DC171" s="37" t="str"/>
      <c r="DD171" s="37" t="str"/>
      <c r="DE171" s="37" t="str"/>
      <c r="DF171" s="37" t="str"/>
      <c r="DG171" s="37" t="str"/>
      <c r="DH171" s="37" t="str"/>
      <c r="DI171" s="37" t="str"/>
      <c r="DJ171" s="37" t="str"/>
      <c r="DK171" s="37" t="str"/>
      <c r="DL171" s="37" t="str"/>
      <c r="DM171" s="37" t="str"/>
      <c r="DN171" s="37" t="str"/>
      <c r="DO171" s="37" t="str"/>
      <c r="DP171" s="37" t="str"/>
      <c r="DQ171" s="37" t="str"/>
      <c r="DR171" s="37" t="str"/>
      <c r="DS171" s="37" t="str"/>
      <c r="DT171" s="37" t="str"/>
      <c r="DU171" s="37" t="str"/>
      <c r="DV171" s="37" t="str"/>
      <c r="DW171" s="37" t="str"/>
      <c r="DX171" s="37" t="str"/>
      <c r="DY171" s="37" t="str"/>
      <c r="DZ171" s="37" t="str"/>
      <c r="EA171" s="37" t="str"/>
      <c r="EB171" s="37" t="str"/>
      <c r="EC171" s="37" t="str"/>
      <c r="ED171" s="37" t="str"/>
      <c r="EE171" s="37" t="str"/>
      <c r="EF171" s="37" t="str"/>
      <c r="EG171" s="37" t="str"/>
      <c r="EH171" s="37" t="str"/>
      <c r="EI171" s="37" t="str"/>
      <c r="EJ171" s="37" t="str"/>
      <c r="EK171" s="37" t="str"/>
      <c r="EL171" s="37" t="str"/>
      <c r="EM171" s="37" t="str"/>
    </row>
    <row r="172">
      <c r="B172" s="37" t="str"/>
      <c r="C172" s="37" t="str"/>
      <c r="D172" s="37" t="str"/>
      <c r="E172" s="37" t="str"/>
      <c r="F172" s="37" t="str"/>
      <c r="G172" s="37" t="str"/>
      <c r="H172" s="37" t="str"/>
      <c r="I172" s="37" t="str"/>
      <c r="J172" s="37" t="str"/>
      <c r="K172" s="37" t="str"/>
      <c r="L172" s="37" t="str"/>
      <c r="M172" s="37" t="str"/>
      <c r="N172" s="37" t="str"/>
      <c r="O172" s="37" t="str"/>
      <c r="P172" s="37" t="str"/>
      <c r="Q172" s="37" t="str"/>
      <c r="R172" s="37" t="str"/>
      <c r="S172" s="37" t="str"/>
      <c r="T172" s="37" t="str"/>
      <c r="U172" s="37" t="str"/>
      <c r="V172" s="37" t="str"/>
      <c r="W172" s="37" t="str"/>
      <c r="X172" s="37" t="str"/>
      <c r="Y172" s="37" t="str"/>
      <c r="Z172" s="37" t="str"/>
      <c r="AA172" s="37" t="str"/>
      <c r="AB172" s="37" t="str"/>
      <c r="AC172" s="37" t="str"/>
      <c r="AD172" s="37" t="str"/>
      <c r="AE172" s="37" t="str"/>
      <c r="AF172" s="37" t="str"/>
      <c r="AG172" s="37" t="str"/>
      <c r="AH172" s="37" t="str"/>
      <c r="AI172" s="37" t="str"/>
      <c r="AJ172" s="37" t="str"/>
      <c r="AK172" s="37" t="str"/>
      <c r="AL172" s="37" t="str"/>
      <c r="AM172" s="37" t="str"/>
      <c r="AN172" s="37" t="str"/>
      <c r="AO172" s="37" t="str"/>
      <c r="AP172" s="37" t="str"/>
      <c r="AQ172" s="37" t="str"/>
      <c r="AR172" s="37" t="str"/>
      <c r="AS172" s="37" t="str"/>
      <c r="AT172" s="37" t="str"/>
      <c r="AU172" s="37" t="str"/>
      <c r="AV172" s="37" t="str"/>
      <c r="AW172" s="37" t="str"/>
      <c r="AX172" s="37" t="str"/>
      <c r="AY172" s="37" t="str"/>
      <c r="AZ172" s="37" t="str"/>
      <c r="BA172" s="37" t="str"/>
      <c r="BB172" s="37" t="str"/>
      <c r="BC172" s="37" t="str"/>
      <c r="BD172" s="37" t="str"/>
      <c r="BE172" s="37" t="str"/>
      <c r="BF172" s="37" t="str"/>
      <c r="BG172" s="37" t="str"/>
      <c r="BH172" s="37" t="str"/>
      <c r="BI172" s="37" t="str"/>
      <c r="BJ172" s="37" t="str"/>
      <c r="BK172" s="37" t="str"/>
      <c r="BL172" s="37" t="str"/>
      <c r="BM172" s="37" t="str"/>
      <c r="BN172" s="37" t="str"/>
      <c r="BO172" s="37" t="str"/>
      <c r="BP172" s="37" t="str"/>
      <c r="BQ172" s="37" t="str"/>
      <c r="BR172" s="37" t="str"/>
      <c r="BS172" s="37" t="str"/>
      <c r="BT172" s="37" t="str"/>
      <c r="BU172" s="37" t="str"/>
      <c r="BV172" s="37" t="str"/>
      <c r="BW172" s="37" t="str"/>
      <c r="BX172" s="37" t="str"/>
      <c r="BY172" s="37" t="str"/>
      <c r="BZ172" s="37" t="str"/>
      <c r="CA172" s="37" t="str"/>
      <c r="CB172" s="37" t="str"/>
      <c r="CC172" s="37" t="str"/>
      <c r="CD172" s="37" t="str"/>
      <c r="CE172" s="37" t="str"/>
      <c r="CF172" s="37" t="str"/>
      <c r="CG172" s="37" t="str"/>
      <c r="CH172" s="37" t="str"/>
      <c r="CI172" s="37" t="str"/>
      <c r="CJ172" s="37" t="str"/>
      <c r="CK172" s="37" t="str"/>
      <c r="CL172" s="37" t="str"/>
      <c r="CM172" s="37" t="str"/>
      <c r="CN172" s="37" t="str"/>
      <c r="CO172" s="37" t="str"/>
      <c r="CP172" s="37" t="str"/>
      <c r="CQ172" s="37" t="str"/>
      <c r="CR172" s="37" t="str"/>
      <c r="CS172" s="37" t="str"/>
      <c r="CT172" s="37" t="str"/>
      <c r="CU172" s="37" t="str"/>
      <c r="CV172" s="37" t="str"/>
      <c r="CW172" s="37" t="str"/>
      <c r="CX172" s="37" t="str"/>
      <c r="CY172" s="37" t="str"/>
      <c r="CZ172" s="37" t="str"/>
      <c r="DA172" s="37" t="str"/>
      <c r="DB172" s="37" t="str"/>
      <c r="DC172" s="37" t="str"/>
      <c r="DD172" s="37" t="str"/>
      <c r="DE172" s="37" t="str"/>
      <c r="DF172" s="37" t="str"/>
      <c r="DG172" s="37" t="str"/>
      <c r="DH172" s="37" t="str"/>
      <c r="DI172" s="37" t="str"/>
      <c r="DJ172" s="37" t="str"/>
      <c r="DK172" s="37" t="str"/>
      <c r="DL172" s="37" t="str"/>
      <c r="DM172" s="37" t="str"/>
      <c r="DN172" s="37" t="str"/>
      <c r="DO172" s="37" t="str"/>
      <c r="DP172" s="37" t="str"/>
      <c r="DQ172" s="37" t="str"/>
      <c r="DR172" s="37" t="str"/>
      <c r="DS172" s="37" t="str"/>
      <c r="DT172" s="37" t="str"/>
      <c r="DU172" s="37" t="str"/>
      <c r="DV172" s="37" t="str"/>
      <c r="DW172" s="37" t="str"/>
      <c r="DX172" s="37" t="str"/>
      <c r="DY172" s="37" t="str"/>
      <c r="DZ172" s="37" t="str"/>
      <c r="EA172" s="37" t="str"/>
      <c r="EB172" s="37" t="str"/>
      <c r="EC172" s="37" t="str"/>
      <c r="ED172" s="37" t="str"/>
      <c r="EE172" s="37" t="str"/>
      <c r="EF172" s="37" t="str"/>
      <c r="EG172" s="37" t="str"/>
      <c r="EH172" s="37" t="str"/>
      <c r="EI172" s="37" t="str"/>
      <c r="EJ172" s="37" t="str"/>
      <c r="EK172" s="37" t="str"/>
      <c r="EL172" s="37" t="str"/>
      <c r="EM172" s="37" t="str"/>
    </row>
    <row r="173">
      <c r="B173" s="37" t="str"/>
      <c r="C173" s="37" t="str"/>
      <c r="D173" s="37" t="str"/>
      <c r="E173" s="37" t="str"/>
      <c r="F173" s="37" t="str"/>
      <c r="G173" s="37" t="str"/>
      <c r="H173" s="37" t="str"/>
      <c r="I173" s="37" t="str"/>
      <c r="J173" s="37" t="str"/>
      <c r="K173" s="37" t="str"/>
      <c r="L173" s="37" t="str"/>
      <c r="M173" s="37" t="str"/>
      <c r="N173" s="37" t="str"/>
      <c r="O173" s="37" t="str"/>
      <c r="P173" s="37" t="str"/>
      <c r="Q173" s="37" t="str"/>
      <c r="R173" s="37" t="str"/>
      <c r="S173" s="37" t="str"/>
      <c r="T173" s="37" t="str"/>
      <c r="U173" s="37" t="str"/>
      <c r="V173" s="37" t="str"/>
      <c r="W173" s="37" t="str"/>
      <c r="X173" s="37" t="str"/>
      <c r="Y173" s="37" t="str"/>
      <c r="Z173" s="37" t="str"/>
      <c r="AA173" s="37" t="str"/>
      <c r="AB173" s="37" t="str"/>
      <c r="AC173" s="37" t="str"/>
      <c r="AD173" s="37" t="str"/>
      <c r="AE173" s="37" t="str"/>
      <c r="AF173" s="37" t="str"/>
      <c r="AG173" s="37" t="str"/>
      <c r="AH173" s="37" t="str"/>
      <c r="AI173" s="37" t="str"/>
      <c r="AJ173" s="37" t="str"/>
      <c r="AK173" s="37" t="str"/>
      <c r="AL173" s="37" t="str"/>
      <c r="AM173" s="37" t="str"/>
      <c r="AN173" s="37" t="str"/>
      <c r="AO173" s="37" t="str"/>
      <c r="AP173" s="37" t="str"/>
      <c r="AQ173" s="37" t="str"/>
      <c r="AR173" s="37" t="str"/>
      <c r="AS173" s="37" t="str"/>
      <c r="AT173" s="37" t="str"/>
      <c r="AU173" s="37" t="str"/>
      <c r="AV173" s="37" t="str"/>
      <c r="AW173" s="37" t="str"/>
      <c r="AX173" s="37" t="str"/>
      <c r="AY173" s="37" t="str"/>
      <c r="AZ173" s="37" t="str"/>
      <c r="BA173" s="37" t="str"/>
      <c r="BB173" s="37" t="str"/>
      <c r="BC173" s="37" t="str"/>
      <c r="BD173" s="37" t="str"/>
      <c r="BE173" s="37" t="str"/>
      <c r="BF173" s="37" t="str"/>
      <c r="BG173" s="37" t="str"/>
      <c r="BH173" s="37" t="str"/>
      <c r="BI173" s="37" t="str"/>
      <c r="BJ173" s="37" t="str"/>
      <c r="BK173" s="37" t="str"/>
      <c r="BL173" s="37" t="str"/>
      <c r="BM173" s="37" t="str"/>
      <c r="BN173" s="37" t="str"/>
      <c r="BO173" s="37" t="str"/>
      <c r="BP173" s="37" t="str"/>
      <c r="BQ173" s="37" t="str"/>
      <c r="BR173" s="37" t="str"/>
      <c r="BS173" s="37" t="str"/>
      <c r="BT173" s="37" t="str"/>
      <c r="BU173" s="37" t="str"/>
      <c r="BV173" s="37" t="str"/>
      <c r="BW173" s="37" t="str"/>
      <c r="BX173" s="37" t="str"/>
      <c r="BY173" s="37" t="str"/>
      <c r="BZ173" s="37" t="str"/>
      <c r="CA173" s="37" t="str"/>
      <c r="CB173" s="37" t="str"/>
      <c r="CC173" s="37" t="str"/>
      <c r="CD173" s="37" t="str"/>
      <c r="CE173" s="37" t="str"/>
      <c r="CF173" s="37" t="str"/>
      <c r="CG173" s="37" t="str"/>
      <c r="CH173" s="37" t="str"/>
      <c r="CI173" s="37" t="str"/>
      <c r="CJ173" s="37" t="str"/>
      <c r="CK173" s="37" t="str"/>
      <c r="CL173" s="37" t="str"/>
      <c r="CM173" s="37" t="str"/>
      <c r="CN173" s="37" t="str"/>
      <c r="CO173" s="37" t="str"/>
      <c r="CP173" s="37" t="str"/>
      <c r="CQ173" s="37" t="str"/>
      <c r="CR173" s="37" t="str"/>
      <c r="CS173" s="37" t="str"/>
      <c r="CT173" s="37" t="str"/>
      <c r="CU173" s="37" t="str"/>
      <c r="CV173" s="37" t="str"/>
      <c r="CW173" s="37" t="str"/>
      <c r="CX173" s="37" t="str"/>
      <c r="CY173" s="37" t="str"/>
      <c r="CZ173" s="37" t="str"/>
      <c r="DA173" s="37" t="str"/>
      <c r="DB173" s="37" t="str"/>
      <c r="DC173" s="37" t="str"/>
      <c r="DD173" s="37" t="str"/>
      <c r="DE173" s="37" t="str"/>
      <c r="DF173" s="37" t="str"/>
      <c r="DG173" s="37" t="str"/>
      <c r="DH173" s="37" t="str"/>
      <c r="DI173" s="37" t="str"/>
      <c r="DJ173" s="37" t="str"/>
      <c r="DK173" s="37" t="str"/>
      <c r="DL173" s="37" t="str"/>
      <c r="DM173" s="37" t="str"/>
      <c r="DN173" s="37" t="str"/>
      <c r="DO173" s="37" t="str"/>
      <c r="DP173" s="37" t="str"/>
      <c r="DQ173" s="37" t="str"/>
      <c r="DR173" s="37" t="str"/>
      <c r="DS173" s="37" t="str"/>
      <c r="DT173" s="37" t="str"/>
      <c r="DU173" s="37" t="str"/>
      <c r="DV173" s="37" t="str"/>
      <c r="DW173" s="37" t="str"/>
      <c r="DX173" s="37" t="str"/>
      <c r="DY173" s="37" t="str"/>
      <c r="DZ173" s="37" t="str"/>
      <c r="EA173" s="37" t="str"/>
      <c r="EB173" s="37" t="str"/>
      <c r="EC173" s="37" t="str"/>
      <c r="ED173" s="37" t="str"/>
      <c r="EE173" s="37" t="str"/>
      <c r="EF173" s="37" t="str"/>
      <c r="EG173" s="37" t="str"/>
      <c r="EH173" s="37" t="str"/>
      <c r="EI173" s="37" t="str"/>
      <c r="EJ173" s="37" t="str"/>
      <c r="EK173" s="37" t="str"/>
      <c r="EL173" s="37" t="str"/>
      <c r="EM173" s="37" t="str"/>
    </row>
    <row r="174">
      <c r="B174" s="37" t="str"/>
      <c r="C174" s="37" t="str"/>
      <c r="D174" s="37" t="str"/>
      <c r="E174" s="37" t="str"/>
      <c r="F174" s="37" t="str"/>
      <c r="G174" s="37" t="str"/>
      <c r="H174" s="37" t="str"/>
      <c r="I174" s="37" t="str"/>
      <c r="J174" s="37" t="str"/>
      <c r="K174" s="37" t="str"/>
      <c r="L174" s="37" t="str"/>
      <c r="M174" s="37" t="str"/>
      <c r="N174" s="37" t="str"/>
      <c r="O174" s="37" t="str"/>
      <c r="P174" s="37" t="str"/>
      <c r="Q174" s="37" t="str"/>
      <c r="R174" s="37" t="str"/>
      <c r="S174" s="37" t="str"/>
      <c r="T174" s="37" t="str"/>
      <c r="U174" s="37" t="str"/>
      <c r="V174" s="37" t="str"/>
      <c r="W174" s="37" t="str"/>
      <c r="X174" s="37" t="str"/>
      <c r="Y174" s="37" t="str"/>
      <c r="Z174" s="37" t="str"/>
      <c r="AA174" s="37" t="str"/>
      <c r="AB174" s="37" t="str"/>
      <c r="AC174" s="37" t="str"/>
      <c r="AD174" s="37" t="str"/>
      <c r="AE174" s="37" t="str"/>
      <c r="AF174" s="37" t="str"/>
      <c r="AG174" s="37" t="str"/>
      <c r="AH174" s="37" t="str"/>
      <c r="AI174" s="37" t="str"/>
      <c r="AJ174" s="37" t="str"/>
      <c r="AK174" s="37" t="str"/>
      <c r="AL174" s="37" t="str"/>
      <c r="AM174" s="37" t="str"/>
      <c r="AN174" s="37" t="str"/>
      <c r="AO174" s="37" t="str"/>
      <c r="AP174" s="37" t="str"/>
      <c r="AQ174" s="37" t="str"/>
      <c r="AR174" s="37" t="str"/>
      <c r="AS174" s="37" t="str"/>
      <c r="AT174" s="37" t="str"/>
      <c r="AU174" s="37" t="str"/>
      <c r="AV174" s="37" t="str"/>
      <c r="AW174" s="37" t="str"/>
      <c r="AX174" s="37" t="str"/>
      <c r="AY174" s="37" t="str"/>
      <c r="AZ174" s="37" t="str"/>
      <c r="BA174" s="37" t="str"/>
      <c r="BB174" s="37" t="str"/>
      <c r="BC174" s="37" t="str"/>
      <c r="BD174" s="37" t="str"/>
      <c r="BE174" s="37" t="str"/>
      <c r="BF174" s="37" t="str"/>
      <c r="BG174" s="37" t="str"/>
      <c r="BH174" s="37" t="str"/>
      <c r="BI174" s="37" t="str"/>
      <c r="BJ174" s="37" t="str"/>
      <c r="BK174" s="37" t="str"/>
      <c r="BL174" s="37" t="str"/>
      <c r="BM174" s="37" t="str"/>
      <c r="BN174" s="37" t="str"/>
      <c r="BO174" s="37" t="str"/>
      <c r="BP174" s="37" t="str"/>
      <c r="BQ174" s="37" t="str"/>
      <c r="BR174" s="37" t="str"/>
      <c r="BS174" s="37" t="str"/>
      <c r="BT174" s="37" t="str"/>
      <c r="BU174" s="37" t="str"/>
      <c r="BV174" s="37" t="str"/>
      <c r="BW174" s="37" t="str"/>
      <c r="BX174" s="37" t="str"/>
      <c r="BY174" s="37" t="str"/>
      <c r="BZ174" s="37" t="str"/>
      <c r="CA174" s="37" t="str"/>
      <c r="CB174" s="37" t="str"/>
      <c r="CC174" s="37" t="str"/>
      <c r="CD174" s="37" t="str"/>
      <c r="CE174" s="37" t="str"/>
      <c r="CF174" s="37" t="str"/>
      <c r="CG174" s="37" t="str"/>
      <c r="CH174" s="37" t="str"/>
      <c r="CI174" s="37" t="str"/>
      <c r="CJ174" s="37" t="str"/>
      <c r="CK174" s="37" t="str"/>
      <c r="CL174" s="37" t="str"/>
      <c r="CM174" s="37" t="str"/>
      <c r="CN174" s="37" t="str"/>
      <c r="CO174" s="37" t="str"/>
      <c r="CP174" s="37" t="str"/>
      <c r="CQ174" s="37" t="str"/>
      <c r="CR174" s="37" t="str"/>
      <c r="CS174" s="37" t="str"/>
      <c r="CT174" s="37" t="str"/>
      <c r="CU174" s="37" t="str"/>
      <c r="CV174" s="37" t="str"/>
      <c r="CW174" s="37" t="str"/>
      <c r="CX174" s="37" t="str"/>
      <c r="CY174" s="37" t="str"/>
      <c r="CZ174" s="37" t="str"/>
      <c r="DA174" s="37" t="str"/>
      <c r="DB174" s="37" t="str"/>
      <c r="DC174" s="37" t="str"/>
      <c r="DD174" s="37" t="str"/>
      <c r="DE174" s="37" t="str"/>
      <c r="DF174" s="37" t="str"/>
      <c r="DG174" s="37" t="str"/>
      <c r="DH174" s="37" t="str"/>
      <c r="DI174" s="37" t="str"/>
      <c r="DJ174" s="37" t="str"/>
      <c r="DK174" s="37" t="str"/>
      <c r="DL174" s="37" t="str"/>
      <c r="DM174" s="37" t="str"/>
      <c r="DN174" s="37" t="str"/>
      <c r="DO174" s="37" t="str"/>
      <c r="DP174" s="37" t="str"/>
      <c r="DQ174" s="37" t="str"/>
      <c r="DR174" s="37" t="str"/>
      <c r="DS174" s="37" t="str"/>
      <c r="DT174" s="37" t="str"/>
      <c r="DU174" s="37" t="str"/>
      <c r="DV174" s="37" t="str"/>
      <c r="DW174" s="37" t="str"/>
      <c r="DX174" s="37" t="str"/>
      <c r="DY174" s="37" t="str"/>
      <c r="DZ174" s="37" t="str"/>
      <c r="EA174" s="37" t="str"/>
      <c r="EB174" s="37" t="str"/>
      <c r="EC174" s="37" t="str"/>
      <c r="ED174" s="37" t="str"/>
      <c r="EE174" s="37" t="str"/>
      <c r="EF174" s="37" t="str"/>
      <c r="EG174" s="37" t="str"/>
      <c r="EH174" s="37" t="str"/>
      <c r="EI174" s="37" t="str"/>
      <c r="EJ174" s="37" t="str"/>
      <c r="EK174" s="37" t="str"/>
      <c r="EL174" s="37" t="str"/>
      <c r="EM174" s="37" t="str"/>
    </row>
    <row r="175">
      <c r="B175" s="37" t="str"/>
      <c r="C175" s="37" t="str"/>
      <c r="D175" s="37" t="str"/>
      <c r="E175" s="37" t="str"/>
      <c r="F175" s="37" t="str"/>
      <c r="G175" s="37" t="str"/>
      <c r="H175" s="37" t="str"/>
      <c r="I175" s="37" t="str"/>
      <c r="J175" s="37" t="str"/>
      <c r="K175" s="37" t="str"/>
      <c r="L175" s="37" t="str"/>
      <c r="M175" s="37" t="str"/>
      <c r="N175" s="37" t="str"/>
      <c r="O175" s="37" t="str"/>
      <c r="P175" s="37" t="str"/>
      <c r="Q175" s="37" t="str"/>
      <c r="R175" s="37" t="str"/>
      <c r="S175" s="37" t="str"/>
      <c r="T175" s="37" t="str"/>
      <c r="U175" s="37" t="str"/>
      <c r="V175" s="37" t="str"/>
      <c r="W175" s="37" t="str"/>
      <c r="X175" s="37" t="str"/>
      <c r="Y175" s="37" t="str"/>
      <c r="Z175" s="37" t="str"/>
      <c r="AA175" s="37" t="str"/>
      <c r="AB175" s="37" t="str"/>
      <c r="AC175" s="37" t="str"/>
      <c r="AD175" s="37" t="str"/>
      <c r="AE175" s="37" t="str"/>
      <c r="AF175" s="37" t="str"/>
      <c r="AG175" s="37" t="str"/>
      <c r="AH175" s="37" t="str"/>
      <c r="AI175" s="37" t="str"/>
      <c r="AJ175" s="37" t="str"/>
      <c r="AK175" s="37" t="str"/>
      <c r="AL175" s="37" t="str"/>
      <c r="AM175" s="37" t="str"/>
      <c r="AN175" s="37" t="str"/>
      <c r="AO175" s="37" t="str"/>
      <c r="AP175" s="37" t="str"/>
      <c r="AQ175" s="37" t="str"/>
      <c r="AR175" s="37" t="str"/>
      <c r="AS175" s="37" t="str"/>
      <c r="AT175" s="37" t="str"/>
      <c r="AU175" s="37" t="str"/>
      <c r="AV175" s="37" t="str"/>
      <c r="AW175" s="37" t="str"/>
      <c r="AX175" s="37" t="str"/>
      <c r="AY175" s="37" t="str"/>
      <c r="AZ175" s="37" t="str"/>
      <c r="BA175" s="37" t="str"/>
      <c r="BB175" s="37" t="str"/>
      <c r="BC175" s="37" t="str"/>
      <c r="BD175" s="37" t="str"/>
      <c r="BE175" s="37" t="str"/>
      <c r="BF175" s="37" t="str"/>
      <c r="BG175" s="37" t="str"/>
      <c r="BH175" s="37" t="str"/>
      <c r="BI175" s="37" t="str"/>
      <c r="BJ175" s="37" t="str"/>
      <c r="BK175" s="37" t="str"/>
      <c r="BL175" s="37" t="str"/>
      <c r="BM175" s="37" t="str"/>
      <c r="BN175" s="37" t="str"/>
      <c r="BO175" s="37" t="str"/>
      <c r="BP175" s="37" t="str"/>
      <c r="BQ175" s="37" t="str"/>
      <c r="BR175" s="37" t="str"/>
      <c r="BS175" s="37" t="str"/>
      <c r="BT175" s="37" t="str"/>
      <c r="BU175" s="37" t="str"/>
      <c r="BV175" s="37" t="str"/>
      <c r="BW175" s="37" t="str"/>
      <c r="BX175" s="37" t="str"/>
      <c r="BY175" s="37" t="str"/>
      <c r="BZ175" s="37" t="str"/>
      <c r="CA175" s="37" t="str"/>
      <c r="CB175" s="37" t="str"/>
      <c r="CC175" s="37" t="str"/>
      <c r="CD175" s="37" t="str"/>
      <c r="CE175" s="37" t="str"/>
      <c r="CF175" s="37" t="str"/>
      <c r="CG175" s="37" t="str"/>
      <c r="CH175" s="37" t="str"/>
      <c r="CI175" s="37" t="str"/>
      <c r="CJ175" s="37" t="str"/>
      <c r="CK175" s="37" t="str"/>
      <c r="CL175" s="37" t="str"/>
      <c r="CM175" s="37" t="str"/>
      <c r="CN175" s="37" t="str"/>
      <c r="CO175" s="37" t="str"/>
      <c r="CP175" s="37" t="str"/>
      <c r="CQ175" s="37" t="str"/>
      <c r="CR175" s="37" t="str"/>
      <c r="CS175" s="37" t="str"/>
      <c r="CT175" s="37" t="str"/>
      <c r="CU175" s="37" t="str"/>
      <c r="CV175" s="37" t="str"/>
      <c r="CW175" s="37" t="str"/>
      <c r="CX175" s="37" t="str"/>
      <c r="CY175" s="37" t="str"/>
      <c r="CZ175" s="37" t="str"/>
      <c r="DA175" s="37" t="str"/>
      <c r="DB175" s="37" t="str"/>
      <c r="DC175" s="37" t="str"/>
      <c r="DD175" s="37" t="str"/>
      <c r="DE175" s="37" t="str"/>
      <c r="DF175" s="37" t="str"/>
      <c r="DG175" s="37" t="str"/>
      <c r="DH175" s="37" t="str"/>
      <c r="DI175" s="37" t="str"/>
      <c r="DJ175" s="37" t="str"/>
      <c r="DK175" s="37" t="str"/>
      <c r="DL175" s="37" t="str"/>
      <c r="DM175" s="37" t="str"/>
      <c r="DN175" s="37" t="str"/>
      <c r="DO175" s="37" t="str"/>
      <c r="DP175" s="37" t="str"/>
      <c r="DQ175" s="37" t="str"/>
      <c r="DR175" s="37" t="str"/>
      <c r="DS175" s="37" t="str"/>
      <c r="DT175" s="37" t="str"/>
      <c r="DU175" s="37" t="str"/>
      <c r="DV175" s="37" t="str"/>
      <c r="DW175" s="37" t="str"/>
      <c r="DX175" s="37" t="str"/>
      <c r="DY175" s="37" t="str"/>
      <c r="DZ175" s="37" t="str"/>
      <c r="EA175" s="37" t="str"/>
      <c r="EB175" s="37" t="str"/>
      <c r="EC175" s="37" t="str"/>
      <c r="ED175" s="37" t="str"/>
      <c r="EE175" s="37" t="str"/>
      <c r="EF175" s="37" t="str"/>
      <c r="EG175" s="37" t="str"/>
      <c r="EH175" s="37" t="str"/>
      <c r="EI175" s="37" t="str"/>
      <c r="EJ175" s="37" t="str"/>
      <c r="EK175" s="37" t="str"/>
      <c r="EL175" s="37" t="str"/>
      <c r="EM175" s="37" t="str"/>
    </row>
    <row r="176">
      <c r="B176" s="37" t="str"/>
      <c r="C176" s="37" t="str"/>
      <c r="D176" s="37" t="str"/>
      <c r="E176" s="37" t="str"/>
      <c r="F176" s="37" t="str"/>
      <c r="G176" s="37" t="str"/>
      <c r="H176" s="37" t="str"/>
      <c r="I176" s="37" t="str"/>
      <c r="J176" s="37" t="str"/>
      <c r="K176" s="37" t="str"/>
      <c r="L176" s="37" t="str"/>
      <c r="M176" s="37" t="str"/>
      <c r="N176" s="37" t="str"/>
      <c r="O176" s="37" t="str"/>
      <c r="P176" s="37" t="str"/>
      <c r="Q176" s="37" t="str"/>
      <c r="R176" s="37" t="str"/>
      <c r="S176" s="37" t="str"/>
      <c r="T176" s="37" t="str"/>
      <c r="U176" s="37" t="str"/>
      <c r="V176" s="37" t="str"/>
      <c r="W176" s="37" t="str"/>
      <c r="X176" s="37" t="str"/>
      <c r="Y176" s="37" t="str"/>
      <c r="Z176" s="37" t="str"/>
      <c r="AA176" s="37" t="str"/>
      <c r="AB176" s="37" t="str"/>
      <c r="AC176" s="37" t="str"/>
      <c r="AD176" s="37" t="str"/>
      <c r="AE176" s="37" t="str"/>
      <c r="AF176" s="37" t="str"/>
      <c r="AG176" s="37" t="str"/>
      <c r="AH176" s="37" t="str"/>
      <c r="AI176" s="37" t="str"/>
      <c r="AJ176" s="37" t="str"/>
      <c r="AK176" s="37" t="str"/>
      <c r="AL176" s="37" t="str"/>
      <c r="AM176" s="37" t="str"/>
      <c r="AN176" s="37" t="str"/>
      <c r="AO176" s="37" t="str"/>
      <c r="AP176" s="37" t="str"/>
      <c r="AQ176" s="37" t="str"/>
      <c r="AR176" s="37" t="str"/>
      <c r="AS176" s="37" t="str"/>
      <c r="AT176" s="37" t="str"/>
      <c r="AU176" s="37" t="str"/>
      <c r="AV176" s="37" t="str"/>
      <c r="AW176" s="37" t="str"/>
      <c r="AX176" s="37" t="str"/>
      <c r="AY176" s="37" t="str"/>
      <c r="AZ176" s="37" t="str"/>
      <c r="BA176" s="37" t="str"/>
      <c r="BB176" s="37" t="str"/>
      <c r="BC176" s="37" t="str"/>
      <c r="BD176" s="37" t="str"/>
      <c r="BE176" s="37" t="str"/>
      <c r="BF176" s="37" t="str"/>
      <c r="BG176" s="37" t="str"/>
      <c r="BH176" s="37" t="str"/>
      <c r="BI176" s="37" t="str"/>
      <c r="BJ176" s="37" t="str"/>
      <c r="BK176" s="37" t="str"/>
      <c r="BL176" s="37" t="str"/>
      <c r="BM176" s="37" t="str"/>
      <c r="BN176" s="37" t="str"/>
      <c r="BO176" s="37" t="str"/>
      <c r="BP176" s="37" t="str"/>
      <c r="BQ176" s="37" t="str"/>
      <c r="BR176" s="37" t="str"/>
      <c r="BS176" s="37" t="str"/>
      <c r="BT176" s="37" t="str"/>
      <c r="BU176" s="37" t="str"/>
      <c r="BV176" s="37" t="str"/>
      <c r="BW176" s="37" t="str"/>
      <c r="BX176" s="37" t="str"/>
      <c r="BY176" s="37" t="str"/>
      <c r="BZ176" s="37" t="str"/>
      <c r="CA176" s="37" t="str"/>
      <c r="CB176" s="37" t="str"/>
      <c r="CC176" s="37" t="str"/>
      <c r="CD176" s="37" t="str"/>
      <c r="CE176" s="37" t="str"/>
      <c r="CF176" s="37" t="str"/>
      <c r="CG176" s="37" t="str"/>
      <c r="CH176" s="37" t="str"/>
      <c r="CI176" s="37" t="str"/>
      <c r="CJ176" s="37" t="str"/>
      <c r="CK176" s="37" t="str"/>
      <c r="CL176" s="37" t="str"/>
      <c r="CM176" s="37" t="str"/>
      <c r="CN176" s="37" t="str"/>
      <c r="CO176" s="37" t="str"/>
      <c r="CP176" s="37" t="str"/>
      <c r="CQ176" s="37" t="str"/>
      <c r="CR176" s="37" t="str"/>
      <c r="CS176" s="37" t="str"/>
      <c r="CT176" s="37" t="str"/>
      <c r="CU176" s="37" t="str"/>
      <c r="CV176" s="37" t="str"/>
      <c r="CW176" s="37" t="str"/>
      <c r="CX176" s="37" t="str"/>
      <c r="CY176" s="37" t="str"/>
      <c r="CZ176" s="37" t="str"/>
      <c r="DA176" s="37" t="str"/>
      <c r="DB176" s="37" t="str"/>
      <c r="DC176" s="37" t="str"/>
      <c r="DD176" s="37" t="str"/>
      <c r="DE176" s="37" t="str"/>
      <c r="DF176" s="37" t="str"/>
      <c r="DG176" s="37" t="str"/>
      <c r="DH176" s="37" t="str"/>
      <c r="DI176" s="37" t="str"/>
      <c r="DJ176" s="37" t="str"/>
      <c r="DK176" s="37" t="str"/>
      <c r="DL176" s="37" t="str"/>
      <c r="DM176" s="37" t="str"/>
      <c r="DN176" s="37" t="str"/>
      <c r="DO176" s="37" t="str"/>
      <c r="DP176" s="37" t="str"/>
      <c r="DQ176" s="37" t="str"/>
      <c r="DR176" s="37" t="str"/>
      <c r="DS176" s="37" t="str"/>
      <c r="DT176" s="37" t="str"/>
      <c r="DU176" s="37" t="str"/>
      <c r="DV176" s="37" t="str"/>
      <c r="DW176" s="37" t="str"/>
      <c r="DX176" s="37" t="str"/>
      <c r="DY176" s="37" t="str"/>
      <c r="DZ176" s="37" t="str"/>
      <c r="EA176" s="37" t="str"/>
      <c r="EB176" s="37" t="str"/>
      <c r="EC176" s="37" t="str"/>
      <c r="ED176" s="37" t="str"/>
      <c r="EE176" s="37" t="str"/>
      <c r="EF176" s="37" t="str"/>
      <c r="EG176" s="37" t="str"/>
      <c r="EH176" s="37" t="str"/>
      <c r="EI176" s="37" t="str"/>
      <c r="EJ176" s="37" t="str"/>
      <c r="EK176" s="37" t="str"/>
      <c r="EL176" s="37" t="str"/>
      <c r="EM176" s="37" t="str"/>
    </row>
    <row r="177">
      <c r="B177" s="37" t="str"/>
      <c r="C177" s="37" t="str"/>
      <c r="D177" s="37" t="str"/>
      <c r="E177" s="37" t="str"/>
      <c r="F177" s="37" t="str"/>
      <c r="G177" s="37" t="str"/>
      <c r="H177" s="37" t="str"/>
      <c r="I177" s="37" t="str"/>
      <c r="J177" s="37" t="str"/>
      <c r="K177" s="37" t="str"/>
      <c r="L177" s="37" t="str"/>
      <c r="M177" s="37" t="str"/>
      <c r="N177" s="37" t="str"/>
      <c r="O177" s="37" t="str"/>
      <c r="P177" s="37" t="str"/>
      <c r="Q177" s="37" t="str"/>
      <c r="R177" s="37" t="str"/>
      <c r="S177" s="37" t="str"/>
      <c r="T177" s="37" t="str"/>
      <c r="U177" s="37" t="str"/>
      <c r="V177" s="37" t="str"/>
      <c r="W177" s="37" t="str"/>
      <c r="X177" s="37" t="str"/>
      <c r="Y177" s="37" t="str"/>
      <c r="Z177" s="37" t="str"/>
      <c r="AA177" s="37" t="str"/>
      <c r="AB177" s="37" t="str"/>
      <c r="AC177" s="37" t="str"/>
      <c r="AD177" s="37" t="str"/>
      <c r="AE177" s="37" t="str"/>
      <c r="AF177" s="37" t="str"/>
      <c r="AG177" s="37" t="str"/>
      <c r="AH177" s="37" t="str"/>
      <c r="AI177" s="37" t="str"/>
      <c r="AJ177" s="37" t="str"/>
      <c r="AK177" s="37" t="str"/>
      <c r="AL177" s="37" t="str"/>
      <c r="AM177" s="37" t="str"/>
      <c r="AN177" s="37" t="str"/>
      <c r="AO177" s="37" t="str"/>
      <c r="AP177" s="37" t="str"/>
      <c r="AQ177" s="37" t="str"/>
      <c r="AR177" s="37" t="str"/>
      <c r="AS177" s="37" t="str"/>
      <c r="AT177" s="37" t="str"/>
      <c r="AU177" s="37" t="str"/>
      <c r="AV177" s="37" t="str"/>
      <c r="AW177" s="37" t="str"/>
      <c r="AX177" s="37" t="str"/>
      <c r="AY177" s="37" t="str"/>
      <c r="AZ177" s="37" t="str"/>
      <c r="BA177" s="37" t="str"/>
      <c r="BB177" s="37" t="str"/>
      <c r="BC177" s="37" t="str"/>
      <c r="BD177" s="37" t="str"/>
      <c r="BE177" s="37" t="str"/>
      <c r="BF177" s="37" t="str"/>
      <c r="BG177" s="37" t="str"/>
      <c r="BH177" s="37" t="str"/>
      <c r="BI177" s="37" t="str"/>
      <c r="BJ177" s="37" t="str"/>
      <c r="BK177" s="37" t="str"/>
      <c r="BL177" s="37" t="str"/>
      <c r="BM177" s="37" t="str"/>
      <c r="BN177" s="37" t="str"/>
      <c r="BO177" s="37" t="str"/>
      <c r="BP177" s="37" t="str"/>
      <c r="BQ177" s="37" t="str"/>
      <c r="BR177" s="37" t="str"/>
      <c r="BS177" s="37" t="str"/>
      <c r="BT177" s="37" t="str"/>
      <c r="BU177" s="37" t="str"/>
      <c r="BV177" s="37" t="str"/>
      <c r="BW177" s="37" t="str"/>
      <c r="BX177" s="37" t="str"/>
      <c r="BY177" s="37" t="str"/>
      <c r="BZ177" s="37" t="str"/>
      <c r="CA177" s="37" t="str"/>
      <c r="CB177" s="37" t="str"/>
      <c r="CC177" s="37" t="str"/>
      <c r="CD177" s="37" t="str"/>
      <c r="CE177" s="37" t="str"/>
      <c r="CF177" s="37" t="str"/>
      <c r="CG177" s="37" t="str"/>
      <c r="CH177" s="37" t="str"/>
      <c r="CI177" s="37" t="str"/>
      <c r="CJ177" s="37" t="str"/>
      <c r="CK177" s="37" t="str"/>
      <c r="CL177" s="37" t="str"/>
      <c r="CM177" s="37" t="str"/>
      <c r="CN177" s="37" t="str"/>
      <c r="CO177" s="37" t="str"/>
      <c r="CP177" s="37" t="str"/>
      <c r="CQ177" s="37" t="str"/>
      <c r="CR177" s="37" t="str"/>
      <c r="CS177" s="37" t="str"/>
      <c r="CT177" s="37" t="str"/>
      <c r="CU177" s="37" t="str"/>
      <c r="CV177" s="37" t="str"/>
      <c r="CW177" s="37" t="str"/>
      <c r="CX177" s="37" t="str"/>
      <c r="CY177" s="37" t="str"/>
      <c r="CZ177" s="37" t="str"/>
      <c r="DA177" s="37" t="str"/>
      <c r="DB177" s="37" t="str"/>
      <c r="DC177" s="37" t="str"/>
      <c r="DD177" s="37" t="str"/>
      <c r="DE177" s="37" t="str"/>
      <c r="DF177" s="37" t="str"/>
      <c r="DG177" s="37" t="str"/>
      <c r="DH177" s="37" t="str"/>
      <c r="DI177" s="37" t="str"/>
      <c r="DJ177" s="37" t="str"/>
      <c r="DK177" s="37" t="str"/>
      <c r="DL177" s="37" t="str"/>
      <c r="DM177" s="37" t="str"/>
      <c r="DN177" s="37" t="str"/>
      <c r="DO177" s="37" t="str"/>
      <c r="DP177" s="37" t="str"/>
      <c r="DQ177" s="37" t="str"/>
      <c r="DR177" s="37" t="str"/>
      <c r="DS177" s="37" t="str"/>
      <c r="DT177" s="37" t="str"/>
      <c r="DU177" s="37" t="str"/>
      <c r="DV177" s="37" t="str"/>
      <c r="DW177" s="37" t="str"/>
      <c r="DX177" s="37" t="str"/>
      <c r="DY177" s="37" t="str"/>
      <c r="DZ177" s="37" t="str"/>
      <c r="EA177" s="37" t="str"/>
      <c r="EB177" s="37" t="str"/>
      <c r="EC177" s="37" t="str"/>
      <c r="ED177" s="37" t="str"/>
      <c r="EE177" s="37" t="str"/>
      <c r="EF177" s="37" t="str"/>
      <c r="EG177" s="37" t="str"/>
      <c r="EH177" s="37" t="str"/>
      <c r="EI177" s="37" t="str"/>
      <c r="EJ177" s="37" t="str"/>
      <c r="EK177" s="37" t="str"/>
      <c r="EL177" s="37" t="str"/>
      <c r="EM177" s="37" t="str"/>
    </row>
    <row r="178">
      <c r="B178" s="37" t="str"/>
      <c r="C178" s="37" t="str"/>
      <c r="D178" s="37" t="str"/>
      <c r="E178" s="37" t="str"/>
      <c r="F178" s="37" t="str"/>
      <c r="G178" s="37" t="str"/>
      <c r="H178" s="37" t="str"/>
      <c r="I178" s="37" t="str"/>
      <c r="J178" s="37" t="str"/>
      <c r="K178" s="37" t="str"/>
      <c r="L178" s="37" t="str"/>
      <c r="M178" s="37" t="str"/>
      <c r="N178" s="37" t="str"/>
      <c r="O178" s="37" t="str"/>
      <c r="P178" s="37" t="str"/>
      <c r="Q178" s="37" t="str"/>
      <c r="R178" s="37" t="str"/>
      <c r="S178" s="37" t="str"/>
      <c r="T178" s="37" t="str"/>
      <c r="U178" s="37" t="str"/>
      <c r="V178" s="37" t="str"/>
      <c r="W178" s="37" t="str"/>
      <c r="X178" s="37" t="str"/>
      <c r="Y178" s="37" t="str"/>
      <c r="Z178" s="37" t="str"/>
      <c r="AA178" s="37" t="str"/>
      <c r="AB178" s="37" t="str"/>
      <c r="AC178" s="37" t="str"/>
      <c r="AD178" s="37" t="str"/>
      <c r="AE178" s="37" t="str"/>
      <c r="AF178" s="37" t="str"/>
      <c r="AG178" s="37" t="str"/>
      <c r="AH178" s="37" t="str"/>
      <c r="AI178" s="37" t="str"/>
      <c r="AJ178" s="37" t="str"/>
      <c r="AK178" s="37" t="str"/>
      <c r="AL178" s="37" t="str"/>
      <c r="AM178" s="37" t="str"/>
      <c r="AN178" s="37" t="str"/>
      <c r="AO178" s="37" t="str"/>
      <c r="AP178" s="37" t="str"/>
      <c r="AQ178" s="37" t="str"/>
      <c r="AR178" s="37" t="str"/>
      <c r="AS178" s="37" t="str"/>
      <c r="AT178" s="37" t="str"/>
      <c r="AU178" s="37" t="str"/>
      <c r="AV178" s="37" t="str"/>
      <c r="AW178" s="37" t="str"/>
      <c r="AX178" s="37" t="str"/>
      <c r="AY178" s="37" t="str"/>
      <c r="AZ178" s="37" t="str"/>
      <c r="BA178" s="37" t="str"/>
      <c r="BB178" s="37" t="str"/>
      <c r="BC178" s="37" t="str"/>
      <c r="BD178" s="37" t="str"/>
      <c r="BE178" s="37" t="str"/>
      <c r="BF178" s="37" t="str"/>
      <c r="BG178" s="37" t="str"/>
      <c r="BH178" s="37" t="str"/>
      <c r="BI178" s="37" t="str"/>
      <c r="BJ178" s="37" t="str"/>
      <c r="BK178" s="37" t="str"/>
      <c r="BL178" s="37" t="str"/>
      <c r="BM178" s="37" t="str"/>
      <c r="BN178" s="37" t="str"/>
      <c r="BO178" s="37" t="str"/>
      <c r="BP178" s="37" t="str"/>
      <c r="BQ178" s="37" t="str"/>
      <c r="BR178" s="37" t="str"/>
      <c r="BS178" s="37" t="str"/>
      <c r="BT178" s="37" t="str"/>
      <c r="BU178" s="37" t="str"/>
      <c r="BV178" s="37" t="str"/>
      <c r="BW178" s="37" t="str"/>
      <c r="BX178" s="37" t="str"/>
      <c r="BY178" s="37" t="str"/>
      <c r="BZ178" s="37" t="str"/>
      <c r="CA178" s="37" t="str"/>
      <c r="CB178" s="37" t="str"/>
      <c r="CC178" s="37" t="str"/>
      <c r="CD178" s="37" t="str"/>
      <c r="CE178" s="37" t="str"/>
      <c r="CF178" s="37" t="str"/>
      <c r="CG178" s="37" t="str"/>
      <c r="CH178" s="37" t="str"/>
      <c r="CI178" s="37" t="str"/>
      <c r="CJ178" s="37" t="str"/>
      <c r="CK178" s="37" t="str"/>
      <c r="CL178" s="37" t="str"/>
      <c r="CM178" s="37" t="str"/>
      <c r="CN178" s="37" t="str"/>
      <c r="CO178" s="37" t="str"/>
      <c r="CP178" s="37" t="str"/>
      <c r="CQ178" s="37" t="str"/>
      <c r="CR178" s="37" t="str"/>
      <c r="CS178" s="37" t="str"/>
      <c r="CT178" s="37" t="str"/>
      <c r="CU178" s="37" t="str"/>
      <c r="CV178" s="37" t="str"/>
      <c r="CW178" s="37" t="str"/>
      <c r="CX178" s="37" t="str"/>
      <c r="CY178" s="37" t="str"/>
      <c r="CZ178" s="37" t="str"/>
      <c r="DA178" s="37" t="str"/>
      <c r="DB178" s="37" t="str"/>
      <c r="DC178" s="37" t="str"/>
      <c r="DD178" s="37" t="str"/>
      <c r="DE178" s="37" t="str"/>
      <c r="DF178" s="37" t="str"/>
      <c r="DG178" s="37" t="str"/>
      <c r="DH178" s="37" t="str"/>
      <c r="DI178" s="37" t="str"/>
      <c r="DJ178" s="37" t="str"/>
      <c r="DK178" s="37" t="str"/>
      <c r="DL178" s="37" t="str"/>
      <c r="DM178" s="37" t="str"/>
      <c r="DN178" s="37" t="str"/>
      <c r="DO178" s="37" t="str"/>
      <c r="DP178" s="37" t="str"/>
      <c r="DQ178" s="37" t="str"/>
      <c r="DR178" s="37" t="str"/>
      <c r="DS178" s="37" t="str"/>
      <c r="DT178" s="37" t="str"/>
      <c r="DU178" s="37" t="str"/>
      <c r="DV178" s="37" t="str"/>
      <c r="DW178" s="37" t="str"/>
      <c r="DX178" s="37" t="str"/>
      <c r="DY178" s="37" t="str"/>
      <c r="DZ178" s="37" t="str"/>
      <c r="EA178" s="37" t="str"/>
      <c r="EB178" s="37" t="str"/>
      <c r="EC178" s="37" t="str"/>
      <c r="ED178" s="37" t="str"/>
      <c r="EE178" s="37" t="str"/>
      <c r="EF178" s="37" t="str"/>
      <c r="EG178" s="37" t="str"/>
      <c r="EH178" s="37" t="str"/>
      <c r="EI178" s="37" t="str"/>
      <c r="EJ178" s="37" t="str"/>
      <c r="EK178" s="37" t="str"/>
      <c r="EL178" s="37" t="str"/>
      <c r="EM178" s="37" t="str"/>
    </row>
    <row r="179">
      <c r="B179" s="37" t="str"/>
      <c r="C179" s="37" t="str"/>
      <c r="D179" s="37" t="str"/>
      <c r="E179" s="37" t="str"/>
      <c r="F179" s="37" t="str"/>
      <c r="G179" s="37" t="str"/>
      <c r="H179" s="37" t="str"/>
      <c r="I179" s="37" t="str"/>
      <c r="J179" s="37" t="str"/>
      <c r="K179" s="37" t="str"/>
      <c r="L179" s="37" t="str"/>
      <c r="M179" s="37" t="str"/>
      <c r="N179" s="37" t="str"/>
      <c r="O179" s="37" t="str"/>
      <c r="P179" s="37" t="str"/>
      <c r="Q179" s="37" t="str"/>
      <c r="R179" s="37" t="str"/>
      <c r="S179" s="37" t="str"/>
      <c r="T179" s="37" t="str"/>
      <c r="U179" s="37" t="str"/>
      <c r="V179" s="37" t="str"/>
      <c r="W179" s="37" t="str"/>
      <c r="X179" s="37" t="str"/>
      <c r="Y179" s="37" t="str"/>
      <c r="Z179" s="37" t="str"/>
      <c r="AA179" s="37" t="str"/>
      <c r="AB179" s="37" t="str"/>
      <c r="AC179" s="37" t="str"/>
      <c r="AD179" s="37" t="str"/>
      <c r="AE179" s="37" t="str"/>
      <c r="AF179" s="37" t="str"/>
      <c r="AG179" s="37" t="str"/>
      <c r="AH179" s="37" t="str"/>
      <c r="AI179" s="37" t="str"/>
      <c r="AJ179" s="37" t="str"/>
      <c r="AK179" s="37" t="str"/>
      <c r="AL179" s="37" t="str"/>
      <c r="AM179" s="37" t="str"/>
      <c r="AN179" s="37" t="str"/>
      <c r="AO179" s="37" t="str"/>
      <c r="AP179" s="37" t="str"/>
      <c r="AQ179" s="37" t="str"/>
      <c r="AR179" s="37" t="str"/>
      <c r="AS179" s="37" t="str"/>
      <c r="AT179" s="37" t="str"/>
      <c r="AU179" s="37" t="str"/>
      <c r="AV179" s="37" t="str"/>
      <c r="AW179" s="37" t="str"/>
      <c r="AX179" s="37" t="str"/>
      <c r="AY179" s="37" t="str"/>
      <c r="AZ179" s="37" t="str"/>
      <c r="BA179" s="37" t="str"/>
      <c r="BB179" s="37" t="str"/>
      <c r="BC179" s="37" t="str"/>
      <c r="BD179" s="37" t="str"/>
      <c r="BE179" s="37" t="str"/>
      <c r="BF179" s="37" t="str"/>
      <c r="BG179" s="37" t="str"/>
      <c r="BH179" s="37" t="str"/>
      <c r="BI179" s="37" t="str"/>
      <c r="BJ179" s="37" t="str"/>
      <c r="BK179" s="37" t="str"/>
      <c r="BL179" s="37" t="str"/>
      <c r="BM179" s="37" t="str"/>
      <c r="BN179" s="37" t="str"/>
      <c r="BO179" s="37" t="str"/>
      <c r="BP179" s="37" t="str"/>
      <c r="BQ179" s="37" t="str"/>
      <c r="BR179" s="37" t="str"/>
      <c r="BS179" s="37" t="str"/>
      <c r="BT179" s="37" t="str"/>
      <c r="BU179" s="37" t="str"/>
      <c r="BV179" s="37" t="str"/>
      <c r="BW179" s="37" t="str"/>
      <c r="BX179" s="37" t="str"/>
      <c r="BY179" s="37" t="str"/>
      <c r="BZ179" s="37" t="str"/>
      <c r="CA179" s="37" t="str"/>
      <c r="CB179" s="37" t="str"/>
      <c r="CC179" s="37" t="str"/>
      <c r="CD179" s="37" t="str"/>
      <c r="CE179" s="37" t="str"/>
      <c r="CF179" s="37" t="str"/>
      <c r="CG179" s="37" t="str"/>
      <c r="CH179" s="37" t="str"/>
      <c r="CI179" s="37" t="str"/>
      <c r="CJ179" s="37" t="str"/>
      <c r="CK179" s="37" t="str"/>
      <c r="CL179" s="37" t="str"/>
      <c r="CM179" s="37" t="str"/>
      <c r="CN179" s="37" t="str"/>
      <c r="CO179" s="37" t="str"/>
      <c r="CP179" s="37" t="str"/>
      <c r="CQ179" s="37" t="str"/>
      <c r="CR179" s="37" t="str"/>
      <c r="CS179" s="37" t="str"/>
      <c r="CT179" s="37" t="str"/>
      <c r="CU179" s="37" t="str"/>
      <c r="CV179" s="37" t="str"/>
      <c r="CW179" s="37" t="str"/>
      <c r="CX179" s="37" t="str"/>
      <c r="CY179" s="37" t="str"/>
      <c r="CZ179" s="37" t="str"/>
      <c r="DA179" s="37" t="str"/>
      <c r="DB179" s="37" t="str"/>
      <c r="DC179" s="37" t="str"/>
      <c r="DD179" s="37" t="str"/>
      <c r="DE179" s="37" t="str"/>
      <c r="DF179" s="37" t="str"/>
      <c r="DG179" s="37" t="str"/>
      <c r="DH179" s="37" t="str"/>
      <c r="DI179" s="37" t="str"/>
      <c r="DJ179" s="37" t="str"/>
      <c r="DK179" s="37" t="str"/>
      <c r="DL179" s="37" t="str"/>
      <c r="DM179" s="37" t="str"/>
      <c r="DN179" s="37" t="str"/>
      <c r="DO179" s="37" t="str"/>
      <c r="DP179" s="37" t="str"/>
      <c r="DQ179" s="37" t="str"/>
      <c r="DR179" s="37" t="str"/>
      <c r="DS179" s="37" t="str"/>
      <c r="DT179" s="37" t="str"/>
      <c r="DU179" s="37" t="str"/>
      <c r="DV179" s="37" t="str"/>
      <c r="DW179" s="37" t="str"/>
      <c r="DX179" s="37" t="str"/>
      <c r="DY179" s="37" t="str"/>
      <c r="DZ179" s="37" t="str"/>
      <c r="EA179" s="37" t="str"/>
      <c r="EB179" s="37" t="str"/>
      <c r="EC179" s="37" t="str"/>
      <c r="ED179" s="37" t="str"/>
      <c r="EE179" s="37" t="str"/>
      <c r="EF179" s="37" t="str"/>
      <c r="EG179" s="37" t="str"/>
      <c r="EH179" s="37" t="str"/>
      <c r="EI179" s="37" t="str"/>
      <c r="EJ179" s="37" t="str"/>
      <c r="EK179" s="37" t="str"/>
      <c r="EL179" s="37" t="str"/>
      <c r="EM179" s="37" t="str"/>
    </row>
    <row r="180">
      <c r="B180" s="37" t="str"/>
      <c r="C180" s="37" t="str"/>
      <c r="D180" s="37" t="str"/>
      <c r="E180" s="37" t="str"/>
      <c r="F180" s="37" t="str"/>
      <c r="G180" s="37" t="str"/>
      <c r="H180" s="37" t="str"/>
      <c r="I180" s="37" t="str"/>
      <c r="J180" s="37" t="str"/>
      <c r="K180" s="37" t="str"/>
      <c r="L180" s="37" t="str"/>
      <c r="M180" s="37" t="str"/>
      <c r="N180" s="37" t="str"/>
      <c r="O180" s="37" t="str"/>
      <c r="P180" s="37" t="str"/>
      <c r="Q180" s="37" t="str"/>
      <c r="R180" s="37" t="str"/>
      <c r="S180" s="37" t="str"/>
      <c r="T180" s="37" t="str"/>
      <c r="U180" s="37" t="str"/>
      <c r="V180" s="37" t="str"/>
      <c r="W180" s="37" t="str"/>
      <c r="X180" s="37" t="str"/>
      <c r="Y180" s="37" t="str"/>
      <c r="Z180" s="37" t="str"/>
      <c r="AA180" s="37" t="str"/>
      <c r="AB180" s="37" t="str"/>
      <c r="AC180" s="37" t="str"/>
      <c r="AD180" s="37" t="str"/>
      <c r="AE180" s="37" t="str"/>
      <c r="AF180" s="37" t="str"/>
      <c r="AG180" s="37" t="str"/>
      <c r="AH180" s="37" t="str"/>
      <c r="AI180" s="37" t="str"/>
      <c r="AJ180" s="37" t="str"/>
      <c r="AK180" s="37" t="str"/>
      <c r="AL180" s="37" t="str"/>
      <c r="AM180" s="37" t="str"/>
      <c r="AN180" s="37" t="str"/>
      <c r="AO180" s="37" t="str"/>
      <c r="AP180" s="37" t="str"/>
      <c r="AQ180" s="37" t="str"/>
      <c r="AR180" s="37" t="str"/>
      <c r="AS180" s="37" t="str"/>
      <c r="AT180" s="37" t="str"/>
      <c r="AU180" s="37" t="str"/>
      <c r="AV180" s="37" t="str"/>
      <c r="AW180" s="37" t="str"/>
      <c r="AX180" s="37" t="str"/>
      <c r="AY180" s="37" t="str"/>
      <c r="AZ180" s="37" t="str"/>
      <c r="BA180" s="37" t="str"/>
      <c r="BB180" s="37" t="str"/>
      <c r="BC180" s="37" t="str"/>
      <c r="BD180" s="37" t="str"/>
      <c r="BE180" s="37" t="str"/>
      <c r="BF180" s="37" t="str"/>
      <c r="BG180" s="37" t="str"/>
      <c r="BH180" s="37" t="str"/>
      <c r="BI180" s="37" t="str"/>
      <c r="BJ180" s="37" t="str"/>
      <c r="BK180" s="37" t="str"/>
      <c r="BL180" s="37" t="str"/>
      <c r="BM180" s="37" t="str"/>
      <c r="BN180" s="37" t="str"/>
      <c r="BO180" s="37" t="str"/>
      <c r="BP180" s="37" t="str"/>
      <c r="BQ180" s="37" t="str"/>
      <c r="BR180" s="37" t="str"/>
      <c r="BS180" s="37" t="str"/>
      <c r="BT180" s="37" t="str"/>
      <c r="BU180" s="37" t="str"/>
      <c r="BV180" s="37" t="str"/>
      <c r="BW180" s="37" t="str"/>
      <c r="BX180" s="37" t="str"/>
      <c r="BY180" s="37" t="str"/>
      <c r="BZ180" s="37" t="str"/>
      <c r="CA180" s="37" t="str"/>
      <c r="CB180" s="37" t="str"/>
      <c r="CC180" s="37" t="str"/>
      <c r="CD180" s="37" t="str"/>
      <c r="CE180" s="37" t="str"/>
      <c r="CF180" s="37" t="str"/>
      <c r="CG180" s="37" t="str"/>
      <c r="CH180" s="37" t="str"/>
      <c r="CI180" s="37" t="str"/>
      <c r="CJ180" s="37" t="str"/>
      <c r="CK180" s="37" t="str"/>
      <c r="CL180" s="37" t="str"/>
      <c r="CM180" s="37" t="str"/>
      <c r="CN180" s="37" t="str"/>
      <c r="CO180" s="37" t="str"/>
      <c r="CP180" s="37" t="str"/>
      <c r="CQ180" s="37" t="str"/>
      <c r="CR180" s="37" t="str"/>
      <c r="CS180" s="37" t="str"/>
      <c r="CT180" s="37" t="str"/>
      <c r="CU180" s="37" t="str"/>
      <c r="CV180" s="37" t="str"/>
      <c r="CW180" s="37" t="str"/>
      <c r="CX180" s="37" t="str"/>
      <c r="CY180" s="37" t="str"/>
      <c r="CZ180" s="37" t="str"/>
      <c r="DA180" s="37" t="str"/>
      <c r="DB180" s="37" t="str"/>
      <c r="DC180" s="37" t="str"/>
      <c r="DD180" s="37" t="str"/>
      <c r="DE180" s="37" t="str"/>
      <c r="DF180" s="37" t="str"/>
      <c r="DG180" s="37" t="str"/>
      <c r="DH180" s="37" t="str"/>
      <c r="DI180" s="37" t="str"/>
      <c r="DJ180" s="37" t="str"/>
      <c r="DK180" s="37" t="str"/>
      <c r="DL180" s="37" t="str"/>
      <c r="DM180" s="37" t="str"/>
      <c r="DN180" s="37" t="str"/>
      <c r="DO180" s="37" t="str"/>
      <c r="DP180" s="37" t="str"/>
      <c r="DQ180" s="37" t="str"/>
      <c r="DR180" s="37" t="str"/>
      <c r="DS180" s="37" t="str"/>
      <c r="DT180" s="37" t="str"/>
      <c r="DU180" s="37" t="str"/>
      <c r="DV180" s="37" t="str"/>
      <c r="DW180" s="37" t="str"/>
      <c r="DX180" s="37" t="str"/>
      <c r="DY180" s="37" t="str"/>
      <c r="DZ180" s="37" t="str"/>
      <c r="EA180" s="37" t="str"/>
      <c r="EB180" s="37" t="str"/>
      <c r="EC180" s="37" t="str"/>
      <c r="ED180" s="37" t="str"/>
      <c r="EE180" s="37" t="str"/>
      <c r="EF180" s="37" t="str"/>
      <c r="EG180" s="37" t="str"/>
      <c r="EH180" s="37" t="str"/>
      <c r="EI180" s="37" t="str"/>
      <c r="EJ180" s="37" t="str"/>
      <c r="EK180" s="37" t="str"/>
      <c r="EL180" s="37" t="str"/>
      <c r="EM180" s="37" t="str"/>
    </row>
    <row r="181">
      <c r="B181" s="37" t="str"/>
      <c r="C181" s="37" t="str"/>
      <c r="D181" s="37" t="str"/>
      <c r="E181" s="37" t="str"/>
      <c r="F181" s="37" t="str"/>
      <c r="G181" s="37" t="str"/>
      <c r="H181" s="37" t="str"/>
      <c r="I181" s="37" t="str"/>
      <c r="J181" s="37" t="str"/>
      <c r="K181" s="37" t="str"/>
      <c r="L181" s="37" t="str"/>
      <c r="M181" s="37" t="str"/>
      <c r="N181" s="37" t="str"/>
      <c r="O181" s="37" t="str"/>
      <c r="P181" s="37" t="str"/>
      <c r="Q181" s="37" t="str"/>
      <c r="R181" s="37" t="str"/>
      <c r="S181" s="37" t="str"/>
      <c r="T181" s="37" t="str"/>
      <c r="U181" s="37" t="str"/>
      <c r="V181" s="37" t="str"/>
      <c r="W181" s="37" t="str"/>
      <c r="X181" s="37" t="str"/>
      <c r="Y181" s="37" t="str"/>
      <c r="Z181" s="37" t="str"/>
      <c r="AA181" s="37" t="str"/>
      <c r="AB181" s="37" t="str"/>
      <c r="AC181" s="37" t="str"/>
      <c r="AD181" s="37" t="str"/>
      <c r="AE181" s="37" t="str"/>
      <c r="AF181" s="37" t="str"/>
      <c r="AG181" s="37" t="str"/>
      <c r="AH181" s="37" t="str"/>
      <c r="AI181" s="37" t="str"/>
      <c r="AJ181" s="37" t="str"/>
      <c r="AK181" s="37" t="str"/>
      <c r="AL181" s="37" t="str"/>
      <c r="AM181" s="37" t="str"/>
      <c r="AN181" s="37" t="str"/>
      <c r="AO181" s="37" t="str"/>
      <c r="AP181" s="37" t="str"/>
      <c r="AQ181" s="37" t="str"/>
      <c r="AR181" s="37" t="str"/>
      <c r="AS181" s="37" t="str"/>
      <c r="AT181" s="37" t="str"/>
      <c r="AU181" s="37" t="str"/>
      <c r="AV181" s="37" t="str"/>
      <c r="AW181" s="37" t="str"/>
      <c r="AX181" s="37" t="str"/>
      <c r="AY181" s="37" t="str"/>
      <c r="AZ181" s="37" t="str"/>
      <c r="BA181" s="37" t="str"/>
      <c r="BB181" s="37" t="str"/>
      <c r="BC181" s="37" t="str"/>
      <c r="BD181" s="37" t="str"/>
      <c r="BE181" s="37" t="str"/>
      <c r="BF181" s="37" t="str"/>
      <c r="BG181" s="37" t="str"/>
      <c r="BH181" s="37" t="str"/>
      <c r="BI181" s="37" t="str"/>
      <c r="BJ181" s="37" t="str"/>
      <c r="BK181" s="37" t="str"/>
      <c r="BL181" s="37" t="str"/>
      <c r="BM181" s="37" t="str"/>
      <c r="BN181" s="37" t="str"/>
      <c r="BO181" s="37" t="str"/>
      <c r="BP181" s="37" t="str"/>
      <c r="BQ181" s="37" t="str"/>
      <c r="BR181" s="37" t="str"/>
      <c r="BS181" s="37" t="str"/>
      <c r="BT181" s="37" t="str"/>
      <c r="BU181" s="37" t="str"/>
      <c r="BV181" s="37" t="str"/>
      <c r="BW181" s="37" t="str"/>
      <c r="BX181" s="37" t="str"/>
      <c r="BY181" s="37" t="str"/>
      <c r="BZ181" s="37" t="str"/>
      <c r="CA181" s="37" t="str"/>
      <c r="CB181" s="37" t="str"/>
      <c r="CC181" s="37" t="str"/>
      <c r="CD181" s="37" t="str"/>
      <c r="CE181" s="37" t="str"/>
      <c r="CF181" s="37" t="str"/>
      <c r="CG181" s="37" t="str"/>
      <c r="CH181" s="37" t="str"/>
      <c r="CI181" s="37" t="str"/>
      <c r="CJ181" s="37" t="str"/>
      <c r="CK181" s="37" t="str"/>
      <c r="CL181" s="37" t="str"/>
      <c r="CM181" s="37" t="str"/>
      <c r="CN181" s="37" t="str"/>
      <c r="CO181" s="37" t="str"/>
      <c r="CP181" s="37" t="str"/>
      <c r="CQ181" s="37" t="str"/>
      <c r="CR181" s="37" t="str"/>
      <c r="CS181" s="37" t="str"/>
      <c r="CT181" s="37" t="str"/>
      <c r="CU181" s="37" t="str"/>
      <c r="CV181" s="37" t="str"/>
      <c r="CW181" s="37" t="str"/>
      <c r="CX181" s="37" t="str"/>
      <c r="CY181" s="37" t="str"/>
      <c r="CZ181" s="37" t="str"/>
      <c r="DA181" s="37" t="str"/>
      <c r="DB181" s="37" t="str"/>
      <c r="DC181" s="37" t="str"/>
      <c r="DD181" s="37" t="str"/>
      <c r="DE181" s="37" t="str"/>
      <c r="DF181" s="37" t="str"/>
      <c r="DG181" s="37" t="str"/>
      <c r="DH181" s="37" t="str"/>
      <c r="DI181" s="37" t="str"/>
      <c r="DJ181" s="37" t="str"/>
      <c r="DK181" s="37" t="str"/>
      <c r="DL181" s="37" t="str"/>
      <c r="DM181" s="37" t="str"/>
      <c r="DN181" s="37" t="str"/>
      <c r="DO181" s="37" t="str"/>
      <c r="DP181" s="37" t="str"/>
      <c r="DQ181" s="37" t="str"/>
      <c r="DR181" s="37" t="str"/>
      <c r="DS181" s="37" t="str"/>
      <c r="DT181" s="37" t="str"/>
      <c r="DU181" s="37" t="str"/>
      <c r="DV181" s="37" t="str"/>
      <c r="DW181" s="37" t="str"/>
      <c r="DX181" s="37" t="str"/>
      <c r="DY181" s="37" t="str"/>
      <c r="DZ181" s="37" t="str"/>
      <c r="EA181" s="37" t="str"/>
      <c r="EB181" s="37" t="str"/>
      <c r="EC181" s="37" t="str"/>
      <c r="ED181" s="37" t="str"/>
      <c r="EE181" s="37" t="str"/>
      <c r="EF181" s="37" t="str"/>
      <c r="EG181" s="37" t="str"/>
      <c r="EH181" s="37" t="str"/>
      <c r="EI181" s="37" t="str"/>
      <c r="EJ181" s="37" t="str"/>
      <c r="EK181" s="37" t="str"/>
      <c r="EL181" s="37" t="str"/>
      <c r="EM181" s="37" t="str"/>
    </row>
    <row r="182">
      <c r="B182" s="37" t="str"/>
      <c r="C182" s="37" t="str"/>
      <c r="D182" s="37" t="str"/>
      <c r="E182" s="37" t="str"/>
      <c r="F182" s="37" t="str"/>
      <c r="G182" s="37" t="str"/>
      <c r="H182" s="37" t="str"/>
      <c r="I182" s="37" t="str"/>
      <c r="J182" s="37" t="str"/>
      <c r="K182" s="37" t="str"/>
      <c r="L182" s="37" t="str"/>
      <c r="M182" s="37" t="str"/>
      <c r="N182" s="37" t="str"/>
      <c r="O182" s="37" t="str"/>
      <c r="P182" s="37" t="str"/>
      <c r="Q182" s="37" t="str"/>
      <c r="R182" s="37" t="str"/>
      <c r="S182" s="37" t="str"/>
      <c r="T182" s="37" t="str"/>
      <c r="U182" s="37" t="str"/>
      <c r="V182" s="37" t="str"/>
      <c r="W182" s="37" t="str"/>
      <c r="X182" s="37" t="str"/>
      <c r="Y182" s="37" t="str"/>
      <c r="Z182" s="37" t="str"/>
      <c r="AA182" s="37" t="str"/>
      <c r="AB182" s="37" t="str"/>
      <c r="AC182" s="37" t="str"/>
      <c r="AD182" s="37" t="str"/>
      <c r="AE182" s="37" t="str"/>
      <c r="AF182" s="37" t="str"/>
      <c r="AG182" s="37" t="str"/>
      <c r="AH182" s="37" t="str"/>
      <c r="AI182" s="37" t="str"/>
      <c r="AJ182" s="37" t="str"/>
      <c r="AK182" s="37" t="str"/>
      <c r="AL182" s="37" t="str"/>
      <c r="AM182" s="37" t="str"/>
      <c r="AN182" s="37" t="str"/>
      <c r="AO182" s="37" t="str"/>
      <c r="AP182" s="37" t="str"/>
      <c r="AQ182" s="37" t="str"/>
      <c r="AR182" s="37" t="str"/>
      <c r="AS182" s="37" t="str"/>
      <c r="AT182" s="37" t="str"/>
      <c r="AU182" s="37" t="str"/>
      <c r="AV182" s="37" t="str"/>
      <c r="AW182" s="37" t="str"/>
      <c r="AX182" s="37" t="str"/>
      <c r="AY182" s="37" t="str"/>
      <c r="AZ182" s="37" t="str"/>
      <c r="BA182" s="37" t="str"/>
      <c r="BB182" s="37" t="str"/>
      <c r="BC182" s="37" t="str"/>
      <c r="BD182" s="37" t="str"/>
      <c r="BE182" s="37" t="str"/>
      <c r="BF182" s="37" t="str"/>
      <c r="BG182" s="37" t="str"/>
      <c r="BH182" s="37" t="str"/>
      <c r="BI182" s="37" t="str"/>
      <c r="BJ182" s="37" t="str"/>
      <c r="BK182" s="37" t="str"/>
      <c r="BL182" s="37" t="str"/>
      <c r="BM182" s="37" t="str"/>
      <c r="BN182" s="37" t="str"/>
      <c r="BO182" s="37" t="str"/>
      <c r="BP182" s="37" t="str"/>
      <c r="BQ182" s="37" t="str"/>
      <c r="BR182" s="37" t="str"/>
      <c r="BS182" s="37" t="str"/>
      <c r="BT182" s="37" t="str"/>
      <c r="BU182" s="37" t="str"/>
      <c r="BV182" s="37" t="str"/>
      <c r="BW182" s="37" t="str"/>
      <c r="BX182" s="37" t="str"/>
      <c r="BY182" s="37" t="str"/>
      <c r="BZ182" s="37" t="str"/>
      <c r="CA182" s="37" t="str"/>
      <c r="CB182" s="37" t="str"/>
      <c r="CC182" s="37" t="str"/>
      <c r="CD182" s="37" t="str"/>
      <c r="CE182" s="37" t="str"/>
      <c r="CF182" s="37" t="str"/>
      <c r="CG182" s="37" t="str"/>
      <c r="CH182" s="37" t="str"/>
      <c r="CI182" s="37" t="str"/>
      <c r="CJ182" s="37" t="str"/>
      <c r="CK182" s="37" t="str"/>
      <c r="CL182" s="37" t="str"/>
      <c r="CM182" s="37" t="str"/>
      <c r="CN182" s="37" t="str"/>
      <c r="CO182" s="37" t="str"/>
      <c r="CP182" s="37" t="str"/>
      <c r="CQ182" s="37" t="str"/>
      <c r="CR182" s="37" t="str"/>
      <c r="CS182" s="37" t="str"/>
      <c r="CT182" s="37" t="str"/>
      <c r="CU182" s="37" t="str"/>
      <c r="CV182" s="37" t="str"/>
      <c r="CW182" s="37" t="str"/>
      <c r="CX182" s="37" t="str"/>
      <c r="CY182" s="37" t="str"/>
      <c r="CZ182" s="37" t="str"/>
      <c r="DA182" s="37" t="str"/>
      <c r="DB182" s="37" t="str"/>
      <c r="DC182" s="37" t="str"/>
      <c r="DD182" s="37" t="str"/>
      <c r="DE182" s="37" t="str"/>
      <c r="DF182" s="37" t="str"/>
      <c r="DG182" s="37" t="str"/>
      <c r="DH182" s="37" t="str"/>
      <c r="DI182" s="37" t="str"/>
      <c r="DJ182" s="37" t="str"/>
      <c r="DK182" s="37" t="str"/>
      <c r="DL182" s="37" t="str"/>
      <c r="DM182" s="37" t="str"/>
      <c r="DN182" s="37" t="str"/>
      <c r="DO182" s="37" t="str"/>
      <c r="DP182" s="37" t="str"/>
      <c r="DQ182" s="37" t="str"/>
      <c r="DR182" s="37" t="str"/>
      <c r="DS182" s="37" t="str"/>
      <c r="DT182" s="37" t="str"/>
      <c r="DU182" s="37" t="str"/>
      <c r="DV182" s="37" t="str"/>
      <c r="DW182" s="37" t="str"/>
      <c r="DX182" s="37" t="str"/>
      <c r="DY182" s="37" t="str"/>
      <c r="DZ182" s="37" t="str"/>
      <c r="EA182" s="37" t="str"/>
      <c r="EB182" s="37" t="str"/>
      <c r="EC182" s="37" t="str"/>
      <c r="ED182" s="37" t="str"/>
      <c r="EE182" s="37" t="str"/>
      <c r="EF182" s="37" t="str"/>
      <c r="EG182" s="37" t="str"/>
      <c r="EH182" s="37" t="str"/>
      <c r="EI182" s="37" t="str"/>
      <c r="EJ182" s="37" t="str"/>
      <c r="EK182" s="37" t="str"/>
      <c r="EL182" s="37" t="str"/>
      <c r="EM182" s="37" t="str"/>
    </row>
    <row r="183">
      <c r="B183" s="37" t="str"/>
      <c r="C183" s="37" t="str"/>
      <c r="D183" s="37" t="str"/>
      <c r="E183" s="37" t="str"/>
      <c r="F183" s="37" t="str"/>
      <c r="G183" s="37" t="str"/>
      <c r="H183" s="37" t="str"/>
      <c r="I183" s="37" t="str"/>
      <c r="J183" s="37" t="str"/>
      <c r="K183" s="37" t="str"/>
      <c r="L183" s="37" t="str"/>
      <c r="M183" s="37" t="str"/>
      <c r="N183" s="37" t="str"/>
      <c r="O183" s="37" t="str"/>
      <c r="P183" s="37" t="str"/>
      <c r="Q183" s="37" t="str"/>
      <c r="R183" s="37" t="str"/>
      <c r="S183" s="37" t="str"/>
      <c r="T183" s="37" t="str"/>
      <c r="U183" s="37" t="str"/>
      <c r="V183" s="37" t="str"/>
      <c r="W183" s="37" t="str"/>
      <c r="X183" s="37" t="str"/>
      <c r="Y183" s="37" t="str"/>
      <c r="Z183" s="37" t="str"/>
      <c r="AA183" s="37" t="str"/>
      <c r="AB183" s="37" t="str"/>
      <c r="AC183" s="37" t="str"/>
      <c r="AD183" s="37" t="str"/>
      <c r="AE183" s="37" t="str"/>
      <c r="AF183" s="37" t="str"/>
      <c r="AG183" s="37" t="str"/>
      <c r="AH183" s="37" t="str"/>
      <c r="AI183" s="37" t="str"/>
      <c r="AJ183" s="37" t="str"/>
      <c r="AK183" s="37" t="str"/>
      <c r="AL183" s="37" t="str"/>
      <c r="AM183" s="37" t="str"/>
      <c r="AN183" s="37" t="str"/>
      <c r="AO183" s="37" t="str"/>
      <c r="AP183" s="37" t="str"/>
      <c r="AQ183" s="37" t="str"/>
      <c r="AR183" s="37" t="str"/>
      <c r="AS183" s="37" t="str"/>
      <c r="AT183" s="37" t="str"/>
      <c r="AU183" s="37" t="str"/>
      <c r="AV183" s="37" t="str"/>
      <c r="AW183" s="37" t="str"/>
      <c r="AX183" s="37" t="str"/>
      <c r="AY183" s="37" t="str"/>
      <c r="AZ183" s="37" t="str"/>
      <c r="BA183" s="37" t="str"/>
      <c r="BB183" s="37" t="str"/>
      <c r="BC183" s="37" t="str"/>
      <c r="BD183" s="37" t="str"/>
      <c r="BE183" s="37" t="str"/>
      <c r="BF183" s="37" t="str"/>
      <c r="BG183" s="37" t="str"/>
      <c r="BH183" s="37" t="str"/>
      <c r="BI183" s="37" t="str"/>
      <c r="BJ183" s="37" t="str"/>
      <c r="BK183" s="37" t="str"/>
      <c r="BL183" s="37" t="str"/>
      <c r="BM183" s="37" t="str"/>
      <c r="BN183" s="37" t="str"/>
      <c r="BO183" s="37" t="str"/>
      <c r="BP183" s="37" t="str"/>
      <c r="BQ183" s="37" t="str"/>
      <c r="BR183" s="37" t="str"/>
      <c r="BS183" s="37" t="str"/>
      <c r="BT183" s="37" t="str"/>
      <c r="BU183" s="37" t="str"/>
      <c r="BV183" s="37" t="str"/>
      <c r="BW183" s="37" t="str"/>
      <c r="BX183" s="37" t="str"/>
      <c r="BY183" s="37" t="str"/>
      <c r="BZ183" s="37" t="str"/>
      <c r="CA183" s="37" t="str"/>
      <c r="CB183" s="37" t="str"/>
      <c r="CC183" s="37" t="str"/>
      <c r="CD183" s="37" t="str"/>
      <c r="CE183" s="37" t="str"/>
      <c r="CF183" s="37" t="str"/>
      <c r="CG183" s="37" t="str"/>
      <c r="CH183" s="37" t="str"/>
      <c r="CI183" s="37" t="str"/>
      <c r="CJ183" s="37" t="str"/>
      <c r="CK183" s="37" t="str"/>
      <c r="CL183" s="37" t="str"/>
      <c r="CM183" s="37" t="str"/>
      <c r="CN183" s="37" t="str"/>
      <c r="CO183" s="37" t="str"/>
      <c r="CP183" s="37" t="str"/>
      <c r="CQ183" s="37" t="str"/>
      <c r="CR183" s="37" t="str"/>
      <c r="CS183" s="37" t="str"/>
      <c r="CT183" s="37" t="str"/>
      <c r="CU183" s="37" t="str"/>
      <c r="CV183" s="37" t="str"/>
      <c r="CW183" s="37" t="str"/>
      <c r="CX183" s="37" t="str"/>
      <c r="CY183" s="37" t="str"/>
      <c r="CZ183" s="37" t="str"/>
      <c r="DA183" s="37" t="str"/>
      <c r="DB183" s="37" t="str"/>
      <c r="DC183" s="37" t="str"/>
      <c r="DD183" s="37" t="str"/>
      <c r="DE183" s="37" t="str"/>
      <c r="DF183" s="37" t="str"/>
      <c r="DG183" s="37" t="str"/>
      <c r="DH183" s="37" t="str"/>
      <c r="DI183" s="37" t="str"/>
      <c r="DJ183" s="37" t="str"/>
      <c r="DK183" s="37" t="str"/>
      <c r="DL183" s="37" t="str"/>
      <c r="DM183" s="37" t="str"/>
      <c r="DN183" s="37" t="str"/>
      <c r="DO183" s="37" t="str"/>
      <c r="DP183" s="37" t="str"/>
      <c r="DQ183" s="37" t="str"/>
      <c r="DR183" s="37" t="str"/>
      <c r="DS183" s="37" t="str"/>
      <c r="DT183" s="37" t="str"/>
      <c r="DU183" s="37" t="str"/>
      <c r="DV183" s="37" t="str"/>
      <c r="DW183" s="37" t="str"/>
      <c r="DX183" s="37" t="str"/>
      <c r="DY183" s="37" t="str"/>
      <c r="DZ183" s="37" t="str"/>
      <c r="EA183" s="37" t="str"/>
      <c r="EB183" s="37" t="str"/>
      <c r="EC183" s="37" t="str"/>
      <c r="ED183" s="37" t="str"/>
      <c r="EE183" s="37" t="str"/>
      <c r="EF183" s="37" t="str"/>
      <c r="EG183" s="37" t="str"/>
      <c r="EH183" s="37" t="str"/>
      <c r="EI183" s="37" t="str"/>
      <c r="EJ183" s="37" t="str"/>
      <c r="EK183" s="37" t="str"/>
      <c r="EL183" s="37" t="str"/>
      <c r="EM183" s="37" t="str"/>
    </row>
    <row r="184">
      <c r="B184" s="37" t="str"/>
      <c r="C184" s="37" t="str"/>
      <c r="D184" s="37" t="str"/>
      <c r="E184" s="37" t="str"/>
      <c r="F184" s="37" t="str"/>
      <c r="G184" s="37" t="str"/>
      <c r="H184" s="37" t="str"/>
      <c r="I184" s="37" t="str"/>
      <c r="J184" s="37" t="str"/>
      <c r="K184" s="37" t="str"/>
      <c r="L184" s="37" t="str"/>
      <c r="M184" s="37" t="str"/>
      <c r="N184" s="37" t="str"/>
      <c r="O184" s="37" t="str"/>
      <c r="P184" s="37" t="str"/>
      <c r="Q184" s="37" t="str"/>
      <c r="R184" s="37" t="str"/>
      <c r="S184" s="37" t="str"/>
      <c r="T184" s="37" t="str"/>
      <c r="U184" s="37" t="str"/>
      <c r="V184" s="37" t="str"/>
      <c r="W184" s="37" t="str"/>
      <c r="X184" s="37" t="str"/>
      <c r="Y184" s="37" t="str"/>
      <c r="Z184" s="37" t="str"/>
      <c r="AA184" s="37" t="str"/>
      <c r="AB184" s="37" t="str"/>
      <c r="AC184" s="37" t="str"/>
      <c r="AD184" s="37" t="str"/>
      <c r="AE184" s="37" t="str"/>
      <c r="AF184" s="37" t="str"/>
      <c r="AG184" s="37" t="str"/>
      <c r="AH184" s="37" t="str"/>
      <c r="AI184" s="37" t="str"/>
      <c r="AJ184" s="37" t="str"/>
      <c r="AK184" s="37" t="str"/>
      <c r="AL184" s="37" t="str"/>
      <c r="AM184" s="37" t="str"/>
      <c r="AN184" s="37" t="str"/>
      <c r="AO184" s="37" t="str"/>
      <c r="AP184" s="37" t="str"/>
      <c r="AQ184" s="37" t="str"/>
      <c r="AR184" s="37" t="str"/>
      <c r="AS184" s="37" t="str"/>
      <c r="AT184" s="37" t="str"/>
      <c r="AU184" s="37" t="str"/>
      <c r="AV184" s="37" t="str"/>
      <c r="AW184" s="37" t="str"/>
      <c r="AX184" s="37" t="str"/>
      <c r="AY184" s="37" t="str"/>
      <c r="AZ184" s="37" t="str"/>
      <c r="BA184" s="37" t="str"/>
      <c r="BB184" s="37" t="str"/>
      <c r="BC184" s="37" t="str"/>
      <c r="BD184" s="37" t="str"/>
      <c r="BE184" s="37" t="str"/>
      <c r="BF184" s="37" t="str"/>
      <c r="BG184" s="37" t="str"/>
      <c r="BH184" s="37" t="str"/>
      <c r="BI184" s="37" t="str"/>
      <c r="BJ184" s="37" t="str"/>
      <c r="BK184" s="37" t="str"/>
      <c r="BL184" s="37" t="str"/>
      <c r="BM184" s="37" t="str"/>
      <c r="BN184" s="37" t="str"/>
      <c r="BO184" s="37" t="str"/>
      <c r="BP184" s="37" t="str"/>
      <c r="BQ184" s="37" t="str"/>
      <c r="BR184" s="37" t="str"/>
      <c r="BS184" s="37" t="str"/>
      <c r="BT184" s="37" t="str"/>
      <c r="BU184" s="37" t="str"/>
      <c r="BV184" s="37" t="str"/>
      <c r="BW184" s="37" t="str"/>
      <c r="BX184" s="37" t="str"/>
      <c r="BY184" s="37" t="str"/>
      <c r="BZ184" s="37" t="str"/>
      <c r="CA184" s="37" t="str"/>
      <c r="CB184" s="37" t="str"/>
      <c r="CC184" s="37" t="str"/>
      <c r="CD184" s="37" t="str"/>
      <c r="CE184" s="37" t="str"/>
      <c r="CF184" s="37" t="str"/>
      <c r="CG184" s="37" t="str"/>
      <c r="CH184" s="37" t="str"/>
      <c r="CI184" s="37" t="str"/>
      <c r="CJ184" s="37" t="str"/>
      <c r="CK184" s="37" t="str"/>
      <c r="CL184" s="37" t="str"/>
      <c r="CM184" s="37" t="str"/>
      <c r="CN184" s="37" t="str"/>
      <c r="CO184" s="37" t="str"/>
      <c r="CP184" s="37" t="str"/>
      <c r="CQ184" s="37" t="str"/>
      <c r="CR184" s="37" t="str"/>
      <c r="CS184" s="37" t="str"/>
      <c r="CT184" s="37" t="str"/>
      <c r="CU184" s="37" t="str"/>
      <c r="CV184" s="37" t="str"/>
      <c r="CW184" s="37" t="str"/>
      <c r="CX184" s="37" t="str"/>
      <c r="CY184" s="37" t="str"/>
      <c r="CZ184" s="37" t="str"/>
      <c r="DA184" s="37" t="str"/>
      <c r="DB184" s="37" t="str"/>
      <c r="DC184" s="37" t="str"/>
      <c r="DD184" s="37" t="str"/>
      <c r="DE184" s="37" t="str"/>
      <c r="DF184" s="37" t="str"/>
      <c r="DG184" s="37" t="str"/>
      <c r="DH184" s="37" t="str"/>
      <c r="DI184" s="37" t="str"/>
      <c r="DJ184" s="37" t="str"/>
      <c r="DK184" s="37" t="str"/>
      <c r="DL184" s="37" t="str"/>
      <c r="DM184" s="37" t="str"/>
      <c r="DN184" s="37" t="str"/>
      <c r="DO184" s="37" t="str"/>
      <c r="DP184" s="37" t="str"/>
      <c r="DQ184" s="37" t="str"/>
      <c r="DR184" s="37" t="str"/>
      <c r="DS184" s="37" t="str"/>
      <c r="DT184" s="37" t="str"/>
      <c r="DU184" s="37" t="str"/>
      <c r="DV184" s="37" t="str"/>
      <c r="DW184" s="37" t="str"/>
      <c r="DX184" s="37" t="str"/>
      <c r="DY184" s="37" t="str"/>
      <c r="DZ184" s="37" t="str"/>
      <c r="EA184" s="37" t="str"/>
      <c r="EB184" s="37" t="str"/>
      <c r="EC184" s="37" t="str"/>
      <c r="ED184" s="37" t="str"/>
      <c r="EE184" s="37" t="str"/>
      <c r="EF184" s="37" t="str"/>
      <c r="EG184" s="37" t="str"/>
      <c r="EH184" s="37" t="str"/>
      <c r="EI184" s="37" t="str"/>
      <c r="EJ184" s="37" t="str"/>
      <c r="EK184" s="37" t="str"/>
      <c r="EL184" s="37" t="str"/>
      <c r="EM184" s="37" t="str"/>
    </row>
    <row r="185">
      <c r="B185" s="37" t="str"/>
      <c r="C185" s="37" t="str"/>
      <c r="D185" s="37" t="str"/>
      <c r="E185" s="37" t="str"/>
      <c r="F185" s="37" t="str"/>
      <c r="G185" s="37" t="str"/>
      <c r="H185" s="37" t="str"/>
      <c r="I185" s="37" t="str"/>
      <c r="J185" s="37" t="str"/>
      <c r="K185" s="37" t="str"/>
      <c r="L185" s="37" t="str"/>
      <c r="M185" s="37" t="str"/>
      <c r="N185" s="37" t="str"/>
      <c r="O185" s="37" t="str"/>
      <c r="P185" s="37" t="str"/>
      <c r="Q185" s="37" t="str"/>
      <c r="R185" s="37" t="str"/>
      <c r="S185" s="37" t="str"/>
      <c r="T185" s="37" t="str"/>
      <c r="U185" s="37" t="str"/>
      <c r="V185" s="37" t="str"/>
      <c r="W185" s="37" t="str"/>
      <c r="X185" s="37" t="str"/>
      <c r="Y185" s="37" t="str"/>
      <c r="Z185" s="37" t="str"/>
      <c r="AA185" s="37" t="str"/>
      <c r="AB185" s="37" t="str"/>
      <c r="AC185" s="37" t="str"/>
      <c r="AD185" s="37" t="str"/>
      <c r="AE185" s="37" t="str"/>
      <c r="AF185" s="37" t="str"/>
      <c r="AG185" s="37" t="str"/>
      <c r="AH185" s="37" t="str"/>
      <c r="AI185" s="37" t="str"/>
      <c r="AJ185" s="37" t="str"/>
      <c r="AK185" s="37" t="str"/>
      <c r="AL185" s="37" t="str"/>
      <c r="AM185" s="37" t="str"/>
      <c r="AN185" s="37" t="str"/>
      <c r="AO185" s="37" t="str"/>
      <c r="AP185" s="37" t="str"/>
      <c r="AQ185" s="37" t="str"/>
      <c r="AR185" s="37" t="str"/>
      <c r="AS185" s="37" t="str"/>
      <c r="AT185" s="37" t="str"/>
      <c r="AU185" s="37" t="str"/>
      <c r="AV185" s="37" t="str"/>
      <c r="AW185" s="37" t="str"/>
      <c r="AX185" s="37" t="str"/>
      <c r="AY185" s="37" t="str"/>
      <c r="AZ185" s="37" t="str"/>
      <c r="BA185" s="37" t="str"/>
      <c r="BB185" s="37" t="str"/>
      <c r="BC185" s="37" t="str"/>
      <c r="BD185" s="37" t="str"/>
      <c r="BE185" s="37" t="str"/>
      <c r="BF185" s="37" t="str"/>
      <c r="BG185" s="37" t="str"/>
      <c r="BH185" s="37" t="str"/>
      <c r="BI185" s="37" t="str"/>
      <c r="BJ185" s="37" t="str"/>
      <c r="BK185" s="37" t="str"/>
      <c r="BL185" s="37" t="str"/>
      <c r="BM185" s="37" t="str"/>
      <c r="BN185" s="37" t="str"/>
      <c r="BO185" s="37" t="str"/>
      <c r="BP185" s="37" t="str"/>
      <c r="BQ185" s="37" t="str"/>
      <c r="BR185" s="37" t="str"/>
      <c r="BS185" s="37" t="str"/>
      <c r="BT185" s="37" t="str"/>
      <c r="BU185" s="37" t="str"/>
      <c r="BV185" s="37" t="str"/>
      <c r="BW185" s="37" t="str"/>
      <c r="BX185" s="37" t="str"/>
      <c r="BY185" s="37" t="str"/>
      <c r="BZ185" s="37" t="str"/>
      <c r="CA185" s="37" t="str"/>
      <c r="CB185" s="37" t="str"/>
      <c r="CC185" s="37" t="str"/>
      <c r="CD185" s="37" t="str"/>
      <c r="CE185" s="37" t="str"/>
      <c r="CF185" s="37" t="str"/>
      <c r="CG185" s="37" t="str"/>
      <c r="CH185" s="37" t="str"/>
      <c r="CI185" s="37" t="str"/>
      <c r="CJ185" s="37" t="str"/>
      <c r="CK185" s="37" t="str"/>
      <c r="CL185" s="37" t="str"/>
      <c r="CM185" s="37" t="str"/>
      <c r="CN185" s="37" t="str"/>
      <c r="CO185" s="37" t="str"/>
      <c r="CP185" s="37" t="str"/>
      <c r="CQ185" s="37" t="str"/>
      <c r="CR185" s="37" t="str"/>
      <c r="CS185" s="37" t="str"/>
      <c r="CT185" s="37" t="str"/>
      <c r="CU185" s="37" t="str"/>
      <c r="CV185" s="37" t="str"/>
      <c r="CW185" s="37" t="str"/>
      <c r="CX185" s="37" t="str"/>
      <c r="CY185" s="37" t="str"/>
      <c r="CZ185" s="37" t="str"/>
      <c r="DA185" s="37" t="str"/>
      <c r="DB185" s="37" t="str"/>
      <c r="DC185" s="37" t="str"/>
      <c r="DD185" s="37" t="str"/>
      <c r="DE185" s="37" t="str"/>
      <c r="DF185" s="37" t="str"/>
      <c r="DG185" s="37" t="str"/>
      <c r="DH185" s="37" t="str"/>
      <c r="DI185" s="37" t="str"/>
      <c r="DJ185" s="37" t="str"/>
      <c r="DK185" s="37" t="str"/>
      <c r="DL185" s="37" t="str"/>
      <c r="DM185" s="37" t="str"/>
      <c r="DN185" s="37" t="str"/>
      <c r="DO185" s="37" t="str"/>
      <c r="DP185" s="37" t="str"/>
      <c r="DQ185" s="37" t="str"/>
      <c r="DR185" s="37" t="str"/>
      <c r="DS185" s="37" t="str"/>
      <c r="DT185" s="37" t="str"/>
      <c r="DU185" s="37" t="str"/>
      <c r="DV185" s="37" t="str"/>
      <c r="DW185" s="37" t="str"/>
      <c r="DX185" s="37" t="str"/>
      <c r="DY185" s="37" t="str"/>
      <c r="DZ185" s="37" t="str"/>
      <c r="EA185" s="37" t="str"/>
      <c r="EB185" s="37" t="str"/>
      <c r="EC185" s="37" t="str"/>
      <c r="ED185" s="37" t="str"/>
      <c r="EE185" s="37" t="str"/>
      <c r="EF185" s="37" t="str"/>
      <c r="EG185" s="37" t="str"/>
      <c r="EH185" s="37" t="str"/>
      <c r="EI185" s="37" t="str"/>
      <c r="EJ185" s="37" t="str"/>
      <c r="EK185" s="37" t="str"/>
      <c r="EL185" s="37" t="str"/>
      <c r="EM185" s="37" t="str"/>
    </row>
    <row r="186">
      <c r="B186" s="37" t="str"/>
      <c r="C186" s="37" t="str"/>
      <c r="D186" s="37" t="str"/>
      <c r="E186" s="37" t="str"/>
      <c r="F186" s="37" t="str"/>
      <c r="G186" s="37" t="str"/>
      <c r="H186" s="37" t="str"/>
      <c r="I186" s="37" t="str"/>
      <c r="J186" s="37" t="str"/>
      <c r="K186" s="37" t="str"/>
      <c r="L186" s="37" t="str"/>
      <c r="M186" s="37" t="str"/>
      <c r="N186" s="37" t="str"/>
      <c r="O186" s="37" t="str"/>
      <c r="P186" s="37" t="str"/>
      <c r="Q186" s="37" t="str"/>
      <c r="R186" s="37" t="str"/>
      <c r="S186" s="37" t="str"/>
      <c r="T186" s="37" t="str"/>
      <c r="U186" s="37" t="str"/>
      <c r="V186" s="37" t="str"/>
      <c r="W186" s="37" t="str"/>
      <c r="X186" s="37" t="str"/>
      <c r="Y186" s="37" t="str"/>
      <c r="Z186" s="37" t="str"/>
      <c r="AA186" s="37" t="str"/>
      <c r="AB186" s="37" t="str"/>
      <c r="AC186" s="37" t="str"/>
      <c r="AD186" s="37" t="str"/>
      <c r="AE186" s="37" t="str"/>
      <c r="AF186" s="37" t="str"/>
      <c r="AG186" s="37" t="str"/>
      <c r="AH186" s="37" t="str"/>
      <c r="AI186" s="37" t="str"/>
      <c r="AJ186" s="37" t="str"/>
      <c r="AK186" s="37" t="str"/>
      <c r="AL186" s="37" t="str"/>
      <c r="AM186" s="37" t="str"/>
      <c r="AN186" s="37" t="str"/>
      <c r="AO186" s="37" t="str"/>
      <c r="AP186" s="37" t="str"/>
      <c r="AQ186" s="37" t="str"/>
      <c r="AR186" s="37" t="str"/>
      <c r="AS186" s="37" t="str"/>
      <c r="AT186" s="37" t="str"/>
      <c r="AU186" s="37" t="str"/>
      <c r="AV186" s="37" t="str"/>
      <c r="AW186" s="37" t="str"/>
      <c r="AX186" s="37" t="str"/>
      <c r="AY186" s="37" t="str"/>
      <c r="AZ186" s="37" t="str"/>
      <c r="BA186" s="37" t="str"/>
      <c r="BB186" s="37" t="str"/>
      <c r="BC186" s="37" t="str"/>
      <c r="BD186" s="37" t="str"/>
      <c r="BE186" s="37" t="str"/>
      <c r="BF186" s="37" t="str"/>
      <c r="BG186" s="37" t="str"/>
      <c r="BH186" s="37" t="str"/>
      <c r="BI186" s="37" t="str"/>
      <c r="BJ186" s="37" t="str"/>
      <c r="BK186" s="37" t="str"/>
      <c r="BL186" s="37" t="str"/>
      <c r="BM186" s="37" t="str"/>
      <c r="BN186" s="37" t="str"/>
      <c r="BO186" s="37" t="str"/>
      <c r="BP186" s="37" t="str"/>
      <c r="BQ186" s="37" t="str"/>
      <c r="BR186" s="37" t="str"/>
      <c r="BS186" s="37" t="str"/>
      <c r="BT186" s="37" t="str"/>
      <c r="BU186" s="37" t="str"/>
      <c r="BV186" s="37" t="str"/>
      <c r="BW186" s="37" t="str"/>
      <c r="BX186" s="37" t="str"/>
      <c r="BY186" s="37" t="str"/>
      <c r="BZ186" s="37" t="str"/>
      <c r="CA186" s="37" t="str"/>
      <c r="CB186" s="37" t="str"/>
      <c r="CC186" s="37" t="str"/>
      <c r="CD186" s="37" t="str"/>
      <c r="CE186" s="37" t="str"/>
      <c r="CF186" s="37" t="str"/>
      <c r="CG186" s="37" t="str"/>
      <c r="CH186" s="37" t="str"/>
      <c r="CI186" s="37" t="str"/>
      <c r="CJ186" s="37" t="str"/>
      <c r="CK186" s="37" t="str"/>
      <c r="CL186" s="37" t="str"/>
      <c r="CM186" s="37" t="str"/>
      <c r="CN186" s="37" t="str"/>
      <c r="CO186" s="37" t="str"/>
      <c r="CP186" s="37" t="str"/>
      <c r="CQ186" s="37" t="str"/>
      <c r="CR186" s="37" t="str"/>
      <c r="CS186" s="37" t="str"/>
      <c r="CT186" s="37" t="str"/>
      <c r="CU186" s="37" t="str"/>
      <c r="CV186" s="37" t="str"/>
      <c r="CW186" s="37" t="str"/>
      <c r="CX186" s="37" t="str"/>
      <c r="CY186" s="37" t="str"/>
      <c r="CZ186" s="37" t="str"/>
      <c r="DA186" s="37" t="str"/>
      <c r="DB186" s="37" t="str"/>
      <c r="DC186" s="37" t="str"/>
      <c r="DD186" s="37" t="str"/>
      <c r="DE186" s="37" t="str"/>
      <c r="DF186" s="37" t="str"/>
      <c r="DG186" s="37" t="str"/>
      <c r="DH186" s="37" t="str"/>
      <c r="DI186" s="37" t="str"/>
      <c r="DJ186" s="37" t="str"/>
      <c r="DK186" s="37" t="str"/>
      <c r="DL186" s="37" t="str"/>
      <c r="DM186" s="37" t="str"/>
      <c r="DN186" s="37" t="str"/>
      <c r="DO186" s="37" t="str"/>
      <c r="DP186" s="37" t="str"/>
      <c r="DQ186" s="37" t="str"/>
      <c r="DR186" s="37" t="str"/>
      <c r="DS186" s="37" t="str"/>
      <c r="DT186" s="37" t="str"/>
      <c r="DU186" s="37" t="str"/>
      <c r="DV186" s="37" t="str"/>
      <c r="DW186" s="37" t="str"/>
      <c r="DX186" s="37" t="str"/>
      <c r="DY186" s="37" t="str"/>
      <c r="DZ186" s="37" t="str"/>
      <c r="EA186" s="37" t="str"/>
      <c r="EB186" s="37" t="str"/>
      <c r="EC186" s="37" t="str"/>
      <c r="ED186" s="37" t="str"/>
      <c r="EE186" s="37" t="str"/>
      <c r="EF186" s="37" t="str"/>
      <c r="EG186" s="37" t="str"/>
      <c r="EH186" s="37" t="str"/>
      <c r="EI186" s="37" t="str"/>
      <c r="EJ186" s="37" t="str"/>
      <c r="EK186" s="37" t="str"/>
      <c r="EL186" s="37" t="str"/>
      <c r="EM186" s="37" t="str"/>
    </row>
    <row r="187">
      <c r="B187" s="37" t="str"/>
      <c r="C187" s="37" t="str"/>
      <c r="D187" s="37" t="str"/>
      <c r="E187" s="37" t="str"/>
      <c r="F187" s="37" t="str"/>
      <c r="G187" s="37" t="str"/>
      <c r="H187" s="37" t="str"/>
      <c r="I187" s="37" t="str"/>
      <c r="J187" s="37" t="str"/>
      <c r="K187" s="37" t="str"/>
      <c r="L187" s="37" t="str"/>
      <c r="M187" s="37" t="str"/>
      <c r="N187" s="37" t="str"/>
      <c r="O187" s="37" t="str"/>
      <c r="P187" s="37" t="str"/>
      <c r="Q187" s="37" t="str"/>
      <c r="R187" s="37" t="str"/>
      <c r="S187" s="37" t="str"/>
      <c r="T187" s="37" t="str"/>
      <c r="U187" s="37" t="str"/>
      <c r="V187" s="37" t="str"/>
      <c r="W187" s="37" t="str"/>
      <c r="X187" s="37" t="str"/>
      <c r="Y187" s="37" t="str"/>
      <c r="Z187" s="37" t="str"/>
      <c r="AA187" s="37" t="str"/>
      <c r="AB187" s="37" t="str"/>
      <c r="AC187" s="37" t="str"/>
      <c r="AD187" s="37" t="str"/>
      <c r="AE187" s="37" t="str"/>
      <c r="AF187" s="37" t="str"/>
      <c r="AG187" s="37" t="str"/>
      <c r="AH187" s="37" t="str"/>
      <c r="AI187" s="37" t="str"/>
      <c r="AJ187" s="37" t="str"/>
      <c r="AK187" s="37" t="str"/>
      <c r="AL187" s="37" t="str"/>
      <c r="AM187" s="37" t="str"/>
      <c r="AN187" s="37" t="str"/>
      <c r="AO187" s="37" t="str"/>
      <c r="AP187" s="37" t="str"/>
      <c r="AQ187" s="37" t="str"/>
      <c r="AR187" s="37" t="str"/>
      <c r="AS187" s="37" t="str"/>
      <c r="AT187" s="37" t="str"/>
      <c r="AU187" s="37" t="str"/>
      <c r="AV187" s="37" t="str"/>
      <c r="AW187" s="37" t="str"/>
      <c r="AX187" s="37" t="str"/>
      <c r="AY187" s="37" t="str"/>
      <c r="AZ187" s="37" t="str"/>
      <c r="BA187" s="37" t="str"/>
      <c r="BB187" s="37" t="str"/>
      <c r="BC187" s="37" t="str"/>
      <c r="BD187" s="37" t="str"/>
      <c r="BE187" s="37" t="str"/>
      <c r="BF187" s="37" t="str"/>
      <c r="BG187" s="37" t="str"/>
      <c r="BH187" s="37" t="str"/>
      <c r="BI187" s="37" t="str"/>
      <c r="BJ187" s="37" t="str"/>
      <c r="BK187" s="37" t="str"/>
      <c r="BL187" s="37" t="str"/>
      <c r="BM187" s="37" t="str"/>
      <c r="BN187" s="37" t="str"/>
      <c r="BO187" s="37" t="str"/>
      <c r="BP187" s="37" t="str"/>
      <c r="BQ187" s="37" t="str"/>
      <c r="BR187" s="37" t="str"/>
      <c r="BS187" s="37" t="str"/>
      <c r="BT187" s="37" t="str"/>
      <c r="BU187" s="37" t="str"/>
      <c r="BV187" s="37" t="str"/>
      <c r="BW187" s="37" t="str"/>
      <c r="BX187" s="37" t="str"/>
      <c r="BY187" s="37" t="str"/>
      <c r="BZ187" s="37" t="str"/>
      <c r="CA187" s="37" t="str"/>
      <c r="CB187" s="37" t="str"/>
      <c r="CC187" s="37" t="str"/>
      <c r="CD187" s="37" t="str"/>
      <c r="CE187" s="37" t="str"/>
      <c r="CF187" s="37" t="str"/>
      <c r="CG187" s="37" t="str"/>
      <c r="CH187" s="37" t="str"/>
      <c r="CI187" s="37" t="str"/>
      <c r="CJ187" s="37" t="str"/>
      <c r="CK187" s="37" t="str"/>
      <c r="CL187" s="37" t="str"/>
      <c r="CM187" s="37" t="str"/>
      <c r="CN187" s="37" t="str"/>
      <c r="CO187" s="37" t="str"/>
      <c r="CP187" s="37" t="str"/>
      <c r="CQ187" s="37" t="str"/>
      <c r="CR187" s="37" t="str"/>
      <c r="CS187" s="37" t="str"/>
      <c r="CT187" s="37" t="str"/>
      <c r="CU187" s="37" t="str"/>
      <c r="CV187" s="37" t="str"/>
      <c r="CW187" s="37" t="str"/>
      <c r="CX187" s="37" t="str"/>
      <c r="CY187" s="37" t="str"/>
      <c r="CZ187" s="37" t="str"/>
      <c r="DA187" s="37" t="str"/>
      <c r="DB187" s="37" t="str"/>
      <c r="DC187" s="37" t="str"/>
      <c r="DD187" s="37" t="str"/>
      <c r="DE187" s="37" t="str"/>
      <c r="DF187" s="37" t="str"/>
      <c r="DG187" s="37" t="str"/>
      <c r="DH187" s="37" t="str"/>
      <c r="DI187" s="37" t="str"/>
      <c r="DJ187" s="37" t="str"/>
      <c r="DK187" s="37" t="str"/>
      <c r="DL187" s="37" t="str"/>
      <c r="DM187" s="37" t="str"/>
      <c r="DN187" s="37" t="str"/>
      <c r="DO187" s="37" t="str"/>
      <c r="DP187" s="37" t="str"/>
      <c r="DQ187" s="37" t="str"/>
      <c r="DR187" s="37" t="str"/>
      <c r="DS187" s="37" t="str"/>
      <c r="DT187" s="37" t="str"/>
      <c r="DU187" s="37" t="str"/>
      <c r="DV187" s="37" t="str"/>
      <c r="DW187" s="37" t="str"/>
      <c r="DX187" s="37" t="str"/>
      <c r="DY187" s="37" t="str"/>
      <c r="DZ187" s="37" t="str"/>
      <c r="EA187" s="37" t="str"/>
      <c r="EB187" s="37" t="str"/>
      <c r="EC187" s="37" t="str"/>
      <c r="ED187" s="37" t="str"/>
      <c r="EE187" s="37" t="str"/>
      <c r="EF187" s="37" t="str"/>
      <c r="EG187" s="37" t="str"/>
      <c r="EH187" s="37" t="str"/>
      <c r="EI187" s="37" t="str"/>
      <c r="EJ187" s="37" t="str"/>
      <c r="EK187" s="37" t="str"/>
      <c r="EL187" s="37" t="str"/>
      <c r="EM187" s="37" t="str"/>
    </row>
    <row r="188">
      <c r="B188" s="37" t="str"/>
      <c r="C188" s="37" t="str"/>
      <c r="D188" s="37" t="str"/>
      <c r="E188" s="37" t="str"/>
      <c r="F188" s="37" t="str"/>
      <c r="G188" s="37" t="str"/>
      <c r="H188" s="37" t="str"/>
      <c r="I188" s="37" t="str"/>
      <c r="J188" s="37" t="str"/>
      <c r="K188" s="37" t="str"/>
      <c r="L188" s="37" t="str"/>
      <c r="M188" s="37" t="str"/>
      <c r="N188" s="37" t="str"/>
      <c r="O188" s="37" t="str"/>
      <c r="P188" s="37" t="str"/>
      <c r="Q188" s="37" t="str"/>
      <c r="R188" s="37" t="str"/>
      <c r="S188" s="37" t="str"/>
      <c r="T188" s="37" t="str"/>
      <c r="U188" s="37" t="str"/>
      <c r="V188" s="37" t="str"/>
      <c r="W188" s="37" t="str"/>
      <c r="X188" s="37" t="str"/>
      <c r="Y188" s="37" t="str"/>
      <c r="Z188" s="37" t="str"/>
      <c r="AA188" s="37" t="str"/>
      <c r="AB188" s="37" t="str"/>
      <c r="AC188" s="37" t="str"/>
      <c r="AD188" s="37" t="str"/>
      <c r="AE188" s="37" t="str"/>
      <c r="AF188" s="37" t="str"/>
      <c r="AG188" s="37" t="str"/>
      <c r="AH188" s="37" t="str"/>
      <c r="AI188" s="37" t="str"/>
      <c r="AJ188" s="37" t="str"/>
      <c r="AK188" s="37" t="str"/>
      <c r="AL188" s="37" t="str"/>
      <c r="AM188" s="37" t="str"/>
      <c r="AN188" s="37" t="str"/>
      <c r="AO188" s="37" t="str"/>
      <c r="AP188" s="37" t="str"/>
      <c r="AQ188" s="37" t="str"/>
      <c r="AR188" s="37" t="str"/>
      <c r="AS188" s="37" t="str"/>
      <c r="AT188" s="37" t="str"/>
      <c r="AU188" s="37" t="str"/>
      <c r="AV188" s="37" t="str"/>
      <c r="AW188" s="37" t="str"/>
      <c r="AX188" s="37" t="str"/>
      <c r="AY188" s="37" t="str"/>
      <c r="AZ188" s="37" t="str"/>
      <c r="BA188" s="37" t="str"/>
      <c r="BB188" s="37" t="str"/>
      <c r="BC188" s="37" t="str"/>
      <c r="BD188" s="37" t="str"/>
      <c r="BE188" s="37" t="str"/>
      <c r="BF188" s="37" t="str"/>
      <c r="BG188" s="37" t="str"/>
      <c r="BH188" s="37" t="str"/>
      <c r="BI188" s="37" t="str"/>
      <c r="BJ188" s="37" t="str"/>
      <c r="BK188" s="37" t="str"/>
      <c r="BL188" s="37" t="str"/>
      <c r="BM188" s="37" t="str"/>
      <c r="BN188" s="37" t="str"/>
      <c r="BO188" s="37" t="str"/>
      <c r="BP188" s="37" t="str"/>
      <c r="BQ188" s="37" t="str"/>
      <c r="BR188" s="37" t="str"/>
      <c r="BS188" s="37" t="str"/>
      <c r="BT188" s="37" t="str"/>
      <c r="BU188" s="37" t="str"/>
      <c r="BV188" s="37" t="str"/>
      <c r="BW188" s="37" t="str"/>
      <c r="BX188" s="37" t="str"/>
      <c r="BY188" s="37" t="str"/>
      <c r="BZ188" s="37" t="str"/>
      <c r="CA188" s="37" t="str"/>
      <c r="CB188" s="37" t="str"/>
      <c r="CC188" s="37" t="str"/>
      <c r="CD188" s="37" t="str"/>
      <c r="CE188" s="37" t="str"/>
      <c r="CF188" s="37" t="str"/>
      <c r="CG188" s="37" t="str"/>
      <c r="CH188" s="37" t="str"/>
      <c r="CI188" s="37" t="str"/>
      <c r="CJ188" s="37" t="str"/>
      <c r="CK188" s="37" t="str"/>
      <c r="CL188" s="37" t="str"/>
      <c r="CM188" s="37" t="str"/>
      <c r="CN188" s="37" t="str"/>
      <c r="CO188" s="37" t="str"/>
      <c r="CP188" s="37" t="str"/>
      <c r="CQ188" s="37" t="str"/>
      <c r="CR188" s="37" t="str"/>
      <c r="CS188" s="37" t="str"/>
      <c r="CT188" s="37" t="str"/>
      <c r="CU188" s="37" t="str"/>
      <c r="CV188" s="37" t="str"/>
      <c r="CW188" s="37" t="str"/>
      <c r="CX188" s="37" t="str"/>
      <c r="CY188" s="37" t="str"/>
      <c r="CZ188" s="37" t="str"/>
      <c r="DA188" s="37" t="str"/>
      <c r="DB188" s="37" t="str"/>
      <c r="DC188" s="37" t="str"/>
      <c r="DD188" s="37" t="str"/>
      <c r="DE188" s="37" t="str"/>
      <c r="DF188" s="37" t="str"/>
      <c r="DG188" s="37" t="str"/>
      <c r="DH188" s="37" t="str"/>
      <c r="DI188" s="37" t="str"/>
      <c r="DJ188" s="37" t="str"/>
      <c r="DK188" s="37" t="str"/>
      <c r="DL188" s="37" t="str"/>
      <c r="DM188" s="37" t="str"/>
      <c r="DN188" s="37" t="str"/>
      <c r="DO188" s="37" t="str"/>
      <c r="DP188" s="37" t="str"/>
      <c r="DQ188" s="37" t="str"/>
      <c r="DR188" s="37" t="str"/>
      <c r="DS188" s="37" t="str"/>
      <c r="DT188" s="37" t="str"/>
      <c r="DU188" s="37" t="str"/>
      <c r="DV188" s="37" t="str"/>
      <c r="DW188" s="37" t="str"/>
      <c r="DX188" s="37" t="str"/>
      <c r="DY188" s="37" t="str"/>
      <c r="DZ188" s="37" t="str"/>
      <c r="EA188" s="37" t="str"/>
      <c r="EB188" s="37" t="str"/>
      <c r="EC188" s="37" t="str"/>
      <c r="ED188" s="37" t="str"/>
      <c r="EE188" s="37" t="str"/>
      <c r="EF188" s="37" t="str"/>
      <c r="EG188" s="37" t="str"/>
      <c r="EH188" s="37" t="str"/>
      <c r="EI188" s="37" t="str"/>
      <c r="EJ188" s="37" t="str"/>
      <c r="EK188" s="37" t="str"/>
      <c r="EL188" s="37" t="str"/>
      <c r="EM188" s="37" t="str"/>
    </row>
    <row r="189">
      <c r="B189" s="37" t="str"/>
      <c r="C189" s="37" t="str"/>
      <c r="D189" s="37" t="str"/>
      <c r="E189" s="37" t="str"/>
      <c r="F189" s="37" t="str"/>
      <c r="G189" s="37" t="str"/>
      <c r="H189" s="37" t="str"/>
      <c r="I189" s="37" t="str"/>
      <c r="J189" s="37" t="str"/>
      <c r="K189" s="37" t="str"/>
      <c r="L189" s="37" t="str"/>
      <c r="M189" s="37" t="str"/>
      <c r="N189" s="37" t="str"/>
      <c r="O189" s="37" t="str"/>
      <c r="P189" s="37" t="str"/>
      <c r="Q189" s="37" t="str"/>
      <c r="R189" s="37" t="str"/>
      <c r="S189" s="37" t="str"/>
      <c r="T189" s="37" t="str"/>
      <c r="U189" s="37" t="str"/>
      <c r="V189" s="37" t="str"/>
      <c r="W189" s="37" t="str"/>
      <c r="X189" s="37" t="str"/>
      <c r="Y189" s="37" t="str"/>
      <c r="Z189" s="37" t="str"/>
      <c r="AA189" s="37" t="str"/>
      <c r="AB189" s="37" t="str"/>
      <c r="AC189" s="37" t="str"/>
      <c r="AD189" s="37" t="str"/>
      <c r="AE189" s="37" t="str"/>
      <c r="AF189" s="37" t="str"/>
      <c r="AG189" s="37" t="str"/>
      <c r="AH189" s="37" t="str"/>
      <c r="AI189" s="37" t="str"/>
      <c r="AJ189" s="37" t="str"/>
      <c r="AK189" s="37" t="str"/>
      <c r="AL189" s="37" t="str"/>
      <c r="AM189" s="37" t="str"/>
      <c r="AN189" s="37" t="str"/>
      <c r="AO189" s="37" t="str"/>
      <c r="AP189" s="37" t="str"/>
      <c r="AQ189" s="37" t="str"/>
      <c r="AR189" s="37" t="str"/>
      <c r="AS189" s="37" t="str"/>
      <c r="AT189" s="37" t="str"/>
      <c r="AU189" s="37" t="str"/>
      <c r="AV189" s="37" t="str"/>
      <c r="AW189" s="37" t="str"/>
      <c r="AX189" s="37" t="str"/>
      <c r="AY189" s="37" t="str"/>
      <c r="AZ189" s="37" t="str"/>
      <c r="BA189" s="37" t="str"/>
      <c r="BB189" s="37" t="str"/>
      <c r="BC189" s="37" t="str"/>
      <c r="BD189" s="37" t="str"/>
      <c r="BE189" s="37" t="str"/>
      <c r="BF189" s="37" t="str"/>
      <c r="BG189" s="37" t="str"/>
      <c r="BH189" s="37" t="str"/>
      <c r="BI189" s="37" t="str"/>
      <c r="BJ189" s="37" t="str"/>
      <c r="BK189" s="37" t="str"/>
      <c r="BL189" s="37" t="str"/>
      <c r="BM189" s="37" t="str"/>
      <c r="BN189" s="37" t="str"/>
      <c r="BO189" s="37" t="str"/>
      <c r="BP189" s="37" t="str"/>
      <c r="BQ189" s="37" t="str"/>
      <c r="BR189" s="37" t="str"/>
      <c r="BS189" s="37" t="str"/>
      <c r="BT189" s="37" t="str"/>
      <c r="BU189" s="37" t="str"/>
      <c r="BV189" s="37" t="str"/>
      <c r="BW189" s="37" t="str"/>
      <c r="BX189" s="37" t="str"/>
      <c r="BY189" s="37" t="str"/>
      <c r="BZ189" s="37" t="str"/>
      <c r="CA189" s="37" t="str"/>
      <c r="CB189" s="37" t="str"/>
      <c r="CC189" s="37" t="str"/>
      <c r="CD189" s="37" t="str"/>
      <c r="CE189" s="37" t="str"/>
      <c r="CF189" s="37" t="str"/>
      <c r="CG189" s="37" t="str"/>
      <c r="CH189" s="37" t="str"/>
      <c r="CI189" s="37" t="str"/>
      <c r="CJ189" s="37" t="str"/>
      <c r="CK189" s="37" t="str"/>
      <c r="CL189" s="37" t="str"/>
      <c r="CM189" s="37" t="str"/>
      <c r="CN189" s="37" t="str"/>
      <c r="CO189" s="37" t="str"/>
      <c r="CP189" s="37" t="str"/>
      <c r="CQ189" s="37" t="str"/>
      <c r="CR189" s="37" t="str"/>
      <c r="CS189" s="37" t="str"/>
      <c r="CT189" s="37" t="str"/>
      <c r="CU189" s="37" t="str"/>
      <c r="CV189" s="37" t="str"/>
      <c r="CW189" s="37" t="str"/>
      <c r="CX189" s="37" t="str"/>
      <c r="CY189" s="37" t="str"/>
      <c r="CZ189" s="37" t="str"/>
      <c r="DA189" s="37" t="str"/>
      <c r="DB189" s="37" t="str"/>
      <c r="DC189" s="37" t="str"/>
      <c r="DD189" s="37" t="str"/>
      <c r="DE189" s="37" t="str"/>
      <c r="DF189" s="37" t="str"/>
      <c r="DG189" s="37" t="str"/>
      <c r="DH189" s="37" t="str"/>
      <c r="DI189" s="37" t="str"/>
      <c r="DJ189" s="37" t="str"/>
      <c r="DK189" s="37" t="str"/>
      <c r="DL189" s="37" t="str"/>
      <c r="DM189" s="37" t="str"/>
      <c r="DN189" s="37" t="str"/>
      <c r="DO189" s="37" t="str"/>
      <c r="DP189" s="37" t="str"/>
      <c r="DQ189" s="37" t="str"/>
      <c r="DR189" s="37" t="str"/>
      <c r="DS189" s="37" t="str"/>
      <c r="DT189" s="37" t="str"/>
      <c r="DU189" s="37" t="str"/>
      <c r="DV189" s="37" t="str"/>
      <c r="DW189" s="37" t="str"/>
      <c r="DX189" s="37" t="str"/>
      <c r="DY189" s="37" t="str"/>
      <c r="DZ189" s="37" t="str"/>
      <c r="EA189" s="37" t="str"/>
      <c r="EB189" s="37" t="str"/>
      <c r="EC189" s="37" t="str"/>
      <c r="ED189" s="37" t="str"/>
      <c r="EE189" s="37" t="str"/>
      <c r="EF189" s="37" t="str"/>
      <c r="EG189" s="37" t="str"/>
      <c r="EH189" s="37" t="str"/>
      <c r="EI189" s="37" t="str"/>
      <c r="EJ189" s="37" t="str"/>
      <c r="EK189" s="37" t="str"/>
      <c r="EL189" s="37" t="str"/>
      <c r="EM189" s="37" t="str"/>
    </row>
    <row r="190">
      <c r="B190" s="37" t="str"/>
      <c r="C190" s="37" t="str"/>
      <c r="D190" s="37" t="str"/>
      <c r="E190" s="37" t="str"/>
      <c r="F190" s="37" t="str"/>
      <c r="G190" s="37" t="str"/>
      <c r="H190" s="37" t="str"/>
      <c r="I190" s="37" t="str"/>
      <c r="J190" s="37" t="str"/>
      <c r="K190" s="37" t="str"/>
      <c r="L190" s="37" t="str"/>
      <c r="M190" s="37" t="str"/>
      <c r="N190" s="37" t="str"/>
      <c r="O190" s="37" t="str"/>
      <c r="P190" s="37" t="str"/>
      <c r="Q190" s="37" t="str"/>
      <c r="R190" s="37" t="str"/>
      <c r="S190" s="37" t="str"/>
      <c r="T190" s="37" t="str"/>
      <c r="U190" s="37" t="str"/>
      <c r="V190" s="37" t="str"/>
      <c r="W190" s="37" t="str"/>
      <c r="X190" s="37" t="str"/>
      <c r="Y190" s="37" t="str"/>
      <c r="Z190" s="37" t="str"/>
      <c r="AA190" s="37" t="str"/>
      <c r="AB190" s="37" t="str"/>
      <c r="AC190" s="37" t="str"/>
      <c r="AD190" s="37" t="str"/>
      <c r="AE190" s="37" t="str"/>
      <c r="AF190" s="37" t="str"/>
      <c r="AG190" s="37" t="str"/>
      <c r="AH190" s="37" t="str"/>
      <c r="AI190" s="37" t="str"/>
      <c r="AJ190" s="37" t="str"/>
      <c r="AK190" s="37" t="str"/>
      <c r="AL190" s="37" t="str"/>
      <c r="AM190" s="37" t="str"/>
      <c r="AN190" s="37" t="str"/>
      <c r="AO190" s="37" t="str"/>
      <c r="AP190" s="37" t="str"/>
      <c r="AQ190" s="37" t="str"/>
      <c r="AR190" s="37" t="str"/>
      <c r="AS190" s="37" t="str"/>
      <c r="AT190" s="37" t="str"/>
      <c r="AU190" s="37" t="str"/>
      <c r="AV190" s="37" t="str"/>
      <c r="AW190" s="37" t="str"/>
      <c r="AX190" s="37" t="str"/>
      <c r="AY190" s="37" t="str"/>
      <c r="AZ190" s="37" t="str"/>
      <c r="BA190" s="37" t="str"/>
      <c r="BB190" s="37" t="str"/>
      <c r="BC190" s="37" t="str"/>
      <c r="BD190" s="37" t="str"/>
      <c r="BE190" s="37" t="str"/>
      <c r="BF190" s="37" t="str"/>
      <c r="BG190" s="37" t="str"/>
      <c r="BH190" s="37" t="str"/>
      <c r="BI190" s="37" t="str"/>
      <c r="BJ190" s="37" t="str"/>
      <c r="BK190" s="37" t="str"/>
      <c r="BL190" s="37" t="str"/>
      <c r="BM190" s="37" t="str"/>
      <c r="BN190" s="37" t="str"/>
      <c r="BO190" s="37" t="str"/>
      <c r="BP190" s="37" t="str"/>
      <c r="BQ190" s="37" t="str"/>
      <c r="BR190" s="37" t="str"/>
      <c r="BS190" s="37" t="str"/>
      <c r="BT190" s="37" t="str"/>
      <c r="BU190" s="37" t="str"/>
      <c r="BV190" s="37" t="str"/>
      <c r="BW190" s="37" t="str"/>
      <c r="BX190" s="37" t="str"/>
      <c r="BY190" s="37" t="str"/>
      <c r="BZ190" s="37" t="str"/>
      <c r="CA190" s="37" t="str"/>
      <c r="CB190" s="37" t="str"/>
      <c r="CC190" s="37" t="str"/>
      <c r="CD190" s="37" t="str"/>
      <c r="CE190" s="37" t="str"/>
      <c r="CF190" s="37" t="str"/>
      <c r="CG190" s="37" t="str"/>
      <c r="CH190" s="37" t="str"/>
      <c r="CI190" s="37" t="str"/>
      <c r="CJ190" s="37" t="str"/>
      <c r="CK190" s="37" t="str"/>
      <c r="CL190" s="37" t="str"/>
      <c r="CM190" s="37" t="str"/>
      <c r="CN190" s="37" t="str"/>
      <c r="CO190" s="37" t="str"/>
      <c r="CP190" s="37" t="str"/>
      <c r="CQ190" s="37" t="str"/>
      <c r="CR190" s="37" t="str"/>
      <c r="CS190" s="37" t="str"/>
      <c r="CT190" s="37" t="str"/>
      <c r="CU190" s="37" t="str"/>
      <c r="CV190" s="37" t="str"/>
      <c r="CW190" s="37" t="str"/>
      <c r="CX190" s="37" t="str"/>
      <c r="CY190" s="37" t="str"/>
      <c r="CZ190" s="37" t="str"/>
      <c r="DA190" s="37" t="str"/>
      <c r="DB190" s="37" t="str"/>
      <c r="DC190" s="37" t="str"/>
      <c r="DD190" s="37" t="str"/>
      <c r="DE190" s="37" t="str"/>
      <c r="DF190" s="37" t="str"/>
      <c r="DG190" s="37" t="str"/>
      <c r="DH190" s="37" t="str"/>
      <c r="DI190" s="37" t="str"/>
      <c r="DJ190" s="37" t="str"/>
      <c r="DK190" s="37" t="str"/>
      <c r="DL190" s="37" t="str"/>
      <c r="DM190" s="37" t="str"/>
      <c r="DN190" s="37" t="str"/>
      <c r="DO190" s="37" t="str"/>
      <c r="DP190" s="37" t="str"/>
      <c r="DQ190" s="37" t="str"/>
      <c r="DR190" s="37" t="str"/>
      <c r="DS190" s="37" t="str"/>
      <c r="DT190" s="37" t="str"/>
      <c r="DU190" s="37" t="str"/>
      <c r="DV190" s="37" t="str"/>
      <c r="DW190" s="37" t="str"/>
      <c r="DX190" s="37" t="str"/>
      <c r="DY190" s="37" t="str"/>
      <c r="DZ190" s="37" t="str"/>
      <c r="EA190" s="37" t="str"/>
      <c r="EB190" s="37" t="str"/>
      <c r="EC190" s="37" t="str"/>
      <c r="ED190" s="37" t="str"/>
      <c r="EE190" s="37" t="str"/>
      <c r="EF190" s="37" t="str"/>
      <c r="EG190" s="37" t="str"/>
      <c r="EH190" s="37" t="str"/>
      <c r="EI190" s="37" t="str"/>
      <c r="EJ190" s="37" t="str"/>
      <c r="EK190" s="37" t="str"/>
      <c r="EL190" s="37" t="str"/>
      <c r="EM190" s="37" t="str"/>
    </row>
    <row r="191">
      <c r="B191" s="37" t="str"/>
      <c r="C191" s="37" t="str"/>
      <c r="D191" s="37" t="str"/>
      <c r="E191" s="37" t="str"/>
      <c r="F191" s="37" t="str"/>
      <c r="G191" s="37" t="str"/>
      <c r="H191" s="37" t="str"/>
      <c r="I191" s="37" t="str"/>
      <c r="J191" s="37" t="str"/>
      <c r="K191" s="37" t="str"/>
      <c r="L191" s="37" t="str"/>
      <c r="M191" s="37" t="str"/>
      <c r="N191" s="37" t="str"/>
      <c r="O191" s="37" t="str"/>
      <c r="P191" s="37" t="str"/>
      <c r="Q191" s="37" t="str"/>
      <c r="R191" s="37" t="str"/>
      <c r="S191" s="37" t="str"/>
      <c r="T191" s="37" t="str"/>
      <c r="U191" s="37" t="str"/>
      <c r="V191" s="37" t="str"/>
      <c r="W191" s="37" t="str"/>
      <c r="X191" s="37" t="str"/>
      <c r="Y191" s="37" t="str"/>
      <c r="Z191" s="37" t="str"/>
      <c r="AA191" s="37" t="str"/>
      <c r="AB191" s="37" t="str"/>
      <c r="AC191" s="37" t="str"/>
      <c r="AD191" s="37" t="str"/>
      <c r="AE191" s="37" t="str"/>
      <c r="AF191" s="37" t="str"/>
      <c r="AG191" s="37" t="str"/>
      <c r="AH191" s="37" t="str"/>
      <c r="AI191" s="37" t="str"/>
      <c r="AJ191" s="37" t="str"/>
      <c r="AK191" s="37" t="str"/>
      <c r="AL191" s="37" t="str"/>
      <c r="AM191" s="37" t="str"/>
      <c r="AN191" s="37" t="str"/>
      <c r="AO191" s="37" t="str"/>
      <c r="AP191" s="37" t="str"/>
      <c r="AQ191" s="37" t="str"/>
      <c r="AR191" s="37" t="str"/>
      <c r="AS191" s="37" t="str"/>
      <c r="AT191" s="37" t="str"/>
      <c r="AU191" s="37" t="str"/>
      <c r="AV191" s="37" t="str"/>
      <c r="AW191" s="37" t="str"/>
      <c r="AX191" s="37" t="str"/>
      <c r="AY191" s="37" t="str"/>
      <c r="AZ191" s="37" t="str"/>
      <c r="BA191" s="37" t="str"/>
      <c r="BB191" s="37" t="str"/>
      <c r="BC191" s="37" t="str"/>
      <c r="BD191" s="37" t="str"/>
      <c r="BE191" s="37" t="str"/>
      <c r="BF191" s="37" t="str"/>
      <c r="BG191" s="37" t="str"/>
      <c r="BH191" s="37" t="str"/>
      <c r="BI191" s="37" t="str"/>
      <c r="BJ191" s="37" t="str"/>
      <c r="BK191" s="37" t="str"/>
      <c r="BL191" s="37" t="str"/>
      <c r="BM191" s="37" t="str"/>
      <c r="BN191" s="37" t="str"/>
      <c r="BO191" s="37" t="str"/>
      <c r="BP191" s="37" t="str"/>
      <c r="BQ191" s="37" t="str"/>
      <c r="BR191" s="37" t="str"/>
      <c r="BS191" s="37" t="str"/>
      <c r="BT191" s="37" t="str"/>
      <c r="BU191" s="37" t="str"/>
      <c r="BV191" s="37" t="str"/>
      <c r="BW191" s="37" t="str"/>
      <c r="BX191" s="37" t="str"/>
      <c r="BY191" s="37" t="str"/>
      <c r="BZ191" s="37" t="str"/>
      <c r="CA191" s="37" t="str"/>
      <c r="CB191" s="37" t="str"/>
      <c r="CC191" s="37" t="str"/>
      <c r="CD191" s="37" t="str"/>
      <c r="CE191" s="37" t="str"/>
      <c r="CF191" s="37" t="str"/>
      <c r="CG191" s="37" t="str"/>
      <c r="CH191" s="37" t="str"/>
      <c r="CI191" s="37" t="str"/>
      <c r="CJ191" s="37" t="str"/>
      <c r="CK191" s="37" t="str"/>
      <c r="CL191" s="37" t="str"/>
      <c r="CM191" s="37" t="str"/>
      <c r="CN191" s="37" t="str"/>
      <c r="CO191" s="37" t="str"/>
      <c r="CP191" s="37" t="str"/>
      <c r="CQ191" s="37" t="str"/>
      <c r="CR191" s="37" t="str"/>
      <c r="CS191" s="37" t="str"/>
      <c r="CT191" s="37" t="str"/>
      <c r="CU191" s="37" t="str"/>
      <c r="CV191" s="37" t="str"/>
      <c r="CW191" s="37" t="str"/>
      <c r="CX191" s="37" t="str"/>
      <c r="CY191" s="37" t="str"/>
      <c r="CZ191" s="37" t="str"/>
      <c r="DA191" s="37" t="str"/>
      <c r="DB191" s="37" t="str"/>
      <c r="DC191" s="37" t="str"/>
      <c r="DD191" s="37" t="str"/>
      <c r="DE191" s="37" t="str"/>
      <c r="DF191" s="37" t="str"/>
      <c r="DG191" s="37" t="str"/>
      <c r="DH191" s="37" t="str"/>
      <c r="DI191" s="37" t="str"/>
      <c r="DJ191" s="37" t="str"/>
      <c r="DK191" s="37" t="str"/>
      <c r="DL191" s="37" t="str"/>
      <c r="DM191" s="37" t="str"/>
      <c r="DN191" s="37" t="str"/>
      <c r="DO191" s="37" t="str"/>
      <c r="DP191" s="37" t="str"/>
      <c r="DQ191" s="37" t="str"/>
      <c r="DR191" s="37" t="str"/>
      <c r="DS191" s="37" t="str"/>
      <c r="DT191" s="37" t="str"/>
      <c r="DU191" s="37" t="str"/>
      <c r="DV191" s="37" t="str"/>
      <c r="DW191" s="37" t="str"/>
      <c r="DX191" s="37" t="str"/>
      <c r="DY191" s="37" t="str"/>
      <c r="DZ191" s="37" t="str"/>
      <c r="EA191" s="37" t="str"/>
      <c r="EB191" s="37" t="str"/>
      <c r="EC191" s="37" t="str"/>
      <c r="ED191" s="37" t="str"/>
      <c r="EE191" s="37" t="str"/>
      <c r="EF191" s="37" t="str"/>
      <c r="EG191" s="37" t="str"/>
      <c r="EH191" s="37" t="str"/>
      <c r="EI191" s="37" t="str"/>
      <c r="EJ191" s="37" t="str"/>
      <c r="EK191" s="37" t="str"/>
      <c r="EL191" s="37" t="str"/>
      <c r="EM191" s="37" t="str"/>
    </row>
    <row r="192">
      <c r="B192" s="37" t="str"/>
      <c r="C192" s="37" t="str"/>
      <c r="D192" s="37" t="str"/>
      <c r="E192" s="37" t="str"/>
      <c r="F192" s="37" t="str"/>
      <c r="G192" s="37" t="str"/>
      <c r="H192" s="37" t="str"/>
      <c r="I192" s="37" t="str"/>
      <c r="J192" s="37" t="str"/>
      <c r="K192" s="37" t="str"/>
      <c r="L192" s="37" t="str"/>
      <c r="M192" s="37" t="str"/>
      <c r="N192" s="37" t="str"/>
      <c r="O192" s="37" t="str"/>
      <c r="P192" s="37" t="str"/>
      <c r="Q192" s="37" t="str"/>
      <c r="R192" s="37" t="str"/>
      <c r="S192" s="37" t="str"/>
      <c r="T192" s="37" t="str"/>
      <c r="U192" s="37" t="str"/>
      <c r="V192" s="37" t="str"/>
      <c r="W192" s="37" t="str"/>
      <c r="X192" s="37" t="str"/>
      <c r="Y192" s="37" t="str"/>
      <c r="Z192" s="37" t="str"/>
      <c r="AA192" s="37" t="str"/>
      <c r="AB192" s="37" t="str"/>
      <c r="AC192" s="37" t="str"/>
      <c r="AD192" s="37" t="str"/>
      <c r="AE192" s="37" t="str"/>
      <c r="AF192" s="37" t="str"/>
      <c r="AG192" s="37" t="str"/>
      <c r="AH192" s="37" t="str"/>
      <c r="AI192" s="37" t="str"/>
      <c r="AJ192" s="37" t="str"/>
      <c r="AK192" s="37" t="str"/>
      <c r="AL192" s="37" t="str"/>
      <c r="AM192" s="37" t="str"/>
      <c r="AN192" s="37" t="str"/>
      <c r="AO192" s="37" t="str"/>
      <c r="AP192" s="37" t="str"/>
      <c r="AQ192" s="37" t="str"/>
      <c r="AR192" s="37" t="str"/>
      <c r="AS192" s="37" t="str"/>
      <c r="AT192" s="37" t="str"/>
      <c r="AU192" s="37" t="str"/>
      <c r="AV192" s="37" t="str"/>
      <c r="AW192" s="37" t="str"/>
      <c r="AX192" s="37" t="str"/>
      <c r="AY192" s="37" t="str"/>
      <c r="AZ192" s="37" t="str"/>
      <c r="BA192" s="37" t="str"/>
      <c r="BB192" s="37" t="str"/>
      <c r="BC192" s="37" t="str"/>
      <c r="BD192" s="37" t="str"/>
      <c r="BE192" s="37" t="str"/>
      <c r="BF192" s="37" t="str"/>
      <c r="BG192" s="37" t="str"/>
      <c r="BH192" s="37" t="str"/>
      <c r="BI192" s="37" t="str"/>
      <c r="BJ192" s="37" t="str"/>
      <c r="BK192" s="37" t="str"/>
      <c r="BL192" s="37" t="str"/>
      <c r="BM192" s="37" t="str"/>
      <c r="BN192" s="37" t="str"/>
      <c r="BO192" s="37" t="str"/>
      <c r="BP192" s="37" t="str"/>
      <c r="BQ192" s="37" t="str"/>
      <c r="BR192" s="37" t="str"/>
      <c r="BS192" s="37" t="str"/>
      <c r="BT192" s="37" t="str"/>
      <c r="BU192" s="37" t="str"/>
      <c r="BV192" s="37" t="str"/>
      <c r="BW192" s="37" t="str"/>
      <c r="BX192" s="37" t="str"/>
      <c r="BY192" s="37" t="str"/>
      <c r="BZ192" s="37" t="str"/>
      <c r="CA192" s="37" t="str"/>
      <c r="CB192" s="37" t="str"/>
      <c r="CC192" s="37" t="str"/>
      <c r="CD192" s="37" t="str"/>
      <c r="CE192" s="37" t="str"/>
      <c r="CF192" s="37" t="str"/>
      <c r="CG192" s="37" t="str"/>
      <c r="CH192" s="37" t="str"/>
      <c r="CI192" s="37" t="str"/>
      <c r="CJ192" s="37" t="str"/>
      <c r="CK192" s="37" t="str"/>
      <c r="CL192" s="37" t="str"/>
      <c r="CM192" s="37" t="str"/>
      <c r="CN192" s="37" t="str"/>
      <c r="CO192" s="37" t="str"/>
      <c r="CP192" s="37" t="str"/>
      <c r="CQ192" s="37" t="str"/>
      <c r="CR192" s="37" t="str"/>
      <c r="CS192" s="37" t="str"/>
      <c r="CT192" s="37" t="str"/>
      <c r="CU192" s="37" t="str"/>
      <c r="CV192" s="37" t="str"/>
      <c r="CW192" s="37" t="str"/>
      <c r="CX192" s="37" t="str"/>
      <c r="CY192" s="37" t="str"/>
      <c r="CZ192" s="37" t="str"/>
      <c r="DA192" s="37" t="str"/>
      <c r="DB192" s="37" t="str"/>
      <c r="DC192" s="37" t="str"/>
      <c r="DD192" s="37" t="str"/>
      <c r="DE192" s="37" t="str"/>
      <c r="DF192" s="37" t="str"/>
      <c r="DG192" s="37" t="str"/>
      <c r="DH192" s="37" t="str"/>
      <c r="DI192" s="37" t="str"/>
      <c r="DJ192" s="37" t="str"/>
      <c r="DK192" s="37" t="str"/>
      <c r="DL192" s="37" t="str"/>
      <c r="DM192" s="37" t="str"/>
      <c r="DN192" s="37" t="str"/>
      <c r="DO192" s="37" t="str"/>
      <c r="DP192" s="37" t="str"/>
      <c r="DQ192" s="37" t="str"/>
      <c r="DR192" s="37" t="str"/>
      <c r="DS192" s="37" t="str"/>
      <c r="DT192" s="37" t="str"/>
      <c r="DU192" s="37" t="str"/>
      <c r="DV192" s="37" t="str"/>
      <c r="DW192" s="37" t="str"/>
      <c r="DX192" s="37" t="str"/>
      <c r="DY192" s="37" t="str"/>
      <c r="DZ192" s="37" t="str"/>
      <c r="EA192" s="37" t="str"/>
      <c r="EB192" s="37" t="str"/>
      <c r="EC192" s="37" t="str"/>
      <c r="ED192" s="37" t="str"/>
      <c r="EE192" s="37" t="str"/>
      <c r="EF192" s="37" t="str"/>
      <c r="EG192" s="37" t="str"/>
      <c r="EH192" s="37" t="str"/>
      <c r="EI192" s="37" t="str"/>
      <c r="EJ192" s="37" t="str"/>
      <c r="EK192" s="37" t="str"/>
      <c r="EL192" s="37" t="str"/>
      <c r="EM192" s="37" t="str"/>
    </row>
    <row r="193">
      <c r="B193" s="37" t="str"/>
      <c r="C193" s="37" t="str"/>
      <c r="D193" s="37" t="str"/>
      <c r="E193" s="37" t="str"/>
      <c r="F193" s="37" t="str"/>
      <c r="G193" s="37" t="str"/>
      <c r="H193" s="37" t="str"/>
      <c r="I193" s="37" t="str"/>
      <c r="J193" s="37" t="str"/>
      <c r="K193" s="37" t="str"/>
      <c r="L193" s="37" t="str"/>
      <c r="M193" s="37" t="str"/>
      <c r="N193" s="37" t="str"/>
      <c r="O193" s="37" t="str"/>
      <c r="P193" s="37" t="str"/>
      <c r="Q193" s="37" t="str"/>
      <c r="R193" s="37" t="str"/>
      <c r="S193" s="37" t="str"/>
      <c r="T193" s="37" t="str"/>
      <c r="U193" s="37" t="str"/>
      <c r="V193" s="37" t="str"/>
      <c r="W193" s="37" t="str"/>
      <c r="X193" s="37" t="str"/>
      <c r="Y193" s="37" t="str"/>
      <c r="Z193" s="37" t="str"/>
      <c r="AA193" s="37" t="str"/>
      <c r="AB193" s="37" t="str"/>
      <c r="AC193" s="37" t="str"/>
      <c r="AD193" s="37" t="str"/>
      <c r="AE193" s="37" t="str"/>
      <c r="AF193" s="37" t="str"/>
      <c r="AG193" s="37" t="str"/>
      <c r="AH193" s="37" t="str"/>
      <c r="AI193" s="37" t="str"/>
      <c r="AJ193" s="37" t="str"/>
      <c r="AK193" s="37" t="str"/>
      <c r="AL193" s="37" t="str"/>
      <c r="AM193" s="37" t="str"/>
      <c r="AN193" s="37" t="str"/>
      <c r="AO193" s="37" t="str"/>
      <c r="AP193" s="37" t="str"/>
      <c r="AQ193" s="37" t="str"/>
      <c r="AR193" s="37" t="str"/>
      <c r="AS193" s="37" t="str"/>
      <c r="AT193" s="37" t="str"/>
      <c r="AU193" s="37" t="str"/>
      <c r="AV193" s="37" t="str"/>
      <c r="AW193" s="37" t="str"/>
      <c r="AX193" s="37" t="str"/>
      <c r="AY193" s="37" t="str"/>
      <c r="AZ193" s="37" t="str"/>
      <c r="BA193" s="37" t="str"/>
      <c r="BB193" s="37" t="str"/>
      <c r="BC193" s="37" t="str"/>
      <c r="BD193" s="37" t="str"/>
      <c r="BE193" s="37" t="str"/>
      <c r="BF193" s="37" t="str"/>
      <c r="BG193" s="37" t="str"/>
      <c r="BH193" s="37" t="str"/>
      <c r="BI193" s="37" t="str"/>
      <c r="BJ193" s="37" t="str"/>
      <c r="BK193" s="37" t="str"/>
      <c r="BL193" s="37" t="str"/>
      <c r="BM193" s="37" t="str"/>
      <c r="BN193" s="37" t="str"/>
      <c r="BO193" s="37" t="str"/>
      <c r="BP193" s="37" t="str"/>
      <c r="BQ193" s="37" t="str"/>
      <c r="BR193" s="37" t="str"/>
      <c r="BS193" s="37" t="str"/>
      <c r="BT193" s="37" t="str"/>
      <c r="BU193" s="37" t="str"/>
      <c r="BV193" s="37" t="str"/>
      <c r="BW193" s="37" t="str"/>
      <c r="BX193" s="37" t="str"/>
      <c r="BY193" s="37" t="str"/>
      <c r="BZ193" s="37" t="str"/>
      <c r="CA193" s="37" t="str"/>
      <c r="CB193" s="37" t="str"/>
      <c r="CC193" s="37" t="str"/>
      <c r="CD193" s="37" t="str"/>
      <c r="CE193" s="37" t="str"/>
      <c r="CF193" s="37" t="str"/>
      <c r="CG193" s="37" t="str"/>
      <c r="CH193" s="37" t="str"/>
      <c r="CI193" s="37" t="str"/>
      <c r="CJ193" s="37" t="str"/>
      <c r="CK193" s="37" t="str"/>
      <c r="CL193" s="37" t="str"/>
      <c r="CM193" s="37" t="str"/>
      <c r="CN193" s="37" t="str"/>
      <c r="CO193" s="37" t="str"/>
      <c r="CP193" s="37" t="str"/>
      <c r="CQ193" s="37" t="str"/>
      <c r="CR193" s="37" t="str"/>
      <c r="CS193" s="37" t="str"/>
      <c r="CT193" s="37" t="str"/>
      <c r="CU193" s="37" t="str"/>
      <c r="CV193" s="37" t="str"/>
      <c r="CW193" s="37" t="str"/>
      <c r="CX193" s="37" t="str"/>
      <c r="CY193" s="37" t="str"/>
      <c r="CZ193" s="37" t="str"/>
      <c r="DA193" s="37" t="str"/>
      <c r="DB193" s="37" t="str"/>
      <c r="DC193" s="37" t="str"/>
      <c r="DD193" s="37" t="str"/>
      <c r="DE193" s="37" t="str"/>
      <c r="DF193" s="37" t="str"/>
      <c r="DG193" s="37" t="str"/>
      <c r="DH193" s="37" t="str"/>
      <c r="DI193" s="37" t="str"/>
      <c r="DJ193" s="37" t="str"/>
      <c r="DK193" s="37" t="str"/>
      <c r="DL193" s="37" t="str"/>
      <c r="DM193" s="37" t="str"/>
      <c r="DN193" s="37" t="str"/>
      <c r="DO193" s="37" t="str"/>
      <c r="DP193" s="37" t="str"/>
      <c r="DQ193" s="37" t="str"/>
      <c r="DR193" s="37" t="str"/>
      <c r="DS193" s="37" t="str"/>
      <c r="DT193" s="37" t="str"/>
      <c r="DU193" s="37" t="str"/>
      <c r="DV193" s="37" t="str"/>
      <c r="DW193" s="37" t="str"/>
      <c r="DX193" s="37" t="str"/>
      <c r="DY193" s="37" t="str"/>
      <c r="DZ193" s="37" t="str"/>
      <c r="EA193" s="37" t="str"/>
      <c r="EB193" s="37" t="str"/>
      <c r="EC193" s="37" t="str"/>
      <c r="ED193" s="37" t="str"/>
      <c r="EE193" s="37" t="str"/>
      <c r="EF193" s="37" t="str"/>
      <c r="EG193" s="37" t="str"/>
      <c r="EH193" s="37" t="str"/>
      <c r="EI193" s="37" t="str"/>
      <c r="EJ193" s="37" t="str"/>
      <c r="EK193" s="37" t="str"/>
      <c r="EL193" s="37" t="str"/>
      <c r="EM193" s="37" t="str"/>
    </row>
    <row r="194">
      <c r="B194" s="37" t="str"/>
      <c r="C194" s="37" t="str"/>
      <c r="D194" s="37" t="str"/>
      <c r="E194" s="37" t="str"/>
      <c r="F194" s="37" t="str"/>
      <c r="G194" s="37" t="str"/>
      <c r="H194" s="37" t="str"/>
      <c r="I194" s="37" t="str"/>
      <c r="J194" s="37" t="str"/>
      <c r="K194" s="37" t="str"/>
      <c r="L194" s="37" t="str"/>
      <c r="M194" s="37" t="str"/>
      <c r="N194" s="37" t="str"/>
      <c r="O194" s="37" t="str"/>
      <c r="P194" s="37" t="str"/>
      <c r="Q194" s="37" t="str"/>
      <c r="R194" s="37" t="str"/>
      <c r="S194" s="37" t="str"/>
      <c r="T194" s="37" t="str"/>
      <c r="U194" s="37" t="str"/>
      <c r="V194" s="37" t="str"/>
      <c r="W194" s="37" t="str"/>
      <c r="X194" s="37" t="str"/>
      <c r="Y194" s="37" t="str"/>
      <c r="Z194" s="37" t="str"/>
      <c r="AA194" s="37" t="str"/>
      <c r="AB194" s="37" t="str"/>
      <c r="AC194" s="37" t="str"/>
      <c r="AD194" s="37" t="str"/>
      <c r="AE194" s="37" t="str"/>
      <c r="AF194" s="37" t="str"/>
      <c r="AG194" s="37" t="str"/>
      <c r="AH194" s="37" t="str"/>
      <c r="AI194" s="37" t="str"/>
      <c r="AJ194" s="37" t="str"/>
      <c r="AK194" s="37" t="str"/>
      <c r="AL194" s="37" t="str"/>
      <c r="AM194" s="37" t="str"/>
      <c r="AN194" s="37" t="str"/>
      <c r="AO194" s="37" t="str"/>
      <c r="AP194" s="37" t="str"/>
      <c r="AQ194" s="37" t="str"/>
      <c r="AR194" s="37" t="str"/>
      <c r="AS194" s="37" t="str"/>
      <c r="AT194" s="37" t="str"/>
      <c r="AU194" s="37" t="str"/>
      <c r="AV194" s="37" t="str"/>
      <c r="AW194" s="37" t="str"/>
      <c r="AX194" s="37" t="str"/>
      <c r="AY194" s="37" t="str"/>
      <c r="AZ194" s="37" t="str"/>
      <c r="BA194" s="37" t="str"/>
      <c r="BB194" s="37" t="str"/>
      <c r="BC194" s="37" t="str"/>
      <c r="BD194" s="37" t="str"/>
      <c r="BE194" s="37" t="str"/>
      <c r="BF194" s="37" t="str"/>
      <c r="BG194" s="37" t="str"/>
      <c r="BH194" s="37" t="str"/>
      <c r="BI194" s="37" t="str"/>
      <c r="BJ194" s="37" t="str"/>
      <c r="BK194" s="37" t="str"/>
      <c r="BL194" s="37" t="str"/>
      <c r="BM194" s="37" t="str"/>
      <c r="BN194" s="37" t="str"/>
      <c r="BO194" s="37" t="str"/>
      <c r="BP194" s="37" t="str"/>
      <c r="BQ194" s="37" t="str"/>
      <c r="BR194" s="37" t="str"/>
      <c r="BS194" s="37" t="str"/>
      <c r="BT194" s="37" t="str"/>
      <c r="BU194" s="37" t="str"/>
      <c r="BV194" s="37" t="str"/>
      <c r="BW194" s="37" t="str"/>
      <c r="BX194" s="37" t="str"/>
      <c r="BY194" s="37" t="str"/>
      <c r="BZ194" s="37" t="str"/>
      <c r="CA194" s="37" t="str"/>
      <c r="CB194" s="37" t="str"/>
      <c r="CC194" s="37" t="str"/>
      <c r="CD194" s="37" t="str"/>
      <c r="CE194" s="37" t="str"/>
      <c r="CF194" s="37" t="str"/>
      <c r="CG194" s="37" t="str"/>
      <c r="CH194" s="37" t="str"/>
      <c r="CI194" s="37" t="str"/>
      <c r="CJ194" s="37" t="str"/>
      <c r="CK194" s="37" t="str"/>
      <c r="CL194" s="37" t="str"/>
      <c r="CM194" s="37" t="str"/>
      <c r="CN194" s="37" t="str"/>
      <c r="CO194" s="37" t="str"/>
      <c r="CP194" s="37" t="str"/>
      <c r="CQ194" s="37" t="str"/>
      <c r="CR194" s="37" t="str"/>
      <c r="CS194" s="37" t="str"/>
      <c r="CT194" s="37" t="str"/>
      <c r="CU194" s="37" t="str"/>
      <c r="CV194" s="37" t="str"/>
      <c r="CW194" s="37" t="str"/>
      <c r="CX194" s="37" t="str"/>
      <c r="CY194" s="37" t="str"/>
      <c r="CZ194" s="37" t="str"/>
      <c r="DA194" s="37" t="str"/>
      <c r="DB194" s="37" t="str"/>
      <c r="DC194" s="37" t="str"/>
      <c r="DD194" s="37" t="str"/>
      <c r="DE194" s="37" t="str"/>
      <c r="DF194" s="37" t="str"/>
      <c r="DG194" s="37" t="str"/>
      <c r="DH194" s="37" t="str"/>
      <c r="DI194" s="37" t="str"/>
      <c r="DJ194" s="37" t="str"/>
      <c r="DK194" s="37" t="str"/>
      <c r="DL194" s="37" t="str"/>
      <c r="DM194" s="37" t="str"/>
      <c r="DN194" s="37" t="str"/>
      <c r="DO194" s="37" t="str"/>
      <c r="DP194" s="37" t="str"/>
      <c r="DQ194" s="37" t="str"/>
      <c r="DR194" s="37" t="str"/>
      <c r="DS194" s="37" t="str"/>
      <c r="DT194" s="37" t="str"/>
      <c r="DU194" s="37" t="str"/>
      <c r="DV194" s="37" t="str"/>
      <c r="DW194" s="37" t="str"/>
      <c r="DX194" s="37" t="str"/>
      <c r="DY194" s="37" t="str"/>
      <c r="DZ194" s="37" t="str"/>
      <c r="EA194" s="37" t="str"/>
      <c r="EB194" s="37" t="str"/>
      <c r="EC194" s="37" t="str"/>
      <c r="ED194" s="37" t="str"/>
      <c r="EE194" s="37" t="str"/>
      <c r="EF194" s="37" t="str"/>
      <c r="EG194" s="37" t="str"/>
      <c r="EH194" s="37" t="str"/>
      <c r="EI194" s="37" t="str"/>
      <c r="EJ194" s="37" t="str"/>
      <c r="EK194" s="37" t="str"/>
      <c r="EL194" s="37" t="str"/>
      <c r="EM194" s="37" t="str"/>
    </row>
    <row r="195">
      <c r="B195" s="37" t="str"/>
      <c r="C195" s="37" t="str"/>
      <c r="D195" s="37" t="str"/>
      <c r="E195" s="37" t="str"/>
      <c r="F195" s="37" t="str"/>
      <c r="G195" s="37" t="str"/>
      <c r="H195" s="37" t="str"/>
      <c r="I195" s="37" t="str"/>
      <c r="J195" s="37" t="str"/>
      <c r="K195" s="37" t="str"/>
      <c r="L195" s="37" t="str"/>
      <c r="M195" s="37" t="str"/>
      <c r="N195" s="37" t="str"/>
      <c r="O195" s="37" t="str"/>
      <c r="P195" s="37" t="str"/>
      <c r="Q195" s="37" t="str"/>
      <c r="R195" s="37" t="str"/>
      <c r="S195" s="37" t="str"/>
      <c r="T195" s="37" t="str"/>
      <c r="U195" s="37" t="str"/>
      <c r="V195" s="37" t="str"/>
      <c r="W195" s="37" t="str"/>
      <c r="X195" s="37" t="str"/>
      <c r="Y195" s="37" t="str"/>
      <c r="Z195" s="37" t="str"/>
      <c r="AA195" s="37" t="str"/>
      <c r="AB195" s="37" t="str"/>
      <c r="AC195" s="37" t="str"/>
      <c r="AD195" s="37" t="str"/>
      <c r="AE195" s="37" t="str"/>
      <c r="AF195" s="37" t="str"/>
      <c r="AG195" s="37" t="str"/>
      <c r="AH195" s="37" t="str"/>
      <c r="AI195" s="37" t="str"/>
      <c r="AJ195" s="37" t="str"/>
      <c r="AK195" s="37" t="str"/>
      <c r="AL195" s="37" t="str"/>
      <c r="AM195" s="37" t="str"/>
      <c r="AN195" s="37" t="str"/>
      <c r="AO195" s="37" t="str"/>
      <c r="AP195" s="37" t="str"/>
      <c r="AQ195" s="37" t="str"/>
      <c r="AR195" s="37" t="str"/>
      <c r="AS195" s="37" t="str"/>
      <c r="AT195" s="37" t="str"/>
      <c r="AU195" s="37" t="str"/>
      <c r="AV195" s="37" t="str"/>
      <c r="AW195" s="37" t="str"/>
      <c r="AX195" s="37" t="str"/>
      <c r="AY195" s="37" t="str"/>
      <c r="AZ195" s="37" t="str"/>
      <c r="BA195" s="37" t="str"/>
      <c r="BB195" s="37" t="str"/>
      <c r="BC195" s="37" t="str"/>
      <c r="BD195" s="37" t="str"/>
      <c r="BE195" s="37" t="str"/>
      <c r="BF195" s="37" t="str"/>
      <c r="BG195" s="37" t="str"/>
      <c r="BH195" s="37" t="str"/>
      <c r="BI195" s="37" t="str"/>
      <c r="BJ195" s="37" t="str"/>
      <c r="BK195" s="37" t="str"/>
      <c r="BL195" s="37" t="str"/>
      <c r="BM195" s="37" t="str"/>
      <c r="BN195" s="37" t="str"/>
      <c r="BO195" s="37" t="str"/>
      <c r="BP195" s="37" t="str"/>
      <c r="BQ195" s="37" t="str"/>
      <c r="BR195" s="37" t="str"/>
      <c r="BS195" s="37" t="str"/>
      <c r="BT195" s="37" t="str"/>
      <c r="BU195" s="37" t="str"/>
      <c r="BV195" s="37" t="str"/>
      <c r="BW195" s="37" t="str"/>
      <c r="BX195" s="37" t="str"/>
      <c r="BY195" s="37" t="str"/>
      <c r="BZ195" s="37" t="str"/>
      <c r="CA195" s="37" t="str"/>
      <c r="CB195" s="37" t="str"/>
      <c r="CC195" s="37" t="str"/>
      <c r="CD195" s="37" t="str"/>
      <c r="CE195" s="37" t="str"/>
      <c r="CF195" s="37" t="str"/>
      <c r="CG195" s="37" t="str"/>
      <c r="CH195" s="37" t="str"/>
      <c r="CI195" s="37" t="str"/>
      <c r="CJ195" s="37" t="str"/>
      <c r="CK195" s="37" t="str"/>
      <c r="CL195" s="37" t="str"/>
      <c r="CM195" s="37" t="str"/>
      <c r="CN195" s="37" t="str"/>
      <c r="CO195" s="37" t="str"/>
      <c r="CP195" s="37" t="str"/>
      <c r="CQ195" s="37" t="str"/>
      <c r="CR195" s="37" t="str"/>
      <c r="CS195" s="37" t="str"/>
      <c r="CT195" s="37" t="str"/>
      <c r="CU195" s="37" t="str"/>
      <c r="CV195" s="37" t="str"/>
      <c r="CW195" s="37" t="str"/>
      <c r="CX195" s="37" t="str"/>
      <c r="CY195" s="37" t="str"/>
      <c r="CZ195" s="37" t="str"/>
      <c r="DA195" s="37" t="str"/>
      <c r="DB195" s="37" t="str"/>
      <c r="DC195" s="37" t="str"/>
      <c r="DD195" s="37" t="str"/>
      <c r="DE195" s="37" t="str"/>
      <c r="DF195" s="37" t="str"/>
      <c r="DG195" s="37" t="str"/>
      <c r="DH195" s="37" t="str"/>
      <c r="DI195" s="37" t="str"/>
      <c r="DJ195" s="37" t="str"/>
      <c r="DK195" s="37" t="str"/>
      <c r="DL195" s="37" t="str"/>
      <c r="DM195" s="37" t="str"/>
      <c r="DN195" s="37" t="str"/>
      <c r="DO195" s="37" t="str"/>
      <c r="DP195" s="37" t="str"/>
      <c r="DQ195" s="37" t="str"/>
      <c r="DR195" s="37" t="str"/>
      <c r="DS195" s="37" t="str"/>
      <c r="DT195" s="37" t="str"/>
      <c r="DU195" s="37" t="str"/>
      <c r="DV195" s="37" t="str"/>
      <c r="DW195" s="37" t="str"/>
      <c r="DX195" s="37" t="str"/>
      <c r="DY195" s="37" t="str"/>
      <c r="DZ195" s="37" t="str"/>
      <c r="EA195" s="37" t="str"/>
      <c r="EB195" s="37" t="str"/>
      <c r="EC195" s="37" t="str"/>
      <c r="ED195" s="37" t="str"/>
      <c r="EE195" s="37" t="str"/>
      <c r="EF195" s="37" t="str"/>
      <c r="EG195" s="37" t="str"/>
      <c r="EH195" s="37" t="str"/>
      <c r="EI195" s="37" t="str"/>
      <c r="EJ195" s="37" t="str"/>
      <c r="EK195" s="37" t="str"/>
      <c r="EL195" s="37" t="str"/>
      <c r="EM195" s="37" t="str"/>
    </row>
    <row r="196">
      <c r="B196" s="37" t="str"/>
      <c r="C196" s="37" t="str"/>
      <c r="D196" s="37" t="str"/>
      <c r="E196" s="37" t="str"/>
      <c r="F196" s="37" t="str"/>
      <c r="G196" s="37" t="str"/>
      <c r="H196" s="37" t="str"/>
      <c r="I196" s="37" t="str"/>
      <c r="J196" s="37" t="str"/>
      <c r="K196" s="37" t="str"/>
      <c r="L196" s="37" t="str"/>
      <c r="M196" s="37" t="str"/>
      <c r="N196" s="37" t="str"/>
      <c r="O196" s="37" t="str"/>
      <c r="P196" s="37" t="str"/>
      <c r="Q196" s="37" t="str"/>
      <c r="R196" s="37" t="str"/>
      <c r="S196" s="37" t="str"/>
      <c r="T196" s="37" t="str"/>
      <c r="U196" s="37" t="str"/>
      <c r="V196" s="37" t="str"/>
      <c r="W196" s="37" t="str"/>
      <c r="X196" s="37" t="str"/>
      <c r="Y196" s="37" t="str"/>
      <c r="Z196" s="37" t="str"/>
      <c r="AA196" s="37" t="str"/>
      <c r="AB196" s="37" t="str"/>
      <c r="AC196" s="37" t="str"/>
      <c r="AD196" s="37" t="str"/>
      <c r="AE196" s="37" t="str"/>
      <c r="AF196" s="37" t="str"/>
      <c r="AG196" s="37" t="str"/>
      <c r="AH196" s="37" t="str"/>
      <c r="AI196" s="37" t="str"/>
      <c r="AJ196" s="37" t="str"/>
      <c r="AK196" s="37" t="str"/>
      <c r="AL196" s="37" t="str"/>
      <c r="AM196" s="37" t="str"/>
      <c r="AN196" s="37" t="str"/>
      <c r="AO196" s="37" t="str"/>
      <c r="AP196" s="37" t="str"/>
      <c r="AQ196" s="37" t="str"/>
      <c r="AR196" s="37" t="str"/>
      <c r="AS196" s="37" t="str"/>
      <c r="AT196" s="37" t="str"/>
      <c r="AU196" s="37" t="str"/>
      <c r="AV196" s="37" t="str"/>
      <c r="AW196" s="37" t="str"/>
      <c r="AX196" s="37" t="str"/>
      <c r="AY196" s="37" t="str"/>
      <c r="AZ196" s="37" t="str"/>
      <c r="BA196" s="37" t="str"/>
      <c r="BB196" s="37" t="str"/>
      <c r="BC196" s="37" t="str"/>
      <c r="BD196" s="37" t="str"/>
      <c r="BE196" s="37" t="str"/>
      <c r="BF196" s="37" t="str"/>
      <c r="BG196" s="37" t="str"/>
      <c r="BH196" s="37" t="str"/>
      <c r="BI196" s="37" t="str"/>
      <c r="BJ196" s="37" t="str"/>
      <c r="BK196" s="37" t="str"/>
      <c r="BL196" s="37" t="str"/>
      <c r="BM196" s="37" t="str"/>
      <c r="BN196" s="37" t="str"/>
      <c r="BO196" s="37" t="str"/>
      <c r="BP196" s="37" t="str"/>
      <c r="BQ196" s="37" t="str"/>
      <c r="BR196" s="37" t="str"/>
      <c r="BS196" s="37" t="str"/>
      <c r="BT196" s="37" t="str"/>
      <c r="BU196" s="37" t="str"/>
      <c r="BV196" s="37" t="str"/>
      <c r="BW196" s="37" t="str"/>
      <c r="BX196" s="37" t="str"/>
      <c r="BY196" s="37" t="str"/>
      <c r="BZ196" s="37" t="str"/>
      <c r="CA196" s="37" t="str"/>
      <c r="CB196" s="37" t="str"/>
      <c r="CC196" s="37" t="str"/>
      <c r="CD196" s="37" t="str"/>
      <c r="CE196" s="37" t="str"/>
      <c r="CF196" s="37" t="str"/>
      <c r="CG196" s="37" t="str"/>
      <c r="CH196" s="37" t="str"/>
      <c r="CI196" s="37" t="str"/>
      <c r="CJ196" s="37" t="str"/>
      <c r="CK196" s="37" t="str"/>
      <c r="CL196" s="37" t="str"/>
      <c r="CM196" s="37" t="str"/>
      <c r="CN196" s="37" t="str"/>
      <c r="CO196" s="37" t="str"/>
      <c r="CP196" s="37" t="str"/>
      <c r="CQ196" s="37" t="str"/>
      <c r="CR196" s="37" t="str"/>
      <c r="CS196" s="37" t="str"/>
      <c r="CT196" s="37" t="str"/>
      <c r="CU196" s="37" t="str"/>
      <c r="CV196" s="37" t="str"/>
      <c r="CW196" s="37" t="str"/>
      <c r="CX196" s="37" t="str"/>
      <c r="CY196" s="37" t="str"/>
      <c r="CZ196" s="37" t="str"/>
      <c r="DA196" s="37" t="str"/>
      <c r="DB196" s="37" t="str"/>
      <c r="DC196" s="37" t="str"/>
      <c r="DD196" s="37" t="str"/>
      <c r="DE196" s="37" t="str"/>
      <c r="DF196" s="37" t="str"/>
      <c r="DG196" s="37" t="str"/>
      <c r="DH196" s="37" t="str"/>
      <c r="DI196" s="37" t="str"/>
      <c r="DJ196" s="37" t="str"/>
      <c r="DK196" s="37" t="str"/>
      <c r="DL196" s="37" t="str"/>
      <c r="DM196" s="37" t="str"/>
      <c r="DN196" s="37" t="str"/>
      <c r="DO196" s="37" t="str"/>
      <c r="DP196" s="37" t="str"/>
      <c r="DQ196" s="37" t="str"/>
      <c r="DR196" s="37" t="str"/>
      <c r="DS196" s="37" t="str"/>
      <c r="DT196" s="37" t="str"/>
      <c r="DU196" s="37" t="str"/>
      <c r="DV196" s="37" t="str"/>
      <c r="DW196" s="37" t="str"/>
      <c r="DX196" s="37" t="str"/>
      <c r="DY196" s="37" t="str"/>
      <c r="DZ196" s="37" t="str"/>
      <c r="EA196" s="37" t="str"/>
      <c r="EB196" s="37" t="str"/>
      <c r="EC196" s="37" t="str"/>
      <c r="ED196" s="37" t="str"/>
      <c r="EE196" s="37" t="str"/>
      <c r="EF196" s="37" t="str"/>
      <c r="EG196" s="37" t="str"/>
      <c r="EH196" s="37" t="str"/>
      <c r="EI196" s="37" t="str"/>
      <c r="EJ196" s="37" t="str"/>
      <c r="EK196" s="37" t="str"/>
      <c r="EL196" s="37" t="str"/>
      <c r="EM196" s="37" t="str"/>
    </row>
    <row r="197">
      <c r="B197" s="37" t="str"/>
      <c r="C197" s="37" t="str"/>
      <c r="D197" s="37" t="str"/>
      <c r="E197" s="37" t="str"/>
      <c r="F197" s="37" t="str"/>
      <c r="G197" s="37" t="str"/>
      <c r="H197" s="37" t="str"/>
      <c r="I197" s="37" t="str"/>
      <c r="J197" s="37" t="str"/>
      <c r="K197" s="37" t="str"/>
      <c r="L197" s="37" t="str"/>
      <c r="M197" s="37" t="str"/>
      <c r="N197" s="37" t="str"/>
      <c r="O197" s="37" t="str"/>
      <c r="P197" s="37" t="str"/>
      <c r="Q197" s="37" t="str"/>
      <c r="R197" s="37" t="str"/>
      <c r="S197" s="37" t="str"/>
      <c r="T197" s="37" t="str"/>
      <c r="U197" s="37" t="str"/>
      <c r="V197" s="37" t="str"/>
      <c r="W197" s="37" t="str"/>
      <c r="X197" s="37" t="str"/>
      <c r="Y197" s="37" t="str"/>
      <c r="Z197" s="37" t="str"/>
      <c r="AA197" s="37" t="str"/>
      <c r="AB197" s="37" t="str"/>
      <c r="AC197" s="37" t="str"/>
      <c r="AD197" s="37" t="str"/>
      <c r="AE197" s="37" t="str"/>
      <c r="AF197" s="37" t="str"/>
      <c r="AG197" s="37" t="str"/>
      <c r="AH197" s="37" t="str"/>
      <c r="AI197" s="37" t="str"/>
      <c r="AJ197" s="37" t="str"/>
      <c r="AK197" s="37" t="str"/>
      <c r="AL197" s="37" t="str"/>
      <c r="AM197" s="37" t="str"/>
      <c r="AN197" s="37" t="str"/>
      <c r="AO197" s="37" t="str"/>
      <c r="AP197" s="37" t="str"/>
      <c r="AQ197" s="37" t="str"/>
      <c r="AR197" s="37" t="str"/>
      <c r="AS197" s="37" t="str"/>
      <c r="AT197" s="37" t="str"/>
      <c r="AU197" s="37" t="str"/>
      <c r="AV197" s="37" t="str"/>
      <c r="AW197" s="37" t="str"/>
      <c r="AX197" s="37" t="str"/>
      <c r="AY197" s="37" t="str"/>
      <c r="AZ197" s="37" t="str"/>
      <c r="BA197" s="37" t="str"/>
      <c r="BB197" s="37" t="str"/>
      <c r="BC197" s="37" t="str"/>
      <c r="BD197" s="37" t="str"/>
      <c r="BE197" s="37" t="str"/>
      <c r="BF197" s="37" t="str"/>
      <c r="BG197" s="37" t="str"/>
      <c r="BH197" s="37" t="str"/>
      <c r="BI197" s="37" t="str"/>
      <c r="BJ197" s="37" t="str"/>
      <c r="BK197" s="37" t="str"/>
      <c r="BL197" s="37" t="str"/>
      <c r="BM197" s="37" t="str"/>
      <c r="BN197" s="37" t="str"/>
      <c r="BO197" s="37" t="str"/>
      <c r="BP197" s="37" t="str"/>
      <c r="BQ197" s="37" t="str"/>
      <c r="BR197" s="37" t="str"/>
      <c r="BS197" s="37" t="str"/>
      <c r="BT197" s="37" t="str"/>
      <c r="BU197" s="37" t="str"/>
      <c r="BV197" s="37" t="str"/>
      <c r="BW197" s="37" t="str"/>
      <c r="BX197" s="37" t="str"/>
      <c r="BY197" s="37" t="str"/>
      <c r="BZ197" s="37" t="str"/>
      <c r="CA197" s="37" t="str"/>
      <c r="CB197" s="37" t="str"/>
      <c r="CC197" s="37" t="str"/>
      <c r="CD197" s="37" t="str"/>
      <c r="CE197" s="37" t="str"/>
      <c r="CF197" s="37" t="str"/>
      <c r="CG197" s="37" t="str"/>
      <c r="CH197" s="37" t="str"/>
      <c r="CI197" s="37" t="str"/>
      <c r="CJ197" s="37" t="str"/>
      <c r="CK197" s="37" t="str"/>
      <c r="CL197" s="37" t="str"/>
      <c r="CM197" s="37" t="str"/>
      <c r="CN197" s="37" t="str"/>
      <c r="CO197" s="37" t="str"/>
      <c r="CP197" s="37" t="str"/>
      <c r="CQ197" s="37" t="str"/>
      <c r="CR197" s="37" t="str"/>
      <c r="CS197" s="37" t="str"/>
      <c r="CT197" s="37" t="str"/>
      <c r="CU197" s="37" t="str"/>
      <c r="CV197" s="37" t="str"/>
      <c r="CW197" s="37" t="str"/>
      <c r="CX197" s="37" t="str"/>
      <c r="CY197" s="37" t="str"/>
      <c r="CZ197" s="37" t="str"/>
      <c r="DA197" s="37" t="str"/>
      <c r="DB197" s="37" t="str"/>
      <c r="DC197" s="37" t="str"/>
      <c r="DD197" s="37" t="str"/>
      <c r="DE197" s="37" t="str"/>
      <c r="DF197" s="37" t="str"/>
      <c r="DG197" s="37" t="str"/>
      <c r="DH197" s="37" t="str"/>
      <c r="DI197" s="37" t="str"/>
      <c r="DJ197" s="37" t="str"/>
      <c r="DK197" s="37" t="str"/>
      <c r="DL197" s="37" t="str"/>
      <c r="DM197" s="37" t="str"/>
      <c r="DN197" s="37" t="str"/>
      <c r="DO197" s="37" t="str"/>
      <c r="DP197" s="37" t="str"/>
      <c r="DQ197" s="37" t="str"/>
      <c r="DR197" s="37" t="str"/>
      <c r="DS197" s="37" t="str"/>
      <c r="DT197" s="37" t="str"/>
      <c r="DU197" s="37" t="str"/>
      <c r="DV197" s="37" t="str"/>
      <c r="DW197" s="37" t="str"/>
      <c r="DX197" s="37" t="str"/>
      <c r="DY197" s="37" t="str"/>
      <c r="DZ197" s="37" t="str"/>
      <c r="EA197" s="37" t="str"/>
      <c r="EB197" s="37" t="str"/>
      <c r="EC197" s="37" t="str"/>
      <c r="ED197" s="37" t="str"/>
      <c r="EE197" s="37" t="str"/>
      <c r="EF197" s="37" t="str"/>
      <c r="EG197" s="37" t="str"/>
      <c r="EH197" s="37" t="str"/>
      <c r="EI197" s="37" t="str"/>
      <c r="EJ197" s="37" t="str"/>
      <c r="EK197" s="37" t="str"/>
      <c r="EL197" s="37" t="str"/>
      <c r="EM197" s="37" t="str"/>
    </row>
    <row r="198">
      <c r="B198" s="37" t="str"/>
      <c r="C198" s="37" t="str"/>
      <c r="D198" s="37" t="str"/>
      <c r="E198" s="37" t="str"/>
      <c r="F198" s="37" t="str"/>
      <c r="G198" s="37" t="str"/>
      <c r="H198" s="37" t="str"/>
      <c r="I198" s="37" t="str"/>
      <c r="J198" s="37" t="str"/>
      <c r="K198" s="37" t="str"/>
      <c r="L198" s="37" t="str"/>
      <c r="M198" s="37" t="str"/>
      <c r="N198" s="37" t="str"/>
      <c r="O198" s="37" t="str"/>
      <c r="P198" s="37" t="str"/>
      <c r="Q198" s="37" t="str"/>
      <c r="R198" s="37" t="str"/>
      <c r="S198" s="37" t="str"/>
      <c r="T198" s="37" t="str"/>
      <c r="U198" s="37" t="str"/>
      <c r="V198" s="37" t="str"/>
      <c r="W198" s="37" t="str"/>
      <c r="X198" s="37" t="str"/>
      <c r="Y198" s="37" t="str"/>
      <c r="Z198" s="37" t="str"/>
      <c r="AA198" s="37" t="str"/>
      <c r="AB198" s="37" t="str"/>
      <c r="AC198" s="37" t="str"/>
      <c r="AD198" s="37" t="str"/>
      <c r="AE198" s="37" t="str"/>
      <c r="AF198" s="37" t="str"/>
      <c r="AG198" s="37" t="str"/>
      <c r="AH198" s="37" t="str"/>
      <c r="AI198" s="37" t="str"/>
      <c r="AJ198" s="37" t="str"/>
      <c r="AK198" s="37" t="str"/>
      <c r="AL198" s="37" t="str"/>
      <c r="AM198" s="37" t="str"/>
      <c r="AN198" s="37" t="str"/>
      <c r="AO198" s="37" t="str"/>
      <c r="AP198" s="37" t="str"/>
      <c r="AQ198" s="37" t="str"/>
      <c r="AR198" s="37" t="str"/>
      <c r="AS198" s="37" t="str"/>
      <c r="AT198" s="37" t="str"/>
      <c r="AU198" s="37" t="str"/>
      <c r="AV198" s="37" t="str"/>
      <c r="AW198" s="37" t="str"/>
      <c r="AX198" s="37" t="str"/>
      <c r="AY198" s="37" t="str"/>
      <c r="AZ198" s="37" t="str"/>
      <c r="BA198" s="37" t="str"/>
      <c r="BB198" s="37" t="str"/>
      <c r="BC198" s="37" t="str"/>
      <c r="BD198" s="37" t="str"/>
      <c r="BE198" s="37" t="str"/>
      <c r="BF198" s="37" t="str"/>
      <c r="BG198" s="37" t="str"/>
      <c r="BH198" s="37" t="str"/>
      <c r="BI198" s="37" t="str"/>
      <c r="BJ198" s="37" t="str"/>
      <c r="BK198" s="37" t="str"/>
      <c r="BL198" s="37" t="str"/>
      <c r="BM198" s="37" t="str"/>
      <c r="BN198" s="37" t="str"/>
      <c r="BO198" s="37" t="str"/>
      <c r="BP198" s="37" t="str"/>
      <c r="BQ198" s="37" t="str"/>
      <c r="BR198" s="37" t="str"/>
      <c r="BS198" s="37" t="str"/>
      <c r="BT198" s="37" t="str"/>
      <c r="BU198" s="37" t="str"/>
      <c r="BV198" s="37" t="str"/>
      <c r="BW198" s="37" t="str"/>
      <c r="BX198" s="37" t="str"/>
      <c r="BY198" s="37" t="str"/>
      <c r="BZ198" s="37" t="str"/>
      <c r="CA198" s="37" t="str"/>
      <c r="CB198" s="37" t="str"/>
      <c r="CC198" s="37" t="str"/>
      <c r="CD198" s="37" t="str"/>
      <c r="CE198" s="37" t="str"/>
      <c r="CF198" s="37" t="str"/>
      <c r="CG198" s="37" t="str"/>
      <c r="CH198" s="37" t="str"/>
      <c r="CI198" s="37" t="str"/>
      <c r="CJ198" s="37" t="str"/>
      <c r="CK198" s="37" t="str"/>
      <c r="CL198" s="37" t="str"/>
      <c r="CM198" s="37" t="str"/>
      <c r="CN198" s="37" t="str"/>
      <c r="CO198" s="37" t="str"/>
      <c r="CP198" s="37" t="str"/>
      <c r="CQ198" s="37" t="str"/>
      <c r="CR198" s="37" t="str"/>
      <c r="CS198" s="37" t="str"/>
      <c r="CT198" s="37" t="str"/>
      <c r="CU198" s="37" t="str"/>
      <c r="CV198" s="37" t="str"/>
      <c r="CW198" s="37" t="str"/>
      <c r="CX198" s="37" t="str"/>
      <c r="CY198" s="37" t="str"/>
      <c r="CZ198" s="37" t="str"/>
      <c r="DA198" s="37" t="str"/>
      <c r="DB198" s="37" t="str"/>
      <c r="DC198" s="37" t="str"/>
      <c r="DD198" s="37" t="str"/>
      <c r="DE198" s="37" t="str"/>
      <c r="DF198" s="37" t="str"/>
      <c r="DG198" s="37" t="str"/>
      <c r="DH198" s="37" t="str"/>
      <c r="DI198" s="37" t="str"/>
      <c r="DJ198" s="37" t="str"/>
      <c r="DK198" s="37" t="str"/>
      <c r="DL198" s="37" t="str"/>
      <c r="DM198" s="37" t="str"/>
      <c r="DN198" s="37" t="str"/>
      <c r="DO198" s="37" t="str"/>
      <c r="DP198" s="37" t="str"/>
      <c r="DQ198" s="37" t="str"/>
      <c r="DR198" s="37" t="str"/>
      <c r="DS198" s="37" t="str"/>
      <c r="DT198" s="37" t="str"/>
      <c r="DU198" s="37" t="str"/>
      <c r="DV198" s="37" t="str"/>
      <c r="DW198" s="37" t="str"/>
      <c r="DX198" s="37" t="str"/>
      <c r="DY198" s="37" t="str"/>
      <c r="DZ198" s="37" t="str"/>
      <c r="EA198" s="37" t="str"/>
      <c r="EB198" s="37" t="str"/>
      <c r="EC198" s="37" t="str"/>
      <c r="ED198" s="37" t="str"/>
      <c r="EE198" s="37" t="str"/>
      <c r="EF198" s="37" t="str"/>
      <c r="EG198" s="37" t="str"/>
      <c r="EH198" s="37" t="str"/>
      <c r="EI198" s="37" t="str"/>
      <c r="EJ198" s="37" t="str"/>
      <c r="EK198" s="37" t="str"/>
      <c r="EL198" s="37" t="str"/>
      <c r="EM198" s="37" t="str"/>
    </row>
    <row r="199">
      <c r="B199" s="37" t="str"/>
      <c r="C199" s="37" t="str"/>
      <c r="D199" s="37" t="str"/>
      <c r="E199" s="37" t="str"/>
      <c r="F199" s="37" t="str"/>
      <c r="G199" s="37" t="str"/>
      <c r="H199" s="37" t="str"/>
      <c r="I199" s="37" t="str"/>
      <c r="J199" s="37" t="str"/>
      <c r="K199" s="37" t="str"/>
      <c r="L199" s="37" t="str"/>
      <c r="M199" s="37" t="str"/>
      <c r="N199" s="37" t="str"/>
      <c r="O199" s="37" t="str"/>
      <c r="P199" s="37" t="str"/>
      <c r="Q199" s="37" t="str"/>
      <c r="R199" s="37" t="str"/>
      <c r="S199" s="37" t="str"/>
      <c r="T199" s="37" t="str"/>
      <c r="U199" s="37" t="str"/>
      <c r="V199" s="37" t="str"/>
      <c r="W199" s="37" t="str"/>
      <c r="X199" s="37" t="str"/>
      <c r="Y199" s="37" t="str"/>
      <c r="Z199" s="37" t="str"/>
      <c r="AA199" s="37" t="str"/>
      <c r="AB199" s="37" t="str"/>
      <c r="AC199" s="37" t="str"/>
      <c r="AD199" s="37" t="str"/>
      <c r="AE199" s="37" t="str"/>
      <c r="AF199" s="37" t="str"/>
      <c r="AG199" s="37" t="str"/>
      <c r="AH199" s="37" t="str"/>
      <c r="AI199" s="37" t="str"/>
      <c r="AJ199" s="37" t="str"/>
      <c r="AK199" s="37" t="str"/>
      <c r="AL199" s="37" t="str"/>
      <c r="AM199" s="37" t="str"/>
      <c r="AN199" s="37" t="str"/>
      <c r="AO199" s="37" t="str"/>
      <c r="AP199" s="37" t="str"/>
      <c r="AQ199" s="37" t="str"/>
      <c r="AR199" s="37" t="str"/>
      <c r="AS199" s="37" t="str"/>
      <c r="AT199" s="37" t="str"/>
      <c r="AU199" s="37" t="str"/>
      <c r="AV199" s="37" t="str"/>
      <c r="AW199" s="37" t="str"/>
      <c r="AX199" s="37" t="str"/>
      <c r="AY199" s="37" t="str"/>
      <c r="AZ199" s="37" t="str"/>
      <c r="BA199" s="37" t="str"/>
      <c r="BB199" s="37" t="str"/>
      <c r="BC199" s="37" t="str"/>
      <c r="BD199" s="37" t="str"/>
      <c r="BE199" s="37" t="str"/>
      <c r="BF199" s="37" t="str"/>
      <c r="BG199" s="37" t="str"/>
      <c r="BH199" s="37" t="str"/>
      <c r="BI199" s="37" t="str"/>
      <c r="BJ199" s="37" t="str"/>
      <c r="BK199" s="37" t="str"/>
      <c r="BL199" s="37" t="str"/>
      <c r="BM199" s="37" t="str"/>
      <c r="BN199" s="37" t="str"/>
      <c r="BO199" s="37" t="str"/>
      <c r="BP199" s="37" t="str"/>
      <c r="BQ199" s="37" t="str"/>
      <c r="BR199" s="37" t="str"/>
      <c r="BS199" s="37" t="str"/>
      <c r="BT199" s="37" t="str"/>
      <c r="BU199" s="37" t="str"/>
      <c r="BV199" s="37" t="str"/>
      <c r="BW199" s="37" t="str"/>
      <c r="BX199" s="37" t="str"/>
      <c r="BY199" s="37" t="str"/>
      <c r="BZ199" s="37" t="str"/>
      <c r="CA199" s="37" t="str"/>
      <c r="CB199" s="37" t="str"/>
      <c r="CC199" s="37" t="str"/>
      <c r="CD199" s="37" t="str"/>
      <c r="CE199" s="37" t="str"/>
      <c r="CF199" s="37" t="str"/>
      <c r="CG199" s="37" t="str"/>
      <c r="CH199" s="37" t="str"/>
      <c r="CI199" s="37" t="str"/>
      <c r="CJ199" s="37" t="str"/>
      <c r="CK199" s="37" t="str"/>
      <c r="CL199" s="37" t="str"/>
      <c r="CM199" s="37" t="str"/>
      <c r="CN199" s="37" t="str"/>
      <c r="CO199" s="37" t="str"/>
      <c r="CP199" s="37" t="str"/>
      <c r="CQ199" s="37" t="str"/>
      <c r="CR199" s="37" t="str"/>
      <c r="CS199" s="37" t="str"/>
      <c r="CT199" s="37" t="str"/>
      <c r="CU199" s="37" t="str"/>
      <c r="CV199" s="37" t="str"/>
      <c r="CW199" s="37" t="str"/>
      <c r="CX199" s="37" t="str"/>
      <c r="CY199" s="37" t="str"/>
      <c r="CZ199" s="37" t="str"/>
      <c r="DA199" s="37" t="str"/>
      <c r="DB199" s="37" t="str"/>
      <c r="DC199" s="37" t="str"/>
      <c r="DD199" s="37" t="str"/>
      <c r="DE199" s="37" t="str"/>
      <c r="DF199" s="37" t="str"/>
      <c r="DG199" s="37" t="str"/>
      <c r="DH199" s="37" t="str"/>
      <c r="DI199" s="37" t="str"/>
      <c r="DJ199" s="37" t="str"/>
      <c r="DK199" s="37" t="str"/>
      <c r="DL199" s="37" t="str"/>
      <c r="DM199" s="37" t="str"/>
      <c r="DN199" s="37" t="str"/>
      <c r="DO199" s="37" t="str"/>
      <c r="DP199" s="37" t="str"/>
      <c r="DQ199" s="37" t="str"/>
      <c r="DR199" s="37" t="str"/>
      <c r="DS199" s="37" t="str"/>
      <c r="DT199" s="37" t="str"/>
      <c r="DU199" s="37" t="str"/>
      <c r="DV199" s="37" t="str"/>
      <c r="DW199" s="37" t="str"/>
      <c r="DX199" s="37" t="str"/>
      <c r="DY199" s="37" t="str"/>
      <c r="DZ199" s="37" t="str"/>
      <c r="EA199" s="37" t="str"/>
      <c r="EB199" s="37" t="str"/>
      <c r="EC199" s="37" t="str"/>
      <c r="ED199" s="37" t="str"/>
      <c r="EE199" s="37" t="str"/>
      <c r="EF199" s="37" t="str"/>
      <c r="EG199" s="37" t="str"/>
      <c r="EH199" s="37" t="str"/>
      <c r="EI199" s="37" t="str"/>
      <c r="EJ199" s="37" t="str"/>
      <c r="EK199" s="37" t="str"/>
      <c r="EL199" s="37" t="str"/>
      <c r="EM199" s="37" t="str"/>
    </row>
    <row r="200">
      <c r="B200" s="37" t="str"/>
      <c r="C200" s="37" t="str"/>
      <c r="D200" s="37" t="str"/>
      <c r="E200" s="37" t="str"/>
      <c r="F200" s="37" t="str"/>
      <c r="G200" s="37" t="str"/>
      <c r="H200" s="37" t="str"/>
      <c r="I200" s="37" t="str"/>
      <c r="J200" s="37" t="str"/>
      <c r="K200" s="37" t="str"/>
      <c r="L200" s="37" t="str"/>
      <c r="M200" s="37" t="str"/>
      <c r="N200" s="37" t="str"/>
      <c r="O200" s="37" t="str"/>
      <c r="P200" s="37" t="str"/>
      <c r="Q200" s="37" t="str"/>
      <c r="R200" s="37" t="str"/>
      <c r="S200" s="37" t="str"/>
      <c r="T200" s="37" t="str"/>
      <c r="U200" s="37" t="str"/>
      <c r="V200" s="37" t="str"/>
      <c r="W200" s="37" t="str"/>
      <c r="X200" s="37" t="str"/>
      <c r="Y200" s="37" t="str"/>
      <c r="Z200" s="37" t="str"/>
      <c r="AA200" s="37" t="str"/>
      <c r="AB200" s="37" t="str"/>
      <c r="AC200" s="37" t="str"/>
      <c r="AD200" s="37" t="str"/>
      <c r="AE200" s="37" t="str"/>
      <c r="AF200" s="37" t="str"/>
      <c r="AG200" s="37" t="str"/>
      <c r="AH200" s="37" t="str"/>
      <c r="AI200" s="37" t="str"/>
      <c r="AJ200" s="37" t="str"/>
      <c r="AK200" s="37" t="str"/>
      <c r="AL200" s="37" t="str"/>
      <c r="AM200" s="37" t="str"/>
      <c r="AN200" s="37" t="str"/>
      <c r="AO200" s="37" t="str"/>
      <c r="AP200" s="37" t="str"/>
      <c r="AQ200" s="37" t="str"/>
      <c r="AR200" s="37" t="str"/>
      <c r="AS200" s="37" t="str"/>
      <c r="AT200" s="37" t="str"/>
      <c r="AU200" s="37" t="str"/>
      <c r="AV200" s="37" t="str"/>
      <c r="AW200" s="37" t="str"/>
      <c r="AX200" s="37" t="str"/>
      <c r="AY200" s="37" t="str"/>
      <c r="AZ200" s="37" t="str"/>
      <c r="BA200" s="37" t="str"/>
      <c r="BB200" s="37" t="str"/>
      <c r="BC200" s="37" t="str"/>
      <c r="BD200" s="37" t="str"/>
      <c r="BE200" s="37" t="str"/>
      <c r="BF200" s="37" t="str"/>
      <c r="BG200" s="37" t="str"/>
      <c r="BH200" s="37" t="str"/>
      <c r="BI200" s="37" t="str"/>
      <c r="BJ200" s="37" t="str"/>
      <c r="BK200" s="37" t="str"/>
      <c r="BL200" s="37" t="str"/>
      <c r="BM200" s="37" t="str"/>
      <c r="BN200" s="37" t="str"/>
      <c r="BO200" s="37" t="str"/>
      <c r="BP200" s="37" t="str"/>
      <c r="BQ200" s="37" t="str"/>
      <c r="BR200" s="37" t="str"/>
      <c r="BS200" s="37" t="str"/>
      <c r="BT200" s="37" t="str"/>
      <c r="BU200" s="37" t="str"/>
      <c r="BV200" s="37" t="str"/>
      <c r="BW200" s="37" t="str"/>
      <c r="BX200" s="37" t="str"/>
      <c r="BY200" s="37" t="str"/>
      <c r="BZ200" s="37" t="str"/>
      <c r="CA200" s="37" t="str"/>
      <c r="CB200" s="37" t="str"/>
      <c r="CC200" s="37" t="str"/>
      <c r="CD200" s="37" t="str"/>
      <c r="CE200" s="37" t="str"/>
      <c r="CF200" s="37" t="str"/>
      <c r="CG200" s="37" t="str"/>
      <c r="CH200" s="37" t="str"/>
      <c r="CI200" s="37" t="str"/>
      <c r="CJ200" s="37" t="str"/>
      <c r="CK200" s="37" t="str"/>
      <c r="CL200" s="37" t="str"/>
      <c r="CM200" s="37" t="str"/>
      <c r="CN200" s="37" t="str"/>
      <c r="CO200" s="37" t="str"/>
      <c r="CP200" s="37" t="str"/>
      <c r="CQ200" s="37" t="str"/>
      <c r="CR200" s="37" t="str"/>
      <c r="CS200" s="37" t="str"/>
      <c r="CT200" s="37" t="str"/>
      <c r="CU200" s="37" t="str"/>
      <c r="CV200" s="37" t="str"/>
      <c r="CW200" s="37" t="str"/>
      <c r="CX200" s="37" t="str"/>
      <c r="CY200" s="37" t="str"/>
      <c r="CZ200" s="37" t="str"/>
      <c r="DA200" s="37" t="str"/>
      <c r="DB200" s="37" t="str"/>
      <c r="DC200" s="37" t="str"/>
      <c r="DD200" s="37" t="str"/>
      <c r="DE200" s="37" t="str"/>
      <c r="DF200" s="37" t="str"/>
      <c r="DG200" s="37" t="str"/>
      <c r="DH200" s="37" t="str"/>
      <c r="DI200" s="37" t="str"/>
      <c r="DJ200" s="37" t="str"/>
      <c r="DK200" s="37" t="str"/>
      <c r="DL200" s="37" t="str"/>
      <c r="DM200" s="37" t="str"/>
      <c r="DN200" s="37" t="str"/>
      <c r="DO200" s="37" t="str"/>
      <c r="DP200" s="37" t="str"/>
      <c r="DQ200" s="37" t="str"/>
      <c r="DR200" s="37" t="str"/>
      <c r="DS200" s="37" t="str"/>
      <c r="DT200" s="37" t="str"/>
      <c r="DU200" s="37" t="str"/>
      <c r="DV200" s="37" t="str"/>
      <c r="DW200" s="37" t="str"/>
      <c r="DX200" s="37" t="str"/>
      <c r="DY200" s="37" t="str"/>
      <c r="DZ200" s="37" t="str"/>
      <c r="EA200" s="37" t="str"/>
      <c r="EB200" s="37" t="str"/>
      <c r="EC200" s="37" t="str"/>
      <c r="ED200" s="37" t="str"/>
      <c r="EE200" s="37" t="str"/>
      <c r="EF200" s="37" t="str"/>
      <c r="EG200" s="37" t="str"/>
      <c r="EH200" s="37" t="str"/>
      <c r="EI200" s="37" t="str"/>
      <c r="EJ200" s="37" t="str"/>
      <c r="EK200" s="37" t="str"/>
      <c r="EL200" s="37" t="str"/>
      <c r="EM200" s="37" t="str"/>
    </row>
    <row r="201">
      <c r="B201" s="37" t="str"/>
      <c r="C201" s="37" t="str"/>
      <c r="D201" s="37" t="str"/>
      <c r="E201" s="37" t="str"/>
      <c r="F201" s="37" t="str"/>
      <c r="G201" s="37" t="str"/>
      <c r="H201" s="37" t="str"/>
      <c r="I201" s="37" t="str"/>
      <c r="J201" s="37" t="str"/>
      <c r="K201" s="37" t="str"/>
      <c r="L201" s="37" t="str"/>
      <c r="M201" s="37" t="str"/>
      <c r="N201" s="37" t="str"/>
      <c r="O201" s="37" t="str"/>
      <c r="P201" s="37" t="str"/>
      <c r="Q201" s="37" t="str"/>
      <c r="R201" s="37" t="str"/>
      <c r="S201" s="37" t="str"/>
      <c r="T201" s="37" t="str"/>
      <c r="U201" s="37" t="str"/>
      <c r="V201" s="37" t="str"/>
      <c r="W201" s="37" t="str"/>
      <c r="X201" s="37" t="str"/>
      <c r="Y201" s="37" t="str"/>
      <c r="Z201" s="37" t="str"/>
      <c r="AA201" s="37" t="str"/>
      <c r="AB201" s="37" t="str"/>
      <c r="AC201" s="37" t="str"/>
      <c r="AD201" s="37" t="str"/>
      <c r="AE201" s="37" t="str"/>
      <c r="AF201" s="37" t="str"/>
      <c r="AG201" s="37" t="str"/>
      <c r="AH201" s="37" t="str"/>
      <c r="AI201" s="37" t="str"/>
      <c r="AJ201" s="37" t="str"/>
      <c r="AK201" s="37" t="str"/>
      <c r="AL201" s="37" t="str"/>
      <c r="AM201" s="37" t="str"/>
      <c r="AN201" s="37" t="str"/>
      <c r="AO201" s="37" t="str"/>
      <c r="AP201" s="37" t="str"/>
      <c r="AQ201" s="37" t="str"/>
      <c r="AR201" s="37" t="str"/>
      <c r="AS201" s="37" t="str"/>
      <c r="AT201" s="37" t="str"/>
      <c r="AU201" s="37" t="str"/>
      <c r="AV201" s="37" t="str"/>
      <c r="AW201" s="37" t="str"/>
      <c r="AX201" s="37" t="str"/>
      <c r="AY201" s="37" t="str"/>
      <c r="AZ201" s="37" t="str"/>
      <c r="BA201" s="37" t="str"/>
      <c r="BB201" s="37" t="str"/>
      <c r="BC201" s="37" t="str"/>
      <c r="BD201" s="37" t="str"/>
      <c r="BE201" s="37" t="str"/>
      <c r="BF201" s="37" t="str"/>
      <c r="BG201" s="37" t="str"/>
      <c r="BH201" s="37" t="str"/>
      <c r="BI201" s="37" t="str"/>
      <c r="BJ201" s="37" t="str"/>
      <c r="BK201" s="37" t="str"/>
      <c r="BL201" s="37" t="str"/>
      <c r="BM201" s="37" t="str"/>
      <c r="BN201" s="37" t="str"/>
      <c r="BO201" s="37" t="str"/>
      <c r="BP201" s="37" t="str"/>
      <c r="BQ201" s="37" t="str"/>
      <c r="BR201" s="37" t="str"/>
      <c r="BS201" s="37" t="str"/>
      <c r="BT201" s="37" t="str"/>
      <c r="BU201" s="37" t="str"/>
      <c r="BV201" s="37" t="str"/>
      <c r="BW201" s="37" t="str"/>
      <c r="BX201" s="37" t="str"/>
      <c r="BY201" s="37" t="str"/>
      <c r="BZ201" s="37" t="str"/>
      <c r="CA201" s="37" t="str"/>
      <c r="CB201" s="37" t="str"/>
      <c r="CC201" s="37" t="str"/>
      <c r="CD201" s="37" t="str"/>
      <c r="CE201" s="37" t="str"/>
      <c r="CF201" s="37" t="str"/>
      <c r="CG201" s="37" t="str"/>
      <c r="CH201" s="37" t="str"/>
      <c r="CI201" s="37" t="str"/>
      <c r="CJ201" s="37" t="str"/>
      <c r="CK201" s="37" t="str"/>
      <c r="CL201" s="37" t="str"/>
      <c r="CM201" s="37" t="str"/>
      <c r="CN201" s="37" t="str"/>
      <c r="CO201" s="37" t="str"/>
      <c r="CP201" s="37" t="str"/>
      <c r="CQ201" s="37" t="str"/>
      <c r="CR201" s="37" t="str"/>
      <c r="CS201" s="37" t="str"/>
      <c r="CT201" s="37" t="str"/>
      <c r="CU201" s="37" t="str"/>
      <c r="CV201" s="37" t="str"/>
      <c r="CW201" s="37" t="str"/>
      <c r="CX201" s="37" t="str"/>
      <c r="CY201" s="37" t="str"/>
      <c r="CZ201" s="37" t="str"/>
      <c r="DA201" s="37" t="str"/>
      <c r="DB201" s="37" t="str"/>
      <c r="DC201" s="37" t="str"/>
      <c r="DD201" s="37" t="str"/>
      <c r="DE201" s="37" t="str"/>
      <c r="DF201" s="37" t="str"/>
      <c r="DG201" s="37" t="str"/>
      <c r="DH201" s="37" t="str"/>
      <c r="DI201" s="37" t="str"/>
      <c r="DJ201" s="37" t="str"/>
      <c r="DK201" s="37" t="str"/>
      <c r="DL201" s="37" t="str"/>
      <c r="DM201" s="37" t="str"/>
      <c r="DN201" s="37" t="str"/>
      <c r="DO201" s="37" t="str"/>
      <c r="DP201" s="37" t="str"/>
      <c r="DQ201" s="37" t="str"/>
      <c r="DR201" s="37" t="str"/>
      <c r="DS201" s="37" t="str"/>
      <c r="DT201" s="37" t="str"/>
      <c r="DU201" s="37" t="str"/>
      <c r="DV201" s="37" t="str"/>
      <c r="DW201" s="37" t="str"/>
      <c r="DX201" s="37" t="str"/>
      <c r="DY201" s="37" t="str"/>
      <c r="DZ201" s="37" t="str"/>
      <c r="EA201" s="37" t="str"/>
      <c r="EB201" s="37" t="str"/>
      <c r="EC201" s="37" t="str"/>
      <c r="ED201" s="37" t="str"/>
      <c r="EE201" s="37" t="str"/>
      <c r="EF201" s="37" t="str"/>
      <c r="EG201" s="37" t="str"/>
      <c r="EH201" s="37" t="str"/>
      <c r="EI201" s="37" t="str"/>
      <c r="EJ201" s="37" t="str"/>
      <c r="EK201" s="37" t="str"/>
      <c r="EL201" s="37" t="str"/>
      <c r="EM201" s="37" t="str"/>
    </row>
    <row r="202">
      <c r="B202" s="37" t="str"/>
      <c r="C202" s="37" t="str"/>
      <c r="D202" s="37" t="str"/>
      <c r="E202" s="37" t="str"/>
      <c r="F202" s="37" t="str"/>
      <c r="G202" s="37" t="str"/>
      <c r="H202" s="37" t="str"/>
      <c r="I202" s="37" t="str"/>
      <c r="J202" s="37" t="str"/>
      <c r="K202" s="37" t="str"/>
      <c r="L202" s="37" t="str"/>
      <c r="M202" s="37" t="str"/>
      <c r="N202" s="37" t="str"/>
      <c r="O202" s="37" t="str"/>
      <c r="P202" s="37" t="str"/>
      <c r="Q202" s="37" t="str"/>
      <c r="R202" s="37" t="str"/>
      <c r="S202" s="37" t="str"/>
      <c r="T202" s="37" t="str"/>
      <c r="U202" s="37" t="str"/>
      <c r="V202" s="37" t="str"/>
      <c r="W202" s="37" t="str"/>
      <c r="X202" s="37" t="str"/>
      <c r="Y202" s="37" t="str"/>
      <c r="Z202" s="37" t="str"/>
      <c r="AA202" s="37" t="str"/>
      <c r="AB202" s="37" t="str"/>
      <c r="AC202" s="37" t="str"/>
      <c r="AD202" s="37" t="str"/>
      <c r="AE202" s="37" t="str"/>
      <c r="AF202" s="37" t="str"/>
      <c r="AG202" s="37" t="str"/>
      <c r="AH202" s="37" t="str"/>
      <c r="AI202" s="37" t="str"/>
      <c r="AJ202" s="37" t="str"/>
      <c r="AK202" s="37" t="str"/>
      <c r="AL202" s="37" t="str"/>
      <c r="AM202" s="37" t="str"/>
      <c r="AN202" s="37" t="str"/>
      <c r="AO202" s="37" t="str"/>
      <c r="AP202" s="37" t="str"/>
      <c r="AQ202" s="37" t="str"/>
      <c r="AR202" s="37" t="str"/>
      <c r="AS202" s="37" t="str"/>
      <c r="AT202" s="37" t="str"/>
      <c r="AU202" s="37" t="str"/>
      <c r="AV202" s="37" t="str"/>
      <c r="AW202" s="37" t="str"/>
      <c r="AX202" s="37" t="str"/>
      <c r="AY202" s="37" t="str"/>
      <c r="AZ202" s="37" t="str"/>
      <c r="BA202" s="37" t="str"/>
      <c r="BB202" s="37" t="str"/>
      <c r="BC202" s="37" t="str"/>
      <c r="BD202" s="37" t="str"/>
      <c r="BE202" s="37" t="str"/>
      <c r="BF202" s="37" t="str"/>
      <c r="BG202" s="37" t="str"/>
      <c r="BH202" s="37" t="str"/>
      <c r="BI202" s="37" t="str"/>
      <c r="BJ202" s="37" t="str"/>
      <c r="BK202" s="37" t="str"/>
      <c r="BL202" s="37" t="str"/>
      <c r="BM202" s="37" t="str"/>
      <c r="BN202" s="37" t="str"/>
      <c r="BO202" s="37" t="str"/>
      <c r="BP202" s="37" t="str"/>
      <c r="BQ202" s="37" t="str"/>
      <c r="BR202" s="37" t="str"/>
      <c r="BS202" s="37" t="str"/>
      <c r="BT202" s="37" t="str"/>
      <c r="BU202" s="37" t="str"/>
      <c r="BV202" s="37" t="str"/>
      <c r="BW202" s="37" t="str"/>
      <c r="BX202" s="37" t="str"/>
      <c r="BY202" s="37" t="str"/>
      <c r="BZ202" s="37" t="str"/>
      <c r="CA202" s="37" t="str"/>
      <c r="CB202" s="37" t="str"/>
      <c r="CC202" s="37" t="str"/>
      <c r="CD202" s="37" t="str"/>
      <c r="CE202" s="37" t="str"/>
      <c r="CF202" s="37" t="str"/>
      <c r="CG202" s="37" t="str"/>
      <c r="CH202" s="37" t="str"/>
      <c r="CI202" s="37" t="str"/>
      <c r="CJ202" s="37" t="str"/>
      <c r="CK202" s="37" t="str"/>
      <c r="CL202" s="37" t="str"/>
      <c r="CM202" s="37" t="str"/>
      <c r="CN202" s="37" t="str"/>
      <c r="CO202" s="37" t="str"/>
      <c r="CP202" s="37" t="str"/>
      <c r="CQ202" s="37" t="str"/>
      <c r="CR202" s="37" t="str"/>
      <c r="CS202" s="37" t="str"/>
      <c r="CT202" s="37" t="str"/>
      <c r="CU202" s="37" t="str"/>
      <c r="CV202" s="37" t="str"/>
      <c r="CW202" s="37" t="str"/>
      <c r="CX202" s="37" t="str"/>
      <c r="CY202" s="37" t="str"/>
      <c r="CZ202" s="37" t="str"/>
      <c r="DA202" s="37" t="str"/>
      <c r="DB202" s="37" t="str"/>
      <c r="DC202" s="37" t="str"/>
      <c r="DD202" s="37" t="str"/>
      <c r="DE202" s="37" t="str"/>
      <c r="DF202" s="37" t="str"/>
      <c r="DG202" s="37" t="str"/>
      <c r="DH202" s="37" t="str"/>
      <c r="DI202" s="37" t="str"/>
      <c r="DJ202" s="37" t="str"/>
      <c r="DK202" s="37" t="str"/>
      <c r="DL202" s="37" t="str"/>
      <c r="DM202" s="37" t="str"/>
      <c r="DN202" s="37" t="str"/>
      <c r="DO202" s="37" t="str"/>
      <c r="DP202" s="37" t="str"/>
      <c r="DQ202" s="37" t="str"/>
      <c r="DR202" s="37" t="str"/>
      <c r="DS202" s="37" t="str"/>
      <c r="DT202" s="37" t="str"/>
      <c r="DU202" s="37" t="str"/>
      <c r="DV202" s="37" t="str"/>
      <c r="DW202" s="37" t="str"/>
      <c r="DX202" s="37" t="str"/>
      <c r="DY202" s="37" t="str"/>
      <c r="DZ202" s="37" t="str"/>
      <c r="EA202" s="37" t="str"/>
      <c r="EB202" s="37" t="str"/>
      <c r="EC202" s="37" t="str"/>
      <c r="ED202" s="37" t="str"/>
      <c r="EE202" s="37" t="str"/>
      <c r="EF202" s="37" t="str"/>
      <c r="EG202" s="37" t="str"/>
      <c r="EH202" s="37" t="str"/>
      <c r="EI202" s="37" t="str"/>
      <c r="EJ202" s="37" t="str"/>
      <c r="EK202" s="37" t="str"/>
      <c r="EL202" s="37" t="str"/>
      <c r="EM202" s="37" t="str"/>
    </row>
    <row r="203">
      <c r="B203" s="37" t="str"/>
      <c r="C203" s="37" t="str"/>
      <c r="D203" s="37" t="str"/>
      <c r="E203" s="37" t="str"/>
      <c r="F203" s="37" t="str"/>
      <c r="G203" s="37" t="str"/>
      <c r="H203" s="37" t="str"/>
      <c r="I203" s="37" t="str"/>
      <c r="J203" s="37" t="str"/>
      <c r="K203" s="37" t="str"/>
      <c r="L203" s="37" t="str"/>
      <c r="M203" s="37" t="str"/>
      <c r="N203" s="37" t="str"/>
      <c r="O203" s="37" t="str"/>
      <c r="P203" s="37" t="str"/>
      <c r="Q203" s="37" t="str"/>
      <c r="R203" s="37" t="str"/>
      <c r="S203" s="37" t="str"/>
      <c r="T203" s="37" t="str"/>
      <c r="U203" s="37" t="str"/>
      <c r="V203" s="37" t="str"/>
      <c r="W203" s="37" t="str"/>
      <c r="X203" s="37" t="str"/>
      <c r="Y203" s="37" t="str"/>
      <c r="Z203" s="37" t="str"/>
      <c r="AA203" s="37" t="str"/>
      <c r="AB203" s="37" t="str"/>
      <c r="AC203" s="37" t="str"/>
      <c r="AD203" s="37" t="str"/>
      <c r="AE203" s="37" t="str"/>
      <c r="AF203" s="37" t="str"/>
      <c r="AG203" s="37" t="str"/>
      <c r="AH203" s="37" t="str"/>
      <c r="AI203" s="37" t="str"/>
      <c r="AJ203" s="37" t="str"/>
      <c r="AK203" s="37" t="str"/>
      <c r="AL203" s="37" t="str"/>
      <c r="AM203" s="37" t="str"/>
      <c r="AN203" s="37" t="str"/>
      <c r="AO203" s="37" t="str"/>
      <c r="AP203" s="37" t="str"/>
      <c r="AQ203" s="37" t="str"/>
      <c r="AR203" s="37" t="str"/>
      <c r="AS203" s="37" t="str"/>
      <c r="AT203" s="37" t="str"/>
      <c r="AU203" s="37" t="str"/>
      <c r="AV203" s="37" t="str"/>
      <c r="AW203" s="37" t="str"/>
      <c r="AX203" s="37" t="str"/>
      <c r="AY203" s="37" t="str"/>
      <c r="AZ203" s="37" t="str"/>
      <c r="BA203" s="37" t="str"/>
      <c r="BB203" s="37" t="str"/>
      <c r="BC203" s="37" t="str"/>
      <c r="BD203" s="37" t="str"/>
      <c r="BE203" s="37" t="str"/>
      <c r="BF203" s="37" t="str"/>
      <c r="BG203" s="37" t="str"/>
      <c r="BH203" s="37" t="str"/>
      <c r="BI203" s="37" t="str"/>
      <c r="BJ203" s="37" t="str"/>
      <c r="BK203" s="37" t="str"/>
      <c r="BL203" s="37" t="str"/>
      <c r="BM203" s="37" t="str"/>
      <c r="BN203" s="37" t="str"/>
      <c r="BO203" s="37" t="str"/>
      <c r="BP203" s="37" t="str"/>
      <c r="BQ203" s="37" t="str"/>
      <c r="BR203" s="37" t="str"/>
      <c r="BS203" s="37" t="str"/>
      <c r="BT203" s="37" t="str"/>
      <c r="BU203" s="37" t="str"/>
      <c r="BV203" s="37" t="str"/>
      <c r="BW203" s="37" t="str"/>
      <c r="BX203" s="37" t="str"/>
      <c r="BY203" s="37" t="str"/>
      <c r="BZ203" s="37" t="str"/>
      <c r="CA203" s="37" t="str"/>
      <c r="CB203" s="37" t="str"/>
      <c r="CC203" s="37" t="str"/>
      <c r="CD203" s="37" t="str"/>
      <c r="CE203" s="37" t="str"/>
      <c r="CF203" s="37" t="str"/>
      <c r="CG203" s="37" t="str"/>
      <c r="CH203" s="37" t="str"/>
      <c r="CI203" s="37" t="str"/>
      <c r="CJ203" s="37" t="str"/>
      <c r="CK203" s="37" t="str"/>
      <c r="CL203" s="37" t="str"/>
      <c r="CM203" s="37" t="str"/>
      <c r="CN203" s="37" t="str"/>
      <c r="CO203" s="37" t="str"/>
      <c r="CP203" s="37" t="str"/>
      <c r="CQ203" s="37" t="str"/>
      <c r="CR203" s="37" t="str"/>
      <c r="CS203" s="37" t="str"/>
      <c r="CT203" s="37" t="str"/>
      <c r="CU203" s="37" t="str"/>
      <c r="CV203" s="37" t="str"/>
      <c r="CW203" s="37" t="str"/>
      <c r="CX203" s="37" t="str"/>
      <c r="CY203" s="37" t="str"/>
      <c r="CZ203" s="37" t="str"/>
      <c r="DA203" s="37" t="str"/>
      <c r="DB203" s="37" t="str"/>
      <c r="DC203" s="37" t="str"/>
      <c r="DD203" s="37" t="str"/>
      <c r="DE203" s="37" t="str"/>
      <c r="DF203" s="37" t="str"/>
      <c r="DG203" s="37" t="str"/>
      <c r="DH203" s="37" t="str"/>
      <c r="DI203" s="37" t="str"/>
      <c r="DJ203" s="37" t="str"/>
      <c r="DK203" s="37" t="str"/>
      <c r="DL203" s="37" t="str"/>
      <c r="DM203" s="37" t="str"/>
      <c r="DN203" s="37" t="str"/>
      <c r="DO203" s="37" t="str"/>
      <c r="DP203" s="37" t="str"/>
      <c r="DQ203" s="37" t="str"/>
      <c r="DR203" s="37" t="str"/>
      <c r="DS203" s="37" t="str"/>
      <c r="DT203" s="37" t="str"/>
      <c r="DU203" s="37" t="str"/>
      <c r="DV203" s="37" t="str"/>
      <c r="DW203" s="37" t="str"/>
      <c r="DX203" s="37" t="str"/>
      <c r="DY203" s="37" t="str"/>
      <c r="DZ203" s="37" t="str"/>
      <c r="EA203" s="37" t="str"/>
      <c r="EB203" s="37" t="str"/>
      <c r="EC203" s="37" t="str"/>
      <c r="ED203" s="37" t="str"/>
      <c r="EE203" s="37" t="str"/>
      <c r="EF203" s="37" t="str"/>
      <c r="EG203" s="37" t="str"/>
      <c r="EH203" s="37" t="str"/>
      <c r="EI203" s="37" t="str"/>
      <c r="EJ203" s="37" t="str"/>
      <c r="EK203" s="37" t="str"/>
      <c r="EL203" s="37" t="str"/>
      <c r="EM203" s="37" t="str"/>
    </row>
    <row r="204">
      <c r="B204" s="37" t="str"/>
      <c r="C204" s="37" t="str"/>
      <c r="D204" s="37" t="str"/>
      <c r="E204" s="37" t="str"/>
      <c r="F204" s="37" t="str"/>
      <c r="G204" s="37" t="str"/>
      <c r="H204" s="37" t="str"/>
      <c r="I204" s="37" t="str"/>
      <c r="J204" s="37" t="str"/>
      <c r="K204" s="37" t="str"/>
      <c r="L204" s="37" t="str"/>
      <c r="M204" s="37" t="str"/>
      <c r="N204" s="37" t="str"/>
      <c r="O204" s="37" t="str"/>
      <c r="P204" s="37" t="str"/>
      <c r="Q204" s="37" t="str"/>
      <c r="R204" s="37" t="str"/>
      <c r="S204" s="37" t="str"/>
      <c r="T204" s="37" t="str"/>
      <c r="U204" s="37" t="str"/>
      <c r="V204" s="37" t="str"/>
      <c r="W204" s="37" t="str"/>
      <c r="X204" s="37" t="str"/>
      <c r="Y204" s="37" t="str"/>
      <c r="Z204" s="37" t="str"/>
      <c r="AA204" s="37" t="str"/>
      <c r="AB204" s="37" t="str"/>
      <c r="AC204" s="37" t="str"/>
      <c r="AD204" s="37" t="str"/>
      <c r="AE204" s="37" t="str"/>
      <c r="AF204" s="37" t="str"/>
      <c r="AG204" s="37" t="str"/>
      <c r="AH204" s="37" t="str"/>
      <c r="AI204" s="37" t="str"/>
      <c r="AJ204" s="37" t="str"/>
      <c r="AK204" s="37" t="str"/>
      <c r="AL204" s="37" t="str"/>
      <c r="AM204" s="37" t="str"/>
      <c r="AN204" s="37" t="str"/>
      <c r="AO204" s="37" t="str"/>
      <c r="AP204" s="37" t="str"/>
      <c r="AQ204" s="37" t="str"/>
      <c r="AR204" s="37" t="str"/>
      <c r="AS204" s="37" t="str"/>
      <c r="AT204" s="37" t="str"/>
      <c r="AU204" s="37" t="str"/>
      <c r="AV204" s="37" t="str"/>
      <c r="AW204" s="37" t="str"/>
      <c r="AX204" s="37" t="str"/>
      <c r="AY204" s="37" t="str"/>
      <c r="AZ204" s="37" t="str"/>
      <c r="BA204" s="37" t="str"/>
      <c r="BB204" s="37" t="str"/>
      <c r="BC204" s="37" t="str"/>
      <c r="BD204" s="37" t="str"/>
      <c r="BE204" s="37" t="str"/>
      <c r="BF204" s="37" t="str"/>
      <c r="BG204" s="37" t="str"/>
      <c r="BH204" s="37" t="str"/>
      <c r="BI204" s="37" t="str"/>
      <c r="BJ204" s="37" t="str"/>
      <c r="BK204" s="37" t="str"/>
      <c r="BL204" s="37" t="str"/>
      <c r="BM204" s="37" t="str"/>
      <c r="BN204" s="37" t="str"/>
      <c r="BO204" s="37" t="str"/>
      <c r="BP204" s="37" t="str"/>
      <c r="BQ204" s="37" t="str"/>
      <c r="BR204" s="37" t="str"/>
      <c r="BS204" s="37" t="str"/>
      <c r="BT204" s="37" t="str"/>
      <c r="BU204" s="37" t="str"/>
      <c r="BV204" s="37" t="str"/>
      <c r="BW204" s="37" t="str"/>
      <c r="BX204" s="37" t="str"/>
      <c r="BY204" s="37" t="str"/>
      <c r="BZ204" s="37" t="str"/>
      <c r="CA204" s="37" t="str"/>
      <c r="CB204" s="37" t="str"/>
      <c r="CC204" s="37" t="str"/>
      <c r="CD204" s="37" t="str"/>
      <c r="CE204" s="37" t="str"/>
      <c r="CF204" s="37" t="str"/>
      <c r="CG204" s="37" t="str"/>
      <c r="CH204" s="37" t="str"/>
      <c r="CI204" s="37" t="str"/>
      <c r="CJ204" s="37" t="str"/>
      <c r="CK204" s="37" t="str"/>
      <c r="CL204" s="37" t="str"/>
      <c r="CM204" s="37" t="str"/>
      <c r="CN204" s="37" t="str"/>
      <c r="CO204" s="37" t="str"/>
      <c r="CP204" s="37" t="str"/>
      <c r="CQ204" s="37" t="str"/>
      <c r="CR204" s="37" t="str"/>
      <c r="CS204" s="37" t="str"/>
      <c r="CT204" s="37" t="str"/>
      <c r="CU204" s="37" t="str"/>
      <c r="CV204" s="37" t="str"/>
      <c r="CW204" s="37" t="str"/>
      <c r="CX204" s="37" t="str"/>
      <c r="CY204" s="37" t="str"/>
      <c r="CZ204" s="37" t="str"/>
      <c r="DA204" s="37" t="str"/>
      <c r="DB204" s="37" t="str"/>
      <c r="DC204" s="37" t="str"/>
      <c r="DD204" s="37" t="str"/>
      <c r="DE204" s="37" t="str"/>
      <c r="DF204" s="37" t="str"/>
      <c r="DG204" s="37" t="str"/>
      <c r="DH204" s="37" t="str"/>
      <c r="DI204" s="37" t="str"/>
      <c r="DJ204" s="37" t="str"/>
      <c r="DK204" s="37" t="str"/>
      <c r="DL204" s="37" t="str"/>
      <c r="DM204" s="37" t="str"/>
      <c r="DN204" s="37" t="str"/>
      <c r="DO204" s="37" t="str"/>
      <c r="DP204" s="37" t="str"/>
      <c r="DQ204" s="37" t="str"/>
      <c r="DR204" s="37" t="str"/>
      <c r="DS204" s="37" t="str"/>
      <c r="DT204" s="37" t="str"/>
      <c r="DU204" s="37" t="str"/>
      <c r="DV204" s="37" t="str"/>
      <c r="DW204" s="37" t="str"/>
      <c r="DX204" s="37" t="str"/>
      <c r="DY204" s="37" t="str"/>
      <c r="DZ204" s="37" t="str"/>
      <c r="EA204" s="37" t="str"/>
      <c r="EB204" s="37" t="str"/>
      <c r="EC204" s="37" t="str"/>
      <c r="ED204" s="37" t="str"/>
      <c r="EE204" s="37" t="str"/>
      <c r="EF204" s="37" t="str"/>
      <c r="EG204" s="37" t="str"/>
      <c r="EH204" s="37" t="str"/>
      <c r="EI204" s="37" t="str"/>
      <c r="EJ204" s="37" t="str"/>
      <c r="EK204" s="37" t="str"/>
      <c r="EL204" s="37" t="str"/>
      <c r="EM204" s="37" t="str"/>
    </row>
    <row r="205">
      <c r="B205" s="37" t="str"/>
      <c r="C205" s="37" t="str"/>
      <c r="D205" s="37" t="str"/>
      <c r="E205" s="37" t="str"/>
      <c r="F205" s="37" t="str"/>
      <c r="G205" s="37" t="str"/>
      <c r="H205" s="37" t="str"/>
      <c r="I205" s="37" t="str"/>
      <c r="J205" s="37" t="str"/>
      <c r="K205" s="37" t="str"/>
      <c r="L205" s="37" t="str"/>
      <c r="M205" s="37" t="str"/>
      <c r="N205" s="37" t="str"/>
      <c r="O205" s="37" t="str"/>
      <c r="P205" s="37" t="str"/>
      <c r="Q205" s="37" t="str"/>
      <c r="R205" s="37" t="str"/>
      <c r="S205" s="37" t="str"/>
      <c r="T205" s="37" t="str"/>
      <c r="U205" s="37" t="str"/>
      <c r="V205" s="37" t="str"/>
      <c r="W205" s="37" t="str"/>
      <c r="X205" s="37" t="str"/>
      <c r="Y205" s="37" t="str"/>
      <c r="Z205" s="37" t="str"/>
      <c r="AA205" s="37" t="str"/>
      <c r="AB205" s="37" t="str"/>
      <c r="AC205" s="37" t="str"/>
      <c r="AD205" s="37" t="str"/>
      <c r="AE205" s="37" t="str"/>
      <c r="AF205" s="37" t="str"/>
      <c r="AG205" s="37" t="str"/>
      <c r="AH205" s="37" t="str"/>
      <c r="AI205" s="37" t="str"/>
      <c r="AJ205" s="37" t="str"/>
      <c r="AK205" s="37" t="str"/>
      <c r="AL205" s="37" t="str"/>
      <c r="AM205" s="37" t="str"/>
      <c r="AN205" s="37" t="str"/>
      <c r="AO205" s="37" t="str"/>
      <c r="AP205" s="37" t="str"/>
      <c r="AQ205" s="37" t="str"/>
      <c r="AR205" s="37" t="str"/>
      <c r="AS205" s="37" t="str"/>
      <c r="AT205" s="37" t="str"/>
      <c r="AU205" s="37" t="str"/>
      <c r="AV205" s="37" t="str"/>
      <c r="AW205" s="37" t="str"/>
      <c r="AX205" s="37" t="str"/>
      <c r="AY205" s="37" t="str"/>
      <c r="AZ205" s="37" t="str"/>
      <c r="BA205" s="37" t="str"/>
      <c r="BB205" s="37" t="str"/>
      <c r="BC205" s="37" t="str"/>
      <c r="BD205" s="37" t="str"/>
      <c r="BE205" s="37" t="str"/>
      <c r="BF205" s="37" t="str"/>
      <c r="BG205" s="37" t="str"/>
      <c r="BH205" s="37" t="str"/>
      <c r="BI205" s="37" t="str"/>
      <c r="BJ205" s="37" t="str"/>
      <c r="BK205" s="37" t="str"/>
      <c r="BL205" s="37" t="str"/>
      <c r="BM205" s="37" t="str"/>
      <c r="BN205" s="37" t="str"/>
      <c r="BO205" s="37" t="str"/>
      <c r="BP205" s="37" t="str"/>
      <c r="BQ205" s="37" t="str"/>
      <c r="BR205" s="37" t="str"/>
      <c r="BS205" s="37" t="str"/>
      <c r="BT205" s="37" t="str"/>
      <c r="BU205" s="37" t="str"/>
      <c r="BV205" s="37" t="str"/>
      <c r="BW205" s="37" t="str"/>
      <c r="BX205" s="37" t="str"/>
      <c r="BY205" s="37" t="str"/>
      <c r="BZ205" s="37" t="str"/>
      <c r="CA205" s="37" t="str"/>
      <c r="CB205" s="37" t="str"/>
      <c r="CC205" s="37" t="str"/>
      <c r="CD205" s="37" t="str"/>
      <c r="CE205" s="37" t="str"/>
      <c r="CF205" s="37" t="str"/>
      <c r="CG205" s="37" t="str"/>
      <c r="CH205" s="37" t="str"/>
      <c r="CI205" s="37" t="str"/>
      <c r="CJ205" s="37" t="str"/>
      <c r="CK205" s="37" t="str"/>
      <c r="CL205" s="37" t="str"/>
      <c r="CM205" s="37" t="str"/>
      <c r="CN205" s="37" t="str"/>
      <c r="CO205" s="37" t="str"/>
      <c r="CP205" s="37" t="str"/>
      <c r="CQ205" s="37" t="str"/>
      <c r="CR205" s="37" t="str"/>
      <c r="CS205" s="37" t="str"/>
      <c r="CT205" s="37" t="str"/>
      <c r="CU205" s="37" t="str"/>
      <c r="CV205" s="37" t="str"/>
      <c r="CW205" s="37" t="str"/>
      <c r="CX205" s="37" t="str"/>
      <c r="CY205" s="37" t="str"/>
      <c r="CZ205" s="37" t="str"/>
      <c r="DA205" s="37" t="str"/>
      <c r="DB205" s="37" t="str"/>
      <c r="DC205" s="37" t="str"/>
      <c r="DD205" s="37" t="str"/>
      <c r="DE205" s="37" t="str"/>
      <c r="DF205" s="37" t="str"/>
      <c r="DG205" s="37" t="str"/>
      <c r="DH205" s="37" t="str"/>
      <c r="DI205" s="37" t="str"/>
      <c r="DJ205" s="37" t="str"/>
      <c r="DK205" s="37" t="str"/>
      <c r="DL205" s="37" t="str"/>
      <c r="DM205" s="37" t="str"/>
      <c r="DN205" s="37" t="str"/>
      <c r="DO205" s="37" t="str"/>
      <c r="DP205" s="37" t="str"/>
      <c r="DQ205" s="37" t="str"/>
      <c r="DR205" s="37" t="str"/>
      <c r="DS205" s="37" t="str"/>
      <c r="DT205" s="37" t="str"/>
      <c r="DU205" s="37" t="str"/>
      <c r="DV205" s="37" t="str"/>
      <c r="DW205" s="37" t="str"/>
      <c r="DX205" s="37" t="str"/>
      <c r="DY205" s="37" t="str"/>
      <c r="DZ205" s="37" t="str"/>
      <c r="EA205" s="37" t="str"/>
      <c r="EB205" s="37" t="str"/>
      <c r="EC205" s="37" t="str"/>
      <c r="ED205" s="37" t="str"/>
      <c r="EE205" s="37" t="str"/>
      <c r="EF205" s="37" t="str"/>
      <c r="EG205" s="37" t="str"/>
      <c r="EH205" s="37" t="str"/>
      <c r="EI205" s="37" t="str"/>
      <c r="EJ205" s="37" t="str"/>
      <c r="EK205" s="37" t="str"/>
      <c r="EL205" s="37" t="str"/>
      <c r="EM205" s="37" t="str"/>
    </row>
    <row r="206">
      <c r="B206" s="37" t="str"/>
      <c r="C206" s="37" t="str"/>
      <c r="D206" s="37" t="str"/>
      <c r="E206" s="37" t="str"/>
      <c r="F206" s="37" t="str"/>
      <c r="G206" s="37" t="str"/>
      <c r="H206" s="37" t="str"/>
      <c r="I206" s="37" t="str"/>
      <c r="J206" s="37" t="str"/>
      <c r="K206" s="37" t="str"/>
      <c r="L206" s="37" t="str"/>
      <c r="M206" s="37" t="str"/>
      <c r="N206" s="37" t="str"/>
      <c r="O206" s="37" t="str"/>
      <c r="P206" s="37" t="str"/>
      <c r="Q206" s="37" t="str"/>
      <c r="R206" s="37" t="str"/>
      <c r="S206" s="37" t="str"/>
      <c r="T206" s="37" t="str"/>
      <c r="U206" s="37" t="str"/>
      <c r="V206" s="37" t="str"/>
      <c r="W206" s="37" t="str"/>
      <c r="X206" s="37" t="str"/>
      <c r="Y206" s="37" t="str"/>
      <c r="Z206" s="37" t="str"/>
      <c r="AA206" s="37" t="str"/>
      <c r="AB206" s="37" t="str"/>
      <c r="AC206" s="37" t="str"/>
      <c r="AD206" s="37" t="str"/>
      <c r="AE206" s="37" t="str"/>
      <c r="AF206" s="37" t="str"/>
      <c r="AG206" s="37" t="str"/>
      <c r="AH206" s="37" t="str"/>
      <c r="AI206" s="37" t="str"/>
      <c r="AJ206" s="37" t="str"/>
      <c r="AK206" s="37" t="str"/>
      <c r="AL206" s="37" t="str"/>
      <c r="AM206" s="37" t="str"/>
      <c r="AN206" s="37" t="str"/>
      <c r="AO206" s="37" t="str"/>
      <c r="AP206" s="37" t="str"/>
      <c r="AQ206" s="37" t="str"/>
      <c r="AR206" s="37" t="str"/>
      <c r="AS206" s="37" t="str"/>
      <c r="AT206" s="37" t="str"/>
      <c r="AU206" s="37" t="str"/>
      <c r="AV206" s="37" t="str"/>
      <c r="AW206" s="37" t="str"/>
      <c r="AX206" s="37" t="str"/>
      <c r="AY206" s="37" t="str"/>
      <c r="AZ206" s="37" t="str"/>
      <c r="BA206" s="37" t="str"/>
      <c r="BB206" s="37" t="str"/>
      <c r="BC206" s="37" t="str"/>
      <c r="BD206" s="37" t="str"/>
      <c r="BE206" s="37" t="str"/>
      <c r="BF206" s="37" t="str"/>
      <c r="BG206" s="37" t="str"/>
      <c r="BH206" s="37" t="str"/>
      <c r="BI206" s="37" t="str"/>
      <c r="BJ206" s="37" t="str"/>
      <c r="BK206" s="37" t="str"/>
      <c r="BL206" s="37" t="str"/>
      <c r="BM206" s="37" t="str"/>
      <c r="BN206" s="37" t="str"/>
      <c r="BO206" s="37" t="str"/>
      <c r="BP206" s="37" t="str"/>
      <c r="BQ206" s="37" t="str"/>
      <c r="BR206" s="37" t="str"/>
      <c r="BS206" s="37" t="str"/>
      <c r="BT206" s="37" t="str"/>
      <c r="BU206" s="37" t="str"/>
      <c r="BV206" s="37" t="str"/>
      <c r="BW206" s="37" t="str"/>
      <c r="BX206" s="37" t="str"/>
      <c r="BY206" s="37" t="str"/>
      <c r="BZ206" s="37" t="str"/>
      <c r="CA206" s="37" t="str"/>
      <c r="CB206" s="37" t="str"/>
      <c r="CC206" s="37" t="str"/>
      <c r="CD206" s="37" t="str"/>
      <c r="CE206" s="37" t="str"/>
      <c r="CF206" s="37" t="str"/>
      <c r="CG206" s="37" t="str"/>
      <c r="CH206" s="37" t="str"/>
      <c r="CI206" s="37" t="str"/>
      <c r="CJ206" s="37" t="str"/>
      <c r="CK206" s="37" t="str"/>
      <c r="CL206" s="37" t="str"/>
      <c r="CM206" s="37" t="str"/>
      <c r="CN206" s="37" t="str"/>
      <c r="CO206" s="37" t="str"/>
      <c r="CP206" s="37" t="str"/>
      <c r="CQ206" s="37" t="str"/>
      <c r="CR206" s="37" t="str"/>
      <c r="CS206" s="37" t="str"/>
      <c r="CT206" s="37" t="str"/>
      <c r="CU206" s="37" t="str"/>
      <c r="CV206" s="37" t="str"/>
      <c r="CW206" s="37" t="str"/>
      <c r="CX206" s="37" t="str"/>
      <c r="CY206" s="37" t="str"/>
      <c r="CZ206" s="37" t="str"/>
      <c r="DA206" s="37" t="str"/>
      <c r="DB206" s="37" t="str"/>
      <c r="DC206" s="37" t="str"/>
      <c r="DD206" s="37" t="str"/>
      <c r="DE206" s="37" t="str"/>
      <c r="DF206" s="37" t="str"/>
      <c r="DG206" s="37" t="str"/>
      <c r="DH206" s="37" t="str"/>
      <c r="DI206" s="37" t="str"/>
      <c r="DJ206" s="37" t="str"/>
      <c r="DK206" s="37" t="str"/>
      <c r="DL206" s="37" t="str"/>
      <c r="DM206" s="37" t="str"/>
      <c r="DN206" s="37" t="str"/>
      <c r="DO206" s="37" t="str"/>
      <c r="DP206" s="37" t="str"/>
      <c r="DQ206" s="37" t="str"/>
      <c r="DR206" s="37" t="str"/>
      <c r="DS206" s="37" t="str"/>
      <c r="DT206" s="37" t="str"/>
      <c r="DU206" s="37" t="str"/>
      <c r="DV206" s="37" t="str"/>
      <c r="DW206" s="37" t="str"/>
      <c r="DX206" s="37" t="str"/>
      <c r="DY206" s="37" t="str"/>
      <c r="DZ206" s="37" t="str"/>
      <c r="EA206" s="37" t="str"/>
      <c r="EB206" s="37" t="str"/>
      <c r="EC206" s="37" t="str"/>
      <c r="ED206" s="37" t="str"/>
      <c r="EE206" s="37" t="str"/>
      <c r="EF206" s="37" t="str"/>
      <c r="EG206" s="37" t="str"/>
      <c r="EH206" s="37" t="str"/>
      <c r="EI206" s="37" t="str"/>
      <c r="EJ206" s="37" t="str"/>
      <c r="EK206" s="37" t="str"/>
      <c r="EL206" s="37" t="str"/>
      <c r="EM206" s="37" t="str"/>
    </row>
    <row r="207">
      <c r="B207" s="37" t="str"/>
      <c r="C207" s="37" t="str"/>
      <c r="D207" s="37" t="str"/>
      <c r="E207" s="37" t="str"/>
      <c r="F207" s="37" t="str"/>
      <c r="G207" s="37" t="str"/>
      <c r="H207" s="37" t="str"/>
      <c r="I207" s="37" t="str"/>
      <c r="J207" s="37" t="str"/>
      <c r="K207" s="37" t="str"/>
      <c r="L207" s="37" t="str"/>
      <c r="M207" s="37" t="str"/>
      <c r="N207" s="37" t="str"/>
      <c r="O207" s="37" t="str"/>
      <c r="P207" s="37" t="str"/>
      <c r="Q207" s="37" t="str"/>
      <c r="R207" s="37" t="str"/>
      <c r="S207" s="37" t="str"/>
      <c r="T207" s="37" t="str"/>
      <c r="U207" s="37" t="str"/>
      <c r="V207" s="37" t="str"/>
      <c r="W207" s="37" t="str"/>
      <c r="X207" s="37" t="str"/>
      <c r="Y207" s="37" t="str"/>
      <c r="Z207" s="37" t="str"/>
      <c r="AA207" s="37" t="str"/>
      <c r="AB207" s="37" t="str"/>
      <c r="AC207" s="37" t="str"/>
      <c r="AD207" s="37" t="str"/>
      <c r="AE207" s="37" t="str"/>
      <c r="AF207" s="37" t="str"/>
      <c r="AG207" s="37" t="str"/>
      <c r="AH207" s="37" t="str"/>
      <c r="AI207" s="37" t="str"/>
      <c r="AJ207" s="37" t="str"/>
      <c r="AK207" s="37" t="str"/>
      <c r="AL207" s="37" t="str"/>
      <c r="AM207" s="37" t="str"/>
      <c r="AN207" s="37" t="str"/>
      <c r="AO207" s="37" t="str"/>
      <c r="AP207" s="37" t="str"/>
      <c r="AQ207" s="37" t="str"/>
      <c r="AR207" s="37" t="str"/>
      <c r="AS207" s="37" t="str"/>
      <c r="AT207" s="37" t="str"/>
      <c r="AU207" s="37" t="str"/>
      <c r="AV207" s="37" t="str"/>
      <c r="AW207" s="37" t="str"/>
      <c r="AX207" s="37" t="str"/>
      <c r="AY207" s="37" t="str"/>
      <c r="AZ207" s="37" t="str"/>
      <c r="BA207" s="37" t="str"/>
      <c r="BB207" s="37" t="str"/>
      <c r="BC207" s="37" t="str"/>
      <c r="BD207" s="37" t="str"/>
      <c r="BE207" s="37" t="str"/>
      <c r="BF207" s="37" t="str"/>
      <c r="BG207" s="37" t="str"/>
      <c r="BH207" s="37" t="str"/>
      <c r="BI207" s="37" t="str"/>
      <c r="BJ207" s="37" t="str"/>
      <c r="BK207" s="37" t="str"/>
      <c r="BL207" s="37" t="str"/>
      <c r="BM207" s="37" t="str"/>
      <c r="BN207" s="37" t="str"/>
      <c r="BO207" s="37" t="str"/>
      <c r="BP207" s="37" t="str"/>
      <c r="BQ207" s="37" t="str"/>
      <c r="BR207" s="37" t="str"/>
      <c r="BS207" s="37" t="str"/>
      <c r="BT207" s="37" t="str"/>
      <c r="BU207" s="37" t="str"/>
      <c r="BV207" s="37" t="str"/>
      <c r="BW207" s="37" t="str"/>
      <c r="BX207" s="37" t="str"/>
      <c r="BY207" s="37" t="str"/>
      <c r="BZ207" s="37" t="str"/>
      <c r="CA207" s="37" t="str"/>
      <c r="CB207" s="37" t="str"/>
      <c r="CC207" s="37" t="str"/>
      <c r="CD207" s="37" t="str"/>
      <c r="CE207" s="37" t="str"/>
      <c r="CF207" s="37" t="str"/>
      <c r="CG207" s="37" t="str"/>
      <c r="CH207" s="37" t="str"/>
      <c r="CI207" s="37" t="str"/>
      <c r="CJ207" s="37" t="str"/>
      <c r="CK207" s="37" t="str"/>
      <c r="CL207" s="37" t="str"/>
      <c r="CM207" s="37" t="str"/>
      <c r="CN207" s="37" t="str"/>
      <c r="CO207" s="37" t="str"/>
      <c r="CP207" s="37" t="str"/>
      <c r="CQ207" s="37" t="str"/>
      <c r="CR207" s="37" t="str"/>
      <c r="CS207" s="37" t="str"/>
      <c r="CT207" s="37" t="str"/>
      <c r="CU207" s="37" t="str"/>
      <c r="CV207" s="37" t="str"/>
      <c r="CW207" s="37" t="str"/>
      <c r="CX207" s="37" t="str"/>
      <c r="CY207" s="37" t="str"/>
      <c r="CZ207" s="37" t="str"/>
      <c r="DA207" s="37" t="str"/>
      <c r="DB207" s="37" t="str"/>
      <c r="DC207" s="37" t="str"/>
      <c r="DD207" s="37" t="str"/>
      <c r="DE207" s="37" t="str"/>
      <c r="DF207" s="37" t="str"/>
      <c r="DG207" s="37" t="str"/>
      <c r="DH207" s="37" t="str"/>
      <c r="DI207" s="37" t="str"/>
      <c r="DJ207" s="37" t="str"/>
      <c r="DK207" s="37" t="str"/>
      <c r="DL207" s="37" t="str"/>
      <c r="DM207" s="37" t="str"/>
      <c r="DN207" s="37" t="str"/>
      <c r="DO207" s="37" t="str"/>
      <c r="DP207" s="37" t="str"/>
      <c r="DQ207" s="37" t="str"/>
      <c r="DR207" s="37" t="str"/>
      <c r="DS207" s="37" t="str"/>
      <c r="DT207" s="37" t="str"/>
      <c r="DU207" s="37" t="str"/>
      <c r="DV207" s="37" t="str"/>
      <c r="DW207" s="37" t="str"/>
      <c r="DX207" s="37" t="str"/>
      <c r="DY207" s="37" t="str"/>
      <c r="DZ207" s="37" t="str"/>
      <c r="EA207" s="37" t="str"/>
      <c r="EB207" s="37" t="str"/>
      <c r="EC207" s="37" t="str"/>
      <c r="ED207" s="37" t="str"/>
      <c r="EE207" s="37" t="str"/>
      <c r="EF207" s="37" t="str"/>
      <c r="EG207" s="37" t="str"/>
      <c r="EH207" s="37" t="str"/>
      <c r="EI207" s="37" t="str"/>
      <c r="EJ207" s="37" t="str"/>
      <c r="EK207" s="37" t="str"/>
      <c r="EL207" s="37" t="str"/>
      <c r="EM207" s="37" t="str"/>
    </row>
    <row r="208">
      <c r="B208" s="37" t="str"/>
      <c r="C208" s="37" t="str"/>
      <c r="D208" s="37" t="str"/>
      <c r="E208" s="37" t="str"/>
      <c r="F208" s="37" t="str"/>
      <c r="G208" s="37" t="str"/>
      <c r="H208" s="37" t="str"/>
      <c r="I208" s="37" t="str"/>
      <c r="J208" s="37" t="str"/>
      <c r="K208" s="37" t="str"/>
      <c r="L208" s="37" t="str"/>
      <c r="M208" s="37" t="str"/>
      <c r="N208" s="37" t="str"/>
      <c r="O208" s="37" t="str"/>
      <c r="P208" s="37" t="str"/>
      <c r="Q208" s="37" t="str"/>
      <c r="R208" s="37" t="str"/>
      <c r="S208" s="37" t="str"/>
      <c r="T208" s="37" t="str"/>
      <c r="U208" s="37" t="str"/>
      <c r="V208" s="37" t="str"/>
      <c r="W208" s="37" t="str"/>
      <c r="X208" s="37" t="str"/>
      <c r="Y208" s="37" t="str"/>
      <c r="Z208" s="37" t="str"/>
      <c r="AA208" s="37" t="str"/>
      <c r="AB208" s="37" t="str"/>
      <c r="AC208" s="37" t="str"/>
      <c r="AD208" s="37" t="str"/>
      <c r="AE208" s="37" t="str"/>
      <c r="AF208" s="37" t="str"/>
      <c r="AG208" s="37" t="str"/>
      <c r="AH208" s="37" t="str"/>
      <c r="AI208" s="37" t="str"/>
      <c r="AJ208" s="37" t="str"/>
      <c r="AK208" s="37" t="str"/>
      <c r="AL208" s="37" t="str"/>
      <c r="AM208" s="37" t="str"/>
      <c r="AN208" s="37" t="str"/>
      <c r="AO208" s="37" t="str"/>
      <c r="AP208" s="37" t="str"/>
      <c r="AQ208" s="37" t="str"/>
      <c r="AR208" s="37" t="str"/>
      <c r="AS208" s="37" t="str"/>
      <c r="AT208" s="37" t="str"/>
      <c r="AU208" s="37" t="str"/>
      <c r="AV208" s="37" t="str"/>
      <c r="AW208" s="37" t="str"/>
      <c r="AX208" s="37" t="str"/>
      <c r="AY208" s="37" t="str"/>
      <c r="AZ208" s="37" t="str"/>
      <c r="BA208" s="37" t="str"/>
      <c r="BB208" s="37" t="str"/>
      <c r="BC208" s="37" t="str"/>
      <c r="BD208" s="37" t="str"/>
      <c r="BE208" s="37" t="str"/>
      <c r="BF208" s="37" t="str"/>
      <c r="BG208" s="37" t="str"/>
      <c r="BH208" s="37" t="str"/>
      <c r="BI208" s="37" t="str"/>
      <c r="BJ208" s="37" t="str"/>
      <c r="BK208" s="37" t="str"/>
      <c r="BL208" s="37" t="str"/>
      <c r="BM208" s="37" t="str"/>
      <c r="BN208" s="37" t="str"/>
      <c r="BO208" s="37" t="str"/>
      <c r="BP208" s="37" t="str"/>
      <c r="BQ208" s="37" t="str"/>
      <c r="BR208" s="37" t="str"/>
      <c r="BS208" s="37" t="str"/>
      <c r="BT208" s="37" t="str"/>
      <c r="BU208" s="37" t="str"/>
      <c r="BV208" s="37" t="str"/>
      <c r="BW208" s="37" t="str"/>
      <c r="BX208" s="37" t="str"/>
      <c r="BY208" s="37" t="str"/>
      <c r="BZ208" s="37" t="str"/>
      <c r="CA208" s="37" t="str"/>
      <c r="CB208" s="37" t="str"/>
      <c r="CC208" s="37" t="str"/>
      <c r="CD208" s="37" t="str"/>
      <c r="CE208" s="37" t="str"/>
      <c r="CF208" s="37" t="str"/>
      <c r="CG208" s="37" t="str"/>
      <c r="CH208" s="37" t="str"/>
      <c r="CI208" s="37" t="str"/>
      <c r="CJ208" s="37" t="str"/>
      <c r="CK208" s="37" t="str"/>
      <c r="CL208" s="37" t="str"/>
      <c r="CM208" s="37" t="str"/>
      <c r="CN208" s="37" t="str"/>
      <c r="CO208" s="37" t="str"/>
      <c r="CP208" s="37" t="str"/>
      <c r="CQ208" s="37" t="str"/>
      <c r="CR208" s="37" t="str"/>
      <c r="CS208" s="37" t="str"/>
      <c r="CT208" s="37" t="str"/>
      <c r="CU208" s="37" t="str"/>
      <c r="CV208" s="37" t="str"/>
      <c r="CW208" s="37" t="str"/>
      <c r="CX208" s="37" t="str"/>
      <c r="CY208" s="37" t="str"/>
      <c r="CZ208" s="37" t="str"/>
      <c r="DA208" s="37" t="str"/>
      <c r="DB208" s="37" t="str"/>
      <c r="DC208" s="37" t="str"/>
      <c r="DD208" s="37" t="str"/>
      <c r="DE208" s="37" t="str"/>
      <c r="DF208" s="37" t="str"/>
      <c r="DG208" s="37" t="str"/>
      <c r="DH208" s="37" t="str"/>
      <c r="DI208" s="37" t="str"/>
      <c r="DJ208" s="37" t="str"/>
      <c r="DK208" s="37" t="str"/>
      <c r="DL208" s="37" t="str"/>
      <c r="DM208" s="37" t="str"/>
      <c r="DN208" s="37" t="str"/>
      <c r="DO208" s="37" t="str"/>
      <c r="DP208" s="37" t="str"/>
      <c r="DQ208" s="37" t="str"/>
      <c r="DR208" s="37" t="str"/>
      <c r="DS208" s="37" t="str"/>
      <c r="DT208" s="37" t="str"/>
      <c r="DU208" s="37" t="str"/>
      <c r="DV208" s="37" t="str"/>
      <c r="DW208" s="37" t="str"/>
      <c r="DX208" s="37" t="str"/>
      <c r="DY208" s="37" t="str"/>
      <c r="DZ208" s="37" t="str"/>
      <c r="EA208" s="37" t="str"/>
      <c r="EB208" s="37" t="str"/>
      <c r="EC208" s="37" t="str"/>
      <c r="ED208" s="37" t="str"/>
      <c r="EE208" s="37" t="str"/>
      <c r="EF208" s="37" t="str"/>
      <c r="EG208" s="37" t="str"/>
      <c r="EH208" s="37" t="str"/>
      <c r="EI208" s="37" t="str"/>
      <c r="EJ208" s="37" t="str"/>
      <c r="EK208" s="37" t="str"/>
      <c r="EL208" s="37" t="str"/>
      <c r="EM208" s="37" t="str"/>
    </row>
    <row r="209">
      <c r="B209" s="37" t="str"/>
      <c r="C209" s="37" t="str"/>
      <c r="D209" s="37" t="str"/>
      <c r="E209" s="37" t="str"/>
      <c r="F209" s="37" t="str"/>
      <c r="G209" s="37" t="str"/>
      <c r="H209" s="37" t="str"/>
      <c r="I209" s="37" t="str"/>
      <c r="J209" s="37" t="str"/>
      <c r="K209" s="37" t="str"/>
      <c r="L209" s="37" t="str"/>
      <c r="M209" s="37" t="str"/>
      <c r="N209" s="37" t="str"/>
      <c r="O209" s="37" t="str"/>
      <c r="P209" s="37" t="str"/>
      <c r="Q209" s="37" t="str"/>
      <c r="R209" s="37" t="str"/>
      <c r="S209" s="37" t="str"/>
      <c r="T209" s="37" t="str"/>
      <c r="U209" s="37" t="str"/>
      <c r="V209" s="37" t="str"/>
      <c r="W209" s="37" t="str"/>
      <c r="X209" s="37" t="str"/>
      <c r="Y209" s="37" t="str"/>
      <c r="Z209" s="37" t="str"/>
      <c r="AA209" s="37" t="str"/>
      <c r="AB209" s="37" t="str"/>
      <c r="AC209" s="37" t="str"/>
      <c r="AD209" s="37" t="str"/>
      <c r="AE209" s="37" t="str"/>
      <c r="AF209" s="37" t="str"/>
      <c r="AG209" s="37" t="str"/>
      <c r="AH209" s="37" t="str"/>
      <c r="AI209" s="37" t="str"/>
      <c r="AJ209" s="37" t="str"/>
      <c r="AK209" s="37" t="str"/>
      <c r="AL209" s="37" t="str"/>
      <c r="AM209" s="37" t="str"/>
      <c r="AN209" s="37" t="str"/>
      <c r="AO209" s="37" t="str"/>
      <c r="AP209" s="37" t="str"/>
      <c r="AQ209" s="37" t="str"/>
      <c r="AR209" s="37" t="str"/>
      <c r="AS209" s="37" t="str"/>
      <c r="AT209" s="37" t="str"/>
      <c r="AU209" s="37" t="str"/>
      <c r="AV209" s="37" t="str"/>
      <c r="AW209" s="37" t="str"/>
      <c r="AX209" s="37" t="str"/>
      <c r="AY209" s="37" t="str"/>
      <c r="AZ209" s="37" t="str"/>
      <c r="BA209" s="37" t="str"/>
      <c r="BB209" s="37" t="str"/>
      <c r="BC209" s="37" t="str"/>
      <c r="BD209" s="37" t="str"/>
      <c r="BE209" s="37" t="str"/>
      <c r="BF209" s="37" t="str"/>
      <c r="BG209" s="37" t="str"/>
      <c r="BH209" s="37" t="str"/>
      <c r="BI209" s="37" t="str"/>
      <c r="BJ209" s="37" t="str"/>
      <c r="BK209" s="37" t="str"/>
      <c r="BL209" s="37" t="str"/>
      <c r="BM209" s="37" t="str"/>
      <c r="BN209" s="37" t="str"/>
      <c r="BO209" s="37" t="str"/>
      <c r="BP209" s="37" t="str"/>
      <c r="BQ209" s="37" t="str"/>
      <c r="BR209" s="37" t="str"/>
      <c r="BS209" s="37" t="str"/>
      <c r="BT209" s="37" t="str"/>
      <c r="BU209" s="37" t="str"/>
      <c r="BV209" s="37" t="str"/>
      <c r="BW209" s="37" t="str"/>
      <c r="BX209" s="37" t="str"/>
      <c r="BY209" s="37" t="str"/>
      <c r="BZ209" s="37" t="str"/>
      <c r="CA209" s="37" t="str"/>
      <c r="CB209" s="37" t="str"/>
      <c r="CC209" s="37" t="str"/>
      <c r="CD209" s="37" t="str"/>
      <c r="CE209" s="37" t="str"/>
      <c r="CF209" s="37" t="str"/>
      <c r="CG209" s="37" t="str"/>
      <c r="CH209" s="37" t="str"/>
      <c r="CI209" s="37" t="str"/>
      <c r="CJ209" s="37" t="str"/>
      <c r="CK209" s="37" t="str"/>
      <c r="CL209" s="37" t="str"/>
      <c r="CM209" s="37" t="str"/>
      <c r="CN209" s="37" t="str"/>
      <c r="CO209" s="37" t="str"/>
      <c r="CP209" s="37" t="str"/>
      <c r="CQ209" s="37" t="str"/>
      <c r="CR209" s="37" t="str"/>
      <c r="CS209" s="37" t="str"/>
      <c r="CT209" s="37" t="str"/>
      <c r="CU209" s="37" t="str"/>
      <c r="CV209" s="37" t="str"/>
      <c r="CW209" s="37" t="str"/>
      <c r="CX209" s="37" t="str"/>
      <c r="CY209" s="37" t="str"/>
      <c r="CZ209" s="37" t="str"/>
      <c r="DA209" s="37" t="str"/>
      <c r="DB209" s="37" t="str"/>
      <c r="DC209" s="37" t="str"/>
      <c r="DD209" s="37" t="str"/>
      <c r="DE209" s="37" t="str"/>
      <c r="DF209" s="37" t="str"/>
      <c r="DG209" s="37" t="str"/>
      <c r="DH209" s="37" t="str"/>
      <c r="DI209" s="37" t="str"/>
      <c r="DJ209" s="37" t="str"/>
      <c r="DK209" s="37" t="str"/>
      <c r="DL209" s="37" t="str"/>
      <c r="DM209" s="37" t="str"/>
      <c r="DN209" s="37" t="str"/>
      <c r="DO209" s="37" t="str"/>
      <c r="DP209" s="37" t="str"/>
      <c r="DQ209" s="37" t="str"/>
      <c r="DR209" s="37" t="str"/>
      <c r="DS209" s="37" t="str"/>
      <c r="DT209" s="37" t="str"/>
      <c r="DU209" s="37" t="str"/>
      <c r="DV209" s="37" t="str"/>
      <c r="DW209" s="37" t="str"/>
      <c r="DX209" s="37" t="str"/>
      <c r="DY209" s="37" t="str"/>
      <c r="DZ209" s="37" t="str"/>
      <c r="EA209" s="37" t="str"/>
      <c r="EB209" s="37" t="str"/>
      <c r="EC209" s="37" t="str"/>
      <c r="ED209" s="37" t="str"/>
      <c r="EE209" s="37" t="str"/>
      <c r="EF209" s="37" t="str"/>
      <c r="EG209" s="37" t="str"/>
      <c r="EH209" s="37" t="str"/>
      <c r="EI209" s="37" t="str"/>
      <c r="EJ209" s="37" t="str"/>
      <c r="EK209" s="37" t="str"/>
      <c r="EL209" s="37" t="str"/>
      <c r="EM209" s="37" t="str"/>
    </row>
    <row r="210">
      <c r="B210" s="37" t="str"/>
      <c r="C210" s="37" t="str"/>
      <c r="D210" s="37" t="str"/>
      <c r="E210" s="37" t="str"/>
      <c r="F210" s="37" t="str"/>
      <c r="G210" s="37" t="str"/>
      <c r="H210" s="37" t="str"/>
      <c r="I210" s="37" t="str"/>
      <c r="J210" s="37" t="str"/>
      <c r="K210" s="37" t="str"/>
      <c r="L210" s="37" t="str"/>
      <c r="M210" s="37" t="str"/>
      <c r="N210" s="37" t="str"/>
      <c r="O210" s="37" t="str"/>
      <c r="P210" s="37" t="str"/>
      <c r="Q210" s="37" t="str"/>
      <c r="R210" s="37" t="str"/>
      <c r="S210" s="37" t="str"/>
      <c r="T210" s="37" t="str"/>
      <c r="U210" s="37" t="str"/>
      <c r="V210" s="37" t="str"/>
      <c r="W210" s="37" t="str"/>
      <c r="X210" s="37" t="str"/>
      <c r="Y210" s="37" t="str"/>
      <c r="Z210" s="37" t="str"/>
      <c r="AA210" s="37" t="str"/>
      <c r="AB210" s="37" t="str"/>
      <c r="AC210" s="37" t="str"/>
      <c r="AD210" s="37" t="str"/>
      <c r="AE210" s="37" t="str"/>
      <c r="AF210" s="37" t="str"/>
      <c r="AG210" s="37" t="str"/>
      <c r="AH210" s="37" t="str"/>
      <c r="AI210" s="37" t="str"/>
      <c r="AJ210" s="37" t="str"/>
      <c r="AK210" s="37" t="str"/>
      <c r="AL210" s="37" t="str"/>
      <c r="AM210" s="37" t="str"/>
      <c r="AN210" s="37" t="str"/>
      <c r="AO210" s="37" t="str"/>
      <c r="AP210" s="37" t="str"/>
      <c r="AQ210" s="37" t="str"/>
      <c r="AR210" s="37" t="str"/>
      <c r="AS210" s="37" t="str"/>
      <c r="AT210" s="37" t="str"/>
      <c r="AU210" s="37" t="str"/>
      <c r="AV210" s="37" t="str"/>
      <c r="AW210" s="37" t="str"/>
      <c r="AX210" s="37" t="str"/>
      <c r="AY210" s="37" t="str"/>
      <c r="AZ210" s="37" t="str"/>
      <c r="BA210" s="37" t="str"/>
      <c r="BB210" s="37" t="str"/>
      <c r="BC210" s="37" t="str"/>
      <c r="BD210" s="37" t="str"/>
      <c r="BE210" s="37" t="str"/>
      <c r="BF210" s="37" t="str"/>
      <c r="BG210" s="37" t="str"/>
      <c r="BH210" s="37" t="str"/>
      <c r="BI210" s="37" t="str"/>
      <c r="BJ210" s="37" t="str"/>
      <c r="BK210" s="37" t="str"/>
      <c r="BL210" s="37" t="str"/>
      <c r="BM210" s="37" t="str"/>
      <c r="BN210" s="37" t="str"/>
      <c r="BO210" s="37" t="str"/>
      <c r="BP210" s="37" t="str"/>
      <c r="BQ210" s="37" t="str"/>
      <c r="BR210" s="37" t="str"/>
      <c r="BS210" s="37" t="str"/>
      <c r="BT210" s="37" t="str"/>
      <c r="BU210" s="37" t="str"/>
      <c r="BV210" s="37" t="str"/>
      <c r="BW210" s="37" t="str"/>
      <c r="BX210" s="37" t="str"/>
      <c r="BY210" s="37" t="str"/>
      <c r="BZ210" s="37" t="str"/>
      <c r="CA210" s="37" t="str"/>
      <c r="CB210" s="37" t="str"/>
      <c r="CC210" s="37" t="str"/>
      <c r="CD210" s="37" t="str"/>
      <c r="CE210" s="37" t="str"/>
      <c r="CF210" s="37" t="str"/>
      <c r="CG210" s="37" t="str"/>
      <c r="CH210" s="37" t="str"/>
      <c r="CI210" s="37" t="str"/>
      <c r="CJ210" s="37" t="str"/>
      <c r="CK210" s="37" t="str"/>
      <c r="CL210" s="37" t="str"/>
      <c r="CM210" s="37" t="str"/>
      <c r="CN210" s="37" t="str"/>
      <c r="CO210" s="37" t="str"/>
      <c r="CP210" s="37" t="str"/>
      <c r="CQ210" s="37" t="str"/>
      <c r="CR210" s="37" t="str"/>
      <c r="CS210" s="37" t="str"/>
      <c r="CT210" s="37" t="str"/>
      <c r="CU210" s="37" t="str"/>
      <c r="CV210" s="37" t="str"/>
      <c r="CW210" s="37" t="str"/>
      <c r="CX210" s="37" t="str"/>
      <c r="CY210" s="37" t="str"/>
      <c r="CZ210" s="37" t="str"/>
      <c r="DA210" s="37" t="str"/>
      <c r="DB210" s="37" t="str"/>
      <c r="DC210" s="37" t="str"/>
      <c r="DD210" s="37" t="str"/>
      <c r="DE210" s="37" t="str"/>
      <c r="DF210" s="37" t="str"/>
      <c r="DG210" s="37" t="str"/>
      <c r="DH210" s="37" t="str"/>
      <c r="DI210" s="37" t="str"/>
      <c r="DJ210" s="37" t="str"/>
      <c r="DK210" s="37" t="str"/>
      <c r="DL210" s="37" t="str"/>
      <c r="DM210" s="37" t="str"/>
      <c r="DN210" s="37" t="str"/>
      <c r="DO210" s="37" t="str"/>
      <c r="DP210" s="37" t="str"/>
      <c r="DQ210" s="37" t="str"/>
      <c r="DR210" s="37" t="str"/>
      <c r="DS210" s="37" t="str"/>
      <c r="DT210" s="37" t="str"/>
      <c r="DU210" s="37" t="str"/>
      <c r="DV210" s="37" t="str"/>
      <c r="DW210" s="37" t="str"/>
      <c r="DX210" s="37" t="str"/>
      <c r="DY210" s="37" t="str"/>
      <c r="DZ210" s="37" t="str"/>
      <c r="EA210" s="37" t="str"/>
      <c r="EB210" s="37" t="str"/>
      <c r="EC210" s="37" t="str"/>
      <c r="ED210" s="37" t="str"/>
      <c r="EE210" s="37" t="str"/>
      <c r="EF210" s="37" t="str"/>
      <c r="EG210" s="37" t="str"/>
      <c r="EH210" s="37" t="str"/>
      <c r="EI210" s="37" t="str"/>
      <c r="EJ210" s="37" t="str"/>
      <c r="EK210" s="37" t="str"/>
      <c r="EL210" s="37" t="str"/>
      <c r="EM210" s="37" t="str"/>
    </row>
    <row r="211">
      <c r="B211" s="37" t="str"/>
      <c r="C211" s="37" t="str"/>
      <c r="D211" s="37" t="str"/>
      <c r="E211" s="37" t="str"/>
      <c r="F211" s="37" t="str"/>
      <c r="G211" s="37" t="str"/>
      <c r="H211" s="37" t="str"/>
      <c r="I211" s="37" t="str"/>
      <c r="J211" s="37" t="str"/>
      <c r="K211" s="37" t="str"/>
      <c r="L211" s="37" t="str"/>
      <c r="M211" s="37" t="str"/>
      <c r="N211" s="37" t="str"/>
      <c r="O211" s="37" t="str"/>
      <c r="P211" s="37" t="str"/>
      <c r="Q211" s="37" t="str"/>
      <c r="R211" s="37" t="str"/>
      <c r="S211" s="37" t="str"/>
      <c r="T211" s="37" t="str"/>
      <c r="U211" s="37" t="str"/>
      <c r="V211" s="37" t="str"/>
      <c r="W211" s="37" t="str"/>
      <c r="X211" s="37" t="str"/>
      <c r="Y211" s="37" t="str"/>
      <c r="Z211" s="37" t="str"/>
      <c r="AA211" s="37" t="str"/>
      <c r="AB211" s="37" t="str"/>
      <c r="AC211" s="37" t="str"/>
      <c r="AD211" s="37" t="str"/>
      <c r="AE211" s="37" t="str"/>
      <c r="AF211" s="37" t="str"/>
      <c r="AG211" s="37" t="str"/>
      <c r="AH211" s="37" t="str"/>
      <c r="AI211" s="37" t="str"/>
      <c r="AJ211" s="37" t="str"/>
      <c r="AK211" s="37" t="str"/>
      <c r="AL211" s="37" t="str"/>
      <c r="AM211" s="37" t="str"/>
      <c r="AN211" s="37" t="str"/>
      <c r="AO211" s="37" t="str"/>
      <c r="AP211" s="37" t="str"/>
      <c r="AQ211" s="37" t="str"/>
      <c r="AR211" s="37" t="str"/>
      <c r="AS211" s="37" t="str"/>
      <c r="AT211" s="37" t="str"/>
      <c r="AU211" s="37" t="str"/>
      <c r="AV211" s="37" t="str"/>
      <c r="AW211" s="37" t="str"/>
      <c r="AX211" s="37" t="str"/>
      <c r="AY211" s="37" t="str"/>
      <c r="AZ211" s="37" t="str"/>
      <c r="BA211" s="37" t="str"/>
      <c r="BB211" s="37" t="str"/>
      <c r="BC211" s="37" t="str"/>
      <c r="BD211" s="37" t="str"/>
      <c r="BE211" s="37" t="str"/>
      <c r="BF211" s="37" t="str"/>
      <c r="BG211" s="37" t="str"/>
      <c r="BH211" s="37" t="str"/>
      <c r="BI211" s="37" t="str"/>
      <c r="BJ211" s="37" t="str"/>
      <c r="BK211" s="37" t="str"/>
      <c r="BL211" s="37" t="str"/>
      <c r="BM211" s="37" t="str"/>
      <c r="BN211" s="37" t="str"/>
      <c r="BO211" s="37" t="str"/>
      <c r="BP211" s="37" t="str"/>
      <c r="BQ211" s="37" t="str"/>
      <c r="BR211" s="37" t="str"/>
      <c r="BS211" s="37" t="str"/>
      <c r="BT211" s="37" t="str"/>
      <c r="BU211" s="37" t="str"/>
      <c r="BV211" s="37" t="str"/>
      <c r="BW211" s="37" t="str"/>
      <c r="BX211" s="37" t="str"/>
      <c r="BY211" s="37" t="str"/>
      <c r="BZ211" s="37" t="str"/>
      <c r="CA211" s="37" t="str"/>
      <c r="CB211" s="37" t="str"/>
      <c r="CC211" s="37" t="str"/>
      <c r="CD211" s="37" t="str"/>
      <c r="CE211" s="37" t="str"/>
      <c r="CF211" s="37" t="str"/>
      <c r="CG211" s="37" t="str"/>
      <c r="CH211" s="37" t="str"/>
      <c r="CI211" s="37" t="str"/>
      <c r="CJ211" s="37" t="str"/>
      <c r="CK211" s="37" t="str"/>
      <c r="CL211" s="37" t="str"/>
      <c r="CM211" s="37" t="str"/>
      <c r="CN211" s="37" t="str"/>
      <c r="CO211" s="37" t="str"/>
      <c r="CP211" s="37" t="str"/>
      <c r="CQ211" s="37" t="str"/>
      <c r="CR211" s="37" t="str"/>
      <c r="CS211" s="37" t="str"/>
      <c r="CT211" s="37" t="str"/>
      <c r="CU211" s="37" t="str"/>
      <c r="CV211" s="37" t="str"/>
      <c r="CW211" s="37" t="str"/>
      <c r="CX211" s="37" t="str"/>
      <c r="CY211" s="37" t="str"/>
      <c r="CZ211" s="37" t="str"/>
      <c r="DA211" s="37" t="str"/>
      <c r="DB211" s="37" t="str"/>
      <c r="DC211" s="37" t="str"/>
      <c r="DD211" s="37" t="str"/>
      <c r="DE211" s="37" t="str"/>
      <c r="DF211" s="37" t="str"/>
      <c r="DG211" s="37" t="str"/>
      <c r="DH211" s="37" t="str"/>
      <c r="DI211" s="37" t="str"/>
      <c r="DJ211" s="37" t="str"/>
      <c r="DK211" s="37" t="str"/>
      <c r="DL211" s="37" t="str"/>
      <c r="DM211" s="37" t="str"/>
      <c r="DN211" s="37" t="str"/>
      <c r="DO211" s="37" t="str"/>
      <c r="DP211" s="37" t="str"/>
      <c r="DQ211" s="37" t="str"/>
      <c r="DR211" s="37" t="str"/>
      <c r="DS211" s="37" t="str"/>
      <c r="DT211" s="37" t="str"/>
      <c r="DU211" s="37" t="str"/>
      <c r="DV211" s="37" t="str"/>
      <c r="DW211" s="37" t="str"/>
      <c r="DX211" s="37" t="str"/>
      <c r="DY211" s="37" t="str"/>
      <c r="DZ211" s="37" t="str"/>
      <c r="EA211" s="37" t="str"/>
      <c r="EB211" s="37" t="str"/>
      <c r="EC211" s="37" t="str"/>
      <c r="ED211" s="37" t="str"/>
      <c r="EE211" s="37" t="str"/>
      <c r="EF211" s="37" t="str"/>
      <c r="EG211" s="37" t="str"/>
      <c r="EH211" s="37" t="str"/>
      <c r="EI211" s="37" t="str"/>
      <c r="EJ211" s="37" t="str"/>
      <c r="EK211" s="37" t="str"/>
      <c r="EL211" s="37" t="str"/>
      <c r="EM211" s="37" t="str"/>
    </row>
    <row r="212">
      <c r="B212" s="37" t="str"/>
      <c r="C212" s="37" t="str"/>
      <c r="D212" s="37" t="str"/>
      <c r="E212" s="37" t="str"/>
      <c r="F212" s="37" t="str"/>
      <c r="G212" s="37" t="str"/>
      <c r="H212" s="37" t="str"/>
      <c r="I212" s="37" t="str"/>
      <c r="J212" s="37" t="str"/>
      <c r="K212" s="37" t="str"/>
      <c r="L212" s="37" t="str"/>
      <c r="M212" s="37" t="str"/>
      <c r="N212" s="37" t="str"/>
      <c r="O212" s="37" t="str"/>
      <c r="P212" s="37" t="str"/>
      <c r="Q212" s="37" t="str"/>
      <c r="R212" s="37" t="str"/>
      <c r="S212" s="37" t="str"/>
      <c r="T212" s="37" t="str"/>
      <c r="U212" s="37" t="str"/>
      <c r="V212" s="37" t="str"/>
      <c r="W212" s="37" t="str"/>
      <c r="X212" s="37" t="str"/>
      <c r="Y212" s="37" t="str"/>
      <c r="Z212" s="37" t="str"/>
      <c r="AA212" s="37" t="str"/>
      <c r="AB212" s="37" t="str"/>
      <c r="AC212" s="37" t="str"/>
      <c r="AD212" s="37" t="str"/>
      <c r="AE212" s="37" t="str"/>
      <c r="AF212" s="37" t="str"/>
      <c r="AG212" s="37" t="str"/>
      <c r="AH212" s="37" t="str"/>
      <c r="AI212" s="37" t="str"/>
      <c r="AJ212" s="37" t="str"/>
      <c r="AK212" s="37" t="str"/>
      <c r="AL212" s="37" t="str"/>
      <c r="AM212" s="37" t="str"/>
      <c r="AN212" s="37" t="str"/>
      <c r="AO212" s="37" t="str"/>
      <c r="AP212" s="37" t="str"/>
      <c r="AQ212" s="37" t="str"/>
      <c r="AR212" s="37" t="str"/>
      <c r="AS212" s="37" t="str"/>
      <c r="AT212" s="37" t="str"/>
      <c r="AU212" s="37" t="str"/>
      <c r="AV212" s="37" t="str"/>
      <c r="AW212" s="37" t="str"/>
      <c r="AX212" s="37" t="str"/>
      <c r="AY212" s="37" t="str"/>
      <c r="AZ212" s="37" t="str"/>
      <c r="BA212" s="37" t="str"/>
      <c r="BB212" s="37" t="str"/>
      <c r="BC212" s="37" t="str"/>
      <c r="BD212" s="37" t="str"/>
      <c r="BE212" s="37" t="str"/>
      <c r="BF212" s="37" t="str"/>
      <c r="BG212" s="37" t="str"/>
      <c r="BH212" s="37" t="str"/>
      <c r="BI212" s="37" t="str"/>
      <c r="BJ212" s="37" t="str"/>
      <c r="BK212" s="37" t="str"/>
      <c r="BL212" s="37" t="str"/>
      <c r="BM212" s="37" t="str"/>
      <c r="BN212" s="37" t="str"/>
      <c r="BO212" s="37" t="str"/>
      <c r="BP212" s="37" t="str"/>
      <c r="BQ212" s="37" t="str"/>
      <c r="BR212" s="37" t="str"/>
      <c r="BS212" s="37" t="str"/>
      <c r="BT212" s="37" t="str"/>
      <c r="BU212" s="37" t="str"/>
      <c r="BV212" s="37" t="str"/>
      <c r="BW212" s="37" t="str"/>
      <c r="BX212" s="37" t="str"/>
      <c r="BY212" s="37" t="str"/>
      <c r="BZ212" s="37" t="str"/>
      <c r="CA212" s="37" t="str"/>
      <c r="CB212" s="37" t="str"/>
      <c r="CC212" s="37" t="str"/>
      <c r="CD212" s="37" t="str"/>
      <c r="CE212" s="37" t="str"/>
      <c r="CF212" s="37" t="str"/>
      <c r="CG212" s="37" t="str"/>
      <c r="CH212" s="37" t="str"/>
      <c r="CI212" s="37" t="str"/>
      <c r="CJ212" s="37" t="str"/>
      <c r="CK212" s="37" t="str"/>
      <c r="CL212" s="37" t="str"/>
      <c r="CM212" s="37" t="str"/>
      <c r="CN212" s="37" t="str"/>
      <c r="CO212" s="37" t="str"/>
      <c r="CP212" s="37" t="str"/>
      <c r="CQ212" s="37" t="str"/>
      <c r="CR212" s="37" t="str"/>
      <c r="CS212" s="37" t="str"/>
      <c r="CT212" s="37" t="str"/>
      <c r="CU212" s="37" t="str"/>
      <c r="CV212" s="37" t="str"/>
      <c r="CW212" s="37" t="str"/>
      <c r="CX212" s="37" t="str"/>
      <c r="CY212" s="37" t="str"/>
      <c r="CZ212" s="37" t="str"/>
      <c r="DA212" s="37" t="str"/>
      <c r="DB212" s="37" t="str"/>
      <c r="DC212" s="37" t="str"/>
      <c r="DD212" s="37" t="str"/>
      <c r="DE212" s="37" t="str"/>
      <c r="DF212" s="37" t="str"/>
      <c r="DG212" s="37" t="str"/>
      <c r="DH212" s="37" t="str"/>
      <c r="DI212" s="37" t="str"/>
      <c r="DJ212" s="37" t="str"/>
      <c r="DK212" s="37" t="str"/>
      <c r="DL212" s="37" t="str"/>
      <c r="DM212" s="37" t="str"/>
      <c r="DN212" s="37" t="str"/>
      <c r="DO212" s="37" t="str"/>
      <c r="DP212" s="37" t="str"/>
      <c r="DQ212" s="37" t="str"/>
      <c r="DR212" s="37" t="str"/>
      <c r="DS212" s="37" t="str"/>
      <c r="DT212" s="37" t="str"/>
      <c r="DU212" s="37" t="str"/>
      <c r="DV212" s="37" t="str"/>
      <c r="DW212" s="37" t="str"/>
      <c r="DX212" s="37" t="str"/>
      <c r="DY212" s="37" t="str"/>
      <c r="DZ212" s="37" t="str"/>
      <c r="EA212" s="37" t="str"/>
      <c r="EB212" s="37" t="str"/>
      <c r="EC212" s="37" t="str"/>
      <c r="ED212" s="37" t="str"/>
      <c r="EE212" s="37" t="str"/>
      <c r="EF212" s="37" t="str"/>
      <c r="EG212" s="37" t="str"/>
      <c r="EH212" s="37" t="str"/>
      <c r="EI212" s="37" t="str"/>
      <c r="EJ212" s="37" t="str"/>
      <c r="EK212" s="37" t="str"/>
      <c r="EL212" s="37" t="str"/>
      <c r="EM212" s="37" t="str"/>
    </row>
    <row r="213">
      <c r="B213" s="37" t="str"/>
      <c r="C213" s="37" t="str"/>
      <c r="D213" s="37" t="str"/>
      <c r="E213" s="37" t="str"/>
      <c r="F213" s="37" t="str"/>
      <c r="G213" s="37" t="str"/>
      <c r="H213" s="37" t="str"/>
      <c r="I213" s="37" t="str"/>
      <c r="J213" s="37" t="str"/>
      <c r="K213" s="37" t="str"/>
      <c r="L213" s="37" t="str"/>
      <c r="M213" s="37" t="str"/>
      <c r="N213" s="37" t="str"/>
      <c r="O213" s="37" t="str"/>
      <c r="P213" s="37" t="str"/>
      <c r="Q213" s="37" t="str"/>
      <c r="R213" s="37" t="str"/>
      <c r="S213" s="37" t="str"/>
      <c r="T213" s="37" t="str"/>
      <c r="U213" s="37" t="str"/>
      <c r="V213" s="37" t="str"/>
      <c r="W213" s="37" t="str"/>
      <c r="X213" s="37" t="str"/>
      <c r="Y213" s="37" t="str"/>
      <c r="Z213" s="37" t="str"/>
      <c r="AA213" s="37" t="str"/>
      <c r="AB213" s="37" t="str"/>
      <c r="AC213" s="37" t="str"/>
      <c r="AD213" s="37" t="str"/>
      <c r="AE213" s="37" t="str"/>
      <c r="AF213" s="37" t="str"/>
      <c r="AG213" s="37" t="str"/>
      <c r="AH213" s="37" t="str"/>
      <c r="AI213" s="37" t="str"/>
      <c r="AJ213" s="37" t="str"/>
      <c r="AK213" s="37" t="str"/>
      <c r="AL213" s="37" t="str"/>
      <c r="AM213" s="37" t="str"/>
      <c r="AN213" s="37" t="str"/>
      <c r="AO213" s="37" t="str"/>
      <c r="AP213" s="37" t="str"/>
      <c r="AQ213" s="37" t="str"/>
      <c r="AR213" s="37" t="str"/>
      <c r="AS213" s="37" t="str"/>
      <c r="AT213" s="37" t="str"/>
      <c r="AU213" s="37" t="str"/>
      <c r="AV213" s="37" t="str"/>
      <c r="AW213" s="37" t="str"/>
      <c r="AX213" s="37" t="str"/>
      <c r="AY213" s="37" t="str"/>
      <c r="AZ213" s="37" t="str"/>
      <c r="BA213" s="37" t="str"/>
      <c r="BB213" s="37" t="str"/>
      <c r="BC213" s="37" t="str"/>
      <c r="BD213" s="37" t="str"/>
      <c r="BE213" s="37" t="str"/>
      <c r="BF213" s="37" t="str"/>
      <c r="BG213" s="37" t="str"/>
      <c r="BH213" s="37" t="str"/>
      <c r="BI213" s="37" t="str"/>
      <c r="BJ213" s="37" t="str"/>
      <c r="BK213" s="37" t="str"/>
      <c r="BL213" s="37" t="str"/>
      <c r="BM213" s="37" t="str"/>
      <c r="BN213" s="37" t="str"/>
      <c r="BO213" s="37" t="str"/>
      <c r="BP213" s="37" t="str"/>
      <c r="BQ213" s="37" t="str"/>
      <c r="BR213" s="37" t="str"/>
      <c r="BS213" s="37" t="str"/>
      <c r="BT213" s="37" t="str"/>
      <c r="BU213" s="37" t="str"/>
      <c r="BV213" s="37" t="str"/>
      <c r="BW213" s="37" t="str"/>
      <c r="BX213" s="37" t="str"/>
      <c r="BY213" s="37" t="str"/>
      <c r="BZ213" s="37" t="str"/>
      <c r="CA213" s="37" t="str"/>
      <c r="CB213" s="37" t="str"/>
      <c r="CC213" s="37" t="str"/>
      <c r="CD213" s="37" t="str"/>
      <c r="CE213" s="37" t="str"/>
      <c r="CF213" s="37" t="str"/>
      <c r="CG213" s="37" t="str"/>
      <c r="CH213" s="37" t="str"/>
      <c r="CI213" s="37" t="str"/>
      <c r="CJ213" s="37" t="str"/>
      <c r="CK213" s="37" t="str"/>
      <c r="CL213" s="37" t="str"/>
      <c r="CM213" s="37" t="str"/>
      <c r="CN213" s="37" t="str"/>
      <c r="CO213" s="37" t="str"/>
      <c r="CP213" s="37" t="str"/>
      <c r="CQ213" s="37" t="str"/>
      <c r="CR213" s="37" t="str"/>
      <c r="CS213" s="37" t="str"/>
      <c r="CT213" s="37" t="str"/>
      <c r="CU213" s="37" t="str"/>
      <c r="CV213" s="37" t="str"/>
      <c r="CW213" s="37" t="str"/>
      <c r="CX213" s="37" t="str"/>
      <c r="CY213" s="37" t="str"/>
      <c r="CZ213" s="37" t="str"/>
      <c r="DA213" s="37" t="str"/>
      <c r="DB213" s="37" t="str"/>
      <c r="DC213" s="37" t="str"/>
      <c r="DD213" s="37" t="str"/>
      <c r="DE213" s="37" t="str"/>
      <c r="DF213" s="37" t="str"/>
      <c r="DG213" s="37" t="str"/>
      <c r="DH213" s="37" t="str"/>
      <c r="DI213" s="37" t="str"/>
      <c r="DJ213" s="37" t="str"/>
      <c r="DK213" s="37" t="str"/>
      <c r="DL213" s="37" t="str"/>
      <c r="DM213" s="37" t="str"/>
      <c r="DN213" s="37" t="str"/>
      <c r="DO213" s="37" t="str"/>
      <c r="DP213" s="37" t="str"/>
      <c r="DQ213" s="37" t="str"/>
      <c r="DR213" s="37" t="str"/>
      <c r="DS213" s="37" t="str"/>
      <c r="DT213" s="37" t="str"/>
      <c r="DU213" s="37" t="str"/>
      <c r="DV213" s="37" t="str"/>
      <c r="DW213" s="37" t="str"/>
      <c r="DX213" s="37" t="str"/>
      <c r="DY213" s="37" t="str"/>
      <c r="DZ213" s="37" t="str"/>
      <c r="EA213" s="37" t="str"/>
      <c r="EB213" s="37" t="str"/>
      <c r="EC213" s="37" t="str"/>
      <c r="ED213" s="37" t="str"/>
      <c r="EE213" s="37" t="str"/>
      <c r="EF213" s="37" t="str"/>
      <c r="EG213" s="37" t="str"/>
      <c r="EH213" s="37" t="str"/>
      <c r="EI213" s="37" t="str"/>
      <c r="EJ213" s="37" t="str"/>
      <c r="EK213" s="37" t="str"/>
      <c r="EL213" s="37" t="str"/>
      <c r="EM213" s="37" t="str"/>
    </row>
    <row r="214">
      <c r="B214" s="37" t="str"/>
      <c r="C214" s="37" t="str"/>
      <c r="D214" s="37" t="str"/>
      <c r="E214" s="37" t="str"/>
      <c r="F214" s="37" t="str"/>
      <c r="G214" s="37" t="str"/>
      <c r="H214" s="37" t="str"/>
      <c r="I214" s="37" t="str"/>
      <c r="J214" s="37" t="str"/>
      <c r="K214" s="37" t="str"/>
      <c r="L214" s="37" t="str"/>
      <c r="M214" s="37" t="str"/>
      <c r="N214" s="37" t="str"/>
      <c r="O214" s="37" t="str"/>
      <c r="P214" s="37" t="str"/>
      <c r="Q214" s="37" t="str"/>
      <c r="R214" s="37" t="str"/>
      <c r="S214" s="37" t="str"/>
      <c r="T214" s="37" t="str"/>
      <c r="U214" s="37" t="str"/>
      <c r="V214" s="37" t="str"/>
      <c r="W214" s="37" t="str"/>
      <c r="X214" s="37" t="str"/>
      <c r="Y214" s="37" t="str"/>
      <c r="Z214" s="37" t="str"/>
      <c r="AA214" s="37" t="str"/>
      <c r="AB214" s="37" t="str"/>
      <c r="AC214" s="37" t="str"/>
      <c r="AD214" s="37" t="str"/>
      <c r="AE214" s="37" t="str"/>
      <c r="AF214" s="37" t="str"/>
      <c r="AG214" s="37" t="str"/>
      <c r="AH214" s="37" t="str"/>
      <c r="AI214" s="37" t="str"/>
      <c r="AJ214" s="37" t="str"/>
      <c r="AK214" s="37" t="str"/>
      <c r="AL214" s="37" t="str"/>
      <c r="AM214" s="37" t="str"/>
      <c r="AN214" s="37" t="str"/>
      <c r="AO214" s="37" t="str"/>
      <c r="AP214" s="37" t="str"/>
      <c r="AQ214" s="37" t="str"/>
      <c r="AR214" s="37" t="str"/>
      <c r="AS214" s="37" t="str"/>
      <c r="AT214" s="37" t="str"/>
      <c r="AU214" s="37" t="str"/>
      <c r="AV214" s="37" t="str"/>
      <c r="AW214" s="37" t="str"/>
      <c r="AX214" s="37" t="str"/>
      <c r="AY214" s="37" t="str"/>
      <c r="AZ214" s="37" t="str"/>
      <c r="BA214" s="37" t="str"/>
      <c r="BB214" s="37" t="str"/>
      <c r="BC214" s="37" t="str"/>
      <c r="BD214" s="37" t="str"/>
      <c r="BE214" s="37" t="str"/>
      <c r="BF214" s="37" t="str"/>
      <c r="BG214" s="37" t="str"/>
      <c r="BH214" s="37" t="str"/>
      <c r="BI214" s="37" t="str"/>
      <c r="BJ214" s="37" t="str"/>
      <c r="BK214" s="37" t="str"/>
      <c r="BL214" s="37" t="str"/>
      <c r="BM214" s="37" t="str"/>
      <c r="BN214" s="37" t="str"/>
      <c r="BO214" s="37" t="str"/>
      <c r="BP214" s="37" t="str"/>
      <c r="BQ214" s="37" t="str"/>
      <c r="BR214" s="37" t="str"/>
      <c r="BS214" s="37" t="str"/>
      <c r="BT214" s="37" t="str"/>
      <c r="BU214" s="37" t="str"/>
      <c r="BV214" s="37" t="str"/>
      <c r="BW214" s="37" t="str"/>
      <c r="BX214" s="37" t="str"/>
      <c r="BY214" s="37" t="str"/>
      <c r="BZ214" s="37" t="str"/>
      <c r="CA214" s="37" t="str"/>
      <c r="CB214" s="37" t="str"/>
      <c r="CC214" s="37" t="str"/>
      <c r="CD214" s="37" t="str"/>
      <c r="CE214" s="37" t="str"/>
      <c r="CF214" s="37" t="str"/>
      <c r="CG214" s="37" t="str"/>
      <c r="CH214" s="37" t="str"/>
      <c r="CI214" s="37" t="str"/>
      <c r="CJ214" s="37" t="str"/>
      <c r="CK214" s="37" t="str"/>
      <c r="CL214" s="37" t="str"/>
      <c r="CM214" s="37" t="str"/>
      <c r="CN214" s="37" t="str"/>
      <c r="CO214" s="37" t="str"/>
      <c r="CP214" s="37" t="str"/>
      <c r="CQ214" s="37" t="str"/>
      <c r="CR214" s="37" t="str"/>
      <c r="CS214" s="37" t="str"/>
      <c r="CT214" s="37" t="str"/>
      <c r="CU214" s="37" t="str"/>
      <c r="CV214" s="37" t="str"/>
      <c r="CW214" s="37" t="str"/>
      <c r="CX214" s="37" t="str"/>
      <c r="CY214" s="37" t="str"/>
      <c r="CZ214" s="37" t="str"/>
      <c r="DA214" s="37" t="str"/>
      <c r="DB214" s="37" t="str"/>
      <c r="DC214" s="37" t="str"/>
      <c r="DD214" s="37" t="str"/>
      <c r="DE214" s="37" t="str"/>
      <c r="DF214" s="37" t="str"/>
      <c r="DG214" s="37" t="str"/>
      <c r="DH214" s="37" t="str"/>
      <c r="DI214" s="37" t="str"/>
      <c r="DJ214" s="37" t="str"/>
      <c r="DK214" s="37" t="str"/>
      <c r="DL214" s="37" t="str"/>
      <c r="DM214" s="37" t="str"/>
      <c r="DN214" s="37" t="str"/>
      <c r="DO214" s="37" t="str"/>
      <c r="DP214" s="37" t="str"/>
      <c r="DQ214" s="37" t="str"/>
      <c r="DR214" s="37" t="str"/>
      <c r="DS214" s="37" t="str"/>
      <c r="DT214" s="37" t="str"/>
      <c r="DU214" s="37" t="str"/>
      <c r="DV214" s="37" t="str"/>
      <c r="DW214" s="37" t="str"/>
      <c r="DX214" s="37" t="str"/>
      <c r="DY214" s="37" t="str"/>
      <c r="DZ214" s="37" t="str"/>
      <c r="EA214" s="37" t="str"/>
      <c r="EB214" s="37" t="str"/>
      <c r="EC214" s="37" t="str"/>
      <c r="ED214" s="37" t="str"/>
      <c r="EE214" s="37" t="str"/>
      <c r="EF214" s="37" t="str"/>
      <c r="EG214" s="37" t="str"/>
      <c r="EH214" s="37" t="str"/>
      <c r="EI214" s="37" t="str"/>
      <c r="EJ214" s="37" t="str"/>
      <c r="EK214" s="37" t="str"/>
      <c r="EL214" s="37" t="str"/>
      <c r="EM214" s="37" t="str"/>
    </row>
    <row r="215">
      <c r="B215" s="37" t="str"/>
      <c r="C215" s="37" t="str"/>
      <c r="D215" s="37" t="str"/>
      <c r="E215" s="37" t="str"/>
      <c r="F215" s="37" t="str"/>
      <c r="G215" s="37" t="str"/>
      <c r="H215" s="37" t="str"/>
      <c r="I215" s="37" t="str"/>
      <c r="J215" s="37" t="str"/>
      <c r="K215" s="37" t="str"/>
      <c r="L215" s="37" t="str"/>
      <c r="M215" s="37" t="str"/>
      <c r="N215" s="37" t="str"/>
      <c r="O215" s="37" t="str"/>
      <c r="P215" s="37" t="str"/>
      <c r="Q215" s="37" t="str"/>
      <c r="R215" s="37" t="str"/>
      <c r="S215" s="37" t="str"/>
      <c r="T215" s="37" t="str"/>
      <c r="U215" s="37" t="str"/>
      <c r="V215" s="37" t="str"/>
      <c r="W215" s="37" t="str"/>
      <c r="X215" s="37" t="str"/>
      <c r="Y215" s="37" t="str"/>
      <c r="Z215" s="37" t="str"/>
      <c r="AA215" s="37" t="str"/>
      <c r="AB215" s="37" t="str"/>
      <c r="AC215" s="37" t="str"/>
      <c r="AD215" s="37" t="str"/>
      <c r="AE215" s="37" t="str"/>
      <c r="AF215" s="37" t="str"/>
      <c r="AG215" s="37" t="str"/>
      <c r="AH215" s="37" t="str"/>
      <c r="AI215" s="37" t="str"/>
      <c r="AJ215" s="37" t="str"/>
      <c r="AK215" s="37" t="str"/>
      <c r="AL215" s="37" t="str"/>
      <c r="AM215" s="37" t="str"/>
      <c r="AN215" s="37" t="str"/>
      <c r="AO215" s="37" t="str"/>
      <c r="AP215" s="37" t="str"/>
      <c r="AQ215" s="37" t="str"/>
      <c r="AR215" s="37" t="str"/>
      <c r="AS215" s="37" t="str"/>
      <c r="AT215" s="37" t="str"/>
      <c r="AU215" s="37" t="str"/>
      <c r="AV215" s="37" t="str"/>
      <c r="AW215" s="37" t="str"/>
      <c r="AX215" s="37" t="str"/>
      <c r="AY215" s="37" t="str"/>
      <c r="AZ215" s="37" t="str"/>
      <c r="BA215" s="37" t="str"/>
      <c r="BB215" s="37" t="str"/>
      <c r="BC215" s="37" t="str"/>
      <c r="BD215" s="37" t="str"/>
      <c r="BE215" s="37" t="str"/>
      <c r="BF215" s="37" t="str"/>
      <c r="BG215" s="37" t="str"/>
      <c r="BH215" s="37" t="str"/>
      <c r="BI215" s="37" t="str"/>
      <c r="BJ215" s="37" t="str"/>
      <c r="BK215" s="37" t="str"/>
      <c r="BL215" s="37" t="str"/>
      <c r="BM215" s="37" t="str"/>
      <c r="BN215" s="37" t="str"/>
      <c r="BO215" s="37" t="str"/>
      <c r="BP215" s="37" t="str"/>
      <c r="BQ215" s="37" t="str"/>
      <c r="BR215" s="37" t="str"/>
      <c r="BS215" s="37" t="str"/>
      <c r="BT215" s="37" t="str"/>
      <c r="BU215" s="37" t="str"/>
      <c r="BV215" s="37" t="str"/>
      <c r="BW215" s="37" t="str"/>
      <c r="BX215" s="37" t="str"/>
      <c r="BY215" s="37" t="str"/>
      <c r="BZ215" s="37" t="str"/>
      <c r="CA215" s="37" t="str"/>
      <c r="CB215" s="37" t="str"/>
      <c r="CC215" s="37" t="str"/>
      <c r="CD215" s="37" t="str"/>
      <c r="CE215" s="37" t="str"/>
      <c r="CF215" s="37" t="str"/>
      <c r="CG215" s="37" t="str"/>
      <c r="CH215" s="37" t="str"/>
      <c r="CI215" s="37" t="str"/>
      <c r="CJ215" s="37" t="str"/>
      <c r="CK215" s="37" t="str"/>
      <c r="CL215" s="37" t="str"/>
      <c r="CM215" s="37" t="str"/>
      <c r="CN215" s="37" t="str"/>
      <c r="CO215" s="37" t="str"/>
      <c r="CP215" s="37" t="str"/>
      <c r="CQ215" s="37" t="str"/>
      <c r="CR215" s="37" t="str"/>
      <c r="CS215" s="37" t="str"/>
      <c r="CT215" s="37" t="str"/>
      <c r="CU215" s="37" t="str"/>
      <c r="CV215" s="37" t="str"/>
      <c r="CW215" s="37" t="str"/>
      <c r="CX215" s="37" t="str"/>
      <c r="CY215" s="37" t="str"/>
      <c r="CZ215" s="37" t="str"/>
      <c r="DA215" s="37" t="str"/>
      <c r="DB215" s="37" t="str"/>
      <c r="DC215" s="37" t="str"/>
      <c r="DD215" s="37" t="str"/>
      <c r="DE215" s="37" t="str"/>
      <c r="DF215" s="37" t="str"/>
      <c r="DG215" s="37" t="str"/>
      <c r="DH215" s="37" t="str"/>
      <c r="DI215" s="37" t="str"/>
      <c r="DJ215" s="37" t="str"/>
      <c r="DK215" s="37" t="str"/>
      <c r="DL215" s="37" t="str"/>
      <c r="DM215" s="37" t="str"/>
      <c r="DN215" s="37" t="str"/>
      <c r="DO215" s="37" t="str"/>
      <c r="DP215" s="37" t="str"/>
      <c r="DQ215" s="37" t="str"/>
      <c r="DR215" s="37" t="str"/>
      <c r="DS215" s="37" t="str"/>
      <c r="DT215" s="37" t="str"/>
      <c r="DU215" s="37" t="str"/>
      <c r="DV215" s="37" t="str"/>
      <c r="DW215" s="37" t="str"/>
      <c r="DX215" s="37" t="str"/>
      <c r="DY215" s="37" t="str"/>
      <c r="DZ215" s="37" t="str"/>
      <c r="EA215" s="37" t="str"/>
      <c r="EB215" s="37" t="str"/>
      <c r="EC215" s="37" t="str"/>
      <c r="ED215" s="37" t="str"/>
      <c r="EE215" s="37" t="str"/>
      <c r="EF215" s="37" t="str"/>
      <c r="EG215" s="37" t="str"/>
      <c r="EH215" s="37" t="str"/>
      <c r="EI215" s="37" t="str"/>
      <c r="EJ215" s="37" t="str"/>
      <c r="EK215" s="37" t="str"/>
      <c r="EL215" s="37" t="str"/>
      <c r="EM215" s="37" t="str"/>
    </row>
    <row r="216">
      <c r="B216" s="37" t="str"/>
      <c r="C216" s="37" t="str"/>
      <c r="D216" s="37" t="str"/>
      <c r="E216" s="37" t="str"/>
      <c r="F216" s="37" t="str"/>
      <c r="G216" s="37" t="str"/>
      <c r="H216" s="37" t="str"/>
      <c r="I216" s="37" t="str"/>
      <c r="J216" s="37" t="str"/>
      <c r="K216" s="37" t="str"/>
      <c r="L216" s="37" t="str"/>
      <c r="M216" s="37" t="str"/>
      <c r="N216" s="37" t="str"/>
      <c r="O216" s="37" t="str"/>
      <c r="P216" s="37" t="str"/>
      <c r="Q216" s="37" t="str"/>
      <c r="R216" s="37" t="str"/>
      <c r="S216" s="37" t="str"/>
      <c r="T216" s="37" t="str"/>
      <c r="U216" s="37" t="str"/>
      <c r="V216" s="37" t="str"/>
      <c r="W216" s="37" t="str"/>
      <c r="X216" s="37" t="str"/>
      <c r="Y216" s="37" t="str"/>
      <c r="Z216" s="37" t="str"/>
      <c r="AA216" s="37" t="str"/>
      <c r="AB216" s="37" t="str"/>
      <c r="AC216" s="37" t="str"/>
      <c r="AD216" s="37" t="str"/>
      <c r="AE216" s="37" t="str"/>
      <c r="AF216" s="37" t="str"/>
      <c r="AG216" s="37" t="str"/>
      <c r="AH216" s="37" t="str"/>
      <c r="AI216" s="37" t="str"/>
      <c r="AJ216" s="37" t="str"/>
      <c r="AK216" s="37" t="str"/>
      <c r="AL216" s="37" t="str"/>
      <c r="AM216" s="37" t="str"/>
      <c r="AN216" s="37" t="str"/>
      <c r="AO216" s="37" t="str"/>
      <c r="AP216" s="37" t="str"/>
      <c r="AQ216" s="37" t="str"/>
      <c r="AR216" s="37" t="str"/>
      <c r="AS216" s="37" t="str"/>
      <c r="AT216" s="37" t="str"/>
      <c r="AU216" s="37" t="str"/>
      <c r="AV216" s="37" t="str"/>
      <c r="AW216" s="37" t="str"/>
      <c r="AX216" s="37" t="str"/>
      <c r="AY216" s="37" t="str"/>
      <c r="AZ216" s="37" t="str"/>
      <c r="BA216" s="37" t="str"/>
      <c r="BB216" s="37" t="str"/>
      <c r="BC216" s="37" t="str"/>
      <c r="BD216" s="37" t="str"/>
      <c r="BE216" s="37" t="str"/>
      <c r="BF216" s="37" t="str"/>
      <c r="BG216" s="37" t="str"/>
      <c r="BH216" s="37" t="str"/>
      <c r="BI216" s="37" t="str"/>
      <c r="BJ216" s="37" t="str"/>
      <c r="BK216" s="37" t="str"/>
      <c r="BL216" s="37" t="str"/>
      <c r="BM216" s="37" t="str"/>
      <c r="BN216" s="37" t="str"/>
      <c r="BO216" s="37" t="str"/>
      <c r="BP216" s="37" t="str"/>
      <c r="BQ216" s="37" t="str"/>
      <c r="BR216" s="37" t="str"/>
      <c r="BS216" s="37" t="str"/>
      <c r="BT216" s="37" t="str"/>
      <c r="BU216" s="37" t="str"/>
      <c r="BV216" s="37" t="str"/>
      <c r="BW216" s="37" t="str"/>
      <c r="BX216" s="37" t="str"/>
      <c r="BY216" s="37" t="str"/>
      <c r="BZ216" s="37" t="str"/>
      <c r="CA216" s="37" t="str"/>
      <c r="CB216" s="37" t="str"/>
      <c r="CC216" s="37" t="str"/>
      <c r="CD216" s="37" t="str"/>
      <c r="CE216" s="37" t="str"/>
      <c r="CF216" s="37" t="str"/>
      <c r="CG216" s="37" t="str"/>
      <c r="CH216" s="37" t="str"/>
      <c r="CI216" s="37" t="str"/>
      <c r="CJ216" s="37" t="str"/>
      <c r="CK216" s="37" t="str"/>
      <c r="CL216" s="37" t="str"/>
      <c r="CM216" s="37" t="str"/>
      <c r="CN216" s="37" t="str"/>
      <c r="CO216" s="37" t="str"/>
      <c r="CP216" s="37" t="str"/>
      <c r="CQ216" s="37" t="str"/>
      <c r="CR216" s="37" t="str"/>
      <c r="CS216" s="37" t="str"/>
      <c r="CT216" s="37" t="str"/>
      <c r="CU216" s="37" t="str"/>
      <c r="CV216" s="37" t="str"/>
      <c r="CW216" s="37" t="str"/>
      <c r="CX216" s="37" t="str"/>
      <c r="CY216" s="37" t="str"/>
      <c r="CZ216" s="37" t="str"/>
      <c r="DA216" s="37" t="str"/>
      <c r="DB216" s="37" t="str"/>
      <c r="DC216" s="37" t="str"/>
      <c r="DD216" s="37" t="str"/>
      <c r="DE216" s="37" t="str"/>
      <c r="DF216" s="37" t="str"/>
      <c r="DG216" s="37" t="str"/>
      <c r="DH216" s="37" t="str"/>
      <c r="DI216" s="37" t="str"/>
      <c r="DJ216" s="37" t="str"/>
      <c r="DK216" s="37" t="str"/>
      <c r="DL216" s="37" t="str"/>
      <c r="DM216" s="37" t="str"/>
      <c r="DN216" s="37" t="str"/>
      <c r="DO216" s="37" t="str"/>
      <c r="DP216" s="37" t="str"/>
      <c r="DQ216" s="37" t="str"/>
      <c r="DR216" s="37" t="str"/>
      <c r="DS216" s="37" t="str"/>
      <c r="DT216" s="37" t="str"/>
      <c r="DU216" s="37" t="str"/>
      <c r="DV216" s="37" t="str"/>
      <c r="DW216" s="37" t="str"/>
      <c r="DX216" s="37" t="str"/>
      <c r="DY216" s="37" t="str"/>
      <c r="DZ216" s="37" t="str"/>
      <c r="EA216" s="37" t="str"/>
      <c r="EB216" s="37" t="str"/>
      <c r="EC216" s="37" t="str"/>
      <c r="ED216" s="37" t="str"/>
      <c r="EE216" s="37" t="str"/>
      <c r="EF216" s="37" t="str"/>
      <c r="EG216" s="37" t="str"/>
      <c r="EH216" s="37" t="str"/>
      <c r="EI216" s="37" t="str"/>
      <c r="EJ216" s="37" t="str"/>
      <c r="EK216" s="37" t="str"/>
      <c r="EL216" s="37" t="str"/>
      <c r="EM216" s="37" t="str"/>
    </row>
    <row r="217">
      <c r="B217" s="37" t="str"/>
      <c r="C217" s="37" t="str"/>
      <c r="D217" s="37" t="str"/>
      <c r="E217" s="37" t="str"/>
      <c r="F217" s="37" t="str"/>
      <c r="G217" s="37" t="str"/>
      <c r="H217" s="37" t="str"/>
      <c r="I217" s="37" t="str"/>
      <c r="J217" s="37" t="str"/>
      <c r="K217" s="37" t="str"/>
      <c r="L217" s="37" t="str"/>
      <c r="M217" s="37" t="str"/>
      <c r="N217" s="37" t="str"/>
      <c r="O217" s="37" t="str"/>
      <c r="P217" s="37" t="str"/>
      <c r="Q217" s="37" t="str"/>
      <c r="R217" s="37" t="str"/>
      <c r="S217" s="37" t="str"/>
      <c r="T217" s="37" t="str"/>
      <c r="U217" s="37" t="str"/>
      <c r="V217" s="37" t="str"/>
      <c r="W217" s="37" t="str"/>
      <c r="X217" s="37" t="str"/>
      <c r="Y217" s="37" t="str"/>
      <c r="Z217" s="37" t="str"/>
      <c r="AA217" s="37" t="str"/>
      <c r="AB217" s="37" t="str"/>
      <c r="AC217" s="37" t="str"/>
      <c r="AD217" s="37" t="str"/>
      <c r="AE217" s="37" t="str"/>
      <c r="AF217" s="37" t="str"/>
      <c r="AG217" s="37" t="str"/>
      <c r="AH217" s="37" t="str"/>
      <c r="AI217" s="37" t="str"/>
      <c r="AJ217" s="37" t="str"/>
      <c r="AK217" s="37" t="str"/>
      <c r="AL217" s="37" t="str"/>
      <c r="AM217" s="37" t="str"/>
      <c r="AN217" s="37" t="str"/>
      <c r="AO217" s="37" t="str"/>
      <c r="AP217" s="37" t="str"/>
      <c r="AQ217" s="37" t="str"/>
      <c r="AR217" s="37" t="str"/>
      <c r="AS217" s="37" t="str"/>
      <c r="AT217" s="37" t="str"/>
      <c r="AU217" s="37" t="str"/>
      <c r="AV217" s="37" t="str"/>
      <c r="AW217" s="37" t="str"/>
      <c r="AX217" s="37" t="str"/>
      <c r="AY217" s="37" t="str"/>
      <c r="AZ217" s="37" t="str"/>
      <c r="BA217" s="37" t="str"/>
      <c r="BB217" s="37" t="str"/>
      <c r="BC217" s="37" t="str"/>
      <c r="BD217" s="37" t="str"/>
      <c r="BE217" s="37" t="str"/>
      <c r="BF217" s="37" t="str"/>
      <c r="BG217" s="37" t="str"/>
      <c r="BH217" s="37" t="str"/>
      <c r="BI217" s="37" t="str"/>
      <c r="BJ217" s="37" t="str"/>
      <c r="BK217" s="37" t="str"/>
      <c r="BL217" s="37" t="str"/>
      <c r="BM217" s="37" t="str"/>
      <c r="BN217" s="37" t="str"/>
      <c r="BO217" s="37" t="str"/>
      <c r="BP217" s="37" t="str"/>
      <c r="BQ217" s="37" t="str"/>
      <c r="BR217" s="37" t="str"/>
      <c r="BS217" s="37" t="str"/>
      <c r="BT217" s="37" t="str"/>
      <c r="BU217" s="37" t="str"/>
      <c r="BV217" s="37" t="str"/>
      <c r="BW217" s="37" t="str"/>
      <c r="BX217" s="37" t="str"/>
      <c r="BY217" s="37" t="str"/>
      <c r="BZ217" s="37" t="str"/>
      <c r="CA217" s="37" t="str"/>
      <c r="CB217" s="37" t="str"/>
      <c r="CC217" s="37" t="str"/>
      <c r="CD217" s="37" t="str"/>
      <c r="CE217" s="37" t="str"/>
      <c r="CF217" s="37" t="str"/>
      <c r="CG217" s="37" t="str"/>
      <c r="CH217" s="37" t="str"/>
      <c r="CI217" s="37" t="str"/>
      <c r="CJ217" s="37" t="str"/>
      <c r="CK217" s="37" t="str"/>
      <c r="CL217" s="37" t="str"/>
      <c r="CM217" s="37" t="str"/>
      <c r="CN217" s="37" t="str"/>
      <c r="CO217" s="37" t="str"/>
      <c r="CP217" s="37" t="str"/>
      <c r="CQ217" s="37" t="str"/>
      <c r="CR217" s="37" t="str"/>
      <c r="CS217" s="37" t="str"/>
      <c r="CT217" s="37" t="str"/>
      <c r="CU217" s="37" t="str"/>
      <c r="CV217" s="37" t="str"/>
      <c r="CW217" s="37" t="str"/>
      <c r="CX217" s="37" t="str"/>
      <c r="CY217" s="37" t="str"/>
      <c r="CZ217" s="37" t="str"/>
      <c r="DA217" s="37" t="str"/>
      <c r="DB217" s="37" t="str"/>
      <c r="DC217" s="37" t="str"/>
      <c r="DD217" s="37" t="str"/>
      <c r="DE217" s="37" t="str"/>
      <c r="DF217" s="37" t="str"/>
      <c r="DG217" s="37" t="str"/>
      <c r="DH217" s="37" t="str"/>
      <c r="DI217" s="37" t="str"/>
      <c r="DJ217" s="37" t="str"/>
      <c r="DK217" s="37" t="str"/>
      <c r="DL217" s="37" t="str"/>
      <c r="DM217" s="37" t="str"/>
      <c r="DN217" s="37" t="str"/>
      <c r="DO217" s="37" t="str"/>
      <c r="DP217" s="37" t="str"/>
      <c r="DQ217" s="37" t="str"/>
      <c r="DR217" s="37" t="str"/>
      <c r="DS217" s="37" t="str"/>
      <c r="DT217" s="37" t="str"/>
      <c r="DU217" s="37" t="str"/>
      <c r="DV217" s="37" t="str"/>
      <c r="DW217" s="37" t="str"/>
      <c r="DX217" s="37" t="str"/>
      <c r="DY217" s="37" t="str"/>
      <c r="DZ217" s="37" t="str"/>
      <c r="EA217" s="37" t="str"/>
      <c r="EB217" s="37" t="str"/>
      <c r="EC217" s="37" t="str"/>
      <c r="ED217" s="37" t="str"/>
      <c r="EE217" s="37" t="str"/>
      <c r="EF217" s="37" t="str"/>
      <c r="EG217" s="37" t="str"/>
      <c r="EH217" s="37" t="str"/>
      <c r="EI217" s="37" t="str"/>
      <c r="EJ217" s="37" t="str"/>
      <c r="EK217" s="37" t="str"/>
      <c r="EL217" s="37" t="str"/>
      <c r="EM217" s="37" t="str"/>
    </row>
    <row r="218">
      <c r="B218" s="37" t="str"/>
      <c r="C218" s="37" t="str"/>
      <c r="D218" s="37" t="str"/>
      <c r="E218" s="37" t="str"/>
      <c r="F218" s="37" t="str"/>
      <c r="G218" s="37" t="str"/>
      <c r="H218" s="37" t="str"/>
      <c r="I218" s="37" t="str"/>
      <c r="J218" s="37" t="str"/>
      <c r="K218" s="37" t="str"/>
      <c r="L218" s="37" t="str"/>
      <c r="M218" s="37" t="str"/>
      <c r="N218" s="37" t="str"/>
      <c r="O218" s="37" t="str"/>
      <c r="P218" s="37" t="str"/>
      <c r="Q218" s="37" t="str"/>
      <c r="R218" s="37" t="str"/>
      <c r="S218" s="37" t="str"/>
      <c r="T218" s="37" t="str"/>
      <c r="U218" s="37" t="str"/>
      <c r="V218" s="37" t="str"/>
      <c r="W218" s="37" t="str"/>
      <c r="X218" s="37" t="str"/>
      <c r="Y218" s="37" t="str"/>
      <c r="Z218" s="37" t="str"/>
      <c r="AA218" s="37" t="str"/>
      <c r="AB218" s="37" t="str"/>
      <c r="AC218" s="37" t="str"/>
      <c r="AD218" s="37" t="str"/>
      <c r="AE218" s="37" t="str"/>
      <c r="AF218" s="37" t="str"/>
      <c r="AG218" s="37" t="str"/>
      <c r="AH218" s="37" t="str"/>
      <c r="AI218" s="37" t="str"/>
      <c r="AJ218" s="37" t="str"/>
      <c r="AK218" s="37" t="str"/>
      <c r="AL218" s="37" t="str"/>
      <c r="AM218" s="37" t="str"/>
      <c r="AN218" s="37" t="str"/>
      <c r="AO218" s="37" t="str"/>
      <c r="AP218" s="37" t="str"/>
      <c r="AQ218" s="37" t="str"/>
      <c r="AR218" s="37" t="str"/>
      <c r="AS218" s="37" t="str"/>
      <c r="AT218" s="37" t="str"/>
      <c r="AU218" s="37" t="str"/>
      <c r="AV218" s="37" t="str"/>
      <c r="AW218" s="37" t="str"/>
      <c r="AX218" s="37" t="str"/>
      <c r="AY218" s="37" t="str"/>
      <c r="AZ218" s="37" t="str"/>
      <c r="BA218" s="37" t="str"/>
      <c r="BB218" s="37" t="str"/>
      <c r="BC218" s="37" t="str"/>
      <c r="BD218" s="37" t="str"/>
      <c r="BE218" s="37" t="str"/>
      <c r="BF218" s="37" t="str"/>
      <c r="BG218" s="37" t="str"/>
      <c r="BH218" s="37" t="str"/>
      <c r="BI218" s="37" t="str"/>
      <c r="BJ218" s="37" t="str"/>
      <c r="BK218" s="37" t="str"/>
      <c r="BL218" s="37" t="str"/>
      <c r="BM218" s="37" t="str"/>
      <c r="BN218" s="37" t="str"/>
      <c r="BO218" s="37" t="str"/>
      <c r="BP218" s="37" t="str"/>
      <c r="BQ218" s="37" t="str"/>
      <c r="BR218" s="37" t="str"/>
      <c r="BS218" s="37" t="str"/>
      <c r="BT218" s="37" t="str"/>
      <c r="BU218" s="37" t="str"/>
      <c r="BV218" s="37" t="str"/>
      <c r="BW218" s="37" t="str"/>
      <c r="BX218" s="37" t="str"/>
      <c r="BY218" s="37" t="str"/>
      <c r="BZ218" s="37" t="str"/>
      <c r="CA218" s="37" t="str"/>
      <c r="CB218" s="37" t="str"/>
      <c r="CC218" s="37" t="str"/>
      <c r="CD218" s="37" t="str"/>
      <c r="CE218" s="37" t="str"/>
      <c r="CF218" s="37" t="str"/>
      <c r="CG218" s="37" t="str"/>
      <c r="CH218" s="37" t="str"/>
      <c r="CI218" s="37" t="str"/>
      <c r="CJ218" s="37" t="str"/>
      <c r="CK218" s="37" t="str"/>
      <c r="CL218" s="37" t="str"/>
      <c r="CM218" s="37" t="str"/>
      <c r="CN218" s="37" t="str"/>
      <c r="CO218" s="37" t="str"/>
      <c r="CP218" s="37" t="str"/>
      <c r="CQ218" s="37" t="str"/>
      <c r="CR218" s="37" t="str"/>
      <c r="CS218" s="37" t="str"/>
      <c r="CT218" s="37" t="str"/>
      <c r="CU218" s="37" t="str"/>
      <c r="CV218" s="37" t="str"/>
      <c r="CW218" s="37" t="str"/>
      <c r="CX218" s="37" t="str"/>
      <c r="CY218" s="37" t="str"/>
      <c r="CZ218" s="37" t="str"/>
      <c r="DA218" s="37" t="str"/>
      <c r="DB218" s="37" t="str"/>
      <c r="DC218" s="37" t="str"/>
      <c r="DD218" s="37" t="str"/>
      <c r="DE218" s="37" t="str"/>
      <c r="DF218" s="37" t="str"/>
      <c r="DG218" s="37" t="str"/>
      <c r="DH218" s="37" t="str"/>
      <c r="DI218" s="37" t="str"/>
      <c r="DJ218" s="37" t="str"/>
      <c r="DK218" s="37" t="str"/>
      <c r="DL218" s="37" t="str"/>
      <c r="DM218" s="37" t="str"/>
      <c r="DN218" s="37" t="str"/>
      <c r="DO218" s="37" t="str"/>
      <c r="DP218" s="37" t="str"/>
      <c r="DQ218" s="37" t="str"/>
      <c r="DR218" s="37" t="str"/>
      <c r="DS218" s="37" t="str"/>
      <c r="DT218" s="37" t="str"/>
      <c r="DU218" s="37" t="str"/>
      <c r="DV218" s="37" t="str"/>
      <c r="DW218" s="37" t="str"/>
      <c r="DX218" s="37" t="str"/>
      <c r="DY218" s="37" t="str"/>
      <c r="DZ218" s="37" t="str"/>
      <c r="EA218" s="37" t="str"/>
      <c r="EB218" s="37" t="str"/>
      <c r="EC218" s="37" t="str"/>
      <c r="ED218" s="37" t="str"/>
      <c r="EE218" s="37" t="str"/>
      <c r="EF218" s="37" t="str"/>
      <c r="EG218" s="37" t="str"/>
      <c r="EH218" s="37" t="str"/>
      <c r="EI218" s="37" t="str"/>
      <c r="EJ218" s="37" t="str"/>
      <c r="EK218" s="37" t="str"/>
      <c r="EL218" s="37" t="str"/>
      <c r="EM218" s="37" t="str"/>
    </row>
    <row r="219">
      <c r="B219" s="37" t="str"/>
      <c r="C219" s="37" t="str"/>
      <c r="D219" s="37" t="str"/>
      <c r="E219" s="37" t="str"/>
      <c r="F219" s="37" t="str"/>
      <c r="G219" s="37" t="str"/>
      <c r="H219" s="37" t="str"/>
      <c r="I219" s="37" t="str"/>
      <c r="J219" s="37" t="str"/>
      <c r="K219" s="37" t="str"/>
      <c r="L219" s="37" t="str"/>
      <c r="M219" s="37" t="str"/>
      <c r="N219" s="37" t="str"/>
      <c r="O219" s="37" t="str"/>
      <c r="P219" s="37" t="str"/>
      <c r="Q219" s="37" t="str"/>
      <c r="R219" s="37" t="str"/>
      <c r="S219" s="37" t="str"/>
      <c r="T219" s="37" t="str"/>
      <c r="U219" s="37" t="str"/>
      <c r="V219" s="37" t="str"/>
      <c r="W219" s="37" t="str"/>
      <c r="X219" s="37" t="str"/>
      <c r="Y219" s="37" t="str"/>
      <c r="Z219" s="37" t="str"/>
      <c r="AA219" s="37" t="str"/>
      <c r="AB219" s="37" t="str"/>
      <c r="AC219" s="37" t="str"/>
      <c r="AD219" s="37" t="str"/>
      <c r="AE219" s="37" t="str"/>
      <c r="AF219" s="37" t="str"/>
      <c r="AG219" s="37" t="str"/>
      <c r="AH219" s="37" t="str"/>
      <c r="AI219" s="37" t="str"/>
      <c r="AJ219" s="37" t="str"/>
      <c r="AK219" s="37" t="str"/>
      <c r="AL219" s="37" t="str"/>
      <c r="AM219" s="37" t="str"/>
      <c r="AN219" s="37" t="str"/>
      <c r="AO219" s="37" t="str"/>
      <c r="AP219" s="37" t="str"/>
      <c r="AQ219" s="37" t="str"/>
      <c r="AR219" s="37" t="str"/>
      <c r="AS219" s="37" t="str"/>
      <c r="AT219" s="37" t="str"/>
      <c r="AU219" s="37" t="str"/>
      <c r="AV219" s="37" t="str"/>
      <c r="AW219" s="37" t="str"/>
      <c r="AX219" s="37" t="str"/>
      <c r="AY219" s="37" t="str"/>
      <c r="AZ219" s="37" t="str"/>
      <c r="BA219" s="37" t="str"/>
      <c r="BB219" s="37" t="str"/>
      <c r="BC219" s="37" t="str"/>
      <c r="BD219" s="37" t="str"/>
      <c r="BE219" s="37" t="str"/>
      <c r="BF219" s="37" t="str"/>
      <c r="BG219" s="37" t="str"/>
      <c r="BH219" s="37" t="str"/>
      <c r="BI219" s="37" t="str"/>
      <c r="BJ219" s="37" t="str"/>
      <c r="BK219" s="37" t="str"/>
      <c r="BL219" s="37" t="str"/>
      <c r="BM219" s="37" t="str"/>
      <c r="BN219" s="37" t="str"/>
      <c r="BO219" s="37" t="str"/>
      <c r="BP219" s="37" t="str"/>
      <c r="BQ219" s="37" t="str"/>
      <c r="BR219" s="37" t="str"/>
      <c r="BS219" s="37" t="str"/>
      <c r="BT219" s="37" t="str"/>
      <c r="BU219" s="37" t="str"/>
      <c r="BV219" s="37" t="str"/>
      <c r="BW219" s="37" t="str"/>
      <c r="BX219" s="37" t="str"/>
      <c r="BY219" s="37" t="str"/>
      <c r="BZ219" s="37" t="str"/>
      <c r="CA219" s="37" t="str"/>
      <c r="CB219" s="37" t="str"/>
      <c r="CC219" s="37" t="str"/>
      <c r="CD219" s="37" t="str"/>
      <c r="CE219" s="37" t="str"/>
      <c r="CF219" s="37" t="str"/>
      <c r="CG219" s="37" t="str"/>
      <c r="CH219" s="37" t="str"/>
      <c r="CI219" s="37" t="str"/>
      <c r="CJ219" s="37" t="str"/>
      <c r="CK219" s="37" t="str"/>
      <c r="CL219" s="37" t="str"/>
      <c r="CM219" s="37" t="str"/>
      <c r="CN219" s="37" t="str"/>
      <c r="CO219" s="37" t="str"/>
      <c r="CP219" s="37" t="str"/>
      <c r="CQ219" s="37" t="str"/>
      <c r="CR219" s="37" t="str"/>
      <c r="CS219" s="37" t="str"/>
      <c r="CT219" s="37" t="str"/>
      <c r="CU219" s="37" t="str"/>
      <c r="CV219" s="37" t="str"/>
      <c r="CW219" s="37" t="str"/>
      <c r="CX219" s="37" t="str"/>
      <c r="CY219" s="37" t="str"/>
      <c r="CZ219" s="37" t="str"/>
      <c r="DA219" s="37" t="str"/>
      <c r="DB219" s="37" t="str"/>
      <c r="DC219" s="37" t="str"/>
      <c r="DD219" s="37" t="str"/>
      <c r="DE219" s="37" t="str"/>
      <c r="DF219" s="37" t="str"/>
      <c r="DG219" s="37" t="str"/>
      <c r="DH219" s="37" t="str"/>
      <c r="DI219" s="37" t="str"/>
      <c r="DJ219" s="37" t="str"/>
      <c r="DK219" s="37" t="str"/>
      <c r="DL219" s="37" t="str"/>
      <c r="DM219" s="37" t="str"/>
      <c r="DN219" s="37" t="str"/>
      <c r="DO219" s="37" t="str"/>
      <c r="DP219" s="37" t="str"/>
      <c r="DQ219" s="37" t="str"/>
      <c r="DR219" s="37" t="str"/>
      <c r="DS219" s="37" t="str"/>
      <c r="DT219" s="37" t="str"/>
      <c r="DU219" s="37" t="str"/>
      <c r="DV219" s="37" t="str"/>
      <c r="DW219" s="37" t="str"/>
      <c r="DX219" s="37" t="str"/>
      <c r="DY219" s="37" t="str"/>
      <c r="DZ219" s="37" t="str"/>
      <c r="EA219" s="37" t="str"/>
      <c r="EB219" s="37" t="str"/>
      <c r="EC219" s="37" t="str"/>
      <c r="ED219" s="37" t="str"/>
      <c r="EE219" s="37" t="str"/>
      <c r="EF219" s="37" t="str"/>
      <c r="EG219" s="37" t="str"/>
      <c r="EH219" s="37" t="str"/>
      <c r="EI219" s="37" t="str"/>
      <c r="EJ219" s="37" t="str"/>
      <c r="EK219" s="37" t="str"/>
      <c r="EL219" s="37" t="str"/>
      <c r="EM219" s="37" t="str"/>
    </row>
    <row r="220">
      <c r="B220" s="37" t="str"/>
      <c r="C220" s="37" t="str"/>
      <c r="D220" s="37" t="str"/>
      <c r="E220" s="37" t="str"/>
      <c r="F220" s="37" t="str"/>
      <c r="G220" s="37" t="str"/>
      <c r="H220" s="37" t="str"/>
      <c r="I220" s="37" t="str"/>
      <c r="J220" s="37" t="str"/>
      <c r="K220" s="37" t="str"/>
      <c r="L220" s="37" t="str"/>
      <c r="M220" s="37" t="str"/>
      <c r="N220" s="37" t="str"/>
      <c r="O220" s="37" t="str"/>
      <c r="P220" s="37" t="str"/>
      <c r="Q220" s="37" t="str"/>
      <c r="R220" s="37" t="str"/>
      <c r="S220" s="37" t="str"/>
      <c r="T220" s="37" t="str"/>
      <c r="U220" s="37" t="str"/>
      <c r="V220" s="37" t="str"/>
      <c r="W220" s="37" t="str"/>
      <c r="X220" s="37" t="str"/>
      <c r="Y220" s="37" t="str"/>
      <c r="Z220" s="37" t="str"/>
      <c r="AA220" s="37" t="str"/>
      <c r="AB220" s="37" t="str"/>
      <c r="AC220" s="37" t="str"/>
      <c r="AD220" s="37" t="str"/>
      <c r="AE220" s="37" t="str"/>
      <c r="AF220" s="37" t="str"/>
      <c r="AG220" s="37" t="str"/>
      <c r="AH220" s="37" t="str"/>
      <c r="AI220" s="37" t="str"/>
      <c r="AJ220" s="37" t="str"/>
      <c r="AK220" s="37" t="str"/>
      <c r="AL220" s="37" t="str"/>
      <c r="AM220" s="37" t="str"/>
      <c r="AN220" s="37" t="str"/>
      <c r="AO220" s="37" t="str"/>
      <c r="AP220" s="37" t="str"/>
      <c r="AQ220" s="37" t="str"/>
      <c r="AR220" s="37" t="str"/>
      <c r="AS220" s="37" t="str"/>
      <c r="AT220" s="37" t="str"/>
      <c r="AU220" s="37" t="str"/>
      <c r="AV220" s="37" t="str"/>
      <c r="AW220" s="37" t="str"/>
      <c r="AX220" s="37" t="str"/>
      <c r="AY220" s="37" t="str"/>
      <c r="AZ220" s="37" t="str"/>
      <c r="BA220" s="37" t="str"/>
      <c r="BB220" s="37" t="str"/>
      <c r="BC220" s="37" t="str"/>
      <c r="BD220" s="37" t="str"/>
      <c r="BE220" s="37" t="str"/>
      <c r="BF220" s="37" t="str"/>
      <c r="BG220" s="37" t="str"/>
      <c r="BH220" s="37" t="str"/>
      <c r="BI220" s="37" t="str"/>
      <c r="BJ220" s="37" t="str"/>
      <c r="BK220" s="37" t="str"/>
      <c r="BL220" s="37" t="str"/>
      <c r="BM220" s="37" t="str"/>
      <c r="BN220" s="37" t="str"/>
      <c r="BO220" s="37" t="str"/>
      <c r="BP220" s="37" t="str"/>
      <c r="BQ220" s="37" t="str"/>
      <c r="BR220" s="37" t="str"/>
      <c r="BS220" s="37" t="str"/>
      <c r="BT220" s="37" t="str"/>
      <c r="BU220" s="37" t="str"/>
      <c r="BV220" s="37" t="str"/>
      <c r="BW220" s="37" t="str"/>
      <c r="BX220" s="37" t="str"/>
      <c r="BY220" s="37" t="str"/>
      <c r="BZ220" s="37" t="str"/>
      <c r="CA220" s="37" t="str"/>
      <c r="CB220" s="37" t="str"/>
      <c r="CC220" s="37" t="str"/>
      <c r="CD220" s="37" t="str"/>
      <c r="CE220" s="37" t="str"/>
      <c r="CF220" s="37" t="str"/>
      <c r="CG220" s="37" t="str"/>
      <c r="CH220" s="37" t="str"/>
      <c r="CI220" s="37" t="str"/>
      <c r="CJ220" s="37" t="str"/>
      <c r="CK220" s="37" t="str"/>
      <c r="CL220" s="37" t="str"/>
      <c r="CM220" s="37" t="str"/>
      <c r="CN220" s="37" t="str"/>
      <c r="CO220" s="37" t="str"/>
      <c r="CP220" s="37" t="str"/>
      <c r="CQ220" s="37" t="str"/>
      <c r="CR220" s="37" t="str"/>
      <c r="CS220" s="37" t="str"/>
      <c r="CT220" s="37" t="str"/>
      <c r="CU220" s="37" t="str"/>
      <c r="CV220" s="37" t="str"/>
      <c r="CW220" s="37" t="str"/>
      <c r="CX220" s="37" t="str"/>
      <c r="CY220" s="37" t="str"/>
      <c r="CZ220" s="37" t="str"/>
      <c r="DA220" s="37" t="str"/>
      <c r="DB220" s="37" t="str"/>
      <c r="DC220" s="37" t="str"/>
      <c r="DD220" s="37" t="str"/>
      <c r="DE220" s="37" t="str"/>
      <c r="DF220" s="37" t="str"/>
      <c r="DG220" s="37" t="str"/>
      <c r="DH220" s="37" t="str"/>
      <c r="DI220" s="37" t="str"/>
      <c r="DJ220" s="37" t="str"/>
      <c r="DK220" s="37" t="str"/>
      <c r="DL220" s="37" t="str"/>
      <c r="DM220" s="37" t="str"/>
      <c r="DN220" s="37" t="str"/>
      <c r="DO220" s="37" t="str"/>
      <c r="DP220" s="37" t="str"/>
      <c r="DQ220" s="37" t="str"/>
      <c r="DR220" s="37" t="str"/>
      <c r="DS220" s="37" t="str"/>
      <c r="DT220" s="37" t="str"/>
      <c r="DU220" s="37" t="str"/>
      <c r="DV220" s="37" t="str"/>
      <c r="DW220" s="37" t="str"/>
      <c r="DX220" s="37" t="str"/>
      <c r="DY220" s="37" t="str"/>
      <c r="DZ220" s="37" t="str"/>
      <c r="EA220" s="37" t="str"/>
      <c r="EB220" s="37" t="str"/>
      <c r="EC220" s="37" t="str"/>
      <c r="ED220" s="37" t="str"/>
      <c r="EE220" s="37" t="str"/>
      <c r="EF220" s="37" t="str"/>
      <c r="EG220" s="37" t="str"/>
      <c r="EH220" s="37" t="str"/>
      <c r="EI220" s="37" t="str"/>
      <c r="EJ220" s="37" t="str"/>
      <c r="EK220" s="37" t="str"/>
      <c r="EL220" s="37" t="str"/>
      <c r="EM220" s="37" t="str"/>
    </row>
    <row r="221">
      <c r="B221" s="37" t="str"/>
      <c r="C221" s="37" t="str"/>
      <c r="D221" s="37" t="str"/>
      <c r="E221" s="37" t="str"/>
      <c r="F221" s="37" t="str"/>
      <c r="G221" s="37" t="str"/>
      <c r="H221" s="37" t="str"/>
      <c r="I221" s="37" t="str"/>
      <c r="J221" s="37" t="str"/>
      <c r="K221" s="37" t="str"/>
      <c r="L221" s="37" t="str"/>
      <c r="M221" s="37" t="str"/>
      <c r="N221" s="37" t="str"/>
      <c r="O221" s="37" t="str"/>
      <c r="P221" s="37" t="str"/>
      <c r="Q221" s="37" t="str"/>
      <c r="R221" s="37" t="str"/>
      <c r="S221" s="37" t="str"/>
      <c r="T221" s="37" t="str"/>
      <c r="U221" s="37" t="str"/>
      <c r="V221" s="37" t="str"/>
      <c r="W221" s="37" t="str"/>
      <c r="X221" s="37" t="str"/>
      <c r="Y221" s="37" t="str"/>
      <c r="Z221" s="37" t="str"/>
      <c r="AA221" s="37" t="str"/>
      <c r="AB221" s="37" t="str"/>
      <c r="AC221" s="37" t="str"/>
      <c r="AD221" s="37" t="str"/>
      <c r="AE221" s="37" t="str"/>
      <c r="AF221" s="37" t="str"/>
      <c r="AG221" s="37" t="str"/>
      <c r="AH221" s="37" t="str"/>
      <c r="AI221" s="37" t="str"/>
      <c r="AJ221" s="37" t="str"/>
      <c r="AK221" s="37" t="str"/>
      <c r="AL221" s="37" t="str"/>
      <c r="AM221" s="37" t="str"/>
      <c r="AN221" s="37" t="str"/>
      <c r="AO221" s="37" t="str"/>
      <c r="AP221" s="37" t="str"/>
      <c r="AQ221" s="37" t="str"/>
      <c r="AR221" s="37" t="str"/>
      <c r="AS221" s="37" t="str"/>
      <c r="AT221" s="37" t="str"/>
      <c r="AU221" s="37" t="str"/>
      <c r="AV221" s="37" t="str"/>
      <c r="AW221" s="37" t="str"/>
      <c r="AX221" s="37" t="str"/>
      <c r="AY221" s="37" t="str"/>
      <c r="AZ221" s="37" t="str"/>
      <c r="BA221" s="37" t="str"/>
      <c r="BB221" s="37" t="str"/>
      <c r="BC221" s="37" t="str"/>
      <c r="BD221" s="37" t="str"/>
      <c r="BE221" s="37" t="str"/>
      <c r="BF221" s="37" t="str"/>
      <c r="BG221" s="37" t="str"/>
      <c r="BH221" s="37" t="str"/>
      <c r="BI221" s="37" t="str"/>
      <c r="BJ221" s="37" t="str"/>
      <c r="BK221" s="37" t="str"/>
      <c r="BL221" s="37" t="str"/>
      <c r="BM221" s="37" t="str"/>
      <c r="BN221" s="37" t="str"/>
      <c r="BO221" s="37" t="str"/>
      <c r="BP221" s="37" t="str"/>
      <c r="BQ221" s="37" t="str"/>
      <c r="BR221" s="37" t="str"/>
      <c r="BS221" s="37" t="str"/>
      <c r="BT221" s="37" t="str"/>
      <c r="BU221" s="37" t="str"/>
      <c r="BV221" s="37" t="str"/>
      <c r="BW221" s="37" t="str"/>
      <c r="BX221" s="37" t="str"/>
      <c r="BY221" s="37" t="str"/>
      <c r="BZ221" s="37" t="str"/>
      <c r="CA221" s="37" t="str"/>
      <c r="CB221" s="37" t="str"/>
      <c r="CC221" s="37" t="str"/>
      <c r="CD221" s="37" t="str"/>
      <c r="CE221" s="37" t="str"/>
      <c r="CF221" s="37" t="str"/>
      <c r="CG221" s="37" t="str"/>
      <c r="CH221" s="37" t="str"/>
      <c r="CI221" s="37" t="str"/>
      <c r="CJ221" s="37" t="str"/>
      <c r="CK221" s="37" t="str"/>
      <c r="CL221" s="37" t="str"/>
      <c r="CM221" s="37" t="str"/>
      <c r="CN221" s="37" t="str"/>
      <c r="CO221" s="37" t="str"/>
      <c r="CP221" s="37" t="str"/>
      <c r="CQ221" s="37" t="str"/>
      <c r="CR221" s="37" t="str"/>
      <c r="CS221" s="37" t="str"/>
      <c r="CT221" s="37" t="str"/>
      <c r="CU221" s="37" t="str"/>
      <c r="CV221" s="37" t="str"/>
      <c r="CW221" s="37" t="str"/>
      <c r="CX221" s="37" t="str"/>
      <c r="CY221" s="37" t="str"/>
      <c r="CZ221" s="37" t="str"/>
      <c r="DA221" s="37" t="str"/>
      <c r="DB221" s="37" t="str"/>
      <c r="DC221" s="37" t="str"/>
      <c r="DD221" s="37" t="str"/>
      <c r="DE221" s="37" t="str"/>
      <c r="DF221" s="37" t="str"/>
      <c r="DG221" s="37" t="str"/>
      <c r="DH221" s="37" t="str"/>
      <c r="DI221" s="37" t="str"/>
      <c r="DJ221" s="37" t="str"/>
      <c r="DK221" s="37" t="str"/>
      <c r="DL221" s="37" t="str"/>
      <c r="DM221" s="37" t="str"/>
      <c r="DN221" s="37" t="str"/>
      <c r="DO221" s="37" t="str"/>
      <c r="DP221" s="37" t="str"/>
      <c r="DQ221" s="37" t="str"/>
      <c r="DR221" s="37" t="str"/>
      <c r="DS221" s="37" t="str"/>
      <c r="DT221" s="37" t="str"/>
      <c r="DU221" s="37" t="str"/>
      <c r="DV221" s="37" t="str"/>
      <c r="DW221" s="37" t="str"/>
      <c r="DX221" s="37" t="str"/>
      <c r="DY221" s="37" t="str"/>
      <c r="DZ221" s="37" t="str"/>
      <c r="EA221" s="37" t="str"/>
      <c r="EB221" s="37" t="str"/>
      <c r="EC221" s="37" t="str"/>
      <c r="ED221" s="37" t="str"/>
      <c r="EE221" s="37" t="str"/>
      <c r="EF221" s="37" t="str"/>
      <c r="EG221" s="37" t="str"/>
      <c r="EH221" s="37" t="str"/>
      <c r="EI221" s="37" t="str"/>
      <c r="EJ221" s="37" t="str"/>
      <c r="EK221" s="37" t="str"/>
      <c r="EL221" s="37" t="str"/>
      <c r="EM221" s="37" t="str"/>
    </row>
    <row r="222">
      <c r="B222" s="37" t="str"/>
      <c r="C222" s="37" t="str"/>
      <c r="D222" s="37" t="str"/>
      <c r="E222" s="37" t="str"/>
      <c r="F222" s="37" t="str"/>
      <c r="G222" s="37" t="str"/>
      <c r="H222" s="37" t="str"/>
      <c r="I222" s="37" t="str"/>
      <c r="J222" s="37" t="str"/>
      <c r="K222" s="37" t="str"/>
      <c r="L222" s="37" t="str"/>
      <c r="M222" s="37" t="str"/>
      <c r="N222" s="37" t="str"/>
      <c r="O222" s="37" t="str"/>
      <c r="P222" s="37" t="str"/>
      <c r="Q222" s="37" t="str"/>
      <c r="R222" s="37" t="str"/>
      <c r="S222" s="37" t="str"/>
      <c r="T222" s="37" t="str"/>
      <c r="U222" s="37" t="str"/>
      <c r="V222" s="37" t="str"/>
      <c r="W222" s="37" t="str"/>
      <c r="X222" s="37" t="str"/>
      <c r="Y222" s="37" t="str"/>
      <c r="Z222" s="37" t="str"/>
      <c r="AA222" s="37" t="str"/>
      <c r="AB222" s="37" t="str"/>
      <c r="AC222" s="37" t="str"/>
      <c r="AD222" s="37" t="str"/>
      <c r="AE222" s="37" t="str"/>
      <c r="AF222" s="37" t="str"/>
      <c r="AG222" s="37" t="str"/>
      <c r="AH222" s="37" t="str"/>
      <c r="AI222" s="37" t="str"/>
      <c r="AJ222" s="37" t="str"/>
      <c r="AK222" s="37" t="str"/>
      <c r="AL222" s="37" t="str"/>
      <c r="AM222" s="37" t="str"/>
      <c r="AN222" s="37" t="str"/>
      <c r="AO222" s="37" t="str"/>
      <c r="AP222" s="37" t="str"/>
      <c r="AQ222" s="37" t="str"/>
      <c r="AR222" s="37" t="str"/>
      <c r="AS222" s="37" t="str"/>
      <c r="AT222" s="37" t="str"/>
      <c r="AU222" s="37" t="str"/>
      <c r="AV222" s="37" t="str"/>
      <c r="AW222" s="37" t="str"/>
      <c r="AX222" s="37" t="str"/>
      <c r="AY222" s="37" t="str"/>
      <c r="AZ222" s="37" t="str"/>
      <c r="BA222" s="37" t="str"/>
      <c r="BB222" s="37" t="str"/>
      <c r="BC222" s="37" t="str"/>
      <c r="BD222" s="37" t="str"/>
      <c r="BE222" s="37" t="str"/>
      <c r="BF222" s="37" t="str"/>
      <c r="BG222" s="37" t="str"/>
      <c r="BH222" s="37" t="str"/>
      <c r="BI222" s="37" t="str"/>
      <c r="BJ222" s="37" t="str"/>
      <c r="BK222" s="37" t="str"/>
      <c r="BL222" s="37" t="str"/>
      <c r="BM222" s="37" t="str"/>
      <c r="BN222" s="37" t="str"/>
      <c r="BO222" s="37" t="str"/>
      <c r="BP222" s="37" t="str"/>
      <c r="BQ222" s="37" t="str"/>
      <c r="BR222" s="37" t="str"/>
      <c r="BS222" s="37" t="str"/>
      <c r="BT222" s="37" t="str"/>
      <c r="BU222" s="37" t="str"/>
      <c r="BV222" s="37" t="str"/>
      <c r="BW222" s="37" t="str"/>
      <c r="BX222" s="37" t="str"/>
      <c r="BY222" s="37" t="str"/>
      <c r="BZ222" s="37" t="str"/>
      <c r="CA222" s="37" t="str"/>
      <c r="CB222" s="37" t="str"/>
      <c r="CC222" s="37" t="str"/>
      <c r="CD222" s="37" t="str"/>
      <c r="CE222" s="37" t="str"/>
      <c r="CF222" s="37" t="str"/>
      <c r="CG222" s="37" t="str"/>
      <c r="CH222" s="37" t="str"/>
      <c r="CI222" s="37" t="str"/>
      <c r="CJ222" s="37" t="str"/>
      <c r="CK222" s="37" t="str"/>
      <c r="CL222" s="37" t="str"/>
      <c r="CM222" s="37" t="str"/>
      <c r="CN222" s="37" t="str"/>
      <c r="CO222" s="37" t="str"/>
      <c r="CP222" s="37" t="str"/>
      <c r="CQ222" s="37" t="str"/>
      <c r="CR222" s="37" t="str"/>
      <c r="CS222" s="37" t="str"/>
      <c r="CT222" s="37" t="str"/>
      <c r="CU222" s="37" t="str"/>
      <c r="CV222" s="37" t="str"/>
      <c r="CW222" s="37" t="str"/>
      <c r="CX222" s="37" t="str"/>
      <c r="CY222" s="37" t="str"/>
      <c r="CZ222" s="37" t="str"/>
      <c r="DA222" s="37" t="str"/>
      <c r="DB222" s="37" t="str"/>
      <c r="DC222" s="37" t="str"/>
      <c r="DD222" s="37" t="str"/>
      <c r="DE222" s="37" t="str"/>
      <c r="DF222" s="37" t="str"/>
      <c r="DG222" s="37" t="str"/>
      <c r="DH222" s="37" t="str"/>
      <c r="DI222" s="37" t="str"/>
      <c r="DJ222" s="37" t="str"/>
      <c r="DK222" s="37" t="str"/>
      <c r="DL222" s="37" t="str"/>
      <c r="DM222" s="37" t="str"/>
      <c r="DN222" s="37" t="str"/>
      <c r="DO222" s="37" t="str"/>
      <c r="DP222" s="37" t="str"/>
      <c r="DQ222" s="37" t="str"/>
      <c r="DR222" s="37" t="str"/>
      <c r="DS222" s="37" t="str"/>
      <c r="DT222" s="37" t="str"/>
      <c r="DU222" s="37" t="str"/>
      <c r="DV222" s="37" t="str"/>
      <c r="DW222" s="37" t="str"/>
      <c r="DX222" s="37" t="str"/>
      <c r="DY222" s="37" t="str"/>
      <c r="DZ222" s="37" t="str"/>
      <c r="EA222" s="37" t="str"/>
      <c r="EB222" s="37" t="str"/>
      <c r="EC222" s="37" t="str"/>
      <c r="ED222" s="37" t="str"/>
      <c r="EE222" s="37" t="str"/>
      <c r="EF222" s="37" t="str"/>
      <c r="EG222" s="37" t="str"/>
      <c r="EH222" s="37" t="str"/>
      <c r="EI222" s="37" t="str"/>
      <c r="EJ222" s="37" t="str"/>
      <c r="EK222" s="37" t="str"/>
      <c r="EL222" s="37" t="str"/>
      <c r="EM222" s="37" t="str"/>
    </row>
    <row r="223">
      <c r="B223" s="37" t="str"/>
      <c r="C223" s="37" t="str"/>
      <c r="D223" s="37" t="str"/>
      <c r="E223" s="37" t="str"/>
      <c r="F223" s="37" t="str"/>
      <c r="G223" s="37" t="str"/>
      <c r="H223" s="37" t="str"/>
      <c r="I223" s="37" t="str"/>
      <c r="J223" s="37" t="str"/>
      <c r="K223" s="37" t="str"/>
      <c r="L223" s="37" t="str"/>
      <c r="M223" s="37" t="str"/>
      <c r="N223" s="37" t="str"/>
      <c r="O223" s="37" t="str"/>
      <c r="P223" s="37" t="str"/>
      <c r="Q223" s="37" t="str"/>
      <c r="R223" s="37" t="str"/>
      <c r="S223" s="37" t="str"/>
      <c r="T223" s="37" t="str"/>
      <c r="U223" s="37" t="str"/>
      <c r="V223" s="37" t="str"/>
      <c r="W223" s="37" t="str"/>
      <c r="X223" s="37" t="str"/>
      <c r="Y223" s="37" t="str"/>
      <c r="Z223" s="37" t="str"/>
      <c r="AA223" s="37" t="str"/>
      <c r="AB223" s="37" t="str"/>
      <c r="AC223" s="37" t="str"/>
      <c r="AD223" s="37" t="str"/>
      <c r="AE223" s="37" t="str"/>
      <c r="AF223" s="37" t="str"/>
      <c r="AG223" s="37" t="str"/>
      <c r="AH223" s="37" t="str"/>
      <c r="AI223" s="37" t="str"/>
      <c r="AJ223" s="37" t="str"/>
      <c r="AK223" s="37" t="str"/>
      <c r="AL223" s="37" t="str"/>
      <c r="AM223" s="37" t="str"/>
      <c r="AN223" s="37" t="str"/>
      <c r="AO223" s="37" t="str"/>
      <c r="AP223" s="37" t="str"/>
      <c r="AQ223" s="37" t="str"/>
      <c r="AR223" s="37" t="str"/>
      <c r="AS223" s="37" t="str"/>
      <c r="AT223" s="37" t="str"/>
      <c r="AU223" s="37" t="str"/>
      <c r="AV223" s="37" t="str"/>
      <c r="AW223" s="37" t="str"/>
      <c r="AX223" s="37" t="str"/>
      <c r="AY223" s="37" t="str"/>
      <c r="AZ223" s="37" t="str"/>
      <c r="BA223" s="37" t="str"/>
      <c r="BB223" s="37" t="str"/>
      <c r="BC223" s="37" t="str"/>
      <c r="BD223" s="37" t="str"/>
      <c r="BE223" s="37" t="str"/>
      <c r="BF223" s="37" t="str"/>
      <c r="BG223" s="37" t="str"/>
      <c r="BH223" s="37" t="str"/>
      <c r="BI223" s="37" t="str"/>
      <c r="BJ223" s="37" t="str"/>
      <c r="BK223" s="37" t="str"/>
      <c r="BL223" s="37" t="str"/>
      <c r="BM223" s="37" t="str"/>
      <c r="BN223" s="37" t="str"/>
      <c r="BO223" s="37" t="str"/>
      <c r="BP223" s="37" t="str"/>
      <c r="BQ223" s="37" t="str"/>
      <c r="BR223" s="37" t="str"/>
      <c r="BS223" s="37" t="str"/>
      <c r="BT223" s="37" t="str"/>
      <c r="BU223" s="37" t="str"/>
      <c r="BV223" s="37" t="str"/>
      <c r="BW223" s="37" t="str"/>
      <c r="BX223" s="37" t="str"/>
      <c r="BY223" s="37" t="str"/>
      <c r="BZ223" s="37" t="str"/>
      <c r="CA223" s="37" t="str"/>
      <c r="CB223" s="37" t="str"/>
      <c r="CC223" s="37" t="str"/>
      <c r="CD223" s="37" t="str"/>
      <c r="CE223" s="37" t="str"/>
      <c r="CF223" s="37" t="str"/>
      <c r="CG223" s="37" t="str"/>
      <c r="CH223" s="37" t="str"/>
      <c r="CI223" s="37" t="str"/>
      <c r="CJ223" s="37" t="str"/>
      <c r="CK223" s="37" t="str"/>
      <c r="CL223" s="37" t="str"/>
      <c r="CM223" s="37" t="str"/>
      <c r="CN223" s="37" t="str"/>
      <c r="CO223" s="37" t="str"/>
      <c r="CP223" s="37" t="str"/>
      <c r="CQ223" s="37" t="str"/>
      <c r="CR223" s="37" t="str"/>
      <c r="CS223" s="37" t="str"/>
      <c r="CT223" s="37" t="str"/>
      <c r="CU223" s="37" t="str"/>
      <c r="CV223" s="37" t="str"/>
      <c r="CW223" s="37" t="str"/>
      <c r="CX223" s="37" t="str"/>
      <c r="CY223" s="37" t="str"/>
      <c r="CZ223" s="37" t="str"/>
      <c r="DA223" s="37" t="str"/>
      <c r="DB223" s="37" t="str"/>
      <c r="DC223" s="37" t="str"/>
      <c r="DD223" s="37" t="str"/>
      <c r="DE223" s="37" t="str"/>
      <c r="DF223" s="37" t="str"/>
      <c r="DG223" s="37" t="str"/>
      <c r="DH223" s="37" t="str"/>
      <c r="DI223" s="37" t="str"/>
      <c r="DJ223" s="37" t="str"/>
      <c r="DK223" s="37" t="str"/>
      <c r="DL223" s="37" t="str"/>
      <c r="DM223" s="37" t="str"/>
      <c r="DN223" s="37" t="str"/>
      <c r="DO223" s="37" t="str"/>
      <c r="DP223" s="37" t="str"/>
      <c r="DQ223" s="37" t="str"/>
      <c r="DR223" s="37" t="str"/>
      <c r="DS223" s="37" t="str"/>
      <c r="DT223" s="37" t="str"/>
      <c r="DU223" s="37" t="str"/>
      <c r="DV223" s="37" t="str"/>
      <c r="DW223" s="37" t="str"/>
      <c r="DX223" s="37" t="str"/>
      <c r="DY223" s="37" t="str"/>
      <c r="DZ223" s="37" t="str"/>
      <c r="EA223" s="37" t="str"/>
      <c r="EB223" s="37" t="str"/>
      <c r="EC223" s="37" t="str"/>
      <c r="ED223" s="37" t="str"/>
      <c r="EE223" s="37" t="str"/>
      <c r="EF223" s="37" t="str"/>
      <c r="EG223" s="37" t="str"/>
      <c r="EH223" s="37" t="str"/>
      <c r="EI223" s="37" t="str"/>
      <c r="EJ223" s="37" t="str"/>
      <c r="EK223" s="37" t="str"/>
      <c r="EL223" s="37" t="str"/>
      <c r="EM223" s="37" t="str"/>
    </row>
    <row r="224">
      <c r="B224" s="37" t="str"/>
      <c r="C224" s="37" t="str"/>
      <c r="D224" s="37" t="str"/>
      <c r="E224" s="37" t="str"/>
      <c r="F224" s="37" t="str"/>
      <c r="G224" s="37" t="str"/>
      <c r="H224" s="37" t="str"/>
      <c r="I224" s="37" t="str"/>
      <c r="J224" s="37" t="str"/>
      <c r="K224" s="37" t="str"/>
      <c r="L224" s="37" t="str"/>
      <c r="M224" s="37" t="str"/>
      <c r="N224" s="37" t="str"/>
      <c r="O224" s="37" t="str"/>
      <c r="P224" s="37" t="str"/>
      <c r="Q224" s="37" t="str"/>
      <c r="R224" s="37" t="str"/>
      <c r="S224" s="37" t="str"/>
      <c r="T224" s="37" t="str"/>
      <c r="U224" s="37" t="str"/>
      <c r="V224" s="37" t="str"/>
      <c r="W224" s="37" t="str"/>
      <c r="X224" s="37" t="str"/>
      <c r="Y224" s="37" t="str"/>
      <c r="Z224" s="37" t="str"/>
      <c r="AA224" s="37" t="str"/>
      <c r="AB224" s="37" t="str"/>
      <c r="AC224" s="37" t="str"/>
      <c r="AD224" s="37" t="str"/>
      <c r="AE224" s="37" t="str"/>
      <c r="AF224" s="37" t="str"/>
      <c r="AG224" s="37" t="str"/>
      <c r="AH224" s="37" t="str"/>
      <c r="AI224" s="37" t="str"/>
      <c r="AJ224" s="37" t="str"/>
      <c r="AK224" s="37" t="str"/>
      <c r="AL224" s="37" t="str"/>
      <c r="AM224" s="37" t="str"/>
      <c r="AN224" s="37" t="str"/>
      <c r="AO224" s="37" t="str"/>
      <c r="AP224" s="37" t="str"/>
      <c r="AQ224" s="37" t="str"/>
      <c r="AR224" s="37" t="str"/>
      <c r="AS224" s="37" t="str"/>
      <c r="AT224" s="37" t="str"/>
      <c r="AU224" s="37" t="str"/>
      <c r="AV224" s="37" t="str"/>
      <c r="AW224" s="37" t="str"/>
      <c r="AX224" s="37" t="str"/>
      <c r="AY224" s="37" t="str"/>
      <c r="AZ224" s="37" t="str"/>
      <c r="BA224" s="37" t="str"/>
      <c r="BB224" s="37" t="str"/>
      <c r="BC224" s="37" t="str"/>
      <c r="BD224" s="37" t="str"/>
      <c r="BE224" s="37" t="str"/>
      <c r="BF224" s="37" t="str"/>
      <c r="BG224" s="37" t="str"/>
      <c r="BH224" s="37" t="str"/>
      <c r="BI224" s="37" t="str"/>
      <c r="BJ224" s="37" t="str"/>
      <c r="BK224" s="37" t="str"/>
      <c r="BL224" s="37" t="str"/>
      <c r="BM224" s="37" t="str"/>
      <c r="BN224" s="37" t="str"/>
      <c r="BO224" s="37" t="str"/>
      <c r="BP224" s="37" t="str"/>
      <c r="BQ224" s="37" t="str"/>
      <c r="BR224" s="37" t="str"/>
      <c r="BS224" s="37" t="str"/>
      <c r="BT224" s="37" t="str"/>
      <c r="BU224" s="37" t="str"/>
      <c r="BV224" s="37" t="str"/>
      <c r="BW224" s="37" t="str"/>
      <c r="BX224" s="37" t="str"/>
      <c r="BY224" s="37" t="str"/>
      <c r="BZ224" s="37" t="str"/>
      <c r="CA224" s="37" t="str"/>
      <c r="CB224" s="37" t="str"/>
      <c r="CC224" s="37" t="str"/>
      <c r="CD224" s="37" t="str"/>
      <c r="CE224" s="37" t="str"/>
      <c r="CF224" s="37" t="str"/>
      <c r="CG224" s="37" t="str"/>
      <c r="CH224" s="37" t="str"/>
      <c r="CI224" s="37" t="str"/>
      <c r="CJ224" s="37" t="str"/>
      <c r="CK224" s="37" t="str"/>
      <c r="CL224" s="37" t="str"/>
      <c r="CM224" s="37" t="str"/>
      <c r="CN224" s="37" t="str"/>
      <c r="CO224" s="37" t="str"/>
      <c r="CP224" s="37" t="str"/>
      <c r="CQ224" s="37" t="str"/>
      <c r="CR224" s="37" t="str"/>
      <c r="CS224" s="37" t="str"/>
      <c r="CT224" s="37" t="str"/>
      <c r="CU224" s="37" t="str"/>
      <c r="CV224" s="37" t="str"/>
      <c r="CW224" s="37" t="str"/>
      <c r="CX224" s="37" t="str"/>
      <c r="CY224" s="37" t="str"/>
      <c r="CZ224" s="37" t="str"/>
      <c r="DA224" s="37" t="str"/>
      <c r="DB224" s="37" t="str"/>
      <c r="DC224" s="37" t="str"/>
      <c r="DD224" s="37" t="str"/>
      <c r="DE224" s="37" t="str"/>
      <c r="DF224" s="37" t="str"/>
      <c r="DG224" s="37" t="str"/>
      <c r="DH224" s="37" t="str"/>
      <c r="DI224" s="37" t="str"/>
      <c r="DJ224" s="37" t="str"/>
      <c r="DK224" s="37" t="str"/>
      <c r="DL224" s="37" t="str"/>
      <c r="DM224" s="37" t="str"/>
      <c r="DN224" s="37" t="str"/>
      <c r="DO224" s="37" t="str"/>
      <c r="DP224" s="37" t="str"/>
      <c r="DQ224" s="37" t="str"/>
      <c r="DR224" s="37" t="str"/>
      <c r="DS224" s="37" t="str"/>
      <c r="DT224" s="37" t="str"/>
      <c r="DU224" s="37" t="str"/>
      <c r="DV224" s="37" t="str"/>
      <c r="DW224" s="37" t="str"/>
      <c r="DX224" s="37" t="str"/>
      <c r="DY224" s="37" t="str"/>
      <c r="DZ224" s="37" t="str"/>
      <c r="EA224" s="37" t="str"/>
      <c r="EB224" s="37" t="str"/>
      <c r="EC224" s="37" t="str"/>
      <c r="ED224" s="37" t="str"/>
      <c r="EE224" s="37" t="str"/>
      <c r="EF224" s="37" t="str"/>
      <c r="EG224" s="37" t="str"/>
      <c r="EH224" s="37" t="str"/>
      <c r="EI224" s="37" t="str"/>
      <c r="EJ224" s="37" t="str"/>
      <c r="EK224" s="37" t="str"/>
      <c r="EL224" s="37" t="str"/>
      <c r="EM224" s="37" t="str"/>
    </row>
    <row r="225">
      <c r="B225" s="37" t="str"/>
      <c r="C225" s="37" t="str"/>
      <c r="D225" s="37" t="str"/>
      <c r="E225" s="37" t="str"/>
      <c r="F225" s="37" t="str"/>
      <c r="G225" s="37" t="str"/>
      <c r="H225" s="37" t="str"/>
      <c r="I225" s="37" t="str"/>
      <c r="J225" s="37" t="str"/>
      <c r="K225" s="37" t="str"/>
      <c r="L225" s="37" t="str"/>
      <c r="M225" s="37" t="str"/>
      <c r="N225" s="37" t="str"/>
      <c r="O225" s="37" t="str"/>
      <c r="P225" s="37" t="str"/>
      <c r="Q225" s="37" t="str"/>
      <c r="R225" s="37" t="str"/>
      <c r="S225" s="37" t="str"/>
      <c r="T225" s="37" t="str"/>
      <c r="U225" s="37" t="str"/>
      <c r="V225" s="37" t="str"/>
      <c r="W225" s="37" t="str"/>
      <c r="X225" s="37" t="str"/>
      <c r="Y225" s="37" t="str"/>
      <c r="Z225" s="37" t="str"/>
      <c r="AA225" s="37" t="str"/>
      <c r="AB225" s="37" t="str"/>
      <c r="AC225" s="37" t="str"/>
      <c r="AD225" s="37" t="str"/>
      <c r="AE225" s="37" t="str"/>
      <c r="AF225" s="37" t="str"/>
      <c r="AG225" s="37" t="str"/>
      <c r="AH225" s="37" t="str"/>
      <c r="AI225" s="37" t="str"/>
      <c r="AJ225" s="37" t="str"/>
      <c r="AK225" s="37" t="str"/>
      <c r="AL225" s="37" t="str"/>
      <c r="AM225" s="37" t="str"/>
      <c r="AN225" s="37" t="str"/>
      <c r="AO225" s="37" t="str"/>
      <c r="AP225" s="37" t="str"/>
      <c r="AQ225" s="37" t="str"/>
      <c r="AR225" s="37" t="str"/>
      <c r="AS225" s="37" t="str"/>
      <c r="AT225" s="37" t="str"/>
      <c r="AU225" s="37" t="str"/>
      <c r="AV225" s="37" t="str"/>
      <c r="AW225" s="37" t="str"/>
      <c r="AX225" s="37" t="str"/>
      <c r="AY225" s="37" t="str"/>
      <c r="AZ225" s="37" t="str"/>
      <c r="BA225" s="37" t="str"/>
      <c r="BB225" s="37" t="str"/>
      <c r="BC225" s="37" t="str"/>
      <c r="BD225" s="37" t="str"/>
      <c r="BE225" s="37" t="str"/>
      <c r="BF225" s="37" t="str"/>
      <c r="BG225" s="37" t="str"/>
      <c r="BH225" s="37" t="str"/>
      <c r="BI225" s="37" t="str"/>
      <c r="BJ225" s="37" t="str"/>
      <c r="BK225" s="37" t="str"/>
      <c r="BL225" s="37" t="str"/>
      <c r="BM225" s="37" t="str"/>
      <c r="BN225" s="37" t="str"/>
      <c r="BO225" s="37" t="str"/>
      <c r="BP225" s="37" t="str"/>
      <c r="BQ225" s="37" t="str"/>
      <c r="BR225" s="37" t="str"/>
      <c r="BS225" s="37" t="str"/>
      <c r="BT225" s="37" t="str"/>
      <c r="BU225" s="37" t="str"/>
      <c r="BV225" s="37" t="str"/>
      <c r="BW225" s="37" t="str"/>
      <c r="BX225" s="37" t="str"/>
      <c r="BY225" s="37" t="str"/>
      <c r="BZ225" s="37" t="str"/>
      <c r="CA225" s="37" t="str"/>
      <c r="CB225" s="37" t="str"/>
      <c r="CC225" s="37" t="str"/>
      <c r="CD225" s="37" t="str"/>
      <c r="CE225" s="37" t="str"/>
      <c r="CF225" s="37" t="str"/>
      <c r="CG225" s="37" t="str"/>
      <c r="CH225" s="37" t="str"/>
      <c r="CI225" s="37" t="str"/>
      <c r="CJ225" s="37" t="str"/>
      <c r="CK225" s="37" t="str"/>
      <c r="CL225" s="37" t="str"/>
      <c r="CM225" s="37" t="str"/>
      <c r="CN225" s="37" t="str"/>
      <c r="CO225" s="37" t="str"/>
      <c r="CP225" s="37" t="str"/>
      <c r="CQ225" s="37" t="str"/>
      <c r="CR225" s="37" t="str"/>
      <c r="CS225" s="37" t="str"/>
      <c r="CT225" s="37" t="str"/>
      <c r="CU225" s="37" t="str"/>
      <c r="CV225" s="37" t="str"/>
      <c r="CW225" s="37" t="str"/>
      <c r="CX225" s="37" t="str"/>
      <c r="CY225" s="37" t="str"/>
      <c r="CZ225" s="37" t="str"/>
      <c r="DA225" s="37" t="str"/>
      <c r="DB225" s="37" t="str"/>
      <c r="DC225" s="37" t="str"/>
      <c r="DD225" s="37" t="str"/>
      <c r="DE225" s="37" t="str"/>
      <c r="DF225" s="37" t="str"/>
      <c r="DG225" s="37" t="str"/>
      <c r="DH225" s="37" t="str"/>
      <c r="DI225" s="37" t="str"/>
      <c r="DJ225" s="37" t="str"/>
      <c r="DK225" s="37" t="str"/>
      <c r="DL225" s="37" t="str"/>
      <c r="DM225" s="37" t="str"/>
      <c r="DN225" s="37" t="str"/>
      <c r="DO225" s="37" t="str"/>
      <c r="DP225" s="37" t="str"/>
      <c r="DQ225" s="37" t="str"/>
      <c r="DR225" s="37" t="str"/>
      <c r="DS225" s="37" t="str"/>
      <c r="DT225" s="37" t="str"/>
      <c r="DU225" s="37" t="str"/>
      <c r="DV225" s="37" t="str"/>
      <c r="DW225" s="37" t="str"/>
      <c r="DX225" s="37" t="str"/>
      <c r="DY225" s="37" t="str"/>
      <c r="DZ225" s="37" t="str"/>
      <c r="EA225" s="37" t="str"/>
      <c r="EB225" s="37" t="str"/>
      <c r="EC225" s="37" t="str"/>
      <c r="ED225" s="37" t="str"/>
      <c r="EE225" s="37" t="str"/>
      <c r="EF225" s="37" t="str"/>
      <c r="EG225" s="37" t="str"/>
      <c r="EH225" s="37" t="str"/>
      <c r="EI225" s="37" t="str"/>
      <c r="EJ225" s="37" t="str"/>
      <c r="EK225" s="37" t="str"/>
      <c r="EL225" s="37" t="str"/>
      <c r="EM225" s="37" t="str"/>
    </row>
    <row r="226">
      <c r="B226" s="37" t="str"/>
      <c r="C226" s="37" t="str"/>
      <c r="D226" s="37" t="str"/>
      <c r="E226" s="37" t="str"/>
      <c r="F226" s="37" t="str"/>
      <c r="G226" s="37" t="str"/>
      <c r="H226" s="37" t="str"/>
      <c r="I226" s="37" t="str"/>
      <c r="J226" s="37" t="str"/>
      <c r="K226" s="37" t="str"/>
      <c r="L226" s="37" t="str"/>
      <c r="M226" s="37" t="str"/>
      <c r="N226" s="37" t="str"/>
      <c r="O226" s="37" t="str"/>
      <c r="P226" s="37" t="str"/>
      <c r="Q226" s="37" t="str"/>
      <c r="R226" s="37" t="str"/>
      <c r="S226" s="37" t="str"/>
      <c r="T226" s="37" t="str"/>
      <c r="U226" s="37" t="str"/>
      <c r="V226" s="37" t="str"/>
      <c r="W226" s="37" t="str"/>
      <c r="X226" s="37" t="str"/>
      <c r="Y226" s="37" t="str"/>
      <c r="Z226" s="37" t="str"/>
      <c r="AA226" s="37" t="str"/>
      <c r="AB226" s="37" t="str"/>
      <c r="AC226" s="37" t="str"/>
      <c r="AD226" s="37" t="str"/>
      <c r="AE226" s="37" t="str"/>
      <c r="AF226" s="37" t="str"/>
      <c r="AG226" s="37" t="str"/>
      <c r="AH226" s="37" t="str"/>
      <c r="AI226" s="37" t="str"/>
      <c r="AJ226" s="37" t="str"/>
      <c r="AK226" s="37" t="str"/>
      <c r="AL226" s="37" t="str"/>
      <c r="AM226" s="37" t="str"/>
      <c r="AN226" s="37" t="str"/>
      <c r="AO226" s="37" t="str"/>
      <c r="AP226" s="37" t="str"/>
      <c r="AQ226" s="37" t="str"/>
      <c r="AR226" s="37" t="str"/>
      <c r="AS226" s="37" t="str"/>
      <c r="AT226" s="37" t="str"/>
      <c r="AU226" s="37" t="str"/>
      <c r="AV226" s="37" t="str"/>
      <c r="AW226" s="37" t="str"/>
      <c r="AX226" s="37" t="str"/>
      <c r="AY226" s="37" t="str"/>
      <c r="AZ226" s="37" t="str"/>
      <c r="BA226" s="37" t="str"/>
      <c r="BB226" s="37" t="str"/>
      <c r="BC226" s="37" t="str"/>
      <c r="BD226" s="37" t="str"/>
      <c r="BE226" s="37" t="str"/>
      <c r="BF226" s="37" t="str"/>
      <c r="BG226" s="37" t="str"/>
      <c r="BH226" s="37" t="str"/>
      <c r="BI226" s="37" t="str"/>
      <c r="BJ226" s="37" t="str"/>
      <c r="BK226" s="37" t="str"/>
      <c r="BL226" s="37" t="str"/>
      <c r="BM226" s="37" t="str"/>
      <c r="BN226" s="37" t="str"/>
      <c r="BO226" s="37" t="str"/>
      <c r="BP226" s="37" t="str"/>
      <c r="BQ226" s="37" t="str"/>
      <c r="BR226" s="37" t="str"/>
      <c r="BS226" s="37" t="str"/>
      <c r="BT226" s="37" t="str"/>
      <c r="BU226" s="37" t="str"/>
      <c r="BV226" s="37" t="str"/>
      <c r="BW226" s="37" t="str"/>
      <c r="BX226" s="37" t="str"/>
      <c r="BY226" s="37" t="str"/>
      <c r="BZ226" s="37" t="str"/>
      <c r="CA226" s="37" t="str"/>
      <c r="CB226" s="37" t="str"/>
      <c r="CC226" s="37" t="str"/>
      <c r="CD226" s="37" t="str"/>
      <c r="CE226" s="37" t="str"/>
      <c r="CF226" s="37" t="str"/>
      <c r="CG226" s="37" t="str"/>
      <c r="CH226" s="37" t="str"/>
      <c r="CI226" s="37" t="str"/>
      <c r="CJ226" s="37" t="str"/>
      <c r="CK226" s="37" t="str"/>
      <c r="CL226" s="37" t="str"/>
      <c r="CM226" s="37" t="str"/>
      <c r="CN226" s="37" t="str"/>
      <c r="CO226" s="37" t="str"/>
      <c r="CP226" s="37" t="str"/>
      <c r="CQ226" s="37" t="str"/>
      <c r="CR226" s="37" t="str"/>
      <c r="CS226" s="37" t="str"/>
      <c r="CT226" s="37" t="str"/>
      <c r="CU226" s="37" t="str"/>
      <c r="CV226" s="37" t="str"/>
      <c r="CW226" s="37" t="str"/>
      <c r="CX226" s="37" t="str"/>
      <c r="CY226" s="37" t="str"/>
      <c r="CZ226" s="37" t="str"/>
      <c r="DA226" s="37" t="str"/>
      <c r="DB226" s="37" t="str"/>
      <c r="DC226" s="37" t="str"/>
      <c r="DD226" s="37" t="str"/>
      <c r="DE226" s="37" t="str"/>
      <c r="DF226" s="37" t="str"/>
      <c r="DG226" s="37" t="str"/>
      <c r="DH226" s="37" t="str"/>
      <c r="DI226" s="37" t="str"/>
      <c r="DJ226" s="37" t="str"/>
      <c r="DK226" s="37" t="str"/>
      <c r="DL226" s="37" t="str"/>
      <c r="DM226" s="37" t="str"/>
      <c r="DN226" s="37" t="str"/>
      <c r="DO226" s="37" t="str"/>
      <c r="DP226" s="37" t="str"/>
      <c r="DQ226" s="37" t="str"/>
      <c r="DR226" s="37" t="str"/>
      <c r="DS226" s="37" t="str"/>
      <c r="DT226" s="37" t="str"/>
      <c r="DU226" s="37" t="str"/>
      <c r="DV226" s="37" t="str"/>
      <c r="DW226" s="37" t="str"/>
      <c r="DX226" s="37" t="str"/>
      <c r="DY226" s="37" t="str"/>
      <c r="DZ226" s="37" t="str"/>
      <c r="EA226" s="37" t="str"/>
      <c r="EB226" s="37" t="str"/>
      <c r="EC226" s="37" t="str"/>
      <c r="ED226" s="37" t="str"/>
      <c r="EE226" s="37" t="str"/>
      <c r="EF226" s="37" t="str"/>
      <c r="EG226" s="37" t="str"/>
      <c r="EH226" s="37" t="str"/>
      <c r="EI226" s="37" t="str"/>
      <c r="EJ226" s="37" t="str"/>
      <c r="EK226" s="37" t="str"/>
      <c r="EL226" s="37" t="str"/>
      <c r="EM226" s="37" t="str"/>
    </row>
    <row r="227">
      <c r="B227" s="37" t="str"/>
      <c r="C227" s="37" t="str"/>
      <c r="D227" s="37" t="str"/>
      <c r="E227" s="37" t="str"/>
      <c r="F227" s="37" t="str"/>
      <c r="G227" s="37" t="str"/>
      <c r="H227" s="37" t="str"/>
      <c r="I227" s="37" t="str"/>
      <c r="J227" s="37" t="str"/>
      <c r="K227" s="37" t="str"/>
      <c r="L227" s="37" t="str"/>
      <c r="M227" s="37" t="str"/>
      <c r="N227" s="37" t="str"/>
      <c r="O227" s="37" t="str"/>
      <c r="P227" s="37" t="str"/>
      <c r="Q227" s="37" t="str"/>
      <c r="R227" s="37" t="str"/>
      <c r="S227" s="37" t="str"/>
      <c r="T227" s="37" t="str"/>
      <c r="U227" s="37" t="str"/>
      <c r="V227" s="37" t="str"/>
      <c r="W227" s="37" t="str"/>
      <c r="X227" s="37" t="str"/>
      <c r="Y227" s="37" t="str"/>
      <c r="Z227" s="37" t="str"/>
      <c r="AA227" s="37" t="str"/>
      <c r="AB227" s="37" t="str"/>
      <c r="AC227" s="37" t="str"/>
      <c r="AD227" s="37" t="str"/>
      <c r="AE227" s="37" t="str"/>
      <c r="AF227" s="37" t="str"/>
      <c r="AG227" s="37" t="str"/>
      <c r="AH227" s="37" t="str"/>
      <c r="AI227" s="37" t="str"/>
      <c r="AJ227" s="37" t="str"/>
      <c r="AK227" s="37" t="str"/>
      <c r="AL227" s="37" t="str"/>
      <c r="AM227" s="37" t="str"/>
      <c r="AN227" s="37" t="str"/>
      <c r="AO227" s="37" t="str"/>
      <c r="AP227" s="37" t="str"/>
      <c r="AQ227" s="37" t="str"/>
      <c r="AR227" s="37" t="str"/>
      <c r="AS227" s="37" t="str"/>
      <c r="AT227" s="37" t="str"/>
      <c r="AU227" s="37" t="str"/>
      <c r="AV227" s="37" t="str"/>
      <c r="AW227" s="37" t="str"/>
      <c r="AX227" s="37" t="str"/>
      <c r="AY227" s="37" t="str"/>
      <c r="AZ227" s="37" t="str"/>
      <c r="BA227" s="37" t="str"/>
      <c r="BB227" s="37" t="str"/>
      <c r="BC227" s="37" t="str"/>
      <c r="BD227" s="37" t="str"/>
      <c r="BE227" s="37" t="str"/>
      <c r="BF227" s="37" t="str"/>
      <c r="BG227" s="37" t="str"/>
      <c r="BH227" s="37" t="str"/>
      <c r="BI227" s="37" t="str"/>
      <c r="BJ227" s="37" t="str"/>
      <c r="BK227" s="37" t="str"/>
      <c r="BL227" s="37" t="str"/>
      <c r="BM227" s="37" t="str"/>
      <c r="BN227" s="37" t="str"/>
      <c r="BO227" s="37" t="str"/>
      <c r="BP227" s="37" t="str"/>
      <c r="BQ227" s="37" t="str"/>
      <c r="BR227" s="37" t="str"/>
      <c r="BS227" s="37" t="str"/>
      <c r="BT227" s="37" t="str"/>
      <c r="BU227" s="37" t="str"/>
      <c r="BV227" s="37" t="str"/>
      <c r="BW227" s="37" t="str"/>
      <c r="BX227" s="37" t="str"/>
      <c r="BY227" s="37" t="str"/>
      <c r="BZ227" s="37" t="str"/>
      <c r="CA227" s="37" t="str"/>
      <c r="CB227" s="37" t="str"/>
      <c r="CC227" s="37" t="str"/>
      <c r="CD227" s="37" t="str"/>
      <c r="CE227" s="37" t="str"/>
      <c r="CF227" s="37" t="str"/>
      <c r="CG227" s="37" t="str"/>
      <c r="CH227" s="37" t="str"/>
      <c r="CI227" s="37" t="str"/>
      <c r="CJ227" s="37" t="str"/>
      <c r="CK227" s="37" t="str"/>
      <c r="CL227" s="37" t="str"/>
      <c r="CM227" s="37" t="str"/>
      <c r="CN227" s="37" t="str"/>
      <c r="CO227" s="37" t="str"/>
      <c r="CP227" s="37" t="str"/>
      <c r="CQ227" s="37" t="str"/>
      <c r="CR227" s="37" t="str"/>
      <c r="CS227" s="37" t="str"/>
      <c r="CT227" s="37" t="str"/>
      <c r="CU227" s="37" t="str"/>
      <c r="CV227" s="37" t="str"/>
      <c r="CW227" s="37" t="str"/>
      <c r="CX227" s="37" t="str"/>
      <c r="CY227" s="37" t="str"/>
      <c r="CZ227" s="37" t="str"/>
      <c r="DA227" s="37" t="str"/>
      <c r="DB227" s="37" t="str"/>
      <c r="DC227" s="37" t="str"/>
      <c r="DD227" s="37" t="str"/>
      <c r="DE227" s="37" t="str"/>
      <c r="DF227" s="37" t="str"/>
      <c r="DG227" s="37" t="str"/>
      <c r="DH227" s="37" t="str"/>
      <c r="DI227" s="37" t="str"/>
      <c r="DJ227" s="37" t="str"/>
      <c r="DK227" s="37" t="str"/>
      <c r="DL227" s="37" t="str"/>
      <c r="DM227" s="37" t="str"/>
      <c r="DN227" s="37" t="str"/>
      <c r="DO227" s="37" t="str"/>
      <c r="DP227" s="37" t="str"/>
      <c r="DQ227" s="37" t="str"/>
      <c r="DR227" s="37" t="str"/>
      <c r="DS227" s="37" t="str"/>
      <c r="DT227" s="37" t="str"/>
      <c r="DU227" s="37" t="str"/>
      <c r="DV227" s="37" t="str"/>
      <c r="DW227" s="37" t="str"/>
      <c r="DX227" s="37" t="str"/>
      <c r="DY227" s="37" t="str"/>
      <c r="DZ227" s="37" t="str"/>
      <c r="EA227" s="37" t="str"/>
      <c r="EB227" s="37" t="str"/>
      <c r="EC227" s="37" t="str"/>
      <c r="ED227" s="37" t="str"/>
      <c r="EE227" s="37" t="str"/>
      <c r="EF227" s="37" t="str"/>
      <c r="EG227" s="37" t="str"/>
      <c r="EH227" s="37" t="str"/>
      <c r="EI227" s="37" t="str"/>
      <c r="EJ227" s="37" t="str"/>
      <c r="EK227" s="37" t="str"/>
      <c r="EL227" s="37" t="str"/>
      <c r="EM227" s="37" t="str"/>
    </row>
    <row r="228">
      <c r="B228" s="37" t="str"/>
      <c r="C228" s="37" t="str"/>
      <c r="D228" s="37" t="str"/>
      <c r="E228" s="37" t="str"/>
      <c r="F228" s="37" t="str"/>
      <c r="G228" s="37" t="str"/>
      <c r="H228" s="37" t="str"/>
      <c r="I228" s="37" t="str"/>
      <c r="J228" s="37" t="str"/>
      <c r="K228" s="37" t="str"/>
      <c r="L228" s="37" t="str"/>
      <c r="M228" s="37" t="str"/>
      <c r="N228" s="37" t="str"/>
      <c r="O228" s="37" t="str"/>
      <c r="P228" s="37" t="str"/>
      <c r="Q228" s="37" t="str"/>
      <c r="R228" s="37" t="str"/>
      <c r="S228" s="37" t="str"/>
      <c r="T228" s="37" t="str"/>
      <c r="U228" s="37" t="str"/>
      <c r="V228" s="37" t="str"/>
      <c r="W228" s="37" t="str"/>
      <c r="X228" s="37" t="str"/>
      <c r="Y228" s="37" t="str"/>
      <c r="Z228" s="37" t="str"/>
      <c r="AA228" s="37" t="str"/>
      <c r="AB228" s="37" t="str"/>
      <c r="AC228" s="37" t="str"/>
      <c r="AD228" s="37" t="str"/>
      <c r="AE228" s="37" t="str"/>
      <c r="AF228" s="37" t="str"/>
      <c r="AG228" s="37" t="str"/>
      <c r="AH228" s="37" t="str"/>
      <c r="AI228" s="37" t="str"/>
      <c r="AJ228" s="37" t="str"/>
      <c r="AK228" s="37" t="str"/>
      <c r="AL228" s="37" t="str"/>
      <c r="AM228" s="37" t="str"/>
      <c r="AN228" s="37" t="str"/>
      <c r="AO228" s="37" t="str"/>
      <c r="AP228" s="37" t="str"/>
      <c r="AQ228" s="37" t="str"/>
      <c r="AR228" s="37" t="str"/>
      <c r="AS228" s="37" t="str"/>
      <c r="AT228" s="37" t="str"/>
      <c r="AU228" s="37" t="str"/>
      <c r="AV228" s="37" t="str"/>
      <c r="AW228" s="37" t="str"/>
      <c r="AX228" s="37" t="str"/>
      <c r="AY228" s="37" t="str"/>
      <c r="AZ228" s="37" t="str"/>
      <c r="BA228" s="37" t="str"/>
      <c r="BB228" s="37" t="str"/>
      <c r="BC228" s="37" t="str"/>
      <c r="BD228" s="37" t="str"/>
      <c r="BE228" s="37" t="str"/>
      <c r="BF228" s="37" t="str"/>
      <c r="BG228" s="37" t="str"/>
      <c r="BH228" s="37" t="str"/>
      <c r="BI228" s="37" t="str"/>
      <c r="BJ228" s="37" t="str"/>
      <c r="BK228" s="37" t="str"/>
      <c r="BL228" s="37" t="str"/>
      <c r="BM228" s="37" t="str"/>
      <c r="BN228" s="37" t="str"/>
      <c r="BO228" s="37" t="str"/>
      <c r="BP228" s="37" t="str"/>
      <c r="BQ228" s="37" t="str"/>
      <c r="BR228" s="37" t="str"/>
      <c r="BS228" s="37" t="str"/>
      <c r="BT228" s="37" t="str"/>
      <c r="BU228" s="37" t="str"/>
      <c r="BV228" s="37" t="str"/>
      <c r="BW228" s="37" t="str"/>
      <c r="BX228" s="37" t="str"/>
      <c r="BY228" s="37" t="str"/>
      <c r="BZ228" s="37" t="str"/>
      <c r="CA228" s="37" t="str"/>
      <c r="CB228" s="37" t="str"/>
      <c r="CC228" s="37" t="str"/>
      <c r="CD228" s="37" t="str"/>
      <c r="CE228" s="37" t="str"/>
      <c r="CF228" s="37" t="str"/>
      <c r="CG228" s="37" t="str"/>
      <c r="CH228" s="37" t="str"/>
      <c r="CI228" s="37" t="str"/>
      <c r="CJ228" s="37" t="str"/>
      <c r="CK228" s="37" t="str"/>
      <c r="CL228" s="37" t="str"/>
      <c r="CM228" s="37" t="str"/>
      <c r="CN228" s="37" t="str"/>
      <c r="CO228" s="37" t="str"/>
      <c r="CP228" s="37" t="str"/>
      <c r="CQ228" s="37" t="str"/>
      <c r="CR228" s="37" t="str"/>
      <c r="CS228" s="37" t="str"/>
      <c r="CT228" s="37" t="str"/>
      <c r="CU228" s="37" t="str"/>
      <c r="CV228" s="37" t="str"/>
      <c r="CW228" s="37" t="str"/>
      <c r="CX228" s="37" t="str"/>
      <c r="CY228" s="37" t="str"/>
      <c r="CZ228" s="37" t="str"/>
      <c r="DA228" s="37" t="str"/>
      <c r="DB228" s="37" t="str"/>
      <c r="DC228" s="37" t="str"/>
      <c r="DD228" s="37" t="str"/>
      <c r="DE228" s="37" t="str"/>
      <c r="DF228" s="37" t="str"/>
      <c r="DG228" s="37" t="str"/>
      <c r="DH228" s="37" t="str"/>
      <c r="DI228" s="37" t="str"/>
      <c r="DJ228" s="37" t="str"/>
      <c r="DK228" s="37" t="str"/>
      <c r="DL228" s="37" t="str"/>
      <c r="DM228" s="37" t="str"/>
      <c r="DN228" s="37" t="str"/>
      <c r="DO228" s="37" t="str"/>
      <c r="DP228" s="37" t="str"/>
      <c r="DQ228" s="37" t="str"/>
      <c r="DR228" s="37" t="str"/>
      <c r="DS228" s="37" t="str"/>
      <c r="DT228" s="37" t="str"/>
      <c r="DU228" s="37" t="str"/>
      <c r="DV228" s="37" t="str"/>
      <c r="DW228" s="37" t="str"/>
      <c r="DX228" s="37" t="str"/>
      <c r="DY228" s="37" t="str"/>
      <c r="DZ228" s="37" t="str"/>
      <c r="EA228" s="37" t="str"/>
      <c r="EB228" s="37" t="str"/>
      <c r="EC228" s="37" t="str"/>
      <c r="ED228" s="37" t="str"/>
      <c r="EE228" s="37" t="str"/>
      <c r="EF228" s="37" t="str"/>
      <c r="EG228" s="37" t="str"/>
      <c r="EH228" s="37" t="str"/>
      <c r="EI228" s="37" t="str"/>
      <c r="EJ228" s="37" t="str"/>
      <c r="EK228" s="37" t="str"/>
      <c r="EL228" s="37" t="str"/>
      <c r="EM228" s="37" t="str"/>
    </row>
    <row r="229">
      <c r="B229" s="37" t="str"/>
      <c r="C229" s="37" t="str"/>
      <c r="D229" s="37" t="str"/>
      <c r="E229" s="37" t="str"/>
      <c r="F229" s="37" t="str"/>
      <c r="G229" s="37" t="str"/>
      <c r="H229" s="37" t="str"/>
      <c r="I229" s="37" t="str"/>
      <c r="J229" s="37" t="str"/>
      <c r="K229" s="37" t="str"/>
      <c r="L229" s="37" t="str"/>
      <c r="M229" s="37" t="str"/>
      <c r="N229" s="37" t="str"/>
      <c r="O229" s="37" t="str"/>
      <c r="P229" s="37" t="str"/>
      <c r="Q229" s="37" t="str"/>
      <c r="R229" s="37" t="str"/>
      <c r="S229" s="37" t="str"/>
      <c r="T229" s="37" t="str"/>
      <c r="U229" s="37" t="str"/>
      <c r="V229" s="37" t="str"/>
      <c r="W229" s="37" t="str"/>
      <c r="X229" s="37" t="str"/>
      <c r="Y229" s="37" t="str"/>
      <c r="Z229" s="37" t="str"/>
      <c r="AA229" s="37" t="str"/>
      <c r="AB229" s="37" t="str"/>
      <c r="AC229" s="37" t="str"/>
      <c r="AD229" s="37" t="str"/>
      <c r="AE229" s="37" t="str"/>
      <c r="AF229" s="37" t="str"/>
      <c r="AG229" s="37" t="str"/>
      <c r="AH229" s="37" t="str"/>
      <c r="AI229" s="37" t="str"/>
      <c r="AJ229" s="37" t="str"/>
      <c r="AK229" s="37" t="str"/>
      <c r="AL229" s="37" t="str"/>
      <c r="AM229" s="37" t="str"/>
      <c r="AN229" s="37" t="str"/>
      <c r="AO229" s="37" t="str"/>
      <c r="AP229" s="37" t="str"/>
      <c r="AQ229" s="37" t="str"/>
      <c r="AR229" s="37" t="str"/>
      <c r="AS229" s="37" t="str"/>
      <c r="AT229" s="37" t="str"/>
      <c r="AU229" s="37" t="str"/>
      <c r="AV229" s="37" t="str"/>
      <c r="AW229" s="37" t="str"/>
      <c r="AX229" s="37" t="str"/>
      <c r="AY229" s="37" t="str"/>
      <c r="AZ229" s="37" t="str"/>
      <c r="BA229" s="37" t="str"/>
      <c r="BB229" s="37" t="str"/>
      <c r="BC229" s="37" t="str"/>
      <c r="BD229" s="37" t="str"/>
      <c r="BE229" s="37" t="str"/>
      <c r="BF229" s="37" t="str"/>
      <c r="BG229" s="37" t="str"/>
      <c r="BH229" s="37" t="str"/>
      <c r="BI229" s="37" t="str"/>
      <c r="BJ229" s="37" t="str"/>
      <c r="BK229" s="37" t="str"/>
      <c r="BL229" s="37" t="str"/>
      <c r="BM229" s="37" t="str"/>
      <c r="BN229" s="37" t="str"/>
      <c r="BO229" s="37" t="str"/>
      <c r="BP229" s="37" t="str"/>
      <c r="BQ229" s="37" t="str"/>
      <c r="BR229" s="37" t="str"/>
      <c r="BS229" s="37" t="str"/>
      <c r="BT229" s="37" t="str"/>
      <c r="BU229" s="37" t="str"/>
      <c r="BV229" s="37" t="str"/>
      <c r="BW229" s="37" t="str"/>
      <c r="BX229" s="37" t="str"/>
      <c r="BY229" s="37" t="str"/>
      <c r="BZ229" s="37" t="str"/>
      <c r="CA229" s="37" t="str"/>
      <c r="CB229" s="37" t="str"/>
      <c r="CC229" s="37" t="str"/>
      <c r="CD229" s="37" t="str"/>
      <c r="CE229" s="37" t="str"/>
      <c r="CF229" s="37" t="str"/>
      <c r="CG229" s="37" t="str"/>
      <c r="CH229" s="37" t="str"/>
      <c r="CI229" s="37" t="str"/>
      <c r="CJ229" s="37" t="str"/>
      <c r="CK229" s="37" t="str"/>
      <c r="CL229" s="37" t="str"/>
      <c r="CM229" s="37" t="str"/>
      <c r="CN229" s="37" t="str"/>
      <c r="CO229" s="37" t="str"/>
      <c r="CP229" s="37" t="str"/>
      <c r="CQ229" s="37" t="str"/>
      <c r="CR229" s="37" t="str"/>
      <c r="CS229" s="37" t="str"/>
      <c r="CT229" s="37" t="str"/>
      <c r="CU229" s="37" t="str"/>
      <c r="CV229" s="37" t="str"/>
      <c r="CW229" s="37" t="str"/>
      <c r="CX229" s="37" t="str"/>
      <c r="CY229" s="37" t="str"/>
      <c r="CZ229" s="37" t="str"/>
      <c r="DA229" s="37" t="str"/>
      <c r="DB229" s="37" t="str"/>
      <c r="DC229" s="37" t="str"/>
      <c r="DD229" s="37" t="str"/>
      <c r="DE229" s="37" t="str"/>
      <c r="DF229" s="37" t="str"/>
      <c r="DG229" s="37" t="str"/>
      <c r="DH229" s="37" t="str"/>
      <c r="DI229" s="37" t="str"/>
      <c r="DJ229" s="37" t="str"/>
      <c r="DK229" s="37" t="str"/>
      <c r="DL229" s="37" t="str"/>
      <c r="DM229" s="37" t="str"/>
      <c r="DN229" s="37" t="str"/>
      <c r="DO229" s="37" t="str"/>
      <c r="DP229" s="37" t="str"/>
      <c r="DQ229" s="37" t="str"/>
      <c r="DR229" s="37" t="str"/>
      <c r="DS229" s="37" t="str"/>
      <c r="DT229" s="37" t="str"/>
      <c r="DU229" s="37" t="str"/>
      <c r="DV229" s="37" t="str"/>
      <c r="DW229" s="37" t="str"/>
      <c r="DX229" s="37" t="str"/>
      <c r="DY229" s="37" t="str"/>
      <c r="DZ229" s="37" t="str"/>
      <c r="EA229" s="37" t="str"/>
      <c r="EB229" s="37" t="str"/>
      <c r="EC229" s="37" t="str"/>
      <c r="ED229" s="37" t="str"/>
      <c r="EE229" s="37" t="str"/>
      <c r="EF229" s="37" t="str"/>
      <c r="EG229" s="37" t="str"/>
      <c r="EH229" s="37" t="str"/>
      <c r="EI229" s="37" t="str"/>
      <c r="EJ229" s="37" t="str"/>
      <c r="EK229" s="37" t="str"/>
      <c r="EL229" s="37" t="str"/>
      <c r="EM229" s="37" t="str"/>
    </row>
    <row r="230">
      <c r="B230" s="37" t="str"/>
      <c r="C230" s="37" t="str"/>
      <c r="D230" s="37" t="str"/>
      <c r="E230" s="37" t="str"/>
      <c r="F230" s="37" t="str"/>
      <c r="G230" s="37" t="str"/>
      <c r="H230" s="37" t="str"/>
      <c r="I230" s="37" t="str"/>
      <c r="J230" s="37" t="str"/>
      <c r="K230" s="37" t="str"/>
      <c r="L230" s="37" t="str"/>
      <c r="M230" s="37" t="str"/>
      <c r="N230" s="37" t="str"/>
      <c r="O230" s="37" t="str"/>
      <c r="P230" s="37" t="str"/>
      <c r="Q230" s="37" t="str"/>
      <c r="R230" s="37" t="str"/>
      <c r="S230" s="37" t="str"/>
      <c r="T230" s="37" t="str"/>
      <c r="U230" s="37" t="str"/>
      <c r="V230" s="37" t="str"/>
      <c r="W230" s="37" t="str"/>
      <c r="X230" s="37" t="str"/>
      <c r="Y230" s="37" t="str"/>
      <c r="Z230" s="37" t="str"/>
      <c r="AA230" s="37" t="str"/>
      <c r="AB230" s="37" t="str"/>
      <c r="AC230" s="37" t="str"/>
      <c r="AD230" s="37" t="str"/>
      <c r="AE230" s="37" t="str"/>
      <c r="AF230" s="37" t="str"/>
      <c r="AG230" s="37" t="str"/>
      <c r="AH230" s="37" t="str"/>
      <c r="AI230" s="37" t="str"/>
      <c r="AJ230" s="37" t="str"/>
      <c r="AK230" s="37" t="str"/>
      <c r="AL230" s="37" t="str"/>
      <c r="AM230" s="37" t="str"/>
      <c r="AN230" s="37" t="str"/>
      <c r="AO230" s="37" t="str"/>
      <c r="AP230" s="37" t="str"/>
      <c r="AQ230" s="37" t="str"/>
      <c r="AR230" s="37" t="str"/>
      <c r="AS230" s="37" t="str"/>
      <c r="AT230" s="37" t="str"/>
      <c r="AU230" s="37" t="str"/>
      <c r="AV230" s="37" t="str"/>
      <c r="AW230" s="37" t="str"/>
      <c r="AX230" s="37" t="str"/>
      <c r="AY230" s="37" t="str"/>
      <c r="AZ230" s="37" t="str"/>
      <c r="BA230" s="37" t="str"/>
      <c r="BB230" s="37" t="str"/>
      <c r="BC230" s="37" t="str"/>
      <c r="BD230" s="37" t="str"/>
      <c r="BE230" s="37" t="str"/>
      <c r="BF230" s="37" t="str"/>
      <c r="BG230" s="37" t="str"/>
      <c r="BH230" s="37" t="str"/>
      <c r="BI230" s="37" t="str"/>
      <c r="BJ230" s="37" t="str"/>
      <c r="BK230" s="37" t="str"/>
      <c r="BL230" s="37" t="str"/>
      <c r="BM230" s="37" t="str"/>
      <c r="BN230" s="37" t="str"/>
      <c r="BO230" s="37" t="str"/>
      <c r="BP230" s="37" t="str"/>
      <c r="BQ230" s="37" t="str"/>
      <c r="BR230" s="37" t="str"/>
      <c r="BS230" s="37" t="str"/>
      <c r="BT230" s="37" t="str"/>
      <c r="BU230" s="37" t="str"/>
      <c r="BV230" s="37" t="str"/>
      <c r="BW230" s="37" t="str"/>
      <c r="BX230" s="37" t="str"/>
      <c r="BY230" s="37" t="str"/>
      <c r="BZ230" s="37" t="str"/>
      <c r="CA230" s="37" t="str"/>
      <c r="CB230" s="37" t="str"/>
      <c r="CC230" s="37" t="str"/>
      <c r="CD230" s="37" t="str"/>
      <c r="CE230" s="37" t="str"/>
      <c r="CF230" s="37" t="str"/>
      <c r="CG230" s="37" t="str"/>
      <c r="CH230" s="37" t="str"/>
      <c r="CI230" s="37" t="str"/>
      <c r="CJ230" s="37" t="str"/>
      <c r="CK230" s="37" t="str"/>
      <c r="CL230" s="37" t="str"/>
      <c r="CM230" s="37" t="str"/>
      <c r="CN230" s="37" t="str"/>
      <c r="CO230" s="37" t="str"/>
      <c r="CP230" s="37" t="str"/>
      <c r="CQ230" s="37" t="str"/>
      <c r="CR230" s="37" t="str"/>
      <c r="CS230" s="37" t="str"/>
      <c r="CT230" s="37" t="str"/>
      <c r="CU230" s="37" t="str"/>
      <c r="CV230" s="37" t="str"/>
      <c r="CW230" s="37" t="str"/>
      <c r="CX230" s="37" t="str"/>
      <c r="CY230" s="37" t="str"/>
      <c r="CZ230" s="37" t="str"/>
      <c r="DA230" s="37" t="str"/>
      <c r="DB230" s="37" t="str"/>
      <c r="DC230" s="37" t="str"/>
      <c r="DD230" s="37" t="str"/>
      <c r="DE230" s="37" t="str"/>
      <c r="DF230" s="37" t="str"/>
      <c r="DG230" s="37" t="str"/>
      <c r="DH230" s="37" t="str"/>
      <c r="DI230" s="37" t="str"/>
      <c r="DJ230" s="37" t="str"/>
      <c r="DK230" s="37" t="str"/>
      <c r="DL230" s="37" t="str"/>
      <c r="DM230" s="37" t="str"/>
      <c r="DN230" s="37" t="str"/>
      <c r="DO230" s="37" t="str"/>
      <c r="DP230" s="37" t="str"/>
      <c r="DQ230" s="37" t="str"/>
      <c r="DR230" s="37" t="str"/>
      <c r="DS230" s="37" t="str"/>
      <c r="DT230" s="37" t="str"/>
      <c r="DU230" s="37" t="str"/>
      <c r="DV230" s="37" t="str"/>
      <c r="DW230" s="37" t="str"/>
      <c r="DX230" s="37" t="str"/>
      <c r="DY230" s="37" t="str"/>
      <c r="DZ230" s="37" t="str"/>
      <c r="EA230" s="37" t="str"/>
      <c r="EB230" s="37" t="str"/>
      <c r="EC230" s="37" t="str"/>
      <c r="ED230" s="37" t="str"/>
      <c r="EE230" s="37" t="str"/>
      <c r="EF230" s="37" t="str"/>
      <c r="EG230" s="37" t="str"/>
      <c r="EH230" s="37" t="str"/>
      <c r="EI230" s="37" t="str"/>
      <c r="EJ230" s="37" t="str"/>
      <c r="EK230" s="37" t="str"/>
      <c r="EL230" s="37" t="str"/>
      <c r="EM230" s="37" t="str"/>
    </row>
    <row r="231">
      <c r="B231" s="37" t="str"/>
      <c r="C231" s="37" t="str"/>
      <c r="D231" s="37" t="str"/>
      <c r="E231" s="37" t="str"/>
      <c r="F231" s="37" t="str"/>
      <c r="G231" s="37" t="str"/>
      <c r="H231" s="37" t="str"/>
      <c r="I231" s="37" t="str"/>
      <c r="J231" s="37" t="str"/>
      <c r="K231" s="37" t="str"/>
      <c r="L231" s="37" t="str"/>
      <c r="M231" s="37" t="str"/>
      <c r="N231" s="37" t="str"/>
      <c r="O231" s="37" t="str"/>
      <c r="P231" s="37" t="str"/>
      <c r="Q231" s="37" t="str"/>
      <c r="R231" s="37" t="str"/>
      <c r="S231" s="37" t="str"/>
      <c r="T231" s="37" t="str"/>
      <c r="U231" s="37" t="str"/>
      <c r="V231" s="37" t="str"/>
      <c r="W231" s="37" t="str"/>
      <c r="X231" s="37" t="str"/>
      <c r="Y231" s="37" t="str"/>
      <c r="Z231" s="37" t="str"/>
      <c r="AA231" s="37" t="str"/>
      <c r="AB231" s="37" t="str"/>
      <c r="AC231" s="37" t="str"/>
      <c r="AD231" s="37" t="str"/>
      <c r="AE231" s="37" t="str"/>
      <c r="AF231" s="37" t="str"/>
      <c r="AG231" s="37" t="str"/>
      <c r="AH231" s="37" t="str"/>
      <c r="AI231" s="37" t="str"/>
      <c r="AJ231" s="37" t="str"/>
      <c r="AK231" s="37" t="str"/>
      <c r="AL231" s="37" t="str"/>
      <c r="AM231" s="37" t="str"/>
      <c r="AN231" s="37" t="str"/>
      <c r="AO231" s="37" t="str"/>
      <c r="AP231" s="37" t="str"/>
      <c r="AQ231" s="37" t="str"/>
      <c r="AR231" s="37" t="str"/>
      <c r="AS231" s="37" t="str"/>
      <c r="AT231" s="37" t="str"/>
      <c r="AU231" s="37" t="str"/>
      <c r="AV231" s="37" t="str"/>
      <c r="AW231" s="37" t="str"/>
      <c r="AX231" s="37" t="str"/>
      <c r="AY231" s="37" t="str"/>
      <c r="AZ231" s="37" t="str"/>
      <c r="BA231" s="37" t="str"/>
      <c r="BB231" s="37" t="str"/>
      <c r="BC231" s="37" t="str"/>
      <c r="BD231" s="37" t="str"/>
      <c r="BE231" s="37" t="str"/>
      <c r="BF231" s="37" t="str"/>
      <c r="BG231" s="37" t="str"/>
      <c r="BH231" s="37" t="str"/>
      <c r="BI231" s="37" t="str"/>
      <c r="BJ231" s="37" t="str"/>
      <c r="BK231" s="37" t="str"/>
      <c r="BL231" s="37" t="str"/>
      <c r="BM231" s="37" t="str"/>
      <c r="BN231" s="37" t="str"/>
      <c r="BO231" s="37" t="str"/>
      <c r="BP231" s="37" t="str"/>
      <c r="BQ231" s="37" t="str"/>
      <c r="BR231" s="37" t="str"/>
      <c r="BS231" s="37" t="str"/>
      <c r="BT231" s="37" t="str"/>
      <c r="BU231" s="37" t="str"/>
      <c r="BV231" s="37" t="str"/>
      <c r="BW231" s="37" t="str"/>
      <c r="BX231" s="37" t="str"/>
      <c r="BY231" s="37" t="str"/>
      <c r="BZ231" s="37" t="str"/>
      <c r="CA231" s="37" t="str"/>
      <c r="CB231" s="37" t="str"/>
      <c r="CC231" s="37" t="str"/>
      <c r="CD231" s="37" t="str"/>
      <c r="CE231" s="37" t="str"/>
      <c r="CF231" s="37" t="str"/>
      <c r="CG231" s="37" t="str"/>
      <c r="CH231" s="37" t="str"/>
      <c r="CI231" s="37" t="str"/>
      <c r="CJ231" s="37" t="str"/>
      <c r="CK231" s="37" t="str"/>
      <c r="CL231" s="37" t="str"/>
      <c r="CM231" s="37" t="str"/>
      <c r="CN231" s="37" t="str"/>
      <c r="CO231" s="37" t="str"/>
      <c r="CP231" s="37" t="str"/>
      <c r="CQ231" s="37" t="str"/>
      <c r="CR231" s="37" t="str"/>
      <c r="CS231" s="37" t="str"/>
      <c r="CT231" s="37" t="str"/>
      <c r="CU231" s="37" t="str"/>
      <c r="CV231" s="37" t="str"/>
      <c r="CW231" s="37" t="str"/>
      <c r="CX231" s="37" t="str"/>
      <c r="CY231" s="37" t="str"/>
      <c r="CZ231" s="37" t="str"/>
      <c r="DA231" s="37" t="str"/>
      <c r="DB231" s="37" t="str"/>
      <c r="DC231" s="37" t="str"/>
      <c r="DD231" s="37" t="str"/>
      <c r="DE231" s="37" t="str"/>
      <c r="DF231" s="37" t="str"/>
      <c r="DG231" s="37" t="str"/>
      <c r="DH231" s="37" t="str"/>
      <c r="DI231" s="37" t="str"/>
      <c r="DJ231" s="37" t="str"/>
      <c r="DK231" s="37" t="str"/>
      <c r="DL231" s="37" t="str"/>
      <c r="DM231" s="37" t="str"/>
      <c r="DN231" s="37" t="str"/>
      <c r="DO231" s="37" t="str"/>
      <c r="DP231" s="37" t="str"/>
      <c r="DQ231" s="37" t="str"/>
      <c r="DR231" s="37" t="str"/>
      <c r="DS231" s="37" t="str"/>
      <c r="DT231" s="37" t="str"/>
      <c r="DU231" s="37" t="str"/>
      <c r="DV231" s="37" t="str"/>
      <c r="DW231" s="37" t="str"/>
      <c r="DX231" s="37" t="str"/>
      <c r="DY231" s="37" t="str"/>
      <c r="DZ231" s="37" t="str"/>
      <c r="EA231" s="37" t="str"/>
      <c r="EB231" s="37" t="str"/>
      <c r="EC231" s="37" t="str"/>
      <c r="ED231" s="37" t="str"/>
      <c r="EE231" s="37" t="str"/>
      <c r="EF231" s="37" t="str"/>
      <c r="EG231" s="37" t="str"/>
      <c r="EH231" s="37" t="str"/>
      <c r="EI231" s="37" t="str"/>
      <c r="EJ231" s="37" t="str"/>
      <c r="EK231" s="37" t="str"/>
      <c r="EL231" s="37" t="str"/>
      <c r="EM231" s="37" t="str"/>
    </row>
    <row r="232">
      <c r="B232" s="37" t="str"/>
      <c r="C232" s="37" t="str"/>
      <c r="D232" s="37" t="str"/>
      <c r="E232" s="37" t="str"/>
      <c r="F232" s="37" t="str"/>
      <c r="G232" s="37" t="str"/>
      <c r="H232" s="37" t="str"/>
      <c r="I232" s="37" t="str"/>
      <c r="J232" s="37" t="str"/>
      <c r="K232" s="37" t="str"/>
      <c r="L232" s="37" t="str"/>
      <c r="M232" s="37" t="str"/>
      <c r="N232" s="37" t="str"/>
      <c r="O232" s="37" t="str"/>
      <c r="P232" s="37" t="str"/>
      <c r="Q232" s="37" t="str"/>
      <c r="R232" s="37" t="str"/>
      <c r="S232" s="37" t="str"/>
      <c r="T232" s="37" t="str"/>
      <c r="U232" s="37" t="str"/>
      <c r="V232" s="37" t="str"/>
      <c r="W232" s="37" t="str"/>
      <c r="X232" s="37" t="str"/>
      <c r="Y232" s="37" t="str"/>
      <c r="Z232" s="37" t="str"/>
      <c r="AA232" s="37" t="str"/>
      <c r="AB232" s="37" t="str"/>
      <c r="AC232" s="37" t="str"/>
      <c r="AD232" s="37" t="str"/>
      <c r="AE232" s="37" t="str"/>
      <c r="AF232" s="37" t="str"/>
      <c r="AG232" s="37" t="str"/>
      <c r="AH232" s="37" t="str"/>
      <c r="AI232" s="37" t="str"/>
      <c r="AJ232" s="37" t="str"/>
      <c r="AK232" s="37" t="str"/>
      <c r="AL232" s="37" t="str"/>
      <c r="AM232" s="37" t="str"/>
      <c r="AN232" s="37" t="str"/>
      <c r="AO232" s="37" t="str"/>
      <c r="AP232" s="37" t="str"/>
      <c r="AQ232" s="37" t="str"/>
      <c r="AR232" s="37" t="str"/>
      <c r="AS232" s="37" t="str"/>
      <c r="AT232" s="37" t="str"/>
      <c r="AU232" s="37" t="str"/>
      <c r="AV232" s="37" t="str"/>
      <c r="AW232" s="37" t="str"/>
      <c r="AX232" s="37" t="str"/>
      <c r="AY232" s="37" t="str"/>
      <c r="AZ232" s="37" t="str"/>
      <c r="BA232" s="37" t="str"/>
      <c r="BB232" s="37" t="str"/>
      <c r="BC232" s="37" t="str"/>
      <c r="BD232" s="37" t="str"/>
      <c r="BE232" s="37" t="str"/>
      <c r="BF232" s="37" t="str"/>
      <c r="BG232" s="37" t="str"/>
      <c r="BH232" s="37" t="str"/>
      <c r="BI232" s="37" t="str"/>
      <c r="BJ232" s="37" t="str"/>
      <c r="BK232" s="37" t="str"/>
      <c r="BL232" s="37" t="str"/>
      <c r="BM232" s="37" t="str"/>
      <c r="BN232" s="37" t="str"/>
      <c r="BO232" s="37" t="str"/>
      <c r="BP232" s="37" t="str"/>
      <c r="BQ232" s="37" t="str"/>
      <c r="BR232" s="37" t="str"/>
      <c r="BS232" s="37" t="str"/>
      <c r="BT232" s="37" t="str"/>
      <c r="BU232" s="37" t="str"/>
      <c r="BV232" s="37" t="str"/>
      <c r="BW232" s="37" t="str"/>
      <c r="BX232" s="37" t="str"/>
      <c r="BY232" s="37" t="str"/>
      <c r="BZ232" s="37" t="str"/>
      <c r="CA232" s="37" t="str"/>
      <c r="CB232" s="37" t="str"/>
      <c r="CC232" s="37" t="str"/>
      <c r="CD232" s="37" t="str"/>
      <c r="CE232" s="37" t="str"/>
      <c r="CF232" s="37" t="str"/>
      <c r="CG232" s="37" t="str"/>
      <c r="CH232" s="37" t="str"/>
      <c r="CI232" s="37" t="str"/>
      <c r="CJ232" s="37" t="str"/>
      <c r="CK232" s="37" t="str"/>
      <c r="CL232" s="37" t="str"/>
      <c r="CM232" s="37" t="str"/>
      <c r="CN232" s="37" t="str"/>
      <c r="CO232" s="37" t="str"/>
      <c r="CP232" s="37" t="str"/>
      <c r="CQ232" s="37" t="str"/>
      <c r="CR232" s="37" t="str"/>
      <c r="CS232" s="37" t="str"/>
      <c r="CT232" s="37" t="str"/>
      <c r="CU232" s="37" t="str"/>
      <c r="CV232" s="37" t="str"/>
      <c r="CW232" s="37" t="str"/>
      <c r="CX232" s="37" t="str"/>
      <c r="CY232" s="37" t="str"/>
      <c r="CZ232" s="37" t="str"/>
      <c r="DA232" s="37" t="str"/>
      <c r="DB232" s="37" t="str"/>
      <c r="DC232" s="37" t="str"/>
      <c r="DD232" s="37" t="str"/>
      <c r="DE232" s="37" t="str"/>
      <c r="DF232" s="37" t="str"/>
      <c r="DG232" s="37" t="str"/>
      <c r="DH232" s="37" t="str"/>
      <c r="DI232" s="37" t="str"/>
      <c r="DJ232" s="37" t="str"/>
      <c r="DK232" s="37" t="str"/>
      <c r="DL232" s="37" t="str"/>
      <c r="DM232" s="37" t="str"/>
      <c r="DN232" s="37" t="str"/>
      <c r="DO232" s="37" t="str"/>
      <c r="DP232" s="37" t="str"/>
      <c r="DQ232" s="37" t="str"/>
      <c r="DR232" s="37" t="str"/>
      <c r="DS232" s="37" t="str"/>
      <c r="DT232" s="37" t="str"/>
      <c r="DU232" s="37" t="str"/>
      <c r="DV232" s="37" t="str"/>
      <c r="DW232" s="37" t="str"/>
      <c r="DX232" s="37" t="str"/>
      <c r="DY232" s="37" t="str"/>
      <c r="DZ232" s="37" t="str"/>
      <c r="EA232" s="37" t="str"/>
      <c r="EB232" s="37" t="str"/>
      <c r="EC232" s="37" t="str"/>
      <c r="ED232" s="37" t="str"/>
      <c r="EE232" s="37" t="str"/>
      <c r="EF232" s="37" t="str"/>
      <c r="EG232" s="37" t="str"/>
      <c r="EH232" s="37" t="str"/>
      <c r="EI232" s="37" t="str"/>
      <c r="EJ232" s="37" t="str"/>
      <c r="EK232" s="37" t="str"/>
      <c r="EL232" s="37" t="str"/>
      <c r="EM232" s="37" t="str"/>
    </row>
    <row r="233">
      <c r="B233" s="37" t="str"/>
      <c r="C233" s="37" t="str"/>
      <c r="D233" s="37" t="str"/>
      <c r="E233" s="37" t="str"/>
      <c r="F233" s="37" t="str"/>
      <c r="G233" s="37" t="str"/>
      <c r="H233" s="37" t="str"/>
      <c r="I233" s="37" t="str"/>
      <c r="J233" s="37" t="str"/>
      <c r="K233" s="37" t="str"/>
      <c r="L233" s="37" t="str"/>
      <c r="M233" s="37" t="str"/>
      <c r="N233" s="37" t="str"/>
      <c r="O233" s="37" t="str"/>
      <c r="P233" s="37" t="str"/>
      <c r="Q233" s="37" t="str"/>
      <c r="R233" s="37" t="str"/>
      <c r="S233" s="37" t="str"/>
      <c r="T233" s="37" t="str"/>
      <c r="U233" s="37" t="str"/>
      <c r="V233" s="37" t="str"/>
      <c r="W233" s="37" t="str"/>
      <c r="X233" s="37" t="str"/>
      <c r="Y233" s="37" t="str"/>
      <c r="Z233" s="37" t="str"/>
      <c r="AA233" s="37" t="str"/>
      <c r="AB233" s="37" t="str"/>
      <c r="AC233" s="37" t="str"/>
      <c r="AD233" s="37" t="str"/>
      <c r="AE233" s="37" t="str"/>
      <c r="AF233" s="37" t="str"/>
      <c r="AG233" s="37" t="str"/>
      <c r="AH233" s="37" t="str"/>
      <c r="AI233" s="37" t="str"/>
      <c r="AJ233" s="37" t="str"/>
      <c r="AK233" s="37" t="str"/>
      <c r="AL233" s="37" t="str"/>
      <c r="AM233" s="37" t="str"/>
      <c r="AN233" s="37" t="str"/>
      <c r="AO233" s="37" t="str"/>
      <c r="AP233" s="37" t="str"/>
      <c r="AQ233" s="37" t="str"/>
      <c r="AR233" s="37" t="str"/>
      <c r="AS233" s="37" t="str"/>
      <c r="AT233" s="37" t="str"/>
      <c r="AU233" s="37" t="str"/>
      <c r="AV233" s="37" t="str"/>
      <c r="AW233" s="37" t="str"/>
      <c r="AX233" s="37" t="str"/>
      <c r="AY233" s="37" t="str"/>
      <c r="AZ233" s="37" t="str"/>
      <c r="BA233" s="37" t="str"/>
      <c r="BB233" s="37" t="str"/>
      <c r="BC233" s="37" t="str"/>
      <c r="BD233" s="37" t="str"/>
      <c r="BE233" s="37" t="str"/>
      <c r="BF233" s="37" t="str"/>
      <c r="BG233" s="37" t="str"/>
      <c r="BH233" s="37" t="str"/>
      <c r="BI233" s="37" t="str"/>
      <c r="BJ233" s="37" t="str"/>
      <c r="BK233" s="37" t="str"/>
      <c r="BL233" s="37" t="str"/>
      <c r="BM233" s="37" t="str"/>
      <c r="BN233" s="37" t="str"/>
      <c r="BO233" s="37" t="str"/>
      <c r="BP233" s="37" t="str"/>
      <c r="BQ233" s="37" t="str"/>
      <c r="BR233" s="37" t="str"/>
      <c r="BS233" s="37" t="str"/>
      <c r="BT233" s="37" t="str"/>
      <c r="BU233" s="37" t="str"/>
      <c r="BV233" s="37" t="str"/>
      <c r="BW233" s="37" t="str"/>
      <c r="BX233" s="37" t="str"/>
      <c r="BY233" s="37" t="str"/>
      <c r="BZ233" s="37" t="str"/>
      <c r="CA233" s="37" t="str"/>
      <c r="CB233" s="37" t="str"/>
      <c r="CC233" s="37" t="str"/>
      <c r="CD233" s="37" t="str"/>
      <c r="CE233" s="37" t="str"/>
      <c r="CF233" s="37" t="str"/>
      <c r="CG233" s="37" t="str"/>
      <c r="CH233" s="37" t="str"/>
      <c r="CI233" s="37" t="str"/>
      <c r="CJ233" s="37" t="str"/>
      <c r="CK233" s="37" t="str"/>
      <c r="CL233" s="37" t="str"/>
      <c r="CM233" s="37" t="str"/>
      <c r="CN233" s="37" t="str"/>
      <c r="CO233" s="37" t="str"/>
      <c r="CP233" s="37" t="str"/>
      <c r="CQ233" s="37" t="str"/>
      <c r="CR233" s="37" t="str"/>
      <c r="CS233" s="37" t="str"/>
      <c r="CT233" s="37" t="str"/>
      <c r="CU233" s="37" t="str"/>
      <c r="CV233" s="37" t="str"/>
      <c r="CW233" s="37" t="str"/>
      <c r="CX233" s="37" t="str"/>
      <c r="CY233" s="37" t="str"/>
      <c r="CZ233" s="37" t="str"/>
      <c r="DA233" s="37" t="str"/>
      <c r="DB233" s="37" t="str"/>
      <c r="DC233" s="37" t="str"/>
      <c r="DD233" s="37" t="str"/>
      <c r="DE233" s="37" t="str"/>
      <c r="DF233" s="37" t="str"/>
      <c r="DG233" s="37" t="str"/>
      <c r="DH233" s="37" t="str"/>
      <c r="DI233" s="37" t="str"/>
      <c r="DJ233" s="37" t="str"/>
      <c r="DK233" s="37" t="str"/>
      <c r="DL233" s="37" t="str"/>
      <c r="DM233" s="37" t="str"/>
      <c r="DN233" s="37" t="str"/>
      <c r="DO233" s="37" t="str"/>
      <c r="DP233" s="37" t="str"/>
      <c r="DQ233" s="37" t="str"/>
      <c r="DR233" s="37" t="str"/>
      <c r="DS233" s="37" t="str"/>
      <c r="DT233" s="37" t="str"/>
      <c r="DU233" s="37" t="str"/>
      <c r="DV233" s="37" t="str"/>
      <c r="DW233" s="37" t="str"/>
      <c r="DX233" s="37" t="str"/>
      <c r="DY233" s="37" t="str"/>
      <c r="DZ233" s="37" t="str"/>
      <c r="EA233" s="37" t="str"/>
      <c r="EB233" s="37" t="str"/>
      <c r="EC233" s="37" t="str"/>
      <c r="ED233" s="37" t="str"/>
      <c r="EE233" s="37" t="str"/>
      <c r="EF233" s="37" t="str"/>
      <c r="EG233" s="37" t="str"/>
      <c r="EH233" s="37" t="str"/>
      <c r="EI233" s="37" t="str"/>
      <c r="EJ233" s="37" t="str"/>
      <c r="EK233" s="37" t="str"/>
      <c r="EL233" s="37" t="str"/>
      <c r="EM233" s="37" t="str"/>
    </row>
    <row r="234">
      <c r="B234" s="37" t="str"/>
      <c r="C234" s="37" t="str"/>
      <c r="D234" s="37" t="str"/>
      <c r="E234" s="37" t="str"/>
      <c r="F234" s="37" t="str"/>
      <c r="G234" s="37" t="str"/>
      <c r="H234" s="37" t="str"/>
      <c r="I234" s="37" t="str"/>
      <c r="J234" s="37" t="str"/>
      <c r="K234" s="37" t="str"/>
      <c r="L234" s="37" t="str"/>
      <c r="M234" s="37" t="str"/>
      <c r="N234" s="37" t="str"/>
      <c r="O234" s="37" t="str"/>
      <c r="P234" s="37" t="str"/>
      <c r="Q234" s="37" t="str"/>
      <c r="R234" s="37" t="str"/>
      <c r="S234" s="37" t="str"/>
      <c r="T234" s="37" t="str"/>
      <c r="U234" s="37" t="str"/>
      <c r="V234" s="37" t="str"/>
      <c r="W234" s="37" t="str"/>
      <c r="X234" s="37" t="str"/>
      <c r="Y234" s="37" t="str"/>
      <c r="Z234" s="37" t="str"/>
      <c r="AA234" s="37" t="str"/>
      <c r="AB234" s="37" t="str"/>
      <c r="AC234" s="37" t="str"/>
      <c r="AD234" s="37" t="str"/>
      <c r="AE234" s="37" t="str"/>
      <c r="AF234" s="37" t="str"/>
      <c r="AG234" s="37" t="str"/>
      <c r="AH234" s="37" t="str"/>
      <c r="AI234" s="37" t="str"/>
      <c r="AJ234" s="37" t="str"/>
      <c r="AK234" s="37" t="str"/>
      <c r="AL234" s="37" t="str"/>
      <c r="AM234" s="37" t="str"/>
      <c r="AN234" s="37" t="str"/>
      <c r="AO234" s="37" t="str"/>
      <c r="AP234" s="37" t="str"/>
      <c r="AQ234" s="37" t="str"/>
      <c r="AR234" s="37" t="str"/>
      <c r="AS234" s="37" t="str"/>
      <c r="AT234" s="37" t="str"/>
      <c r="AU234" s="37" t="str"/>
      <c r="AV234" s="37" t="str"/>
      <c r="AW234" s="37" t="str"/>
      <c r="AX234" s="37" t="str"/>
      <c r="AY234" s="37" t="str"/>
      <c r="AZ234" s="37" t="str"/>
      <c r="BA234" s="37" t="str"/>
      <c r="BB234" s="37" t="str"/>
      <c r="BC234" s="37" t="str"/>
      <c r="BD234" s="37" t="str"/>
      <c r="BE234" s="37" t="str"/>
      <c r="BF234" s="37" t="str"/>
      <c r="BG234" s="37" t="str"/>
      <c r="BH234" s="37" t="str"/>
      <c r="BI234" s="37" t="str"/>
      <c r="BJ234" s="37" t="str"/>
      <c r="BK234" s="37" t="str"/>
      <c r="BL234" s="37" t="str"/>
      <c r="BM234" s="37" t="str"/>
      <c r="BN234" s="37" t="str"/>
      <c r="BO234" s="37" t="str"/>
      <c r="BP234" s="37" t="str"/>
      <c r="BQ234" s="37" t="str"/>
      <c r="BR234" s="37" t="str"/>
      <c r="BS234" s="37" t="str"/>
      <c r="BT234" s="37" t="str"/>
      <c r="BU234" s="37" t="str"/>
      <c r="BV234" s="37" t="str"/>
      <c r="BW234" s="37" t="str"/>
      <c r="BX234" s="37" t="str"/>
      <c r="BY234" s="37" t="str"/>
      <c r="BZ234" s="37" t="str"/>
      <c r="CA234" s="37" t="str"/>
      <c r="CB234" s="37" t="str"/>
      <c r="CC234" s="37" t="str"/>
      <c r="CD234" s="37" t="str"/>
      <c r="CE234" s="37" t="str"/>
      <c r="CF234" s="37" t="str"/>
      <c r="CG234" s="37" t="str"/>
      <c r="CH234" s="37" t="str"/>
      <c r="CI234" s="37" t="str"/>
      <c r="CJ234" s="37" t="str"/>
      <c r="CK234" s="37" t="str"/>
      <c r="CL234" s="37" t="str"/>
      <c r="CM234" s="37" t="str"/>
      <c r="CN234" s="37" t="str"/>
      <c r="CO234" s="37" t="str"/>
      <c r="CP234" s="37" t="str"/>
      <c r="CQ234" s="37" t="str"/>
      <c r="CR234" s="37" t="str"/>
      <c r="CS234" s="37" t="str"/>
      <c r="CT234" s="37" t="str"/>
      <c r="CU234" s="37" t="str"/>
      <c r="CV234" s="37" t="str"/>
      <c r="CW234" s="37" t="str"/>
      <c r="CX234" s="37" t="str"/>
      <c r="CY234" s="37" t="str"/>
      <c r="CZ234" s="37" t="str"/>
      <c r="DA234" s="37" t="str"/>
      <c r="DB234" s="37" t="str"/>
      <c r="DC234" s="37" t="str"/>
      <c r="DD234" s="37" t="str"/>
      <c r="DE234" s="37" t="str"/>
      <c r="DF234" s="37" t="str"/>
      <c r="DG234" s="37" t="str"/>
      <c r="DH234" s="37" t="str"/>
      <c r="DI234" s="37" t="str"/>
      <c r="DJ234" s="37" t="str"/>
      <c r="DK234" s="37" t="str"/>
      <c r="DL234" s="37" t="str"/>
      <c r="DM234" s="37" t="str"/>
      <c r="DN234" s="37" t="str"/>
      <c r="DO234" s="37" t="str"/>
      <c r="DP234" s="37" t="str"/>
      <c r="DQ234" s="37" t="str"/>
      <c r="DR234" s="37" t="str"/>
      <c r="DS234" s="37" t="str"/>
      <c r="DT234" s="37" t="str"/>
      <c r="DU234" s="37" t="str"/>
      <c r="DV234" s="37" t="str"/>
      <c r="DW234" s="37" t="str"/>
      <c r="DX234" s="37" t="str"/>
      <c r="DY234" s="37" t="str"/>
      <c r="DZ234" s="37" t="str"/>
      <c r="EA234" s="37" t="str"/>
      <c r="EB234" s="37" t="str"/>
      <c r="EC234" s="37" t="str"/>
      <c r="ED234" s="37" t="str"/>
      <c r="EE234" s="37" t="str"/>
      <c r="EF234" s="37" t="str"/>
      <c r="EG234" s="37" t="str"/>
      <c r="EH234" s="37" t="str"/>
      <c r="EI234" s="37" t="str"/>
      <c r="EJ234" s="37" t="str"/>
      <c r="EK234" s="37" t="str"/>
      <c r="EL234" s="37" t="str"/>
      <c r="EM234" s="37" t="str"/>
    </row>
    <row r="235">
      <c r="B235" s="37" t="str"/>
      <c r="C235" s="37" t="str"/>
      <c r="D235" s="37" t="str"/>
      <c r="E235" s="37" t="str"/>
      <c r="F235" s="37" t="str"/>
      <c r="G235" s="37" t="str"/>
      <c r="H235" s="37" t="str"/>
      <c r="I235" s="37" t="str"/>
      <c r="J235" s="37" t="str"/>
      <c r="K235" s="37" t="str"/>
      <c r="L235" s="37" t="str"/>
      <c r="M235" s="37" t="str"/>
      <c r="N235" s="37" t="str"/>
      <c r="O235" s="37" t="str"/>
      <c r="P235" s="37" t="str"/>
      <c r="Q235" s="37" t="str"/>
      <c r="R235" s="37" t="str"/>
      <c r="S235" s="37" t="str"/>
      <c r="T235" s="37" t="str"/>
      <c r="U235" s="37" t="str"/>
      <c r="V235" s="37" t="str"/>
      <c r="W235" s="37" t="str"/>
      <c r="X235" s="37" t="str"/>
      <c r="Y235" s="37" t="str"/>
      <c r="Z235" s="37" t="str"/>
      <c r="AA235" s="37" t="str"/>
      <c r="AB235" s="37" t="str"/>
      <c r="AC235" s="37" t="str"/>
      <c r="AD235" s="37" t="str"/>
      <c r="AE235" s="37" t="str"/>
      <c r="AF235" s="37" t="str"/>
      <c r="AG235" s="37" t="str"/>
      <c r="AH235" s="37" t="str"/>
      <c r="AI235" s="37" t="str"/>
      <c r="AJ235" s="37" t="str"/>
      <c r="AK235" s="37" t="str"/>
      <c r="AL235" s="37" t="str"/>
      <c r="AM235" s="37" t="str"/>
      <c r="AN235" s="37" t="str"/>
      <c r="AO235" s="37" t="str"/>
      <c r="AP235" s="37" t="str"/>
      <c r="AQ235" s="37" t="str"/>
      <c r="AR235" s="37" t="str"/>
      <c r="AS235" s="37" t="str"/>
      <c r="AT235" s="37" t="str"/>
      <c r="AU235" s="37" t="str"/>
      <c r="AV235" s="37" t="str"/>
      <c r="AW235" s="37" t="str"/>
      <c r="AX235" s="37" t="str"/>
      <c r="AY235" s="37" t="str"/>
      <c r="AZ235" s="37" t="str"/>
      <c r="BA235" s="37" t="str"/>
      <c r="BB235" s="37" t="str"/>
      <c r="BC235" s="37" t="str"/>
      <c r="BD235" s="37" t="str"/>
      <c r="BE235" s="37" t="str"/>
      <c r="BF235" s="37" t="str"/>
      <c r="BG235" s="37" t="str"/>
      <c r="BH235" s="37" t="str"/>
      <c r="BI235" s="37" t="str"/>
      <c r="BJ235" s="37" t="str"/>
      <c r="BK235" s="37" t="str"/>
      <c r="BL235" s="37" t="str"/>
      <c r="BM235" s="37" t="str"/>
      <c r="BN235" s="37" t="str"/>
      <c r="BO235" s="37" t="str"/>
      <c r="BP235" s="37" t="str"/>
      <c r="BQ235" s="37" t="str"/>
      <c r="BR235" s="37" t="str"/>
      <c r="BS235" s="37" t="str"/>
      <c r="BT235" s="37" t="str"/>
      <c r="BU235" s="37" t="str"/>
      <c r="BV235" s="37" t="str"/>
      <c r="BW235" s="37" t="str"/>
      <c r="BX235" s="37" t="str"/>
      <c r="BY235" s="37" t="str"/>
      <c r="BZ235" s="37" t="str"/>
      <c r="CA235" s="37" t="str"/>
      <c r="CB235" s="37" t="str"/>
      <c r="CC235" s="37" t="str"/>
      <c r="CD235" s="37" t="str"/>
      <c r="CE235" s="37" t="str"/>
      <c r="CF235" s="37" t="str"/>
      <c r="CG235" s="37" t="str"/>
      <c r="CH235" s="37" t="str"/>
      <c r="CI235" s="37" t="str"/>
      <c r="CJ235" s="37" t="str"/>
      <c r="CK235" s="37" t="str"/>
      <c r="CL235" s="37" t="str"/>
      <c r="CM235" s="37" t="str"/>
      <c r="CN235" s="37" t="str"/>
      <c r="CO235" s="37" t="str"/>
      <c r="CP235" s="37" t="str"/>
      <c r="CQ235" s="37" t="str"/>
      <c r="CR235" s="37" t="str"/>
      <c r="CS235" s="37" t="str"/>
      <c r="CT235" s="37" t="str"/>
      <c r="CU235" s="37" t="str"/>
      <c r="CV235" s="37" t="str"/>
      <c r="CW235" s="37" t="str"/>
      <c r="CX235" s="37" t="str"/>
      <c r="CY235" s="37" t="str"/>
      <c r="CZ235" s="37" t="str"/>
      <c r="DA235" s="37" t="str"/>
      <c r="DB235" s="37" t="str"/>
      <c r="DC235" s="37" t="str"/>
      <c r="DD235" s="37" t="str"/>
      <c r="DE235" s="37" t="str"/>
      <c r="DF235" s="37" t="str"/>
      <c r="DG235" s="37" t="str"/>
      <c r="DH235" s="37" t="str"/>
      <c r="DI235" s="37" t="str"/>
      <c r="DJ235" s="37" t="str"/>
      <c r="DK235" s="37" t="str"/>
      <c r="DL235" s="37" t="str"/>
      <c r="DM235" s="37" t="str"/>
      <c r="DN235" s="37" t="str"/>
      <c r="DO235" s="37" t="str"/>
      <c r="DP235" s="37" t="str"/>
      <c r="DQ235" s="37" t="str"/>
      <c r="DR235" s="37" t="str"/>
      <c r="DS235" s="37" t="str"/>
      <c r="DT235" s="37" t="str"/>
      <c r="DU235" s="37" t="str"/>
      <c r="DV235" s="37" t="str"/>
      <c r="DW235" s="37" t="str"/>
      <c r="DX235" s="37" t="str"/>
      <c r="DY235" s="37" t="str"/>
      <c r="DZ235" s="37" t="str"/>
      <c r="EA235" s="37" t="str"/>
      <c r="EB235" s="37" t="str"/>
      <c r="EC235" s="37" t="str"/>
      <c r="ED235" s="37" t="str"/>
      <c r="EE235" s="37" t="str"/>
      <c r="EF235" s="37" t="str"/>
      <c r="EG235" s="37" t="str"/>
      <c r="EH235" s="37" t="str"/>
      <c r="EI235" s="37" t="str"/>
      <c r="EJ235" s="37" t="str"/>
      <c r="EK235" s="37" t="str"/>
      <c r="EL235" s="37" t="str"/>
      <c r="EM235" s="37" t="str"/>
    </row>
    <row r="236">
      <c r="B236" s="37" t="str"/>
      <c r="C236" s="37" t="str"/>
      <c r="D236" s="37" t="str"/>
      <c r="E236" s="37" t="str"/>
      <c r="F236" s="37" t="str"/>
      <c r="G236" s="37" t="str"/>
      <c r="H236" s="37" t="str"/>
      <c r="I236" s="37" t="str"/>
      <c r="J236" s="37" t="str"/>
      <c r="K236" s="37" t="str"/>
      <c r="L236" s="37" t="str"/>
      <c r="M236" s="37" t="str"/>
      <c r="N236" s="37" t="str"/>
      <c r="O236" s="37" t="str"/>
      <c r="P236" s="37" t="str"/>
      <c r="Q236" s="37" t="str"/>
      <c r="R236" s="37" t="str"/>
      <c r="S236" s="37" t="str"/>
      <c r="T236" s="37" t="str"/>
      <c r="U236" s="37" t="str"/>
      <c r="V236" s="37" t="str"/>
      <c r="W236" s="37" t="str"/>
      <c r="X236" s="37" t="str"/>
      <c r="Y236" s="37" t="str"/>
      <c r="Z236" s="37" t="str"/>
      <c r="AA236" s="37" t="str"/>
      <c r="AB236" s="37" t="str"/>
      <c r="AC236" s="37" t="str"/>
      <c r="AD236" s="37" t="str"/>
      <c r="AE236" s="37" t="str"/>
      <c r="AF236" s="37" t="str"/>
      <c r="AG236" s="37" t="str"/>
      <c r="AH236" s="37" t="str"/>
      <c r="AI236" s="37" t="str"/>
      <c r="AJ236" s="37" t="str"/>
      <c r="AK236" s="37" t="str"/>
      <c r="AL236" s="37" t="str"/>
      <c r="AM236" s="37" t="str"/>
      <c r="AN236" s="37" t="str"/>
      <c r="AO236" s="37" t="str"/>
      <c r="AP236" s="37" t="str"/>
      <c r="AQ236" s="37" t="str"/>
      <c r="AR236" s="37" t="str"/>
      <c r="AS236" s="37" t="str"/>
      <c r="AT236" s="37" t="str"/>
      <c r="AU236" s="37" t="str"/>
      <c r="AV236" s="37" t="str"/>
      <c r="AW236" s="37" t="str"/>
      <c r="AX236" s="37" t="str"/>
      <c r="AY236" s="37" t="str"/>
      <c r="AZ236" s="37" t="str"/>
      <c r="BA236" s="37" t="str"/>
      <c r="BB236" s="37" t="str"/>
      <c r="BC236" s="37" t="str"/>
      <c r="BD236" s="37" t="str"/>
      <c r="BE236" s="37" t="str"/>
      <c r="BF236" s="37" t="str"/>
      <c r="BG236" s="37" t="str"/>
      <c r="BH236" s="37" t="str"/>
      <c r="BI236" s="37" t="str"/>
      <c r="BJ236" s="37" t="str"/>
      <c r="BK236" s="37" t="str"/>
      <c r="BL236" s="37" t="str"/>
      <c r="BM236" s="37" t="str"/>
      <c r="BN236" s="37" t="str"/>
      <c r="BO236" s="37" t="str"/>
      <c r="BP236" s="37" t="str"/>
      <c r="BQ236" s="37" t="str"/>
      <c r="BR236" s="37" t="str"/>
      <c r="BS236" s="37" t="str"/>
      <c r="BT236" s="37" t="str"/>
      <c r="BU236" s="37" t="str"/>
      <c r="BV236" s="37" t="str"/>
      <c r="BW236" s="37" t="str"/>
      <c r="BX236" s="37" t="str"/>
      <c r="BY236" s="37" t="str"/>
      <c r="BZ236" s="37" t="str"/>
      <c r="CA236" s="37" t="str"/>
      <c r="CB236" s="37" t="str"/>
      <c r="CC236" s="37" t="str"/>
      <c r="CD236" s="37" t="str"/>
      <c r="CE236" s="37" t="str"/>
      <c r="CF236" s="37" t="str"/>
      <c r="CG236" s="37" t="str"/>
      <c r="CH236" s="37" t="str"/>
      <c r="CI236" s="37" t="str"/>
      <c r="CJ236" s="37" t="str"/>
      <c r="CK236" s="37" t="str"/>
      <c r="CL236" s="37" t="str"/>
      <c r="CM236" s="37" t="str"/>
      <c r="CN236" s="37" t="str"/>
      <c r="CO236" s="37" t="str"/>
      <c r="CP236" s="37" t="str"/>
      <c r="CQ236" s="37" t="str"/>
      <c r="CR236" s="37" t="str"/>
      <c r="CS236" s="37" t="str"/>
      <c r="CT236" s="37" t="str"/>
      <c r="CU236" s="37" t="str"/>
      <c r="CV236" s="37" t="str"/>
      <c r="CW236" s="37" t="str"/>
      <c r="CX236" s="37" t="str"/>
      <c r="CY236" s="37" t="str"/>
      <c r="CZ236" s="37" t="str"/>
      <c r="DA236" s="37" t="str"/>
      <c r="DB236" s="37" t="str"/>
      <c r="DC236" s="37" t="str"/>
      <c r="DD236" s="37" t="str"/>
      <c r="DE236" s="37" t="str"/>
      <c r="DF236" s="37" t="str"/>
      <c r="DG236" s="37" t="str"/>
      <c r="DH236" s="37" t="str"/>
      <c r="DI236" s="37" t="str"/>
      <c r="DJ236" s="37" t="str"/>
      <c r="DK236" s="37" t="str"/>
      <c r="DL236" s="37" t="str"/>
      <c r="DM236" s="37" t="str"/>
      <c r="DN236" s="37" t="str"/>
      <c r="DO236" s="37" t="str"/>
      <c r="DP236" s="37" t="str"/>
      <c r="DQ236" s="37" t="str"/>
      <c r="DR236" s="37" t="str"/>
      <c r="DS236" s="37" t="str"/>
      <c r="DT236" s="37" t="str"/>
      <c r="DU236" s="37" t="str"/>
      <c r="DV236" s="37" t="str"/>
      <c r="DW236" s="37" t="str"/>
      <c r="DX236" s="37" t="str"/>
      <c r="DY236" s="37" t="str"/>
      <c r="DZ236" s="37" t="str"/>
      <c r="EA236" s="37" t="str"/>
      <c r="EB236" s="37" t="str"/>
      <c r="EC236" s="37" t="str"/>
      <c r="ED236" s="37" t="str"/>
      <c r="EE236" s="37" t="str"/>
      <c r="EF236" s="37" t="str"/>
      <c r="EG236" s="37" t="str"/>
      <c r="EH236" s="37" t="str"/>
      <c r="EI236" s="37" t="str"/>
      <c r="EJ236" s="37" t="str"/>
      <c r="EK236" s="37" t="str"/>
      <c r="EL236" s="37" t="str"/>
      <c r="EM236" s="37" t="str"/>
    </row>
    <row r="237">
      <c r="B237" s="37" t="str"/>
      <c r="C237" s="37" t="str"/>
      <c r="D237" s="37" t="str"/>
      <c r="E237" s="37" t="str"/>
      <c r="F237" s="37" t="str"/>
      <c r="G237" s="37" t="str"/>
      <c r="H237" s="37" t="str"/>
      <c r="I237" s="37" t="str"/>
      <c r="J237" s="37" t="str"/>
      <c r="K237" s="37" t="str"/>
      <c r="L237" s="37" t="str"/>
      <c r="M237" s="37" t="str"/>
      <c r="N237" s="37" t="str"/>
      <c r="O237" s="37" t="str"/>
      <c r="P237" s="37" t="str"/>
      <c r="Q237" s="37" t="str"/>
      <c r="R237" s="37" t="str"/>
      <c r="S237" s="37" t="str"/>
      <c r="T237" s="37" t="str"/>
      <c r="U237" s="37" t="str"/>
      <c r="V237" s="37" t="str"/>
      <c r="W237" s="37" t="str"/>
      <c r="X237" s="37" t="str"/>
      <c r="Y237" s="37" t="str"/>
      <c r="Z237" s="37" t="str"/>
      <c r="AA237" s="37" t="str"/>
      <c r="AB237" s="37" t="str"/>
      <c r="AC237" s="37" t="str"/>
      <c r="AD237" s="37" t="str"/>
      <c r="AE237" s="37" t="str"/>
      <c r="AF237" s="37" t="str"/>
      <c r="AG237" s="37" t="str"/>
      <c r="AH237" s="37" t="str"/>
      <c r="AI237" s="37" t="str"/>
      <c r="AJ237" s="37" t="str"/>
      <c r="AK237" s="37" t="str"/>
      <c r="AL237" s="37" t="str"/>
      <c r="AM237" s="37" t="str"/>
      <c r="AN237" s="37" t="str"/>
      <c r="AO237" s="37" t="str"/>
      <c r="AP237" s="37" t="str"/>
      <c r="AQ237" s="37" t="str"/>
      <c r="AR237" s="37" t="str"/>
      <c r="AS237" s="37" t="str"/>
      <c r="AT237" s="37" t="str"/>
      <c r="AU237" s="37" t="str"/>
      <c r="AV237" s="37" t="str"/>
      <c r="AW237" s="37" t="str"/>
      <c r="AX237" s="37" t="str"/>
      <c r="AY237" s="37" t="str"/>
      <c r="AZ237" s="37" t="str"/>
      <c r="BA237" s="37" t="str"/>
      <c r="BB237" s="37" t="str"/>
      <c r="BC237" s="37" t="str"/>
      <c r="BD237" s="37" t="str"/>
      <c r="BE237" s="37" t="str"/>
      <c r="BF237" s="37" t="str"/>
      <c r="BG237" s="37" t="str"/>
      <c r="BH237" s="37" t="str"/>
      <c r="BI237" s="37" t="str"/>
      <c r="BJ237" s="37" t="str"/>
      <c r="BK237" s="37" t="str"/>
      <c r="BL237" s="37" t="str"/>
      <c r="BM237" s="37" t="str"/>
      <c r="BN237" s="37" t="str"/>
      <c r="BO237" s="37" t="str"/>
      <c r="BP237" s="37" t="str"/>
      <c r="BQ237" s="37" t="str"/>
      <c r="BR237" s="37" t="str"/>
      <c r="BS237" s="37" t="str"/>
      <c r="BT237" s="37" t="str"/>
      <c r="BU237" s="37" t="str"/>
      <c r="BV237" s="37" t="str"/>
      <c r="BW237" s="37" t="str"/>
      <c r="BX237" s="37" t="str"/>
      <c r="BY237" s="37" t="str"/>
      <c r="BZ237" s="37" t="str"/>
      <c r="CA237" s="37" t="str"/>
      <c r="CB237" s="37" t="str"/>
      <c r="CC237" s="37" t="str"/>
      <c r="CD237" s="37" t="str"/>
      <c r="CE237" s="37" t="str"/>
      <c r="CF237" s="37" t="str"/>
      <c r="CG237" s="37" t="str"/>
      <c r="CH237" s="37" t="str"/>
      <c r="CI237" s="37" t="str"/>
      <c r="CJ237" s="37" t="str"/>
      <c r="CK237" s="37" t="str"/>
      <c r="CL237" s="37" t="str"/>
      <c r="CM237" s="37" t="str"/>
      <c r="CN237" s="37" t="str"/>
      <c r="CO237" s="37" t="str"/>
      <c r="CP237" s="37" t="str"/>
      <c r="CQ237" s="37" t="str"/>
      <c r="CR237" s="37" t="str"/>
      <c r="CS237" s="37" t="str"/>
      <c r="CT237" s="37" t="str"/>
      <c r="CU237" s="37" t="str"/>
      <c r="CV237" s="37" t="str"/>
      <c r="CW237" s="37" t="str"/>
      <c r="CX237" s="37" t="str"/>
      <c r="CY237" s="37" t="str"/>
      <c r="CZ237" s="37" t="str"/>
      <c r="DA237" s="37" t="str"/>
      <c r="DB237" s="37" t="str"/>
      <c r="DC237" s="37" t="str"/>
      <c r="DD237" s="37" t="str"/>
      <c r="DE237" s="37" t="str"/>
      <c r="DF237" s="37" t="str"/>
      <c r="DG237" s="37" t="str"/>
      <c r="DH237" s="37" t="str"/>
      <c r="DI237" s="37" t="str"/>
      <c r="DJ237" s="37" t="str"/>
      <c r="DK237" s="37" t="str"/>
      <c r="DL237" s="37" t="str"/>
      <c r="DM237" s="37" t="str"/>
      <c r="DN237" s="37" t="str"/>
      <c r="DO237" s="37" t="str"/>
      <c r="DP237" s="37" t="str"/>
      <c r="DQ237" s="37" t="str"/>
      <c r="DR237" s="37" t="str"/>
      <c r="DS237" s="37" t="str"/>
      <c r="DT237" s="37" t="str"/>
      <c r="DU237" s="37" t="str"/>
      <c r="DV237" s="37" t="str"/>
      <c r="DW237" s="37" t="str"/>
      <c r="DX237" s="37" t="str"/>
      <c r="DY237" s="37" t="str"/>
      <c r="DZ237" s="37" t="str"/>
      <c r="EA237" s="37" t="str"/>
      <c r="EB237" s="37" t="str"/>
      <c r="EC237" s="37" t="str"/>
      <c r="ED237" s="37" t="str"/>
      <c r="EE237" s="37" t="str"/>
      <c r="EF237" s="37" t="str"/>
      <c r="EG237" s="37" t="str"/>
      <c r="EH237" s="37" t="str"/>
      <c r="EI237" s="37" t="str"/>
      <c r="EJ237" s="37" t="str"/>
      <c r="EK237" s="37" t="str"/>
      <c r="EL237" s="37" t="str"/>
      <c r="EM237" s="37" t="str"/>
    </row>
    <row r="238">
      <c r="B238" s="37" t="str"/>
      <c r="C238" s="37" t="str"/>
      <c r="D238" s="37" t="str"/>
      <c r="E238" s="37" t="str"/>
      <c r="F238" s="37" t="str"/>
      <c r="G238" s="37" t="str"/>
      <c r="H238" s="37" t="str"/>
      <c r="I238" s="37" t="str"/>
      <c r="J238" s="37" t="str"/>
      <c r="K238" s="37" t="str"/>
      <c r="L238" s="37" t="str"/>
      <c r="M238" s="37" t="str"/>
      <c r="N238" s="37" t="str"/>
      <c r="O238" s="37" t="str"/>
      <c r="P238" s="37" t="str"/>
      <c r="Q238" s="37" t="str"/>
      <c r="R238" s="37" t="str"/>
      <c r="S238" s="37" t="str"/>
      <c r="T238" s="37" t="str"/>
      <c r="U238" s="37" t="str"/>
      <c r="V238" s="37" t="str"/>
      <c r="W238" s="37" t="str"/>
      <c r="X238" s="37" t="str"/>
      <c r="Y238" s="37" t="str"/>
      <c r="Z238" s="37" t="str"/>
      <c r="AA238" s="37" t="str"/>
      <c r="AB238" s="37" t="str"/>
      <c r="AC238" s="37" t="str"/>
      <c r="AD238" s="37" t="str"/>
      <c r="AE238" s="37" t="str"/>
      <c r="AF238" s="37" t="str"/>
      <c r="AG238" s="37" t="str"/>
      <c r="AH238" s="37" t="str"/>
      <c r="AI238" s="37" t="str"/>
      <c r="AJ238" s="37" t="str"/>
      <c r="AK238" s="37" t="str"/>
      <c r="AL238" s="37" t="str"/>
      <c r="AM238" s="37" t="str"/>
      <c r="AN238" s="37" t="str"/>
      <c r="AO238" s="37" t="str"/>
      <c r="AP238" s="37" t="str"/>
      <c r="AQ238" s="37" t="str"/>
      <c r="AR238" s="37" t="str"/>
      <c r="AS238" s="37" t="str"/>
      <c r="AT238" s="37" t="str"/>
      <c r="AU238" s="37" t="str"/>
      <c r="AV238" s="37" t="str"/>
      <c r="AW238" s="37" t="str"/>
      <c r="AX238" s="37" t="str"/>
      <c r="AY238" s="37" t="str"/>
      <c r="AZ238" s="37" t="str"/>
      <c r="BA238" s="37" t="str"/>
      <c r="BB238" s="37" t="str"/>
      <c r="BC238" s="37" t="str"/>
      <c r="BD238" s="37" t="str"/>
      <c r="BE238" s="37" t="str"/>
      <c r="BF238" s="37" t="str"/>
      <c r="BG238" s="37" t="str"/>
      <c r="BH238" s="37" t="str"/>
      <c r="BI238" s="37" t="str"/>
      <c r="BJ238" s="37" t="str"/>
      <c r="BK238" s="37" t="str"/>
      <c r="BL238" s="37" t="str"/>
      <c r="BM238" s="37" t="str"/>
      <c r="BN238" s="37" t="str"/>
      <c r="BO238" s="37" t="str"/>
      <c r="BP238" s="37" t="str"/>
      <c r="BQ238" s="37" t="str"/>
      <c r="BR238" s="37" t="str"/>
      <c r="BS238" s="37" t="str"/>
      <c r="BT238" s="37" t="str"/>
      <c r="BU238" s="37" t="str"/>
      <c r="BV238" s="37" t="str"/>
      <c r="BW238" s="37" t="str"/>
      <c r="BX238" s="37" t="str"/>
      <c r="BY238" s="37" t="str"/>
      <c r="BZ238" s="37" t="str"/>
      <c r="CA238" s="37" t="str"/>
      <c r="CB238" s="37" t="str"/>
      <c r="CC238" s="37" t="str"/>
      <c r="CD238" s="37" t="str"/>
      <c r="CE238" s="37" t="str"/>
      <c r="CF238" s="37" t="str"/>
      <c r="CG238" s="37" t="str"/>
      <c r="CH238" s="37" t="str"/>
      <c r="CI238" s="37" t="str"/>
      <c r="CJ238" s="37" t="str"/>
      <c r="CK238" s="37" t="str"/>
      <c r="CL238" s="37" t="str"/>
      <c r="CM238" s="37" t="str"/>
      <c r="CN238" s="37" t="str"/>
      <c r="CO238" s="37" t="str"/>
      <c r="CP238" s="37" t="str"/>
      <c r="CQ238" s="37" t="str"/>
      <c r="CR238" s="37" t="str"/>
      <c r="CS238" s="37" t="str"/>
      <c r="CT238" s="37" t="str"/>
      <c r="CU238" s="37" t="str"/>
      <c r="CV238" s="37" t="str"/>
      <c r="CW238" s="37" t="str"/>
      <c r="CX238" s="37" t="str"/>
      <c r="CY238" s="37" t="str"/>
      <c r="CZ238" s="37" t="str"/>
      <c r="DA238" s="37" t="str"/>
      <c r="DB238" s="37" t="str"/>
      <c r="DC238" s="37" t="str"/>
      <c r="DD238" s="37" t="str"/>
      <c r="DE238" s="37" t="str"/>
      <c r="DF238" s="37" t="str"/>
      <c r="DG238" s="37" t="str"/>
      <c r="DH238" s="37" t="str"/>
      <c r="DI238" s="37" t="str"/>
      <c r="DJ238" s="37" t="str"/>
      <c r="DK238" s="37" t="str"/>
      <c r="DL238" s="37" t="str"/>
      <c r="DM238" s="37" t="str"/>
      <c r="DN238" s="37" t="str"/>
      <c r="DO238" s="37" t="str"/>
      <c r="DP238" s="37" t="str"/>
      <c r="DQ238" s="37" t="str"/>
      <c r="DR238" s="37" t="str"/>
      <c r="DS238" s="37" t="str"/>
      <c r="DT238" s="37" t="str"/>
      <c r="DU238" s="37" t="str"/>
      <c r="DV238" s="37" t="str"/>
      <c r="DW238" s="37" t="str"/>
      <c r="DX238" s="37" t="str"/>
      <c r="DY238" s="37" t="str"/>
      <c r="DZ238" s="37" t="str"/>
      <c r="EA238" s="37" t="str"/>
      <c r="EB238" s="37" t="str"/>
      <c r="EC238" s="37" t="str"/>
      <c r="ED238" s="37" t="str"/>
      <c r="EE238" s="37" t="str"/>
      <c r="EF238" s="37" t="str"/>
      <c r="EG238" s="37" t="str"/>
      <c r="EH238" s="37" t="str"/>
      <c r="EI238" s="37" t="str"/>
      <c r="EJ238" s="37" t="str"/>
      <c r="EK238" s="37" t="str"/>
      <c r="EL238" s="37" t="str"/>
      <c r="EM238" s="37" t="str"/>
    </row>
    <row r="239">
      <c r="B239" s="37" t="str"/>
      <c r="C239" s="37" t="str"/>
      <c r="D239" s="37" t="str"/>
      <c r="E239" s="37" t="str"/>
      <c r="F239" s="37" t="str"/>
      <c r="G239" s="37" t="str"/>
      <c r="H239" s="37" t="str"/>
      <c r="I239" s="37" t="str"/>
      <c r="J239" s="37" t="str"/>
      <c r="K239" s="37" t="str"/>
      <c r="L239" s="37" t="str"/>
      <c r="M239" s="37" t="str"/>
      <c r="N239" s="37" t="str"/>
      <c r="O239" s="37" t="str"/>
      <c r="P239" s="37" t="str"/>
      <c r="Q239" s="37" t="str"/>
      <c r="R239" s="37" t="str"/>
      <c r="S239" s="37" t="str"/>
      <c r="T239" s="37" t="str"/>
      <c r="U239" s="37" t="str"/>
      <c r="V239" s="37" t="str"/>
      <c r="W239" s="37" t="str"/>
      <c r="X239" s="37" t="str"/>
      <c r="Y239" s="37" t="str"/>
      <c r="Z239" s="37" t="str"/>
      <c r="AA239" s="37" t="str"/>
      <c r="AB239" s="37" t="str"/>
      <c r="AC239" s="37" t="str"/>
      <c r="AD239" s="37" t="str"/>
      <c r="AE239" s="37" t="str"/>
      <c r="AF239" s="37" t="str"/>
      <c r="AG239" s="37" t="str"/>
      <c r="AH239" s="37" t="str"/>
      <c r="AI239" s="37" t="str"/>
      <c r="AJ239" s="37" t="str"/>
      <c r="AK239" s="37" t="str"/>
      <c r="AL239" s="37" t="str"/>
      <c r="AM239" s="37" t="str"/>
      <c r="AN239" s="37" t="str"/>
      <c r="AO239" s="37" t="str"/>
      <c r="AP239" s="37" t="str"/>
      <c r="AQ239" s="37" t="str"/>
      <c r="AR239" s="37" t="str"/>
      <c r="AS239" s="37" t="str"/>
      <c r="AT239" s="37" t="str"/>
      <c r="AU239" s="37" t="str"/>
      <c r="AV239" s="37" t="str"/>
      <c r="AW239" s="37" t="str"/>
      <c r="AX239" s="37" t="str"/>
      <c r="AY239" s="37" t="str"/>
      <c r="AZ239" s="37" t="str"/>
      <c r="BA239" s="37" t="str"/>
      <c r="BB239" s="37" t="str"/>
      <c r="BC239" s="37" t="str"/>
      <c r="BD239" s="37" t="str"/>
      <c r="BE239" s="37" t="str"/>
      <c r="BF239" s="37" t="str"/>
      <c r="BG239" s="37" t="str"/>
      <c r="BH239" s="37" t="str"/>
      <c r="BI239" s="37" t="str"/>
      <c r="BJ239" s="37" t="str"/>
      <c r="BK239" s="37" t="str"/>
      <c r="BL239" s="37" t="str"/>
      <c r="BM239" s="37" t="str"/>
      <c r="BN239" s="37" t="str"/>
      <c r="BO239" s="37" t="str"/>
      <c r="BP239" s="37" t="str"/>
      <c r="BQ239" s="37" t="str"/>
      <c r="BR239" s="37" t="str"/>
      <c r="BS239" s="37" t="str"/>
      <c r="BT239" s="37" t="str"/>
      <c r="BU239" s="37" t="str"/>
      <c r="BV239" s="37" t="str"/>
      <c r="BW239" s="37" t="str"/>
      <c r="BX239" s="37" t="str"/>
      <c r="BY239" s="37" t="str"/>
      <c r="BZ239" s="37" t="str"/>
      <c r="CA239" s="37" t="str"/>
      <c r="CB239" s="37" t="str"/>
      <c r="CC239" s="37" t="str"/>
      <c r="CD239" s="37" t="str"/>
      <c r="CE239" s="37" t="str"/>
      <c r="CF239" s="37" t="str"/>
      <c r="CG239" s="37" t="str"/>
      <c r="CH239" s="37" t="str"/>
      <c r="CI239" s="37" t="str"/>
      <c r="CJ239" s="37" t="str"/>
      <c r="CK239" s="37" t="str"/>
      <c r="CL239" s="37" t="str"/>
      <c r="CM239" s="37" t="str"/>
      <c r="CN239" s="37" t="str"/>
      <c r="CO239" s="37" t="str"/>
      <c r="CP239" s="37" t="str"/>
      <c r="CQ239" s="37" t="str"/>
      <c r="CR239" s="37" t="str"/>
      <c r="CS239" s="37" t="str"/>
      <c r="CT239" s="37" t="str"/>
      <c r="CU239" s="37" t="str"/>
      <c r="CV239" s="37" t="str"/>
      <c r="CW239" s="37" t="str"/>
      <c r="CX239" s="37" t="str"/>
      <c r="CY239" s="37" t="str"/>
      <c r="CZ239" s="37" t="str"/>
      <c r="DA239" s="37" t="str"/>
      <c r="DB239" s="37" t="str"/>
      <c r="DC239" s="37" t="str"/>
      <c r="DD239" s="37" t="str"/>
      <c r="DE239" s="37" t="str"/>
      <c r="DF239" s="37" t="str"/>
      <c r="DG239" s="37" t="str"/>
      <c r="DH239" s="37" t="str"/>
      <c r="DI239" s="37" t="str"/>
      <c r="DJ239" s="37" t="str"/>
      <c r="DK239" s="37" t="str"/>
      <c r="DL239" s="37" t="str"/>
      <c r="DM239" s="37" t="str"/>
      <c r="DN239" s="37" t="str"/>
      <c r="DO239" s="37" t="str"/>
      <c r="DP239" s="37" t="str"/>
      <c r="DQ239" s="37" t="str"/>
      <c r="DR239" s="37" t="str"/>
      <c r="DS239" s="37" t="str"/>
      <c r="DT239" s="37" t="str"/>
      <c r="DU239" s="37" t="str"/>
      <c r="DV239" s="37" t="str"/>
      <c r="DW239" s="37" t="str"/>
      <c r="DX239" s="37" t="str"/>
      <c r="DY239" s="37" t="str"/>
      <c r="DZ239" s="37" t="str"/>
      <c r="EA239" s="37" t="str"/>
      <c r="EB239" s="37" t="str"/>
      <c r="EC239" s="37" t="str"/>
      <c r="ED239" s="37" t="str"/>
      <c r="EE239" s="37" t="str"/>
      <c r="EF239" s="37" t="str"/>
      <c r="EG239" s="37" t="str"/>
      <c r="EH239" s="37" t="str"/>
      <c r="EI239" s="37" t="str"/>
      <c r="EJ239" s="37" t="str"/>
      <c r="EK239" s="37" t="str"/>
      <c r="EL239" s="37" t="str"/>
      <c r="EM239" s="37" t="str"/>
    </row>
    <row r="240">
      <c r="B240" s="37" t="str"/>
      <c r="C240" s="37" t="str"/>
      <c r="D240" s="37" t="str"/>
      <c r="E240" s="37" t="str"/>
      <c r="F240" s="37" t="str"/>
      <c r="G240" s="37" t="str"/>
      <c r="H240" s="37" t="str"/>
      <c r="I240" s="37" t="str"/>
      <c r="J240" s="37" t="str"/>
      <c r="K240" s="37" t="str"/>
      <c r="L240" s="37" t="str"/>
      <c r="M240" s="37" t="str"/>
      <c r="N240" s="37" t="str"/>
      <c r="O240" s="37" t="str"/>
      <c r="P240" s="37" t="str"/>
      <c r="Q240" s="37" t="str"/>
      <c r="R240" s="37" t="str"/>
      <c r="S240" s="37" t="str"/>
      <c r="T240" s="37" t="str"/>
      <c r="U240" s="37" t="str"/>
      <c r="V240" s="37" t="str"/>
      <c r="W240" s="37" t="str"/>
      <c r="X240" s="37" t="str"/>
      <c r="Y240" s="37" t="str"/>
      <c r="Z240" s="37" t="str"/>
      <c r="AA240" s="37" t="str"/>
      <c r="AB240" s="37" t="str"/>
      <c r="AC240" s="37" t="str"/>
      <c r="AD240" s="37" t="str"/>
      <c r="AE240" s="37" t="str"/>
      <c r="AF240" s="37" t="str"/>
      <c r="AG240" s="37" t="str"/>
      <c r="AH240" s="37" t="str"/>
      <c r="AI240" s="37" t="str"/>
      <c r="AJ240" s="37" t="str"/>
      <c r="AK240" s="37" t="str"/>
      <c r="AL240" s="37" t="str"/>
      <c r="AM240" s="37" t="str"/>
      <c r="AN240" s="37" t="str"/>
      <c r="AO240" s="37" t="str"/>
      <c r="AP240" s="37" t="str"/>
      <c r="AQ240" s="37" t="str"/>
      <c r="AR240" s="37" t="str"/>
      <c r="AS240" s="37" t="str"/>
      <c r="AT240" s="37" t="str"/>
      <c r="AU240" s="37" t="str"/>
      <c r="AV240" s="37" t="str"/>
      <c r="AW240" s="37" t="str"/>
      <c r="AX240" s="37" t="str"/>
      <c r="AY240" s="37" t="str"/>
      <c r="AZ240" s="37" t="str"/>
      <c r="BA240" s="37" t="str"/>
      <c r="BB240" s="37" t="str"/>
      <c r="BC240" s="37" t="str"/>
      <c r="BD240" s="37" t="str"/>
      <c r="BE240" s="37" t="str"/>
      <c r="BF240" s="37" t="str"/>
      <c r="BG240" s="37" t="str"/>
      <c r="BH240" s="37" t="str"/>
      <c r="BI240" s="37" t="str"/>
      <c r="BJ240" s="37" t="str"/>
      <c r="BK240" s="37" t="str"/>
      <c r="BL240" s="37" t="str"/>
      <c r="BM240" s="37" t="str"/>
      <c r="BN240" s="37" t="str"/>
      <c r="BO240" s="37" t="str"/>
      <c r="BP240" s="37" t="str"/>
      <c r="BQ240" s="37" t="str"/>
      <c r="BR240" s="37" t="str"/>
      <c r="BS240" s="37" t="str"/>
      <c r="BT240" s="37" t="str"/>
      <c r="BU240" s="37" t="str"/>
      <c r="BV240" s="37" t="str"/>
      <c r="BW240" s="37" t="str"/>
      <c r="BX240" s="37" t="str"/>
      <c r="BY240" s="37" t="str"/>
      <c r="BZ240" s="37" t="str"/>
      <c r="CA240" s="37" t="str"/>
      <c r="CB240" s="37" t="str"/>
      <c r="CC240" s="37" t="str"/>
      <c r="CD240" s="37" t="str"/>
      <c r="CE240" s="37" t="str"/>
      <c r="CF240" s="37" t="str"/>
      <c r="CG240" s="37" t="str"/>
      <c r="CH240" s="37" t="str"/>
      <c r="CI240" s="37" t="str"/>
      <c r="CJ240" s="37" t="str"/>
      <c r="CK240" s="37" t="str"/>
      <c r="CL240" s="37" t="str"/>
      <c r="CM240" s="37" t="str"/>
      <c r="CN240" s="37" t="str"/>
      <c r="CO240" s="37" t="str"/>
      <c r="CP240" s="37" t="str"/>
      <c r="CQ240" s="37" t="str"/>
      <c r="CR240" s="37" t="str"/>
      <c r="CS240" s="37" t="str"/>
      <c r="CT240" s="37" t="str"/>
      <c r="CU240" s="37" t="str"/>
      <c r="CV240" s="37" t="str"/>
      <c r="CW240" s="37" t="str"/>
      <c r="CX240" s="37" t="str"/>
      <c r="CY240" s="37" t="str"/>
      <c r="CZ240" s="37" t="str"/>
      <c r="DA240" s="37" t="str"/>
      <c r="DB240" s="37" t="str"/>
      <c r="DC240" s="37" t="str"/>
      <c r="DD240" s="37" t="str"/>
      <c r="DE240" s="37" t="str"/>
      <c r="DF240" s="37" t="str"/>
      <c r="DG240" s="37" t="str"/>
      <c r="DH240" s="37" t="str"/>
      <c r="DI240" s="37" t="str"/>
      <c r="DJ240" s="37" t="str"/>
      <c r="DK240" s="37" t="str"/>
      <c r="DL240" s="37" t="str"/>
      <c r="DM240" s="37" t="str"/>
      <c r="DN240" s="37" t="str"/>
      <c r="DO240" s="37" t="str"/>
      <c r="DP240" s="37" t="str"/>
      <c r="DQ240" s="37" t="str"/>
      <c r="DR240" s="37" t="str"/>
      <c r="DS240" s="37" t="str"/>
      <c r="DT240" s="37" t="str"/>
      <c r="DU240" s="37" t="str"/>
      <c r="DV240" s="37" t="str"/>
      <c r="DW240" s="37" t="str"/>
      <c r="DX240" s="37" t="str"/>
      <c r="DY240" s="37" t="str"/>
      <c r="DZ240" s="37" t="str"/>
      <c r="EA240" s="37" t="str"/>
      <c r="EB240" s="37" t="str"/>
      <c r="EC240" s="37" t="str"/>
      <c r="ED240" s="37" t="str"/>
      <c r="EE240" s="37" t="str"/>
      <c r="EF240" s="37" t="str"/>
      <c r="EG240" s="37" t="str"/>
      <c r="EH240" s="37" t="str"/>
      <c r="EI240" s="37" t="str"/>
      <c r="EJ240" s="37" t="str"/>
      <c r="EK240" s="37" t="str"/>
      <c r="EL240" s="37" t="str"/>
      <c r="EM240" s="37" t="str"/>
    </row>
    <row r="241">
      <c r="B241" s="37" t="str"/>
      <c r="C241" s="37" t="str"/>
      <c r="D241" s="37" t="str"/>
      <c r="E241" s="37" t="str"/>
      <c r="F241" s="37" t="str"/>
      <c r="G241" s="37" t="str"/>
      <c r="H241" s="37" t="str"/>
      <c r="I241" s="37" t="str"/>
      <c r="J241" s="37" t="str"/>
      <c r="K241" s="37" t="str"/>
      <c r="L241" s="37" t="str"/>
      <c r="M241" s="37" t="str"/>
      <c r="N241" s="37" t="str"/>
      <c r="O241" s="37" t="str"/>
      <c r="P241" s="37" t="str"/>
      <c r="Q241" s="37" t="str"/>
      <c r="R241" s="37" t="str"/>
      <c r="S241" s="37" t="str"/>
      <c r="T241" s="37" t="str"/>
      <c r="U241" s="37" t="str"/>
      <c r="V241" s="37" t="str"/>
      <c r="W241" s="37" t="str"/>
      <c r="X241" s="37" t="str"/>
      <c r="Y241" s="37" t="str"/>
      <c r="Z241" s="37" t="str"/>
      <c r="AA241" s="37" t="str"/>
      <c r="AB241" s="37" t="str"/>
      <c r="AC241" s="37" t="str"/>
      <c r="AD241" s="37" t="str"/>
      <c r="AE241" s="37" t="str"/>
      <c r="AF241" s="37" t="str"/>
      <c r="AG241" s="37" t="str"/>
      <c r="AH241" s="37" t="str"/>
      <c r="AI241" s="37" t="str"/>
      <c r="AJ241" s="37" t="str"/>
      <c r="AK241" s="37" t="str"/>
      <c r="AL241" s="37" t="str"/>
      <c r="AM241" s="37" t="str"/>
      <c r="AN241" s="37" t="str"/>
      <c r="AO241" s="37" t="str"/>
      <c r="AP241" s="37" t="str"/>
      <c r="AQ241" s="37" t="str"/>
      <c r="AR241" s="37" t="str"/>
      <c r="AS241" s="37" t="str"/>
      <c r="AT241" s="37" t="str"/>
      <c r="AU241" s="37" t="str"/>
      <c r="AV241" s="37" t="str"/>
      <c r="AW241" s="37" t="str"/>
      <c r="AX241" s="37" t="str"/>
      <c r="AY241" s="37" t="str"/>
      <c r="AZ241" s="37" t="str"/>
      <c r="BA241" s="37" t="str"/>
      <c r="BB241" s="37" t="str"/>
      <c r="BC241" s="37" t="str"/>
      <c r="BD241" s="37" t="str"/>
      <c r="BE241" s="37" t="str"/>
      <c r="BF241" s="37" t="str"/>
      <c r="BG241" s="37" t="str"/>
      <c r="BH241" s="37" t="str"/>
      <c r="BI241" s="37" t="str"/>
      <c r="BJ241" s="37" t="str"/>
      <c r="BK241" s="37" t="str"/>
      <c r="BL241" s="37" t="str"/>
      <c r="BM241" s="37" t="str"/>
      <c r="BN241" s="37" t="str"/>
      <c r="BO241" s="37" t="str"/>
      <c r="BP241" s="37" t="str"/>
      <c r="BQ241" s="37" t="str"/>
      <c r="BR241" s="37" t="str"/>
      <c r="BS241" s="37" t="str"/>
      <c r="BT241" s="37" t="str"/>
      <c r="BU241" s="37" t="str"/>
      <c r="BV241" s="37" t="str"/>
      <c r="BW241" s="37" t="str"/>
      <c r="BX241" s="37" t="str"/>
      <c r="BY241" s="37" t="str"/>
      <c r="BZ241" s="37" t="str"/>
      <c r="CA241" s="37" t="str"/>
      <c r="CB241" s="37" t="str"/>
      <c r="CC241" s="37" t="str"/>
      <c r="CD241" s="37" t="str"/>
      <c r="CE241" s="37" t="str"/>
      <c r="CF241" s="37" t="str"/>
      <c r="CG241" s="37" t="str"/>
      <c r="CH241" s="37" t="str"/>
      <c r="CI241" s="37" t="str"/>
      <c r="CJ241" s="37" t="str"/>
      <c r="CK241" s="37" t="str"/>
      <c r="CL241" s="37" t="str"/>
      <c r="CM241" s="37" t="str"/>
      <c r="CN241" s="37" t="str"/>
      <c r="CO241" s="37" t="str"/>
      <c r="CP241" s="37" t="str"/>
      <c r="CQ241" s="37" t="str"/>
      <c r="CR241" s="37" t="str"/>
      <c r="CS241" s="37" t="str"/>
      <c r="CT241" s="37" t="str"/>
      <c r="CU241" s="37" t="str"/>
      <c r="CV241" s="37" t="str"/>
      <c r="CW241" s="37" t="str"/>
      <c r="CX241" s="37" t="str"/>
      <c r="CY241" s="37" t="str"/>
      <c r="CZ241" s="37" t="str"/>
      <c r="DA241" s="37" t="str"/>
      <c r="DB241" s="37" t="str"/>
      <c r="DC241" s="37" t="str"/>
      <c r="DD241" s="37" t="str"/>
      <c r="DE241" s="37" t="str"/>
      <c r="DF241" s="37" t="str"/>
      <c r="DG241" s="37" t="str"/>
      <c r="DH241" s="37" t="str"/>
      <c r="DI241" s="37" t="str"/>
      <c r="DJ241" s="37" t="str"/>
      <c r="DK241" s="37" t="str"/>
      <c r="DL241" s="37" t="str"/>
      <c r="DM241" s="37" t="str"/>
      <c r="DN241" s="37" t="str"/>
      <c r="DO241" s="37" t="str"/>
      <c r="DP241" s="37" t="str"/>
      <c r="DQ241" s="37" t="str"/>
      <c r="DR241" s="37" t="str"/>
      <c r="DS241" s="37" t="str"/>
      <c r="DT241" s="37" t="str"/>
      <c r="DU241" s="37" t="str"/>
      <c r="DV241" s="37" t="str"/>
      <c r="DW241" s="37" t="str"/>
      <c r="DX241" s="37" t="str"/>
      <c r="DY241" s="37" t="str"/>
      <c r="DZ241" s="37" t="str"/>
      <c r="EA241" s="37" t="str"/>
      <c r="EB241" s="37" t="str"/>
      <c r="EC241" s="37" t="str"/>
      <c r="ED241" s="37" t="str"/>
      <c r="EE241" s="37" t="str"/>
      <c r="EF241" s="37" t="str"/>
      <c r="EG241" s="37" t="str"/>
      <c r="EH241" s="37" t="str"/>
      <c r="EI241" s="37" t="str"/>
      <c r="EJ241" s="37" t="str"/>
      <c r="EK241" s="37" t="str"/>
      <c r="EL241" s="37" t="str"/>
      <c r="EM241" s="37" t="str"/>
    </row>
    <row r="242">
      <c r="B242" s="37" t="str"/>
      <c r="C242" s="37" t="str"/>
      <c r="D242" s="37" t="str"/>
      <c r="E242" s="37" t="str"/>
      <c r="F242" s="37" t="str"/>
      <c r="G242" s="37" t="str"/>
      <c r="H242" s="37" t="str"/>
      <c r="I242" s="37" t="str"/>
      <c r="J242" s="37" t="str"/>
      <c r="K242" s="37" t="str"/>
      <c r="L242" s="37" t="str"/>
      <c r="M242" s="37" t="str"/>
      <c r="N242" s="37" t="str"/>
      <c r="O242" s="37" t="str"/>
      <c r="P242" s="37" t="str"/>
      <c r="Q242" s="37" t="str"/>
      <c r="R242" s="37" t="str"/>
      <c r="S242" s="37" t="str"/>
      <c r="T242" s="37" t="str"/>
      <c r="U242" s="37" t="str"/>
      <c r="V242" s="37" t="str"/>
      <c r="W242" s="37" t="str"/>
      <c r="X242" s="37" t="str"/>
      <c r="Y242" s="37" t="str"/>
      <c r="Z242" s="37" t="str"/>
      <c r="AA242" s="37" t="str"/>
      <c r="AB242" s="37" t="str"/>
      <c r="AC242" s="37" t="str"/>
      <c r="AD242" s="37" t="str"/>
      <c r="AE242" s="37" t="str"/>
      <c r="AF242" s="37" t="str"/>
      <c r="AG242" s="37" t="str"/>
      <c r="AH242" s="37" t="str"/>
      <c r="AI242" s="37" t="str"/>
      <c r="AJ242" s="37" t="str"/>
      <c r="AK242" s="37" t="str"/>
      <c r="AL242" s="37" t="str"/>
      <c r="AM242" s="37" t="str"/>
      <c r="AN242" s="37" t="str"/>
      <c r="AO242" s="37" t="str"/>
      <c r="AP242" s="37" t="str"/>
      <c r="AQ242" s="37" t="str"/>
      <c r="AR242" s="37" t="str"/>
      <c r="AS242" s="37" t="str"/>
      <c r="AT242" s="37" t="str"/>
      <c r="AU242" s="37" t="str"/>
      <c r="AV242" s="37" t="str"/>
      <c r="AW242" s="37" t="str"/>
      <c r="AX242" s="37" t="str"/>
      <c r="AY242" s="37" t="str"/>
      <c r="AZ242" s="37" t="str"/>
      <c r="BA242" s="37" t="str"/>
      <c r="BB242" s="37" t="str"/>
      <c r="BC242" s="37" t="str"/>
      <c r="BD242" s="37" t="str"/>
      <c r="BE242" s="37" t="str"/>
      <c r="BF242" s="37" t="str"/>
      <c r="BG242" s="37" t="str"/>
      <c r="BH242" s="37" t="str"/>
      <c r="BI242" s="37" t="str"/>
      <c r="BJ242" s="37" t="str"/>
      <c r="BK242" s="37" t="str"/>
      <c r="BL242" s="37" t="str"/>
      <c r="BM242" s="37" t="str"/>
      <c r="BN242" s="37" t="str"/>
      <c r="BO242" s="37" t="str"/>
      <c r="BP242" s="37" t="str"/>
      <c r="BQ242" s="37" t="str"/>
      <c r="BR242" s="37" t="str"/>
      <c r="BS242" s="37" t="str"/>
      <c r="BT242" s="37" t="str"/>
      <c r="BU242" s="37" t="str"/>
      <c r="BV242" s="37" t="str"/>
      <c r="BW242" s="37" t="str"/>
      <c r="BX242" s="37" t="str"/>
      <c r="BY242" s="37" t="str"/>
      <c r="BZ242" s="37" t="str"/>
      <c r="CA242" s="37" t="str"/>
      <c r="CB242" s="37" t="str"/>
      <c r="CC242" s="37" t="str"/>
      <c r="CD242" s="37" t="str"/>
      <c r="CE242" s="37" t="str"/>
      <c r="CF242" s="37" t="str"/>
      <c r="CG242" s="37" t="str"/>
      <c r="CH242" s="37" t="str"/>
      <c r="CI242" s="37" t="str"/>
      <c r="CJ242" s="37" t="str"/>
      <c r="CK242" s="37" t="str"/>
      <c r="CL242" s="37" t="str"/>
      <c r="CM242" s="37" t="str"/>
      <c r="CN242" s="37" t="str"/>
      <c r="CO242" s="37" t="str"/>
      <c r="CP242" s="37" t="str"/>
      <c r="CQ242" s="37" t="str"/>
      <c r="CR242" s="37" t="str"/>
      <c r="CS242" s="37" t="str"/>
      <c r="CT242" s="37" t="str"/>
      <c r="CU242" s="37" t="str"/>
      <c r="CV242" s="37" t="str"/>
      <c r="CW242" s="37" t="str"/>
      <c r="CX242" s="37" t="str"/>
      <c r="CY242" s="37" t="str"/>
      <c r="CZ242" s="37" t="str"/>
      <c r="DA242" s="37" t="str"/>
      <c r="DB242" s="37" t="str"/>
      <c r="DC242" s="37" t="str"/>
      <c r="DD242" s="37" t="str"/>
      <c r="DE242" s="37" t="str"/>
      <c r="DF242" s="37" t="str"/>
      <c r="DG242" s="37" t="str"/>
      <c r="DH242" s="37" t="str"/>
      <c r="DI242" s="37" t="str"/>
      <c r="DJ242" s="37" t="str"/>
      <c r="DK242" s="37" t="str"/>
      <c r="DL242" s="37" t="str"/>
      <c r="DM242" s="37" t="str"/>
      <c r="DN242" s="37" t="str"/>
      <c r="DO242" s="37" t="str"/>
      <c r="DP242" s="37" t="str"/>
      <c r="DQ242" s="37" t="str"/>
      <c r="DR242" s="37" t="str"/>
      <c r="DS242" s="37" t="str"/>
      <c r="DT242" s="37" t="str"/>
      <c r="DU242" s="37" t="str"/>
      <c r="DV242" s="37" t="str"/>
      <c r="DW242" s="37" t="str"/>
      <c r="DX242" s="37" t="str"/>
      <c r="DY242" s="37" t="str"/>
      <c r="DZ242" s="37" t="str"/>
      <c r="EA242" s="37" t="str"/>
      <c r="EB242" s="37" t="str"/>
      <c r="EC242" s="37" t="str"/>
      <c r="ED242" s="37" t="str"/>
      <c r="EE242" s="37" t="str"/>
      <c r="EF242" s="37" t="str"/>
      <c r="EG242" s="37" t="str"/>
      <c r="EH242" s="37" t="str"/>
      <c r="EI242" s="37" t="str"/>
      <c r="EJ242" s="37" t="str"/>
      <c r="EK242" s="37" t="str"/>
      <c r="EL242" s="37" t="str"/>
      <c r="EM242" s="37" t="str"/>
    </row>
    <row r="243">
      <c r="B243" s="37" t="str"/>
      <c r="C243" s="37" t="str"/>
      <c r="D243" s="37" t="str"/>
      <c r="E243" s="37" t="str"/>
      <c r="F243" s="37" t="str"/>
      <c r="G243" s="37" t="str"/>
      <c r="H243" s="37" t="str"/>
      <c r="I243" s="37" t="str"/>
      <c r="J243" s="37" t="str"/>
      <c r="K243" s="37" t="str"/>
      <c r="L243" s="37" t="str"/>
      <c r="M243" s="37" t="str"/>
      <c r="N243" s="37" t="str"/>
      <c r="O243" s="37" t="str"/>
      <c r="P243" s="37" t="str"/>
      <c r="Q243" s="37" t="str"/>
      <c r="R243" s="37" t="str"/>
      <c r="S243" s="37" t="str"/>
      <c r="T243" s="37" t="str"/>
      <c r="U243" s="37" t="str"/>
      <c r="V243" s="37" t="str"/>
      <c r="W243" s="37" t="str"/>
      <c r="X243" s="37" t="str"/>
      <c r="Y243" s="37" t="str"/>
      <c r="Z243" s="37" t="str"/>
      <c r="AA243" s="37" t="str"/>
      <c r="AB243" s="37" t="str"/>
      <c r="AC243" s="37" t="str"/>
      <c r="AD243" s="37" t="str"/>
      <c r="AE243" s="37" t="str"/>
      <c r="AF243" s="37" t="str"/>
      <c r="AG243" s="37" t="str"/>
      <c r="AH243" s="37" t="str"/>
      <c r="AI243" s="37" t="str"/>
      <c r="AJ243" s="37" t="str"/>
      <c r="AK243" s="37" t="str"/>
      <c r="AL243" s="37" t="str"/>
      <c r="AM243" s="37" t="str"/>
      <c r="AN243" s="37" t="str"/>
      <c r="AO243" s="37" t="str"/>
      <c r="AP243" s="37" t="str"/>
      <c r="AQ243" s="37" t="str"/>
      <c r="AR243" s="37" t="str"/>
      <c r="AS243" s="37" t="str"/>
      <c r="AT243" s="37" t="str"/>
      <c r="AU243" s="37" t="str"/>
      <c r="AV243" s="37" t="str"/>
      <c r="AW243" s="37" t="str"/>
      <c r="AX243" s="37" t="str"/>
      <c r="AY243" s="37" t="str"/>
      <c r="AZ243" s="37" t="str"/>
      <c r="BA243" s="37" t="str"/>
      <c r="BB243" s="37" t="str"/>
      <c r="BC243" s="37" t="str"/>
      <c r="BD243" s="37" t="str"/>
      <c r="BE243" s="37" t="str"/>
      <c r="BF243" s="37" t="str"/>
      <c r="BG243" s="37" t="str"/>
      <c r="BH243" s="37" t="str"/>
      <c r="BI243" s="37" t="str"/>
      <c r="BJ243" s="37" t="str"/>
      <c r="BK243" s="37" t="str"/>
      <c r="BL243" s="37" t="str"/>
      <c r="BM243" s="37" t="str"/>
      <c r="BN243" s="37" t="str"/>
      <c r="BO243" s="37" t="str"/>
      <c r="BP243" s="37" t="str"/>
      <c r="BQ243" s="37" t="str"/>
      <c r="BR243" s="37" t="str"/>
      <c r="BS243" s="37" t="str"/>
      <c r="BT243" s="37" t="str"/>
      <c r="BU243" s="37" t="str"/>
      <c r="BV243" s="37" t="str"/>
      <c r="BW243" s="37" t="str"/>
      <c r="BX243" s="37" t="str"/>
      <c r="BY243" s="37" t="str"/>
      <c r="BZ243" s="37" t="str"/>
      <c r="CA243" s="37" t="str"/>
      <c r="CB243" s="37" t="str"/>
      <c r="CC243" s="37" t="str"/>
      <c r="CD243" s="37" t="str"/>
      <c r="CE243" s="37" t="str"/>
      <c r="CF243" s="37" t="str"/>
      <c r="CG243" s="37" t="str"/>
      <c r="CH243" s="37" t="str"/>
      <c r="CI243" s="37" t="str"/>
      <c r="CJ243" s="37" t="str"/>
      <c r="CK243" s="37" t="str"/>
      <c r="CL243" s="37" t="str"/>
      <c r="CM243" s="37" t="str"/>
      <c r="CN243" s="37" t="str"/>
      <c r="CO243" s="37" t="str"/>
      <c r="CP243" s="37" t="str"/>
      <c r="CQ243" s="37" t="str"/>
      <c r="CR243" s="37" t="str"/>
      <c r="CS243" s="37" t="str"/>
      <c r="CT243" s="37" t="str"/>
      <c r="CU243" s="37" t="str"/>
      <c r="CV243" s="37" t="str"/>
      <c r="CW243" s="37" t="str"/>
      <c r="CX243" s="37" t="str"/>
      <c r="CY243" s="37" t="str"/>
      <c r="CZ243" s="37" t="str"/>
      <c r="DA243" s="37" t="str"/>
      <c r="DB243" s="37" t="str"/>
      <c r="DC243" s="37" t="str"/>
      <c r="DD243" s="37" t="str"/>
      <c r="DE243" s="37" t="str"/>
      <c r="DF243" s="37" t="str"/>
      <c r="DG243" s="37" t="str"/>
      <c r="DH243" s="37" t="str"/>
      <c r="DI243" s="37" t="str"/>
      <c r="DJ243" s="37" t="str"/>
      <c r="DK243" s="37" t="str"/>
      <c r="DL243" s="37" t="str"/>
      <c r="DM243" s="37" t="str"/>
      <c r="DN243" s="37" t="str"/>
      <c r="DO243" s="37" t="str"/>
      <c r="DP243" s="37" t="str"/>
      <c r="DQ243" s="37" t="str"/>
      <c r="DR243" s="37" t="str"/>
      <c r="DS243" s="37" t="str"/>
      <c r="DT243" s="37" t="str"/>
      <c r="DU243" s="37" t="str"/>
      <c r="DV243" s="37" t="str"/>
      <c r="DW243" s="37" t="str"/>
      <c r="DX243" s="37" t="str"/>
      <c r="DY243" s="37" t="str"/>
      <c r="DZ243" s="37" t="str"/>
      <c r="EA243" s="37" t="str"/>
      <c r="EB243" s="37" t="str"/>
      <c r="EC243" s="37" t="str"/>
      <c r="ED243" s="37" t="str"/>
      <c r="EE243" s="37" t="str"/>
      <c r="EF243" s="37" t="str"/>
      <c r="EG243" s="37" t="str"/>
      <c r="EH243" s="37" t="str"/>
      <c r="EI243" s="37" t="str"/>
      <c r="EJ243" s="37" t="str"/>
      <c r="EK243" s="37" t="str"/>
      <c r="EL243" s="37" t="str"/>
      <c r="EM243" s="37" t="str"/>
    </row>
    <row r="244">
      <c r="B244" s="37" t="str"/>
      <c r="C244" s="37" t="str"/>
      <c r="D244" s="37" t="str"/>
      <c r="E244" s="37" t="str"/>
      <c r="F244" s="37" t="str"/>
      <c r="G244" s="37" t="str"/>
      <c r="H244" s="37" t="str"/>
      <c r="I244" s="37" t="str"/>
      <c r="J244" s="37" t="str"/>
      <c r="K244" s="37" t="str"/>
      <c r="L244" s="37" t="str"/>
      <c r="M244" s="37" t="str"/>
      <c r="N244" s="37" t="str"/>
      <c r="O244" s="37" t="str"/>
      <c r="P244" s="37" t="str"/>
      <c r="Q244" s="37" t="str"/>
      <c r="R244" s="37" t="str"/>
      <c r="S244" s="37" t="str"/>
      <c r="T244" s="37" t="str"/>
      <c r="U244" s="37" t="str"/>
      <c r="V244" s="37" t="str"/>
      <c r="W244" s="37" t="str"/>
      <c r="X244" s="37" t="str"/>
      <c r="Y244" s="37" t="str"/>
      <c r="Z244" s="37" t="str"/>
      <c r="AA244" s="37" t="str"/>
      <c r="AB244" s="37" t="str"/>
      <c r="AC244" s="37" t="str"/>
      <c r="AD244" s="37" t="str"/>
      <c r="AE244" s="37" t="str"/>
      <c r="AF244" s="37" t="str"/>
      <c r="AG244" s="37" t="str"/>
      <c r="AH244" s="37" t="str"/>
      <c r="AI244" s="37" t="str"/>
      <c r="AJ244" s="37" t="str"/>
      <c r="AK244" s="37" t="str"/>
      <c r="AL244" s="37" t="str"/>
      <c r="AM244" s="37" t="str"/>
      <c r="AN244" s="37" t="str"/>
      <c r="AO244" s="37" t="str"/>
      <c r="AP244" s="37" t="str"/>
      <c r="AQ244" s="37" t="str"/>
      <c r="AR244" s="37" t="str"/>
      <c r="AS244" s="37" t="str"/>
      <c r="AT244" s="37" t="str"/>
      <c r="AU244" s="37" t="str"/>
      <c r="AV244" s="37" t="str"/>
      <c r="AW244" s="37" t="str"/>
      <c r="AX244" s="37" t="str"/>
      <c r="AY244" s="37" t="str"/>
      <c r="AZ244" s="37" t="str"/>
      <c r="BA244" s="37" t="str"/>
      <c r="BB244" s="37" t="str"/>
      <c r="BC244" s="37" t="str"/>
      <c r="BD244" s="37" t="str"/>
      <c r="BE244" s="37" t="str"/>
      <c r="BF244" s="37" t="str"/>
      <c r="BG244" s="37" t="str"/>
      <c r="BH244" s="37" t="str"/>
      <c r="BI244" s="37" t="str"/>
      <c r="BJ244" s="37" t="str"/>
      <c r="BK244" s="37" t="str"/>
      <c r="BL244" s="37" t="str"/>
      <c r="BM244" s="37" t="str"/>
      <c r="BN244" s="37" t="str"/>
      <c r="BO244" s="37" t="str"/>
      <c r="BP244" s="37" t="str"/>
      <c r="BQ244" s="37" t="str"/>
      <c r="BR244" s="37" t="str"/>
      <c r="BS244" s="37" t="str"/>
      <c r="BT244" s="37" t="str"/>
      <c r="BU244" s="37" t="str"/>
      <c r="BV244" s="37" t="str"/>
      <c r="BW244" s="37" t="str"/>
      <c r="BX244" s="37" t="str"/>
      <c r="BY244" s="37" t="str"/>
      <c r="BZ244" s="37" t="str"/>
      <c r="CA244" s="37" t="str"/>
      <c r="CB244" s="37" t="str"/>
      <c r="CC244" s="37" t="str"/>
      <c r="CD244" s="37" t="str"/>
      <c r="CE244" s="37" t="str"/>
      <c r="CF244" s="37" t="str"/>
      <c r="CG244" s="37" t="str"/>
      <c r="CH244" s="37" t="str"/>
      <c r="CI244" s="37" t="str"/>
      <c r="CJ244" s="37" t="str"/>
      <c r="CK244" s="37" t="str"/>
      <c r="CL244" s="37" t="str"/>
      <c r="CM244" s="37" t="str"/>
      <c r="CN244" s="37" t="str"/>
      <c r="CO244" s="37" t="str"/>
      <c r="CP244" s="37" t="str"/>
      <c r="CQ244" s="37" t="str"/>
      <c r="CR244" s="37" t="str"/>
      <c r="CS244" s="37" t="str"/>
      <c r="CT244" s="37" t="str"/>
      <c r="CU244" s="37" t="str"/>
      <c r="CV244" s="37" t="str"/>
      <c r="CW244" s="37" t="str"/>
      <c r="CX244" s="37" t="str"/>
      <c r="CY244" s="37" t="str"/>
      <c r="CZ244" s="37" t="str"/>
      <c r="DA244" s="37" t="str"/>
      <c r="DB244" s="37" t="str"/>
      <c r="DC244" s="37" t="str"/>
      <c r="DD244" s="37" t="str"/>
      <c r="DE244" s="37" t="str"/>
      <c r="DF244" s="37" t="str"/>
      <c r="DG244" s="37" t="str"/>
      <c r="DH244" s="37" t="str"/>
      <c r="DI244" s="37" t="str"/>
      <c r="DJ244" s="37" t="str"/>
      <c r="DK244" s="37" t="str"/>
      <c r="DL244" s="37" t="str"/>
      <c r="DM244" s="37" t="str"/>
      <c r="DN244" s="37" t="str"/>
      <c r="DO244" s="37" t="str"/>
      <c r="DP244" s="37" t="str"/>
      <c r="DQ244" s="37" t="str"/>
      <c r="DR244" s="37" t="str"/>
      <c r="DS244" s="37" t="str"/>
      <c r="DT244" s="37" t="str"/>
      <c r="DU244" s="37" t="str"/>
      <c r="DV244" s="37" t="str"/>
      <c r="DW244" s="37" t="str"/>
      <c r="DX244" s="37" t="str"/>
      <c r="DY244" s="37" t="str"/>
      <c r="DZ244" s="37" t="str"/>
      <c r="EA244" s="37" t="str"/>
      <c r="EB244" s="37" t="str"/>
      <c r="EC244" s="37" t="str"/>
      <c r="ED244" s="37" t="str"/>
      <c r="EE244" s="37" t="str"/>
      <c r="EF244" s="37" t="str"/>
      <c r="EG244" s="37" t="str"/>
      <c r="EH244" s="37" t="str"/>
      <c r="EI244" s="37" t="str"/>
      <c r="EJ244" s="37" t="str"/>
      <c r="EK244" s="37" t="str"/>
      <c r="EL244" s="37" t="str"/>
      <c r="EM244" s="37" t="str"/>
    </row>
    <row r="245">
      <c r="B245" s="37" t="str"/>
      <c r="C245" s="37" t="str"/>
      <c r="D245" s="37" t="str"/>
      <c r="E245" s="37" t="str"/>
      <c r="F245" s="37" t="str"/>
      <c r="G245" s="37" t="str"/>
      <c r="H245" s="37" t="str"/>
      <c r="I245" s="37" t="str"/>
      <c r="J245" s="37" t="str"/>
      <c r="K245" s="37" t="str"/>
      <c r="L245" s="37" t="str"/>
      <c r="M245" s="37" t="str"/>
      <c r="N245" s="37" t="str"/>
      <c r="O245" s="37" t="str"/>
      <c r="P245" s="37" t="str"/>
      <c r="Q245" s="37" t="str"/>
      <c r="R245" s="37" t="str"/>
      <c r="S245" s="37" t="str"/>
      <c r="T245" s="37" t="str"/>
      <c r="U245" s="37" t="str"/>
      <c r="V245" s="37" t="str"/>
      <c r="W245" s="37" t="str"/>
      <c r="X245" s="37" t="str"/>
      <c r="Y245" s="37" t="str"/>
      <c r="Z245" s="37" t="str"/>
      <c r="AA245" s="37" t="str"/>
      <c r="AB245" s="37" t="str"/>
      <c r="AC245" s="37" t="str"/>
      <c r="AD245" s="37" t="str"/>
      <c r="AE245" s="37" t="str"/>
      <c r="AF245" s="37" t="str"/>
      <c r="AG245" s="37" t="str"/>
      <c r="AH245" s="37" t="str"/>
      <c r="AI245" s="37" t="str"/>
      <c r="AJ245" s="37" t="str"/>
      <c r="AK245" s="37" t="str"/>
      <c r="AL245" s="37" t="str"/>
      <c r="AM245" s="37" t="str"/>
      <c r="AN245" s="37" t="str"/>
      <c r="AO245" s="37" t="str"/>
      <c r="AP245" s="37" t="str"/>
      <c r="AQ245" s="37" t="str"/>
      <c r="AR245" s="37" t="str"/>
      <c r="AS245" s="37" t="str"/>
      <c r="AT245" s="37" t="str"/>
      <c r="AU245" s="37" t="str"/>
      <c r="AV245" s="37" t="str"/>
      <c r="AW245" s="37" t="str"/>
      <c r="AX245" s="37" t="str"/>
      <c r="AY245" s="37" t="str"/>
      <c r="AZ245" s="37" t="str"/>
      <c r="BA245" s="37" t="str"/>
      <c r="BB245" s="37" t="str"/>
      <c r="BC245" s="37" t="str"/>
      <c r="BD245" s="37" t="str"/>
      <c r="BE245" s="37" t="str"/>
      <c r="BF245" s="37" t="str"/>
      <c r="BG245" s="37" t="str"/>
      <c r="BH245" s="37" t="str"/>
      <c r="BI245" s="37" t="str"/>
      <c r="BJ245" s="37" t="str"/>
      <c r="BK245" s="37" t="str"/>
      <c r="BL245" s="37" t="str"/>
      <c r="BM245" s="37" t="str"/>
      <c r="BN245" s="37" t="str"/>
      <c r="BO245" s="37" t="str"/>
      <c r="BP245" s="37" t="str"/>
      <c r="BQ245" s="37" t="str"/>
      <c r="BR245" s="37" t="str"/>
      <c r="BS245" s="37" t="str"/>
      <c r="BT245" s="37" t="str"/>
      <c r="BU245" s="37" t="str"/>
      <c r="BV245" s="37" t="str"/>
      <c r="BW245" s="37" t="str"/>
      <c r="BX245" s="37" t="str"/>
      <c r="BY245" s="37" t="str"/>
      <c r="BZ245" s="37" t="str"/>
      <c r="CA245" s="37" t="str"/>
      <c r="CB245" s="37" t="str"/>
      <c r="CC245" s="37" t="str"/>
      <c r="CD245" s="37" t="str"/>
      <c r="CE245" s="37" t="str"/>
      <c r="CF245" s="37" t="str"/>
      <c r="CG245" s="37" t="str"/>
      <c r="CH245" s="37" t="str"/>
      <c r="CI245" s="37" t="str"/>
      <c r="CJ245" s="37" t="str"/>
      <c r="CK245" s="37" t="str"/>
      <c r="CL245" s="37" t="str"/>
      <c r="CM245" s="37" t="str"/>
      <c r="CN245" s="37" t="str"/>
      <c r="CO245" s="37" t="str"/>
      <c r="CP245" s="37" t="str"/>
      <c r="CQ245" s="37" t="str"/>
      <c r="CR245" s="37" t="str"/>
      <c r="CS245" s="37" t="str"/>
      <c r="CT245" s="37" t="str"/>
      <c r="CU245" s="37" t="str"/>
      <c r="CV245" s="37" t="str"/>
      <c r="CW245" s="37" t="str"/>
      <c r="CX245" s="37" t="str"/>
      <c r="CY245" s="37" t="str"/>
      <c r="CZ245" s="37" t="str"/>
      <c r="DA245" s="37" t="str"/>
      <c r="DB245" s="37" t="str"/>
      <c r="DC245" s="37" t="str"/>
      <c r="DD245" s="37" t="str"/>
      <c r="DE245" s="37" t="str"/>
      <c r="DF245" s="37" t="str"/>
      <c r="DG245" s="37" t="str"/>
      <c r="DH245" s="37" t="str"/>
      <c r="DI245" s="37" t="str"/>
      <c r="DJ245" s="37" t="str"/>
      <c r="DK245" s="37" t="str"/>
      <c r="DL245" s="37" t="str"/>
      <c r="DM245" s="37" t="str"/>
      <c r="DN245" s="37" t="str"/>
      <c r="DO245" s="37" t="str"/>
      <c r="DP245" s="37" t="str"/>
      <c r="DQ245" s="37" t="str"/>
      <c r="DR245" s="37" t="str"/>
      <c r="DS245" s="37" t="str"/>
      <c r="DT245" s="37" t="str"/>
      <c r="DU245" s="37" t="str"/>
      <c r="DV245" s="37" t="str"/>
      <c r="DW245" s="37" t="str"/>
      <c r="DX245" s="37" t="str"/>
      <c r="DY245" s="37" t="str"/>
      <c r="DZ245" s="37" t="str"/>
      <c r="EA245" s="37" t="str"/>
      <c r="EB245" s="37" t="str"/>
      <c r="EC245" s="37" t="str"/>
      <c r="ED245" s="37" t="str"/>
      <c r="EE245" s="37" t="str"/>
      <c r="EF245" s="37" t="str"/>
      <c r="EG245" s="37" t="str"/>
      <c r="EH245" s="37" t="str"/>
      <c r="EI245" s="37" t="str"/>
      <c r="EJ245" s="37" t="str"/>
      <c r="EK245" s="37" t="str"/>
      <c r="EL245" s="37" t="str"/>
      <c r="EM245" s="37" t="str"/>
    </row>
    <row r="246">
      <c r="B246" s="37" t="str"/>
      <c r="C246" s="37" t="str"/>
      <c r="D246" s="37" t="str"/>
      <c r="E246" s="37" t="str"/>
      <c r="F246" s="37" t="str"/>
      <c r="G246" s="37" t="str"/>
      <c r="H246" s="37" t="str"/>
      <c r="I246" s="37" t="str"/>
      <c r="J246" s="37" t="str"/>
      <c r="K246" s="37" t="str"/>
      <c r="L246" s="37" t="str"/>
      <c r="M246" s="37" t="str"/>
      <c r="N246" s="37" t="str"/>
      <c r="O246" s="37" t="str"/>
      <c r="P246" s="37" t="str"/>
      <c r="Q246" s="37" t="str"/>
      <c r="R246" s="37" t="str"/>
      <c r="S246" s="37" t="str"/>
      <c r="T246" s="37" t="str"/>
      <c r="U246" s="37" t="str"/>
      <c r="V246" s="37" t="str"/>
      <c r="W246" s="37" t="str"/>
      <c r="X246" s="37" t="str"/>
      <c r="Y246" s="37" t="str"/>
      <c r="Z246" s="37" t="str"/>
      <c r="AA246" s="37" t="str"/>
      <c r="AB246" s="37" t="str"/>
      <c r="AC246" s="37" t="str"/>
      <c r="AD246" s="37" t="str"/>
      <c r="AE246" s="37" t="str"/>
      <c r="AF246" s="37" t="str"/>
      <c r="AG246" s="37" t="str"/>
      <c r="AH246" s="37" t="str"/>
      <c r="AI246" s="37" t="str"/>
      <c r="AJ246" s="37" t="str"/>
      <c r="AK246" s="37" t="str"/>
      <c r="AL246" s="37" t="str"/>
      <c r="AM246" s="37" t="str"/>
      <c r="AN246" s="37" t="str"/>
      <c r="AO246" s="37" t="str"/>
      <c r="AP246" s="37" t="str"/>
      <c r="AQ246" s="37" t="str"/>
      <c r="AR246" s="37" t="str"/>
      <c r="AS246" s="37" t="str"/>
      <c r="AT246" s="37" t="str"/>
      <c r="AU246" s="37" t="str"/>
      <c r="AV246" s="37" t="str"/>
      <c r="AW246" s="37" t="str"/>
      <c r="AX246" s="37" t="str"/>
      <c r="AY246" s="37" t="str"/>
      <c r="AZ246" s="37" t="str"/>
      <c r="BA246" s="37" t="str"/>
      <c r="BB246" s="37" t="str"/>
      <c r="BC246" s="37" t="str"/>
      <c r="BD246" s="37" t="str"/>
      <c r="BE246" s="37" t="str"/>
      <c r="BF246" s="37" t="str"/>
      <c r="BG246" s="37" t="str"/>
      <c r="BH246" s="37" t="str"/>
      <c r="BI246" s="37" t="str"/>
      <c r="BJ246" s="37" t="str"/>
      <c r="BK246" s="37" t="str"/>
      <c r="BL246" s="37" t="str"/>
      <c r="BM246" s="37" t="str"/>
      <c r="BN246" s="37" t="str"/>
      <c r="BO246" s="37" t="str"/>
      <c r="BP246" s="37" t="str"/>
      <c r="BQ246" s="37" t="str"/>
      <c r="BR246" s="37" t="str"/>
      <c r="BS246" s="37" t="str"/>
      <c r="BT246" s="37" t="str"/>
      <c r="BU246" s="37" t="str"/>
      <c r="BV246" s="37" t="str"/>
      <c r="BW246" s="37" t="str"/>
      <c r="BX246" s="37" t="str"/>
      <c r="BY246" s="37" t="str"/>
      <c r="BZ246" s="37" t="str"/>
      <c r="CA246" s="37" t="str"/>
      <c r="CB246" s="37" t="str"/>
      <c r="CC246" s="37" t="str"/>
      <c r="CD246" s="37" t="str"/>
      <c r="CE246" s="37" t="str"/>
      <c r="CF246" s="37" t="str"/>
      <c r="CG246" s="37" t="str"/>
      <c r="CH246" s="37" t="str"/>
      <c r="CI246" s="37" t="str"/>
      <c r="CJ246" s="37" t="str"/>
      <c r="CK246" s="37" t="str"/>
      <c r="CL246" s="37" t="str"/>
      <c r="CM246" s="37" t="str"/>
      <c r="CN246" s="37" t="str"/>
      <c r="CO246" s="37" t="str"/>
      <c r="CP246" s="37" t="str"/>
      <c r="CQ246" s="37" t="str"/>
      <c r="CR246" s="37" t="str"/>
      <c r="CS246" s="37" t="str"/>
      <c r="CT246" s="37" t="str"/>
      <c r="CU246" s="37" t="str"/>
      <c r="CV246" s="37" t="str"/>
      <c r="CW246" s="37" t="str"/>
      <c r="CX246" s="37" t="str"/>
      <c r="CY246" s="37" t="str"/>
      <c r="CZ246" s="37" t="str"/>
      <c r="DA246" s="37" t="str"/>
      <c r="DB246" s="37" t="str"/>
      <c r="DC246" s="37" t="str"/>
      <c r="DD246" s="37" t="str"/>
      <c r="DE246" s="37" t="str"/>
      <c r="DF246" s="37" t="str"/>
      <c r="DG246" s="37" t="str"/>
      <c r="DH246" s="37" t="str"/>
      <c r="DI246" s="37" t="str"/>
      <c r="DJ246" s="37" t="str"/>
      <c r="DK246" s="37" t="str"/>
      <c r="DL246" s="37" t="str"/>
      <c r="DM246" s="37" t="str"/>
      <c r="DN246" s="37" t="str"/>
      <c r="DO246" s="37" t="str"/>
      <c r="DP246" s="37" t="str"/>
      <c r="DQ246" s="37" t="str"/>
      <c r="DR246" s="37" t="str"/>
      <c r="DS246" s="37" t="str"/>
      <c r="DT246" s="37" t="str"/>
      <c r="DU246" s="37" t="str"/>
      <c r="DV246" s="37" t="str"/>
      <c r="DW246" s="37" t="str"/>
      <c r="DX246" s="37" t="str"/>
      <c r="DY246" s="37" t="str"/>
      <c r="DZ246" s="37" t="str"/>
      <c r="EA246" s="37" t="str"/>
      <c r="EB246" s="37" t="str"/>
      <c r="EC246" s="37" t="str"/>
      <c r="ED246" s="37" t="str"/>
      <c r="EE246" s="37" t="str"/>
      <c r="EF246" s="37" t="str"/>
      <c r="EG246" s="37" t="str"/>
      <c r="EH246" s="37" t="str"/>
      <c r="EI246" s="37" t="str"/>
      <c r="EJ246" s="37" t="str"/>
      <c r="EK246" s="37" t="str"/>
      <c r="EL246" s="37" t="str"/>
      <c r="EM246" s="37" t="str"/>
    </row>
    <row r="247">
      <c r="B247" s="37" t="str"/>
      <c r="C247" s="37" t="str"/>
      <c r="D247" s="37" t="str"/>
      <c r="E247" s="37" t="str"/>
      <c r="F247" s="37" t="str"/>
      <c r="G247" s="37" t="str"/>
      <c r="H247" s="37" t="str"/>
      <c r="I247" s="37" t="str"/>
      <c r="J247" s="37" t="str"/>
      <c r="K247" s="37" t="str"/>
      <c r="L247" s="37" t="str"/>
      <c r="M247" s="37" t="str"/>
      <c r="N247" s="37" t="str"/>
      <c r="O247" s="37" t="str"/>
      <c r="P247" s="37" t="str"/>
      <c r="Q247" s="37" t="str"/>
      <c r="R247" s="37" t="str"/>
      <c r="S247" s="37" t="str"/>
      <c r="T247" s="37" t="str"/>
      <c r="U247" s="37" t="str"/>
      <c r="V247" s="37" t="str"/>
      <c r="W247" s="37" t="str"/>
      <c r="X247" s="37" t="str"/>
      <c r="Y247" s="37" t="str"/>
      <c r="Z247" s="37" t="str"/>
      <c r="AA247" s="37" t="str"/>
      <c r="AB247" s="37" t="str"/>
      <c r="AC247" s="37" t="str"/>
      <c r="AD247" s="37" t="str"/>
      <c r="AE247" s="37" t="str"/>
      <c r="AF247" s="37" t="str"/>
      <c r="AG247" s="37" t="str"/>
      <c r="AH247" s="37" t="str"/>
      <c r="AI247" s="37" t="str"/>
      <c r="AJ247" s="37" t="str"/>
      <c r="AK247" s="37" t="str"/>
      <c r="AL247" s="37" t="str"/>
      <c r="AM247" s="37" t="str"/>
      <c r="AN247" s="37" t="str"/>
      <c r="AO247" s="37" t="str"/>
      <c r="AP247" s="37" t="str"/>
      <c r="AQ247" s="37" t="str"/>
      <c r="AR247" s="37" t="str"/>
      <c r="AS247" s="37" t="str"/>
      <c r="AT247" s="37" t="str"/>
      <c r="AU247" s="37" t="str"/>
      <c r="AV247" s="37" t="str"/>
      <c r="AW247" s="37" t="str"/>
      <c r="AX247" s="37" t="str"/>
      <c r="AY247" s="37" t="str"/>
      <c r="AZ247" s="37" t="str"/>
      <c r="BA247" s="37" t="str"/>
      <c r="BB247" s="37" t="str"/>
      <c r="BC247" s="37" t="str"/>
      <c r="BD247" s="37" t="str"/>
      <c r="BE247" s="37" t="str"/>
      <c r="BF247" s="37" t="str"/>
      <c r="BG247" s="37" t="str"/>
      <c r="BH247" s="37" t="str"/>
      <c r="BI247" s="37" t="str"/>
      <c r="BJ247" s="37" t="str"/>
      <c r="BK247" s="37" t="str"/>
      <c r="BL247" s="37" t="str"/>
      <c r="BM247" s="37" t="str"/>
      <c r="BN247" s="37" t="str"/>
      <c r="BO247" s="37" t="str"/>
      <c r="BP247" s="37" t="str"/>
      <c r="BQ247" s="37" t="str"/>
      <c r="BR247" s="37" t="str"/>
      <c r="BS247" s="37" t="str"/>
      <c r="BT247" s="37" t="str"/>
      <c r="BU247" s="37" t="str"/>
      <c r="BV247" s="37" t="str"/>
      <c r="BW247" s="37" t="str"/>
      <c r="BX247" s="37" t="str"/>
      <c r="BY247" s="37" t="str"/>
      <c r="BZ247" s="37" t="str"/>
      <c r="CA247" s="37" t="str"/>
      <c r="CB247" s="37" t="str"/>
      <c r="CC247" s="37" t="str"/>
      <c r="CD247" s="37" t="str"/>
      <c r="CE247" s="37" t="str"/>
      <c r="CF247" s="37" t="str"/>
      <c r="CG247" s="37" t="str"/>
      <c r="CH247" s="37" t="str"/>
      <c r="CI247" s="37" t="str"/>
      <c r="CJ247" s="37" t="str"/>
      <c r="CK247" s="37" t="str"/>
      <c r="CL247" s="37" t="str"/>
      <c r="CM247" s="37" t="str"/>
      <c r="CN247" s="37" t="str"/>
      <c r="CO247" s="37" t="str"/>
      <c r="CP247" s="37" t="str"/>
      <c r="CQ247" s="37" t="str"/>
      <c r="CR247" s="37" t="str"/>
      <c r="CS247" s="37" t="str"/>
      <c r="CT247" s="37" t="str"/>
      <c r="CU247" s="37" t="str"/>
      <c r="CV247" s="37" t="str"/>
      <c r="CW247" s="37" t="str"/>
      <c r="CX247" s="37" t="str"/>
      <c r="CY247" s="37" t="str"/>
      <c r="CZ247" s="37" t="str"/>
      <c r="DA247" s="37" t="str"/>
      <c r="DB247" s="37" t="str"/>
      <c r="DC247" s="37" t="str"/>
      <c r="DD247" s="37" t="str"/>
      <c r="DE247" s="37" t="str"/>
      <c r="DF247" s="37" t="str"/>
      <c r="DG247" s="37" t="str"/>
      <c r="DH247" s="37" t="str"/>
      <c r="DI247" s="37" t="str"/>
      <c r="DJ247" s="37" t="str"/>
      <c r="DK247" s="37" t="str"/>
      <c r="DL247" s="37" t="str"/>
      <c r="DM247" s="37" t="str"/>
      <c r="DN247" s="37" t="str"/>
      <c r="DO247" s="37" t="str"/>
      <c r="DP247" s="37" t="str"/>
      <c r="DQ247" s="37" t="str"/>
      <c r="DR247" s="37" t="str"/>
      <c r="DS247" s="37" t="str"/>
      <c r="DT247" s="37" t="str"/>
      <c r="DU247" s="37" t="str"/>
      <c r="DV247" s="37" t="str"/>
      <c r="DW247" s="37" t="str"/>
      <c r="DX247" s="37" t="str"/>
      <c r="DY247" s="37" t="str"/>
      <c r="DZ247" s="37" t="str"/>
      <c r="EA247" s="37" t="str"/>
      <c r="EB247" s="37" t="str"/>
      <c r="EC247" s="37" t="str"/>
      <c r="ED247" s="37" t="str"/>
      <c r="EE247" s="37" t="str"/>
      <c r="EF247" s="37" t="str"/>
      <c r="EG247" s="37" t="str"/>
      <c r="EH247" s="37" t="str"/>
      <c r="EI247" s="37" t="str"/>
      <c r="EJ247" s="37" t="str"/>
      <c r="EK247" s="37" t="str"/>
      <c r="EL247" s="37" t="str"/>
      <c r="EM247" s="37" t="str"/>
    </row>
    <row r="248">
      <c r="B248" s="37" t="str"/>
      <c r="C248" s="37" t="str"/>
      <c r="D248" s="37" t="str"/>
      <c r="E248" s="37" t="str"/>
      <c r="F248" s="37" t="str"/>
      <c r="G248" s="37" t="str"/>
      <c r="H248" s="37" t="str"/>
      <c r="I248" s="37" t="str"/>
      <c r="J248" s="37" t="str"/>
      <c r="K248" s="37" t="str"/>
      <c r="L248" s="37" t="str"/>
      <c r="M248" s="37" t="str"/>
      <c r="N248" s="37" t="str"/>
      <c r="O248" s="37" t="str"/>
      <c r="P248" s="37" t="str"/>
      <c r="Q248" s="37" t="str"/>
      <c r="R248" s="37" t="str"/>
      <c r="S248" s="37" t="str"/>
      <c r="T248" s="37" t="str"/>
      <c r="U248" s="37" t="str"/>
      <c r="V248" s="37" t="str"/>
      <c r="W248" s="37" t="str"/>
      <c r="X248" s="37" t="str"/>
      <c r="Y248" s="37" t="str"/>
      <c r="Z248" s="37" t="str"/>
      <c r="AA248" s="37" t="str"/>
      <c r="AB248" s="37" t="str"/>
      <c r="AC248" s="37" t="str"/>
      <c r="AD248" s="37" t="str"/>
      <c r="AE248" s="37" t="str"/>
      <c r="AF248" s="37" t="str"/>
      <c r="AG248" s="37" t="str"/>
      <c r="AH248" s="37" t="str"/>
      <c r="AI248" s="37" t="str"/>
      <c r="AJ248" s="37" t="str"/>
      <c r="AK248" s="37" t="str"/>
      <c r="AL248" s="37" t="str"/>
      <c r="AM248" s="37" t="str"/>
      <c r="AN248" s="37" t="str"/>
      <c r="AO248" s="37" t="str"/>
      <c r="AP248" s="37" t="str"/>
      <c r="AQ248" s="37" t="str"/>
      <c r="AR248" s="37" t="str"/>
      <c r="AS248" s="37" t="str"/>
      <c r="AT248" s="37" t="str"/>
      <c r="AU248" s="37" t="str"/>
      <c r="AV248" s="37" t="str"/>
      <c r="AW248" s="37" t="str"/>
      <c r="AX248" s="37" t="str"/>
      <c r="AY248" s="37" t="str"/>
      <c r="AZ248" s="37" t="str"/>
      <c r="BA248" s="37" t="str"/>
      <c r="BB248" s="37" t="str"/>
      <c r="BC248" s="37" t="str"/>
      <c r="BD248" s="37" t="str"/>
      <c r="BE248" s="37" t="str"/>
      <c r="BF248" s="37" t="str"/>
      <c r="BG248" s="37" t="str"/>
      <c r="BH248" s="37" t="str"/>
      <c r="BI248" s="37" t="str"/>
      <c r="BJ248" s="37" t="str"/>
      <c r="BK248" s="37" t="str"/>
      <c r="BL248" s="37" t="str"/>
      <c r="BM248" s="37" t="str"/>
      <c r="BN248" s="37" t="str"/>
      <c r="BO248" s="37" t="str"/>
      <c r="BP248" s="37" t="str"/>
      <c r="BQ248" s="37" t="str"/>
      <c r="BR248" s="37" t="str"/>
      <c r="BS248" s="37" t="str"/>
      <c r="BT248" s="37" t="str"/>
      <c r="BU248" s="37" t="str"/>
      <c r="BV248" s="37" t="str"/>
      <c r="BW248" s="37" t="str"/>
      <c r="BX248" s="37" t="str"/>
      <c r="BY248" s="37" t="str"/>
      <c r="BZ248" s="37" t="str"/>
      <c r="CA248" s="37" t="str"/>
      <c r="CB248" s="37" t="str"/>
      <c r="CC248" s="37" t="str"/>
      <c r="CD248" s="37" t="str"/>
      <c r="CE248" s="37" t="str"/>
      <c r="CF248" s="37" t="str"/>
      <c r="CG248" s="37" t="str"/>
      <c r="CH248" s="37" t="str"/>
      <c r="CI248" s="37" t="str"/>
      <c r="CJ248" s="37" t="str"/>
      <c r="CK248" s="37" t="str"/>
      <c r="CL248" s="37" t="str"/>
      <c r="CM248" s="37" t="str"/>
      <c r="CN248" s="37" t="str"/>
      <c r="CO248" s="37" t="str"/>
      <c r="CP248" s="37" t="str"/>
      <c r="CQ248" s="37" t="str"/>
      <c r="CR248" s="37" t="str"/>
      <c r="CS248" s="37" t="str"/>
      <c r="CT248" s="37" t="str"/>
      <c r="CU248" s="37" t="str"/>
      <c r="CV248" s="37" t="str"/>
      <c r="CW248" s="37" t="str"/>
      <c r="CX248" s="37" t="str"/>
      <c r="CY248" s="37" t="str"/>
      <c r="CZ248" s="37" t="str"/>
      <c r="DA248" s="37" t="str"/>
      <c r="DB248" s="37" t="str"/>
      <c r="DC248" s="37" t="str"/>
      <c r="DD248" s="37" t="str"/>
      <c r="DE248" s="37" t="str"/>
      <c r="DF248" s="37" t="str"/>
      <c r="DG248" s="37" t="str"/>
      <c r="DH248" s="37" t="str"/>
      <c r="DI248" s="37" t="str"/>
      <c r="DJ248" s="37" t="str"/>
      <c r="DK248" s="37" t="str"/>
      <c r="DL248" s="37" t="str"/>
      <c r="DM248" s="37" t="str"/>
      <c r="DN248" s="37" t="str"/>
      <c r="DO248" s="37" t="str"/>
      <c r="DP248" s="37" t="str"/>
      <c r="DQ248" s="37" t="str"/>
      <c r="DR248" s="37" t="str"/>
      <c r="DS248" s="37" t="str"/>
      <c r="DT248" s="37" t="str"/>
      <c r="DU248" s="37" t="str"/>
      <c r="DV248" s="37" t="str"/>
      <c r="DW248" s="37" t="str"/>
      <c r="DX248" s="37" t="str"/>
      <c r="DY248" s="37" t="str"/>
      <c r="DZ248" s="37" t="str"/>
      <c r="EA248" s="37" t="str"/>
      <c r="EB248" s="37" t="str"/>
      <c r="EC248" s="37" t="str"/>
      <c r="ED248" s="37" t="str"/>
      <c r="EE248" s="37" t="str"/>
      <c r="EF248" s="37" t="str"/>
      <c r="EG248" s="37" t="str"/>
      <c r="EH248" s="37" t="str"/>
      <c r="EI248" s="37" t="str"/>
      <c r="EJ248" s="37" t="str"/>
      <c r="EK248" s="37" t="str"/>
      <c r="EL248" s="37" t="str"/>
      <c r="EM248" s="37" t="str"/>
    </row>
    <row r="249">
      <c r="B249" s="37" t="str"/>
      <c r="C249" s="37" t="str"/>
      <c r="D249" s="37" t="str"/>
      <c r="E249" s="37" t="str"/>
      <c r="F249" s="37" t="str"/>
      <c r="G249" s="37" t="str"/>
      <c r="H249" s="37" t="str"/>
      <c r="I249" s="37" t="str"/>
      <c r="J249" s="37" t="str"/>
      <c r="K249" s="37" t="str"/>
      <c r="L249" s="37" t="str"/>
      <c r="M249" s="37" t="str"/>
      <c r="N249" s="37" t="str"/>
      <c r="O249" s="37" t="str"/>
      <c r="P249" s="37" t="str"/>
      <c r="Q249" s="37" t="str"/>
      <c r="R249" s="37" t="str"/>
      <c r="S249" s="37" t="str"/>
      <c r="T249" s="37" t="str"/>
      <c r="U249" s="37" t="str"/>
      <c r="V249" s="37" t="str"/>
      <c r="W249" s="37" t="str"/>
      <c r="X249" s="37" t="str"/>
      <c r="Y249" s="37" t="str"/>
      <c r="Z249" s="37" t="str"/>
      <c r="AA249" s="37" t="str"/>
      <c r="AB249" s="37" t="str"/>
      <c r="AC249" s="37" t="str"/>
      <c r="AD249" s="37" t="str"/>
      <c r="AE249" s="37" t="str"/>
      <c r="AF249" s="37" t="str"/>
      <c r="AG249" s="37" t="str"/>
      <c r="AH249" s="37" t="str"/>
      <c r="AI249" s="37" t="str"/>
      <c r="AJ249" s="37" t="str"/>
      <c r="AK249" s="37" t="str"/>
      <c r="AL249" s="37" t="str"/>
      <c r="AM249" s="37" t="str"/>
      <c r="AN249" s="37" t="str"/>
      <c r="AO249" s="37" t="str"/>
      <c r="AP249" s="37" t="str"/>
      <c r="AQ249" s="37" t="str"/>
      <c r="AR249" s="37" t="str"/>
      <c r="AS249" s="37" t="str"/>
      <c r="AT249" s="37" t="str"/>
      <c r="AU249" s="37" t="str"/>
      <c r="AV249" s="37" t="str"/>
      <c r="AW249" s="37" t="str"/>
      <c r="AX249" s="37" t="str"/>
      <c r="AY249" s="37" t="str"/>
      <c r="AZ249" s="37" t="str"/>
      <c r="BA249" s="37" t="str"/>
      <c r="BB249" s="37" t="str"/>
      <c r="BC249" s="37" t="str"/>
      <c r="BD249" s="37" t="str"/>
      <c r="BE249" s="37" t="str"/>
      <c r="BF249" s="37" t="str"/>
      <c r="BG249" s="37" t="str"/>
      <c r="BH249" s="37" t="str"/>
      <c r="BI249" s="37" t="str"/>
      <c r="BJ249" s="37" t="str"/>
      <c r="BK249" s="37" t="str"/>
      <c r="BL249" s="37" t="str"/>
      <c r="BM249" s="37" t="str"/>
      <c r="BN249" s="37" t="str"/>
      <c r="BO249" s="37" t="str"/>
      <c r="BP249" s="37" t="str"/>
      <c r="BQ249" s="37" t="str"/>
      <c r="BR249" s="37" t="str"/>
      <c r="BS249" s="37" t="str"/>
      <c r="BT249" s="37" t="str"/>
      <c r="BU249" s="37" t="str"/>
      <c r="BV249" s="37" t="str"/>
      <c r="BW249" s="37" t="str"/>
      <c r="BX249" s="37" t="str"/>
      <c r="BY249" s="37" t="str"/>
      <c r="BZ249" s="37" t="str"/>
      <c r="CA249" s="37" t="str"/>
      <c r="CB249" s="37" t="str"/>
      <c r="CC249" s="37" t="str"/>
      <c r="CD249" s="37" t="str"/>
      <c r="CE249" s="37" t="str"/>
      <c r="CF249" s="37" t="str"/>
      <c r="CG249" s="37" t="str"/>
      <c r="CH249" s="37" t="str"/>
      <c r="CI249" s="37" t="str"/>
      <c r="CJ249" s="37" t="str"/>
      <c r="CK249" s="37" t="str"/>
      <c r="CL249" s="37" t="str"/>
      <c r="CM249" s="37" t="str"/>
      <c r="CN249" s="37" t="str"/>
      <c r="CO249" s="37" t="str"/>
      <c r="CP249" s="37" t="str"/>
      <c r="CQ249" s="37" t="str"/>
      <c r="CR249" s="37" t="str"/>
      <c r="CS249" s="37" t="str"/>
      <c r="CT249" s="37" t="str"/>
      <c r="CU249" s="37" t="str"/>
      <c r="CV249" s="37" t="str"/>
      <c r="CW249" s="37" t="str"/>
      <c r="CX249" s="37" t="str"/>
      <c r="CY249" s="37" t="str"/>
      <c r="CZ249" s="37" t="str"/>
      <c r="DA249" s="37" t="str"/>
      <c r="DB249" s="37" t="str"/>
      <c r="DC249" s="37" t="str"/>
      <c r="DD249" s="37" t="str"/>
      <c r="DE249" s="37" t="str"/>
      <c r="DF249" s="37" t="str"/>
      <c r="DG249" s="37" t="str"/>
      <c r="DH249" s="37" t="str"/>
      <c r="DI249" s="37" t="str"/>
      <c r="DJ249" s="37" t="str"/>
      <c r="DK249" s="37" t="str"/>
      <c r="DL249" s="37" t="str"/>
      <c r="DM249" s="37" t="str"/>
      <c r="DN249" s="37" t="str"/>
      <c r="DO249" s="37" t="str"/>
      <c r="DP249" s="37" t="str"/>
      <c r="DQ249" s="37" t="str"/>
      <c r="DR249" s="37" t="str"/>
      <c r="DS249" s="37" t="str"/>
      <c r="DT249" s="37" t="str"/>
      <c r="DU249" s="37" t="str"/>
      <c r="DV249" s="37" t="str"/>
      <c r="DW249" s="37" t="str"/>
      <c r="DX249" s="37" t="str"/>
      <c r="DY249" s="37" t="str"/>
      <c r="DZ249" s="37" t="str"/>
      <c r="EA249" s="37" t="str"/>
      <c r="EB249" s="37" t="str"/>
      <c r="EC249" s="37" t="str"/>
      <c r="ED249" s="37" t="str"/>
      <c r="EE249" s="37" t="str"/>
      <c r="EF249" s="37" t="str"/>
      <c r="EG249" s="37" t="str"/>
      <c r="EH249" s="37" t="str"/>
      <c r="EI249" s="37" t="str"/>
      <c r="EJ249" s="37" t="str"/>
      <c r="EK249" s="37" t="str"/>
      <c r="EL249" s="37" t="str"/>
      <c r="EM249" s="37" t="str"/>
    </row>
    <row r="250">
      <c r="B250" s="37" t="str"/>
      <c r="C250" s="37" t="str"/>
      <c r="D250" s="37" t="str"/>
      <c r="E250" s="37" t="str"/>
      <c r="F250" s="37" t="str"/>
      <c r="G250" s="37" t="str"/>
      <c r="H250" s="37" t="str"/>
      <c r="I250" s="37" t="str"/>
      <c r="J250" s="37" t="str"/>
      <c r="K250" s="37" t="str"/>
      <c r="L250" s="37" t="str"/>
      <c r="M250" s="37" t="str"/>
      <c r="N250" s="37" t="str"/>
      <c r="O250" s="37" t="str"/>
      <c r="P250" s="37" t="str"/>
      <c r="Q250" s="37" t="str"/>
      <c r="R250" s="37" t="str"/>
      <c r="S250" s="37" t="str"/>
      <c r="T250" s="37" t="str"/>
      <c r="U250" s="37" t="str"/>
      <c r="V250" s="37" t="str"/>
      <c r="W250" s="37" t="str"/>
      <c r="X250" s="37" t="str"/>
      <c r="Y250" s="37" t="str"/>
      <c r="Z250" s="37" t="str"/>
      <c r="AA250" s="37" t="str"/>
      <c r="AB250" s="37" t="str"/>
      <c r="AC250" s="37" t="str"/>
      <c r="AD250" s="37" t="str"/>
      <c r="AE250" s="37" t="str"/>
      <c r="AF250" s="37" t="str"/>
      <c r="AG250" s="37" t="str"/>
      <c r="AH250" s="37" t="str"/>
      <c r="AI250" s="37" t="str"/>
      <c r="AJ250" s="37" t="str"/>
      <c r="AK250" s="37" t="str"/>
      <c r="AL250" s="37" t="str"/>
      <c r="AM250" s="37" t="str"/>
      <c r="AN250" s="37" t="str"/>
      <c r="AO250" s="37" t="str"/>
      <c r="AP250" s="37" t="str"/>
      <c r="AQ250" s="37" t="str"/>
      <c r="AR250" s="37" t="str"/>
      <c r="AS250" s="37" t="str"/>
      <c r="AT250" s="37" t="str"/>
      <c r="AU250" s="37" t="str"/>
      <c r="AV250" s="37" t="str"/>
      <c r="AW250" s="37" t="str"/>
      <c r="AX250" s="37" t="str"/>
      <c r="AY250" s="37" t="str"/>
      <c r="AZ250" s="37" t="str"/>
      <c r="BA250" s="37" t="str"/>
      <c r="BB250" s="37" t="str"/>
      <c r="BC250" s="37" t="str"/>
      <c r="BD250" s="37" t="str"/>
      <c r="BE250" s="37" t="str"/>
      <c r="BF250" s="37" t="str"/>
      <c r="BG250" s="37" t="str"/>
      <c r="BH250" s="37" t="str"/>
      <c r="BI250" s="37" t="str"/>
      <c r="BJ250" s="37" t="str"/>
      <c r="BK250" s="37" t="str"/>
      <c r="BL250" s="37" t="str"/>
      <c r="BM250" s="37" t="str"/>
      <c r="BN250" s="37" t="str"/>
      <c r="BO250" s="37" t="str"/>
      <c r="BP250" s="37" t="str"/>
      <c r="BQ250" s="37" t="str"/>
      <c r="BR250" s="37" t="str"/>
      <c r="BS250" s="37" t="str"/>
      <c r="BT250" s="37" t="str"/>
      <c r="BU250" s="37" t="str"/>
      <c r="BV250" s="37" t="str"/>
      <c r="BW250" s="37" t="str"/>
      <c r="BX250" s="37" t="str"/>
      <c r="BY250" s="37" t="str"/>
      <c r="BZ250" s="37" t="str"/>
      <c r="CA250" s="37" t="str"/>
      <c r="CB250" s="37" t="str"/>
      <c r="CC250" s="37" t="str"/>
      <c r="CD250" s="37" t="str"/>
      <c r="CE250" s="37" t="str"/>
      <c r="CF250" s="37" t="str"/>
      <c r="CG250" s="37" t="str"/>
      <c r="CH250" s="37" t="str"/>
      <c r="CI250" s="37" t="str"/>
      <c r="CJ250" s="37" t="str"/>
      <c r="CK250" s="37" t="str"/>
      <c r="CL250" s="37" t="str"/>
      <c r="CM250" s="37" t="str"/>
      <c r="CN250" s="37" t="str"/>
      <c r="CO250" s="37" t="str"/>
      <c r="CP250" s="37" t="str"/>
      <c r="CQ250" s="37" t="str"/>
      <c r="CR250" s="37" t="str"/>
      <c r="CS250" s="37" t="str"/>
      <c r="CT250" s="37" t="str"/>
      <c r="CU250" s="37" t="str"/>
      <c r="CV250" s="37" t="str"/>
      <c r="CW250" s="37" t="str"/>
      <c r="CX250" s="37" t="str"/>
      <c r="CY250" s="37" t="str"/>
      <c r="CZ250" s="37" t="str"/>
      <c r="DA250" s="37" t="str"/>
      <c r="DB250" s="37" t="str"/>
      <c r="DC250" s="37" t="str"/>
      <c r="DD250" s="37" t="str"/>
      <c r="DE250" s="37" t="str"/>
      <c r="DF250" s="37" t="str"/>
      <c r="DG250" s="37" t="str"/>
      <c r="DH250" s="37" t="str"/>
      <c r="DI250" s="37" t="str"/>
      <c r="DJ250" s="37" t="str"/>
      <c r="DK250" s="37" t="str"/>
      <c r="DL250" s="37" t="str"/>
      <c r="DM250" s="37" t="str"/>
      <c r="DN250" s="37" t="str"/>
      <c r="DO250" s="37" t="str"/>
      <c r="DP250" s="37" t="str"/>
      <c r="DQ250" s="37" t="str"/>
      <c r="DR250" s="37" t="str"/>
      <c r="DS250" s="37" t="str"/>
      <c r="DT250" s="37" t="str"/>
      <c r="DU250" s="37" t="str"/>
      <c r="DV250" s="37" t="str"/>
      <c r="DW250" s="37" t="str"/>
      <c r="DX250" s="37" t="str"/>
      <c r="DY250" s="37" t="str"/>
      <c r="DZ250" s="37" t="str"/>
      <c r="EA250" s="37" t="str"/>
      <c r="EB250" s="37" t="str"/>
      <c r="EC250" s="37" t="str"/>
      <c r="ED250" s="37" t="str"/>
      <c r="EE250" s="37" t="str"/>
      <c r="EF250" s="37" t="str"/>
      <c r="EG250" s="37" t="str"/>
      <c r="EH250" s="37" t="str"/>
      <c r="EI250" s="37" t="str"/>
      <c r="EJ250" s="37" t="str"/>
      <c r="EK250" s="37" t="str"/>
      <c r="EL250" s="37" t="str"/>
      <c r="EM250" s="37" t="str"/>
    </row>
    <row r="251">
      <c r="B251" s="37" t="str"/>
      <c r="C251" s="37" t="str"/>
      <c r="D251" s="37" t="str"/>
      <c r="E251" s="37" t="str"/>
      <c r="F251" s="37" t="str"/>
      <c r="G251" s="37" t="str"/>
      <c r="H251" s="37" t="str"/>
      <c r="I251" s="37" t="str"/>
      <c r="J251" s="37" t="str"/>
      <c r="K251" s="37" t="str"/>
      <c r="L251" s="37" t="str"/>
      <c r="M251" s="37" t="str"/>
      <c r="N251" s="37" t="str"/>
      <c r="O251" s="37" t="str"/>
      <c r="P251" s="37" t="str"/>
      <c r="Q251" s="37" t="str"/>
      <c r="R251" s="37" t="str"/>
      <c r="S251" s="37" t="str"/>
      <c r="T251" s="37" t="str"/>
      <c r="U251" s="37" t="str"/>
      <c r="V251" s="37" t="str"/>
      <c r="W251" s="37" t="str"/>
      <c r="X251" s="37" t="str"/>
      <c r="Y251" s="37" t="str"/>
      <c r="Z251" s="37" t="str"/>
      <c r="AA251" s="37" t="str"/>
      <c r="AB251" s="37" t="str"/>
      <c r="AC251" s="37" t="str"/>
      <c r="AD251" s="37" t="str"/>
      <c r="AE251" s="37" t="str"/>
      <c r="AF251" s="37" t="str"/>
      <c r="AG251" s="37" t="str"/>
      <c r="AH251" s="37" t="str"/>
      <c r="AI251" s="37" t="str"/>
      <c r="AJ251" s="37" t="str"/>
      <c r="AK251" s="37" t="str"/>
      <c r="AL251" s="37" t="str"/>
      <c r="AM251" s="37" t="str"/>
      <c r="AN251" s="37" t="str"/>
      <c r="AO251" s="37" t="str"/>
      <c r="AP251" s="37" t="str"/>
      <c r="AQ251" s="37" t="str"/>
      <c r="AR251" s="37" t="str"/>
      <c r="AS251" s="37" t="str"/>
      <c r="AT251" s="37" t="str"/>
      <c r="AU251" s="37" t="str"/>
      <c r="AV251" s="37" t="str"/>
      <c r="AW251" s="37" t="str"/>
      <c r="AX251" s="37" t="str"/>
      <c r="AY251" s="37" t="str"/>
      <c r="AZ251" s="37" t="str"/>
      <c r="BA251" s="37" t="str"/>
      <c r="BB251" s="37" t="str"/>
      <c r="BC251" s="37" t="str"/>
      <c r="BD251" s="37" t="str"/>
      <c r="BE251" s="37" t="str"/>
      <c r="BF251" s="37" t="str"/>
      <c r="BG251" s="37" t="str"/>
      <c r="BH251" s="37" t="str"/>
      <c r="BI251" s="37" t="str"/>
      <c r="BJ251" s="37" t="str"/>
      <c r="BK251" s="37" t="str"/>
      <c r="BL251" s="37" t="str"/>
      <c r="BM251" s="37" t="str"/>
      <c r="BN251" s="37" t="str"/>
      <c r="BO251" s="37" t="str"/>
      <c r="BP251" s="37" t="str"/>
      <c r="BQ251" s="37" t="str"/>
      <c r="BR251" s="37" t="str"/>
      <c r="BS251" s="37" t="str"/>
      <c r="BT251" s="37" t="str"/>
      <c r="BU251" s="37" t="str"/>
      <c r="BV251" s="37" t="str"/>
      <c r="BW251" s="37" t="str"/>
      <c r="BX251" s="37" t="str"/>
      <c r="BY251" s="37" t="str"/>
      <c r="BZ251" s="37" t="str"/>
      <c r="CA251" s="37" t="str"/>
      <c r="CB251" s="37" t="str"/>
      <c r="CC251" s="37" t="str"/>
      <c r="CD251" s="37" t="str"/>
      <c r="CE251" s="37" t="str"/>
      <c r="CF251" s="37" t="str"/>
      <c r="CG251" s="37" t="str"/>
      <c r="CH251" s="37" t="str"/>
      <c r="CI251" s="37" t="str"/>
      <c r="CJ251" s="37" t="str"/>
      <c r="CK251" s="37" t="str"/>
      <c r="CL251" s="37" t="str"/>
      <c r="CM251" s="37" t="str"/>
      <c r="CN251" s="37" t="str"/>
      <c r="CO251" s="37" t="str"/>
      <c r="CP251" s="37" t="str"/>
      <c r="CQ251" s="37" t="str"/>
      <c r="CR251" s="37" t="str"/>
      <c r="CS251" s="37" t="str"/>
      <c r="CT251" s="37" t="str"/>
      <c r="CU251" s="37" t="str"/>
      <c r="CV251" s="37" t="str"/>
      <c r="CW251" s="37" t="str"/>
      <c r="CX251" s="37" t="str"/>
      <c r="CY251" s="37" t="str"/>
      <c r="CZ251" s="37" t="str"/>
      <c r="DA251" s="37" t="str"/>
      <c r="DB251" s="37" t="str"/>
      <c r="DC251" s="37" t="str"/>
      <c r="DD251" s="37" t="str"/>
      <c r="DE251" s="37" t="str"/>
      <c r="DF251" s="37" t="str"/>
      <c r="DG251" s="37" t="str"/>
      <c r="DH251" s="37" t="str"/>
      <c r="DI251" s="37" t="str"/>
      <c r="DJ251" s="37" t="str"/>
      <c r="DK251" s="37" t="str"/>
      <c r="DL251" s="37" t="str"/>
      <c r="DM251" s="37" t="str"/>
      <c r="DN251" s="37" t="str"/>
      <c r="DO251" s="37" t="str"/>
      <c r="DP251" s="37" t="str"/>
      <c r="DQ251" s="37" t="str"/>
      <c r="DR251" s="37" t="str"/>
      <c r="DS251" s="37" t="str"/>
      <c r="DT251" s="37" t="str"/>
      <c r="DU251" s="37" t="str"/>
      <c r="DV251" s="37" t="str"/>
      <c r="DW251" s="37" t="str"/>
      <c r="DX251" s="37" t="str"/>
      <c r="DY251" s="37" t="str"/>
      <c r="DZ251" s="37" t="str"/>
      <c r="EA251" s="37" t="str"/>
      <c r="EB251" s="37" t="str"/>
      <c r="EC251" s="37" t="str"/>
      <c r="ED251" s="37" t="str"/>
      <c r="EE251" s="37" t="str"/>
      <c r="EF251" s="37" t="str"/>
      <c r="EG251" s="37" t="str"/>
      <c r="EH251" s="37" t="str"/>
      <c r="EI251" s="37" t="str"/>
      <c r="EJ251" s="37" t="str"/>
      <c r="EK251" s="37" t="str"/>
      <c r="EL251" s="37" t="str"/>
      <c r="EM251" s="37" t="str"/>
    </row>
    <row r="252">
      <c r="B252" s="37" t="str"/>
      <c r="C252" s="37" t="str"/>
      <c r="D252" s="37" t="str"/>
      <c r="E252" s="37" t="str"/>
      <c r="F252" s="37" t="str"/>
      <c r="G252" s="37" t="str"/>
      <c r="H252" s="37" t="str"/>
      <c r="I252" s="37" t="str"/>
      <c r="J252" s="37" t="str"/>
      <c r="K252" s="37" t="str"/>
      <c r="L252" s="37" t="str"/>
      <c r="M252" s="37" t="str"/>
      <c r="N252" s="37" t="str"/>
      <c r="O252" s="37" t="str"/>
      <c r="P252" s="37" t="str"/>
      <c r="Q252" s="37" t="str"/>
      <c r="R252" s="37" t="str"/>
      <c r="S252" s="37" t="str"/>
      <c r="T252" s="37" t="str"/>
      <c r="U252" s="37" t="str"/>
      <c r="V252" s="37" t="str"/>
      <c r="W252" s="37" t="str"/>
      <c r="X252" s="37" t="str"/>
      <c r="Y252" s="37" t="str"/>
      <c r="Z252" s="37" t="str"/>
      <c r="AA252" s="37" t="str"/>
      <c r="AB252" s="37" t="str"/>
      <c r="AC252" s="37" t="str"/>
      <c r="AD252" s="37" t="str"/>
      <c r="AE252" s="37" t="str"/>
      <c r="AF252" s="37" t="str"/>
      <c r="AG252" s="37" t="str"/>
      <c r="AH252" s="37" t="str"/>
      <c r="AI252" s="37" t="str"/>
      <c r="AJ252" s="37" t="str"/>
      <c r="AK252" s="37" t="str"/>
      <c r="AL252" s="37" t="str"/>
      <c r="AM252" s="37" t="str"/>
      <c r="AN252" s="37" t="str"/>
      <c r="AO252" s="37" t="str"/>
      <c r="AP252" s="37" t="str"/>
      <c r="AQ252" s="37" t="str"/>
      <c r="AR252" s="37" t="str"/>
      <c r="AS252" s="37" t="str"/>
      <c r="AT252" s="37" t="str"/>
      <c r="AU252" s="37" t="str"/>
      <c r="AV252" s="37" t="str"/>
      <c r="AW252" s="37" t="str"/>
      <c r="AX252" s="37" t="str"/>
      <c r="AY252" s="37" t="str"/>
      <c r="AZ252" s="37" t="str"/>
      <c r="BA252" s="37" t="str"/>
      <c r="BB252" s="37" t="str"/>
      <c r="BC252" s="37" t="str"/>
      <c r="BD252" s="37" t="str"/>
      <c r="BE252" s="37" t="str"/>
      <c r="BF252" s="37" t="str"/>
      <c r="BG252" s="37" t="str"/>
      <c r="BH252" s="37" t="str"/>
      <c r="BI252" s="37" t="str"/>
      <c r="BJ252" s="37" t="str"/>
      <c r="BK252" s="37" t="str"/>
      <c r="BL252" s="37" t="str"/>
      <c r="BM252" s="37" t="str"/>
      <c r="BN252" s="37" t="str"/>
      <c r="BO252" s="37" t="str"/>
      <c r="BP252" s="37" t="str"/>
      <c r="BQ252" s="37" t="str"/>
      <c r="BR252" s="37" t="str"/>
      <c r="BS252" s="37" t="str"/>
      <c r="BT252" s="37" t="str"/>
      <c r="BU252" s="37" t="str"/>
      <c r="BV252" s="37" t="str"/>
      <c r="BW252" s="37" t="str"/>
      <c r="BX252" s="37" t="str"/>
      <c r="BY252" s="37" t="str"/>
      <c r="BZ252" s="37" t="str"/>
      <c r="CA252" s="37" t="str"/>
      <c r="CB252" s="37" t="str"/>
      <c r="CC252" s="37" t="str"/>
      <c r="CD252" s="37" t="str"/>
      <c r="CE252" s="37" t="str"/>
      <c r="CF252" s="37" t="str"/>
      <c r="CG252" s="37" t="str"/>
      <c r="CH252" s="37" t="str"/>
      <c r="CI252" s="37" t="str"/>
      <c r="CJ252" s="37" t="str"/>
      <c r="CK252" s="37" t="str"/>
      <c r="CL252" s="37" t="str"/>
      <c r="CM252" s="37" t="str"/>
      <c r="CN252" s="37" t="str"/>
      <c r="CO252" s="37" t="str"/>
      <c r="CP252" s="37" t="str"/>
      <c r="CQ252" s="37" t="str"/>
      <c r="CR252" s="37" t="str"/>
      <c r="CS252" s="37" t="str"/>
      <c r="CT252" s="37" t="str"/>
      <c r="CU252" s="37" t="str"/>
      <c r="CV252" s="37" t="str"/>
      <c r="CW252" s="37" t="str"/>
      <c r="CX252" s="37" t="str"/>
      <c r="CY252" s="37" t="str"/>
      <c r="CZ252" s="37" t="str"/>
      <c r="DA252" s="37" t="str"/>
      <c r="DB252" s="37" t="str"/>
      <c r="DC252" s="37" t="str"/>
      <c r="DD252" s="37" t="str"/>
      <c r="DE252" s="37" t="str"/>
      <c r="DF252" s="37" t="str"/>
      <c r="DG252" s="37" t="str"/>
      <c r="DH252" s="37" t="str"/>
      <c r="DI252" s="37" t="str"/>
      <c r="DJ252" s="37" t="str"/>
      <c r="DK252" s="37" t="str"/>
      <c r="DL252" s="37" t="str"/>
      <c r="DM252" s="37" t="str"/>
      <c r="DN252" s="37" t="str"/>
      <c r="DO252" s="37" t="str"/>
      <c r="DP252" s="37" t="str"/>
      <c r="DQ252" s="37" t="str"/>
      <c r="DR252" s="37" t="str"/>
      <c r="DS252" s="37" t="str"/>
      <c r="DT252" s="37" t="str"/>
      <c r="DU252" s="37" t="str"/>
      <c r="DV252" s="37" t="str"/>
      <c r="DW252" s="37" t="str"/>
      <c r="DX252" s="37" t="str"/>
      <c r="DY252" s="37" t="str"/>
      <c r="DZ252" s="37" t="str"/>
      <c r="EA252" s="37" t="str"/>
      <c r="EB252" s="37" t="str"/>
      <c r="EC252" s="37" t="str"/>
      <c r="ED252" s="37" t="str"/>
      <c r="EE252" s="37" t="str"/>
      <c r="EF252" s="37" t="str"/>
      <c r="EG252" s="37" t="str"/>
      <c r="EH252" s="37" t="str"/>
      <c r="EI252" s="37" t="str"/>
      <c r="EJ252" s="37" t="str"/>
      <c r="EK252" s="37" t="str"/>
      <c r="EL252" s="37" t="str"/>
      <c r="EM252" s="37" t="str"/>
    </row>
    <row r="253">
      <c r="B253" s="37" t="str"/>
      <c r="C253" s="37" t="str"/>
      <c r="D253" s="37" t="str"/>
      <c r="E253" s="37" t="str"/>
      <c r="F253" s="37" t="str"/>
      <c r="G253" s="37" t="str"/>
      <c r="H253" s="37" t="str"/>
      <c r="I253" s="37" t="str"/>
      <c r="J253" s="37" t="str"/>
      <c r="K253" s="37" t="str"/>
      <c r="L253" s="37" t="str"/>
      <c r="M253" s="37" t="str"/>
      <c r="N253" s="37" t="str"/>
      <c r="O253" s="37" t="str"/>
      <c r="P253" s="37" t="str"/>
      <c r="Q253" s="37" t="str"/>
      <c r="R253" s="37" t="str"/>
      <c r="S253" s="37" t="str"/>
      <c r="T253" s="37" t="str"/>
      <c r="U253" s="37" t="str"/>
      <c r="V253" s="37" t="str"/>
      <c r="W253" s="37" t="str"/>
      <c r="X253" s="37" t="str"/>
      <c r="Y253" s="37" t="str"/>
      <c r="Z253" s="37" t="str"/>
      <c r="AA253" s="37" t="str"/>
      <c r="AB253" s="37" t="str"/>
      <c r="AC253" s="37" t="str"/>
      <c r="AD253" s="37" t="str"/>
      <c r="AE253" s="37" t="str"/>
      <c r="AF253" s="37" t="str"/>
      <c r="AG253" s="37" t="str"/>
      <c r="AH253" s="37" t="str"/>
      <c r="AI253" s="37" t="str"/>
      <c r="AJ253" s="37" t="str"/>
      <c r="AK253" s="37" t="str"/>
      <c r="AL253" s="37" t="str"/>
      <c r="AM253" s="37" t="str"/>
      <c r="AN253" s="37" t="str"/>
      <c r="AO253" s="37" t="str"/>
      <c r="AP253" s="37" t="str"/>
      <c r="AQ253" s="37" t="str"/>
      <c r="AR253" s="37" t="str"/>
      <c r="AS253" s="37" t="str"/>
      <c r="AT253" s="37" t="str"/>
      <c r="AU253" s="37" t="str"/>
      <c r="AV253" s="37" t="str"/>
      <c r="AW253" s="37" t="str"/>
      <c r="AX253" s="37" t="str"/>
      <c r="AY253" s="37" t="str"/>
      <c r="AZ253" s="37" t="str"/>
      <c r="BA253" s="37" t="str"/>
      <c r="BB253" s="37" t="str"/>
      <c r="BC253" s="37" t="str"/>
      <c r="BD253" s="37" t="str"/>
      <c r="BE253" s="37" t="str"/>
      <c r="BF253" s="37" t="str"/>
      <c r="BG253" s="37" t="str"/>
      <c r="BH253" s="37" t="str"/>
      <c r="BI253" s="37" t="str"/>
      <c r="BJ253" s="37" t="str"/>
      <c r="BK253" s="37" t="str"/>
      <c r="BL253" s="37" t="str"/>
      <c r="BM253" s="37" t="str"/>
      <c r="BN253" s="37" t="str"/>
      <c r="BO253" s="37" t="str"/>
      <c r="BP253" s="37" t="str"/>
      <c r="BQ253" s="37" t="str"/>
      <c r="BR253" s="37" t="str"/>
      <c r="BS253" s="37" t="str"/>
      <c r="BT253" s="37" t="str"/>
      <c r="BU253" s="37" t="str"/>
      <c r="BV253" s="37" t="str"/>
      <c r="BW253" s="37" t="str"/>
      <c r="BX253" s="37" t="str"/>
      <c r="BY253" s="37" t="str"/>
      <c r="BZ253" s="37" t="str"/>
      <c r="CA253" s="37" t="str"/>
      <c r="CB253" s="37" t="str"/>
      <c r="CC253" s="37" t="str"/>
      <c r="CD253" s="37" t="str"/>
      <c r="CE253" s="37" t="str"/>
      <c r="CF253" s="37" t="str"/>
      <c r="CG253" s="37" t="str"/>
      <c r="CH253" s="37" t="str"/>
      <c r="CI253" s="37" t="str"/>
      <c r="CJ253" s="37" t="str"/>
      <c r="CK253" s="37" t="str"/>
      <c r="CL253" s="37" t="str"/>
      <c r="CM253" s="37" t="str"/>
      <c r="CN253" s="37" t="str"/>
      <c r="CO253" s="37" t="str"/>
      <c r="CP253" s="37" t="str"/>
      <c r="CQ253" s="37" t="str"/>
      <c r="CR253" s="37" t="str"/>
      <c r="CS253" s="37" t="str"/>
      <c r="CT253" s="37" t="str"/>
      <c r="CU253" s="37" t="str"/>
      <c r="CV253" s="37" t="str"/>
      <c r="CW253" s="37" t="str"/>
      <c r="CX253" s="37" t="str"/>
      <c r="CY253" s="37" t="str"/>
      <c r="CZ253" s="37" t="str"/>
      <c r="DA253" s="37" t="str"/>
      <c r="DB253" s="37" t="str"/>
      <c r="DC253" s="37" t="str"/>
      <c r="DD253" s="37" t="str"/>
      <c r="DE253" s="37" t="str"/>
      <c r="DF253" s="37" t="str"/>
      <c r="DG253" s="37" t="str"/>
      <c r="DH253" s="37" t="str"/>
      <c r="DI253" s="37" t="str"/>
      <c r="DJ253" s="37" t="str"/>
      <c r="DK253" s="37" t="str"/>
      <c r="DL253" s="37" t="str"/>
      <c r="DM253" s="37" t="str"/>
      <c r="DN253" s="37" t="str"/>
      <c r="DO253" s="37" t="str"/>
      <c r="DP253" s="37" t="str"/>
      <c r="DQ253" s="37" t="str"/>
      <c r="DR253" s="37" t="str"/>
      <c r="DS253" s="37" t="str"/>
      <c r="DT253" s="37" t="str"/>
      <c r="DU253" s="37" t="str"/>
      <c r="DV253" s="37" t="str"/>
      <c r="DW253" s="37" t="str"/>
      <c r="DX253" s="37" t="str"/>
      <c r="DY253" s="37" t="str"/>
      <c r="DZ253" s="37" t="str"/>
      <c r="EA253" s="37" t="str"/>
      <c r="EB253" s="37" t="str"/>
      <c r="EC253" s="37" t="str"/>
      <c r="ED253" s="37" t="str"/>
      <c r="EE253" s="37" t="str"/>
      <c r="EF253" s="37" t="str"/>
      <c r="EG253" s="37" t="str"/>
      <c r="EH253" s="37" t="str"/>
      <c r="EI253" s="37" t="str"/>
      <c r="EJ253" s="37" t="str"/>
      <c r="EK253" s="37" t="str"/>
      <c r="EL253" s="37" t="str"/>
      <c r="EM253" s="37" t="str"/>
    </row>
    <row r="254">
      <c r="B254" s="37" t="str"/>
      <c r="C254" s="37" t="str"/>
      <c r="D254" s="37" t="str"/>
      <c r="E254" s="37" t="str"/>
      <c r="F254" s="37" t="str"/>
      <c r="G254" s="37" t="str"/>
      <c r="H254" s="37" t="str"/>
      <c r="I254" s="37" t="str"/>
      <c r="J254" s="37" t="str"/>
      <c r="K254" s="37" t="str"/>
      <c r="L254" s="37" t="str"/>
      <c r="M254" s="37" t="str"/>
      <c r="N254" s="37" t="str"/>
      <c r="O254" s="37" t="str"/>
      <c r="P254" s="37" t="str"/>
      <c r="Q254" s="37" t="str"/>
      <c r="R254" s="37" t="str"/>
      <c r="S254" s="37" t="str"/>
      <c r="T254" s="37" t="str"/>
      <c r="U254" s="37" t="str"/>
      <c r="V254" s="37" t="str"/>
      <c r="W254" s="37" t="str"/>
      <c r="X254" s="37" t="str"/>
      <c r="Y254" s="37" t="str"/>
      <c r="Z254" s="37" t="str"/>
      <c r="AA254" s="37" t="str"/>
      <c r="AB254" s="37" t="str"/>
      <c r="AC254" s="37" t="str"/>
      <c r="AD254" s="37" t="str"/>
      <c r="AE254" s="37" t="str"/>
      <c r="AF254" s="37" t="str"/>
      <c r="AG254" s="37" t="str"/>
      <c r="AH254" s="37" t="str"/>
      <c r="AI254" s="37" t="str"/>
      <c r="AJ254" s="37" t="str"/>
      <c r="AK254" s="37" t="str"/>
      <c r="AL254" s="37" t="str"/>
      <c r="AM254" s="37" t="str"/>
      <c r="AN254" s="37" t="str"/>
      <c r="AO254" s="37" t="str"/>
      <c r="AP254" s="37" t="str"/>
      <c r="AQ254" s="37" t="str"/>
      <c r="AR254" s="37" t="str"/>
      <c r="AS254" s="37" t="str"/>
      <c r="AT254" s="37" t="str"/>
      <c r="AU254" s="37" t="str"/>
      <c r="AV254" s="37" t="str"/>
      <c r="AW254" s="37" t="str"/>
      <c r="AX254" s="37" t="str"/>
      <c r="AY254" s="37" t="str"/>
      <c r="AZ254" s="37" t="str"/>
      <c r="BA254" s="37" t="str"/>
      <c r="BB254" s="37" t="str"/>
      <c r="BC254" s="37" t="str"/>
      <c r="BD254" s="37" t="str"/>
      <c r="BE254" s="37" t="str"/>
      <c r="BF254" s="37" t="str"/>
      <c r="BG254" s="37" t="str"/>
      <c r="BH254" s="37" t="str"/>
      <c r="BI254" s="37" t="str"/>
      <c r="BJ254" s="37" t="str"/>
      <c r="BK254" s="37" t="str"/>
      <c r="BL254" s="37" t="str"/>
      <c r="BM254" s="37" t="str"/>
      <c r="BN254" s="37" t="str"/>
      <c r="BO254" s="37" t="str"/>
      <c r="BP254" s="37" t="str"/>
      <c r="BQ254" s="37" t="str"/>
      <c r="BR254" s="37" t="str"/>
      <c r="BS254" s="37" t="str"/>
      <c r="BT254" s="37" t="str"/>
      <c r="BU254" s="37" t="str"/>
      <c r="BV254" s="37" t="str"/>
      <c r="BW254" s="37" t="str"/>
      <c r="BX254" s="37" t="str"/>
      <c r="BY254" s="37" t="str"/>
      <c r="BZ254" s="37" t="str"/>
      <c r="CA254" s="37" t="str"/>
      <c r="CB254" s="37" t="str"/>
      <c r="CC254" s="37" t="str"/>
      <c r="CD254" s="37" t="str"/>
      <c r="CE254" s="37" t="str"/>
      <c r="CF254" s="37" t="str"/>
      <c r="CG254" s="37" t="str"/>
      <c r="CH254" s="37" t="str"/>
      <c r="CI254" s="37" t="str"/>
      <c r="CJ254" s="37" t="str"/>
      <c r="CK254" s="37" t="str"/>
      <c r="CL254" s="37" t="str"/>
      <c r="CM254" s="37" t="str"/>
      <c r="CN254" s="37" t="str"/>
      <c r="CO254" s="37" t="str"/>
      <c r="CP254" s="37" t="str"/>
      <c r="CQ254" s="37" t="str"/>
      <c r="CR254" s="37" t="str"/>
      <c r="CS254" s="37" t="str"/>
      <c r="CT254" s="37" t="str"/>
      <c r="CU254" s="37" t="str"/>
      <c r="CV254" s="37" t="str"/>
      <c r="CW254" s="37" t="str"/>
      <c r="CX254" s="37" t="str"/>
      <c r="CY254" s="37" t="str"/>
      <c r="CZ254" s="37" t="str"/>
      <c r="DA254" s="37" t="str"/>
      <c r="DB254" s="37" t="str"/>
      <c r="DC254" s="37" t="str"/>
      <c r="DD254" s="37" t="str"/>
      <c r="DE254" s="37" t="str"/>
      <c r="DF254" s="37" t="str"/>
      <c r="DG254" s="37" t="str"/>
      <c r="DH254" s="37" t="str"/>
      <c r="DI254" s="37" t="str"/>
      <c r="DJ254" s="37" t="str"/>
      <c r="DK254" s="37" t="str"/>
      <c r="DL254" s="37" t="str"/>
      <c r="DM254" s="37" t="str"/>
      <c r="DN254" s="37" t="str"/>
      <c r="DO254" s="37" t="str"/>
      <c r="DP254" s="37" t="str"/>
      <c r="DQ254" s="37" t="str"/>
      <c r="DR254" s="37" t="str"/>
      <c r="DS254" s="37" t="str"/>
      <c r="DT254" s="37" t="str"/>
      <c r="DU254" s="37" t="str"/>
      <c r="DV254" s="37" t="str"/>
      <c r="DW254" s="37" t="str"/>
      <c r="DX254" s="37" t="str"/>
      <c r="DY254" s="37" t="str"/>
      <c r="DZ254" s="37" t="str"/>
      <c r="EA254" s="37" t="str"/>
      <c r="EB254" s="37" t="str"/>
      <c r="EC254" s="37" t="str"/>
      <c r="ED254" s="37" t="str"/>
      <c r="EE254" s="37" t="str"/>
      <c r="EF254" s="37" t="str"/>
      <c r="EG254" s="37" t="str"/>
      <c r="EH254" s="37" t="str"/>
      <c r="EI254" s="37" t="str"/>
      <c r="EJ254" s="37" t="str"/>
      <c r="EK254" s="37" t="str"/>
      <c r="EL254" s="37" t="str"/>
      <c r="EM254" s="37" t="str"/>
    </row>
    <row r="255">
      <c r="B255" s="37" t="str"/>
      <c r="C255" s="37" t="str"/>
      <c r="D255" s="37" t="str"/>
      <c r="E255" s="37" t="str"/>
      <c r="F255" s="37" t="str"/>
      <c r="G255" s="37" t="str"/>
      <c r="H255" s="37" t="str"/>
      <c r="I255" s="37" t="str"/>
      <c r="J255" s="37" t="str"/>
      <c r="K255" s="37" t="str"/>
      <c r="L255" s="37" t="str"/>
      <c r="M255" s="37" t="str"/>
      <c r="N255" s="37" t="str"/>
      <c r="O255" s="37" t="str"/>
      <c r="P255" s="37" t="str"/>
      <c r="Q255" s="37" t="str"/>
      <c r="R255" s="37" t="str"/>
      <c r="S255" s="37" t="str"/>
      <c r="T255" s="37" t="str"/>
      <c r="U255" s="37" t="str"/>
      <c r="V255" s="37" t="str"/>
      <c r="W255" s="37" t="str"/>
      <c r="X255" s="37" t="str"/>
      <c r="Y255" s="37" t="str"/>
      <c r="Z255" s="37" t="str"/>
      <c r="AA255" s="37" t="str"/>
      <c r="AB255" s="37" t="str"/>
      <c r="AC255" s="37" t="str"/>
      <c r="AD255" s="37" t="str"/>
      <c r="AE255" s="37" t="str"/>
      <c r="AF255" s="37" t="str"/>
      <c r="AG255" s="37" t="str"/>
      <c r="AH255" s="37" t="str"/>
      <c r="AI255" s="37" t="str"/>
      <c r="AJ255" s="37" t="str"/>
      <c r="AK255" s="37" t="str"/>
      <c r="AL255" s="37" t="str"/>
      <c r="AM255" s="37" t="str"/>
      <c r="AN255" s="37" t="str"/>
      <c r="AO255" s="37" t="str"/>
      <c r="AP255" s="37" t="str"/>
      <c r="AQ255" s="37" t="str"/>
      <c r="AR255" s="37" t="str"/>
      <c r="AS255" s="37" t="str"/>
      <c r="AT255" s="37" t="str"/>
      <c r="AU255" s="37" t="str"/>
      <c r="AV255" s="37" t="str"/>
      <c r="AW255" s="37" t="str"/>
      <c r="AX255" s="37" t="str"/>
      <c r="AY255" s="37" t="str"/>
      <c r="AZ255" s="37" t="str"/>
      <c r="BA255" s="37" t="str"/>
      <c r="BB255" s="37" t="str"/>
      <c r="BC255" s="37" t="str"/>
      <c r="BD255" s="37" t="str"/>
      <c r="BE255" s="37" t="str"/>
      <c r="BF255" s="37" t="str"/>
      <c r="BG255" s="37" t="str"/>
      <c r="BH255" s="37" t="str"/>
      <c r="BI255" s="37" t="str"/>
      <c r="BJ255" s="37" t="str"/>
      <c r="BK255" s="37" t="str"/>
      <c r="BL255" s="37" t="str"/>
      <c r="BM255" s="37" t="str"/>
      <c r="BN255" s="37" t="str"/>
      <c r="BO255" s="37" t="str"/>
      <c r="BP255" s="37" t="str"/>
      <c r="BQ255" s="37" t="str"/>
      <c r="BR255" s="37" t="str"/>
      <c r="BS255" s="37" t="str"/>
      <c r="BT255" s="37" t="str"/>
      <c r="BU255" s="37" t="str"/>
      <c r="BV255" s="37" t="str"/>
      <c r="BW255" s="37" t="str"/>
      <c r="BX255" s="37" t="str"/>
      <c r="BY255" s="37" t="str"/>
      <c r="BZ255" s="37" t="str"/>
      <c r="CA255" s="37" t="str"/>
      <c r="CB255" s="37" t="str"/>
      <c r="CC255" s="37" t="str"/>
      <c r="CD255" s="37" t="str"/>
      <c r="CE255" s="37" t="str"/>
      <c r="CF255" s="37" t="str"/>
      <c r="CG255" s="37" t="str"/>
      <c r="CH255" s="37" t="str"/>
      <c r="CI255" s="37" t="str"/>
      <c r="CJ255" s="37" t="str"/>
      <c r="CK255" s="37" t="str"/>
      <c r="CL255" s="37" t="str"/>
      <c r="CM255" s="37" t="str"/>
      <c r="CN255" s="37" t="str"/>
      <c r="CO255" s="37" t="str"/>
      <c r="CP255" s="37" t="str"/>
      <c r="CQ255" s="37" t="str"/>
      <c r="CR255" s="37" t="str"/>
      <c r="CS255" s="37" t="str"/>
      <c r="CT255" s="37" t="str"/>
      <c r="CU255" s="37" t="str"/>
      <c r="CV255" s="37" t="str"/>
      <c r="CW255" s="37" t="str"/>
      <c r="CX255" s="37" t="str"/>
      <c r="CY255" s="37" t="str"/>
      <c r="CZ255" s="37" t="str"/>
      <c r="DA255" s="37" t="str"/>
      <c r="DB255" s="37" t="str"/>
      <c r="DC255" s="37" t="str"/>
      <c r="DD255" s="37" t="str"/>
      <c r="DE255" s="37" t="str"/>
      <c r="DF255" s="37" t="str"/>
      <c r="DG255" s="37" t="str"/>
      <c r="DH255" s="37" t="str"/>
      <c r="DI255" s="37" t="str"/>
      <c r="DJ255" s="37" t="str"/>
      <c r="DK255" s="37" t="str"/>
      <c r="DL255" s="37" t="str"/>
      <c r="DM255" s="37" t="str"/>
      <c r="DN255" s="37" t="str"/>
      <c r="DO255" s="37" t="str"/>
      <c r="DP255" s="37" t="str"/>
      <c r="DQ255" s="37" t="str"/>
      <c r="DR255" s="37" t="str"/>
      <c r="DS255" s="37" t="str"/>
      <c r="DT255" s="37" t="str"/>
      <c r="DU255" s="37" t="str"/>
      <c r="DV255" s="37" t="str"/>
      <c r="DW255" s="37" t="str"/>
      <c r="DX255" s="37" t="str"/>
      <c r="DY255" s="37" t="str"/>
      <c r="DZ255" s="37" t="str"/>
      <c r="EA255" s="37" t="str"/>
      <c r="EB255" s="37" t="str"/>
      <c r="EC255" s="37" t="str"/>
      <c r="ED255" s="37" t="str"/>
      <c r="EE255" s="37" t="str"/>
      <c r="EF255" s="37" t="str"/>
      <c r="EG255" s="37" t="str"/>
      <c r="EH255" s="37" t="str"/>
      <c r="EI255" s="37" t="str"/>
      <c r="EJ255" s="37" t="str"/>
      <c r="EK255" s="37" t="str"/>
      <c r="EL255" s="37" t="str"/>
      <c r="EM255" s="37" t="str"/>
    </row>
    <row r="256">
      <c r="B256" s="37" t="str"/>
      <c r="C256" s="37" t="str"/>
      <c r="D256" s="37" t="str"/>
      <c r="E256" s="37" t="str"/>
      <c r="F256" s="37" t="str"/>
      <c r="G256" s="37" t="str"/>
      <c r="H256" s="37" t="str"/>
      <c r="I256" s="37" t="str"/>
      <c r="J256" s="37" t="str"/>
      <c r="K256" s="37" t="str"/>
      <c r="L256" s="37" t="str"/>
      <c r="M256" s="37" t="str"/>
      <c r="N256" s="37" t="str"/>
      <c r="O256" s="37" t="str"/>
      <c r="P256" s="37" t="str"/>
      <c r="Q256" s="37" t="str"/>
      <c r="R256" s="37" t="str"/>
      <c r="S256" s="37" t="str"/>
      <c r="T256" s="37" t="str"/>
      <c r="U256" s="37" t="str"/>
      <c r="V256" s="37" t="str"/>
      <c r="W256" s="37" t="str"/>
      <c r="X256" s="37" t="str"/>
      <c r="Y256" s="37" t="str"/>
      <c r="Z256" s="37" t="str"/>
      <c r="AA256" s="37" t="str"/>
      <c r="AB256" s="37" t="str"/>
      <c r="AC256" s="37" t="str"/>
      <c r="AD256" s="37" t="str"/>
      <c r="AE256" s="37" t="str"/>
      <c r="AF256" s="37" t="str"/>
      <c r="AG256" s="37" t="str"/>
      <c r="AH256" s="37" t="str"/>
      <c r="AI256" s="37" t="str"/>
      <c r="AJ256" s="37" t="str"/>
      <c r="AK256" s="37" t="str"/>
      <c r="AL256" s="37" t="str"/>
      <c r="AM256" s="37" t="str"/>
      <c r="AN256" s="37" t="str"/>
      <c r="AO256" s="37" t="str"/>
      <c r="AP256" s="37" t="str"/>
      <c r="AQ256" s="37" t="str"/>
      <c r="AR256" s="37" t="str"/>
      <c r="AS256" s="37" t="str"/>
      <c r="AT256" s="37" t="str"/>
      <c r="AU256" s="37" t="str"/>
      <c r="AV256" s="37" t="str"/>
      <c r="AW256" s="37" t="str"/>
      <c r="AX256" s="37" t="str"/>
      <c r="AY256" s="37" t="str"/>
      <c r="AZ256" s="37" t="str"/>
      <c r="BA256" s="37" t="str"/>
      <c r="BB256" s="37" t="str"/>
      <c r="BC256" s="37" t="str"/>
      <c r="BD256" s="37" t="str"/>
      <c r="BE256" s="37" t="str"/>
      <c r="BF256" s="37" t="str"/>
      <c r="BG256" s="37" t="str"/>
      <c r="BH256" s="37" t="str"/>
      <c r="BI256" s="37" t="str"/>
      <c r="BJ256" s="37" t="str"/>
      <c r="BK256" s="37" t="str"/>
      <c r="BL256" s="37" t="str"/>
      <c r="BM256" s="37" t="str"/>
      <c r="BN256" s="37" t="str"/>
      <c r="BO256" s="37" t="str"/>
      <c r="BP256" s="37" t="str"/>
      <c r="BQ256" s="37" t="str"/>
      <c r="BR256" s="37" t="str"/>
      <c r="BS256" s="37" t="str"/>
      <c r="BT256" s="37" t="str"/>
      <c r="BU256" s="37" t="str"/>
      <c r="BV256" s="37" t="str"/>
      <c r="BW256" s="37" t="str"/>
      <c r="BX256" s="37" t="str"/>
      <c r="BY256" s="37" t="str"/>
      <c r="BZ256" s="37" t="str"/>
      <c r="CA256" s="37" t="str"/>
      <c r="CB256" s="37" t="str"/>
      <c r="CC256" s="37" t="str"/>
      <c r="CD256" s="37" t="str"/>
      <c r="CE256" s="37" t="str"/>
      <c r="CF256" s="37" t="str"/>
      <c r="CG256" s="37" t="str"/>
      <c r="CH256" s="37" t="str"/>
      <c r="CI256" s="37" t="str"/>
      <c r="CJ256" s="37" t="str"/>
      <c r="CK256" s="37" t="str"/>
      <c r="CL256" s="37" t="str"/>
      <c r="CM256" s="37" t="str"/>
      <c r="CN256" s="37" t="str"/>
      <c r="CO256" s="37" t="str"/>
      <c r="CP256" s="37" t="str"/>
      <c r="CQ256" s="37" t="str"/>
      <c r="CR256" s="37" t="str"/>
      <c r="CS256" s="37" t="str"/>
      <c r="CT256" s="37" t="str"/>
      <c r="CU256" s="37" t="str"/>
      <c r="CV256" s="37" t="str"/>
      <c r="CW256" s="37" t="str"/>
      <c r="CX256" s="37" t="str"/>
      <c r="CY256" s="37" t="str"/>
      <c r="CZ256" s="37" t="str"/>
      <c r="DA256" s="37" t="str"/>
      <c r="DB256" s="37" t="str"/>
      <c r="DC256" s="37" t="str"/>
      <c r="DD256" s="37" t="str"/>
      <c r="DE256" s="37" t="str"/>
      <c r="DF256" s="37" t="str"/>
      <c r="DG256" s="37" t="str"/>
      <c r="DH256" s="37" t="str"/>
      <c r="DI256" s="37" t="str"/>
      <c r="DJ256" s="37" t="str"/>
      <c r="DK256" s="37" t="str"/>
      <c r="DL256" s="37" t="str"/>
      <c r="DM256" s="37" t="str"/>
      <c r="DN256" s="37" t="str"/>
      <c r="DO256" s="37" t="str"/>
      <c r="DP256" s="37" t="str"/>
      <c r="DQ256" s="37" t="str"/>
      <c r="DR256" s="37" t="str"/>
      <c r="DS256" s="37" t="str"/>
      <c r="DT256" s="37" t="str"/>
      <c r="DU256" s="37" t="str"/>
      <c r="DV256" s="37" t="str"/>
      <c r="DW256" s="37" t="str"/>
      <c r="DX256" s="37" t="str"/>
      <c r="DY256" s="37" t="str"/>
      <c r="DZ256" s="37" t="str"/>
      <c r="EA256" s="37" t="str"/>
      <c r="EB256" s="37" t="str"/>
      <c r="EC256" s="37" t="str"/>
      <c r="ED256" s="37" t="str"/>
      <c r="EE256" s="37" t="str"/>
      <c r="EF256" s="37" t="str"/>
      <c r="EG256" s="37" t="str"/>
      <c r="EH256" s="37" t="str"/>
      <c r="EI256" s="37" t="str"/>
      <c r="EJ256" s="37" t="str"/>
      <c r="EK256" s="37" t="str"/>
      <c r="EL256" s="37" t="str"/>
      <c r="EM256" s="37" t="str"/>
    </row>
    <row r="257">
      <c r="B257" s="37" t="str"/>
      <c r="C257" s="37" t="str"/>
      <c r="D257" s="37" t="str"/>
      <c r="E257" s="37" t="str"/>
      <c r="F257" s="37" t="str"/>
      <c r="G257" s="37" t="str"/>
      <c r="H257" s="37" t="str"/>
      <c r="I257" s="37" t="str"/>
      <c r="J257" s="37" t="str"/>
      <c r="K257" s="37" t="str"/>
      <c r="L257" s="37" t="str"/>
      <c r="M257" s="37" t="str"/>
      <c r="N257" s="37" t="str"/>
      <c r="O257" s="37" t="str"/>
      <c r="P257" s="37" t="str"/>
      <c r="Q257" s="37" t="str"/>
      <c r="R257" s="37" t="str"/>
      <c r="S257" s="37" t="str"/>
      <c r="T257" s="37" t="str"/>
      <c r="U257" s="37" t="str"/>
      <c r="V257" s="37" t="str"/>
      <c r="W257" s="37" t="str"/>
      <c r="X257" s="37" t="str"/>
      <c r="Y257" s="37" t="str"/>
      <c r="Z257" s="37" t="str"/>
      <c r="AA257" s="37" t="str"/>
      <c r="AB257" s="37" t="str"/>
      <c r="AC257" s="37" t="str"/>
      <c r="AD257" s="37" t="str"/>
      <c r="AE257" s="37" t="str"/>
      <c r="AF257" s="37" t="str"/>
      <c r="AG257" s="37" t="str"/>
      <c r="AH257" s="37" t="str"/>
      <c r="AI257" s="37" t="str"/>
      <c r="AJ257" s="37" t="str"/>
      <c r="AK257" s="37" t="str"/>
      <c r="AL257" s="37" t="str"/>
      <c r="AM257" s="37" t="str"/>
      <c r="AN257" s="37" t="str"/>
      <c r="AO257" s="37" t="str"/>
      <c r="AP257" s="37" t="str"/>
      <c r="AQ257" s="37" t="str"/>
      <c r="AR257" s="37" t="str"/>
      <c r="AS257" s="37" t="str"/>
      <c r="AT257" s="37" t="str"/>
      <c r="AU257" s="37" t="str"/>
      <c r="AV257" s="37" t="str"/>
      <c r="AW257" s="37" t="str"/>
      <c r="AX257" s="37" t="str"/>
      <c r="AY257" s="37" t="str"/>
      <c r="AZ257" s="37" t="str"/>
      <c r="BA257" s="37" t="str"/>
      <c r="BB257" s="37" t="str"/>
      <c r="BC257" s="37" t="str"/>
      <c r="BD257" s="37" t="str"/>
      <c r="BE257" s="37" t="str"/>
      <c r="BF257" s="37" t="str"/>
      <c r="BG257" s="37" t="str"/>
      <c r="BH257" s="37" t="str"/>
      <c r="BI257" s="37" t="str"/>
      <c r="BJ257" s="37" t="str"/>
      <c r="BK257" s="37" t="str"/>
      <c r="BL257" s="37" t="str"/>
      <c r="BM257" s="37" t="str"/>
      <c r="BN257" s="37" t="str"/>
      <c r="BO257" s="37" t="str"/>
      <c r="BP257" s="37" t="str"/>
      <c r="BQ257" s="37" t="str"/>
      <c r="BR257" s="37" t="str"/>
      <c r="BS257" s="37" t="str"/>
      <c r="BT257" s="37" t="str"/>
      <c r="BU257" s="37" t="str"/>
      <c r="BV257" s="37" t="str"/>
      <c r="BW257" s="37" t="str"/>
      <c r="BX257" s="37" t="str"/>
      <c r="BY257" s="37" t="str"/>
      <c r="BZ257" s="37" t="str"/>
      <c r="CA257" s="37" t="str"/>
      <c r="CB257" s="37" t="str"/>
      <c r="CC257" s="37" t="str"/>
      <c r="CD257" s="37" t="str"/>
      <c r="CE257" s="37" t="str"/>
      <c r="CF257" s="37" t="str"/>
      <c r="CG257" s="37" t="str"/>
      <c r="CH257" s="37" t="str"/>
      <c r="CI257" s="37" t="str"/>
      <c r="CJ257" s="37" t="str"/>
      <c r="CK257" s="37" t="str"/>
      <c r="CL257" s="37" t="str"/>
      <c r="CM257" s="37" t="str"/>
      <c r="CN257" s="37" t="str"/>
      <c r="CO257" s="37" t="str"/>
      <c r="CP257" s="37" t="str"/>
      <c r="CQ257" s="37" t="str"/>
      <c r="CR257" s="37" t="str"/>
      <c r="CS257" s="37" t="str"/>
      <c r="CT257" s="37" t="str"/>
      <c r="CU257" s="37" t="str"/>
      <c r="CV257" s="37" t="str"/>
      <c r="CW257" s="37" t="str"/>
      <c r="CX257" s="37" t="str"/>
      <c r="CY257" s="37" t="str"/>
      <c r="CZ257" s="37" t="str"/>
      <c r="DA257" s="37" t="str"/>
      <c r="DB257" s="37" t="str"/>
      <c r="DC257" s="37" t="str"/>
      <c r="DD257" s="37" t="str"/>
      <c r="DE257" s="37" t="str"/>
      <c r="DF257" s="37" t="str"/>
      <c r="DG257" s="37" t="str"/>
      <c r="DH257" s="37" t="str"/>
      <c r="DI257" s="37" t="str"/>
      <c r="DJ257" s="37" t="str"/>
      <c r="DK257" s="37" t="str"/>
      <c r="DL257" s="37" t="str"/>
      <c r="DM257" s="37" t="str"/>
      <c r="DN257" s="37" t="str"/>
      <c r="DO257" s="37" t="str"/>
      <c r="DP257" s="37" t="str"/>
      <c r="DQ257" s="37" t="str"/>
      <c r="DR257" s="37" t="str"/>
      <c r="DS257" s="37" t="str"/>
      <c r="DT257" s="37" t="str"/>
      <c r="DU257" s="37" t="str"/>
      <c r="DV257" s="37" t="str"/>
      <c r="DW257" s="37" t="str"/>
      <c r="DX257" s="37" t="str"/>
      <c r="DY257" s="37" t="str"/>
      <c r="DZ257" s="37" t="str"/>
      <c r="EA257" s="37" t="str"/>
      <c r="EB257" s="37" t="str"/>
      <c r="EC257" s="37" t="str"/>
      <c r="ED257" s="37" t="str"/>
      <c r="EE257" s="37" t="str"/>
      <c r="EF257" s="37" t="str"/>
      <c r="EG257" s="37" t="str"/>
      <c r="EH257" s="37" t="str"/>
      <c r="EI257" s="37" t="str"/>
      <c r="EJ257" s="37" t="str"/>
      <c r="EK257" s="37" t="str"/>
      <c r="EL257" s="37" t="str"/>
      <c r="EM257" s="37" t="str"/>
    </row>
    <row r="258">
      <c r="B258" s="37" t="str"/>
      <c r="C258" s="37" t="str"/>
      <c r="D258" s="37" t="str"/>
      <c r="E258" s="37" t="str"/>
      <c r="F258" s="37" t="str"/>
      <c r="G258" s="37" t="str"/>
      <c r="H258" s="37" t="str"/>
      <c r="I258" s="37" t="str"/>
      <c r="J258" s="37" t="str"/>
      <c r="K258" s="37" t="str"/>
      <c r="L258" s="37" t="str"/>
      <c r="M258" s="37" t="str"/>
      <c r="N258" s="37" t="str"/>
      <c r="O258" s="37" t="str"/>
      <c r="P258" s="37" t="str"/>
      <c r="Q258" s="37" t="str"/>
      <c r="R258" s="37" t="str"/>
      <c r="S258" s="37" t="str"/>
      <c r="T258" s="37" t="str"/>
      <c r="U258" s="37" t="str"/>
      <c r="V258" s="37" t="str"/>
      <c r="W258" s="37" t="str"/>
      <c r="X258" s="37" t="str"/>
      <c r="Y258" s="37" t="str"/>
      <c r="Z258" s="37" t="str"/>
      <c r="AA258" s="37" t="str"/>
      <c r="AB258" s="37" t="str"/>
      <c r="AC258" s="37" t="str"/>
      <c r="AD258" s="37" t="str"/>
      <c r="AE258" s="37" t="str"/>
      <c r="AF258" s="37" t="str"/>
      <c r="AG258" s="37" t="str"/>
      <c r="AH258" s="37" t="str"/>
      <c r="AI258" s="37" t="str"/>
      <c r="AJ258" s="37" t="str"/>
      <c r="AK258" s="37" t="str"/>
      <c r="AL258" s="37" t="str"/>
      <c r="AM258" s="37" t="str"/>
      <c r="AN258" s="37" t="str"/>
      <c r="AO258" s="37" t="str"/>
      <c r="AP258" s="37" t="str"/>
      <c r="AQ258" s="37" t="str"/>
      <c r="AR258" s="37" t="str"/>
      <c r="AS258" s="37" t="str"/>
      <c r="AT258" s="37" t="str"/>
      <c r="AU258" s="37" t="str"/>
      <c r="AV258" s="37" t="str"/>
      <c r="AW258" s="37" t="str"/>
      <c r="AX258" s="37" t="str"/>
      <c r="AY258" s="37" t="str"/>
      <c r="AZ258" s="37" t="str"/>
      <c r="BA258" s="37" t="str"/>
      <c r="BB258" s="37" t="str"/>
      <c r="BC258" s="37" t="str"/>
      <c r="BD258" s="37" t="str"/>
      <c r="BE258" s="37" t="str"/>
      <c r="BF258" s="37" t="str"/>
      <c r="BG258" s="37" t="str"/>
      <c r="BH258" s="37" t="str"/>
      <c r="BI258" s="37" t="str"/>
      <c r="BJ258" s="37" t="str"/>
      <c r="BK258" s="37" t="str"/>
      <c r="BL258" s="37" t="str"/>
      <c r="BM258" s="37" t="str"/>
      <c r="BN258" s="37" t="str"/>
      <c r="BO258" s="37" t="str"/>
      <c r="BP258" s="37" t="str"/>
      <c r="BQ258" s="37" t="str"/>
      <c r="BR258" s="37" t="str"/>
      <c r="BS258" s="37" t="str"/>
      <c r="BT258" s="37" t="str"/>
      <c r="BU258" s="37" t="str"/>
      <c r="BV258" s="37" t="str"/>
      <c r="BW258" s="37" t="str"/>
      <c r="BX258" s="37" t="str"/>
      <c r="BY258" s="37" t="str"/>
      <c r="BZ258" s="37" t="str"/>
      <c r="CA258" s="37" t="str"/>
      <c r="CB258" s="37" t="str"/>
      <c r="CC258" s="37" t="str"/>
      <c r="CD258" s="37" t="str"/>
      <c r="CE258" s="37" t="str"/>
      <c r="CF258" s="37" t="str"/>
      <c r="CG258" s="37" t="str"/>
      <c r="CH258" s="37" t="str"/>
      <c r="CI258" s="37" t="str"/>
      <c r="CJ258" s="37" t="str"/>
      <c r="CK258" s="37" t="str"/>
      <c r="CL258" s="37" t="str"/>
      <c r="CM258" s="37" t="str"/>
      <c r="CN258" s="37" t="str"/>
      <c r="CO258" s="37" t="str"/>
      <c r="CP258" s="37" t="str"/>
      <c r="CQ258" s="37" t="str"/>
      <c r="CR258" s="37" t="str"/>
      <c r="CS258" s="37" t="str"/>
      <c r="CT258" s="37" t="str"/>
      <c r="CU258" s="37" t="str"/>
      <c r="CV258" s="37" t="str"/>
      <c r="CW258" s="37" t="str"/>
      <c r="CX258" s="37" t="str"/>
      <c r="CY258" s="37" t="str"/>
      <c r="CZ258" s="37" t="str"/>
      <c r="DA258" s="37" t="str"/>
      <c r="DB258" s="37" t="str"/>
      <c r="DC258" s="37" t="str"/>
      <c r="DD258" s="37" t="str"/>
      <c r="DE258" s="37" t="str"/>
      <c r="DF258" s="37" t="str"/>
      <c r="DG258" s="37" t="str"/>
      <c r="DH258" s="37" t="str"/>
      <c r="DI258" s="37" t="str"/>
      <c r="DJ258" s="37" t="str"/>
      <c r="DK258" s="37" t="str"/>
      <c r="DL258" s="37" t="str"/>
      <c r="DM258" s="37" t="str"/>
      <c r="DN258" s="37" t="str"/>
      <c r="DO258" s="37" t="str"/>
      <c r="DP258" s="37" t="str"/>
      <c r="DQ258" s="37" t="str"/>
      <c r="DR258" s="37" t="str"/>
      <c r="DS258" s="37" t="str"/>
      <c r="DT258" s="37" t="str"/>
      <c r="DU258" s="37" t="str"/>
      <c r="DV258" s="37" t="str"/>
      <c r="DW258" s="37" t="str"/>
      <c r="DX258" s="37" t="str"/>
      <c r="DY258" s="37" t="str"/>
      <c r="DZ258" s="37" t="str"/>
      <c r="EA258" s="37" t="str"/>
      <c r="EB258" s="37" t="str"/>
      <c r="EC258" s="37" t="str"/>
      <c r="ED258" s="37" t="str"/>
      <c r="EE258" s="37" t="str"/>
      <c r="EF258" s="37" t="str"/>
      <c r="EG258" s="37" t="str"/>
      <c r="EH258" s="37" t="str"/>
      <c r="EI258" s="37" t="str"/>
      <c r="EJ258" s="37" t="str"/>
      <c r="EK258" s="37" t="str"/>
      <c r="EL258" s="37" t="str"/>
      <c r="EM258" s="37" t="str"/>
    </row>
    <row r="259">
      <c r="B259" s="37" t="str"/>
      <c r="C259" s="37" t="str"/>
      <c r="D259" s="37" t="str"/>
      <c r="E259" s="37" t="str"/>
      <c r="F259" s="37" t="str"/>
      <c r="G259" s="37" t="str"/>
      <c r="H259" s="37" t="str"/>
      <c r="I259" s="37" t="str"/>
      <c r="J259" s="37" t="str"/>
      <c r="K259" s="37" t="str"/>
      <c r="L259" s="37" t="str"/>
      <c r="M259" s="37" t="str"/>
      <c r="N259" s="37" t="str"/>
      <c r="O259" s="37" t="str"/>
      <c r="P259" s="37" t="str"/>
      <c r="Q259" s="37" t="str"/>
      <c r="R259" s="37" t="str"/>
      <c r="S259" s="37" t="str"/>
      <c r="T259" s="37" t="str"/>
      <c r="U259" s="37" t="str"/>
      <c r="V259" s="37" t="str"/>
      <c r="W259" s="37" t="str"/>
      <c r="X259" s="37" t="str"/>
      <c r="Y259" s="37" t="str"/>
      <c r="Z259" s="37" t="str"/>
      <c r="AA259" s="37" t="str"/>
      <c r="AB259" s="37" t="str"/>
      <c r="AC259" s="37" t="str"/>
      <c r="AD259" s="37" t="str"/>
      <c r="AE259" s="37" t="str"/>
      <c r="AF259" s="37" t="str"/>
      <c r="AG259" s="37" t="str"/>
      <c r="AH259" s="37" t="str"/>
      <c r="AI259" s="37" t="str"/>
      <c r="AJ259" s="37" t="str"/>
      <c r="AK259" s="37" t="str"/>
      <c r="AL259" s="37" t="str"/>
      <c r="AM259" s="37" t="str"/>
      <c r="AN259" s="37" t="str"/>
      <c r="AO259" s="37" t="str"/>
      <c r="AP259" s="37" t="str"/>
      <c r="AQ259" s="37" t="str"/>
      <c r="AR259" s="37" t="str"/>
      <c r="AS259" s="37" t="str"/>
      <c r="AT259" s="37" t="str"/>
      <c r="AU259" s="37" t="str"/>
      <c r="AV259" s="37" t="str"/>
      <c r="AW259" s="37" t="str"/>
      <c r="AX259" s="37" t="str"/>
      <c r="AY259" s="37" t="str"/>
      <c r="AZ259" s="37" t="str"/>
      <c r="BA259" s="37" t="str"/>
      <c r="BB259" s="37" t="str"/>
      <c r="BC259" s="37" t="str"/>
      <c r="BD259" s="37" t="str"/>
      <c r="BE259" s="37" t="str"/>
      <c r="BF259" s="37" t="str"/>
      <c r="BG259" s="37" t="str"/>
      <c r="BH259" s="37" t="str"/>
      <c r="BI259" s="37" t="str"/>
      <c r="BJ259" s="37" t="str"/>
      <c r="BK259" s="37" t="str"/>
      <c r="BL259" s="37" t="str"/>
      <c r="BM259" s="37" t="str"/>
      <c r="BN259" s="37" t="str"/>
      <c r="BO259" s="37" t="str"/>
      <c r="BP259" s="37" t="str"/>
      <c r="BQ259" s="37" t="str"/>
      <c r="BR259" s="37" t="str"/>
      <c r="BS259" s="37" t="str"/>
      <c r="BT259" s="37" t="str"/>
      <c r="BU259" s="37" t="str"/>
      <c r="BV259" s="37" t="str"/>
      <c r="BW259" s="37" t="str"/>
      <c r="BX259" s="37" t="str"/>
      <c r="BY259" s="37" t="str"/>
      <c r="BZ259" s="37" t="str"/>
      <c r="CA259" s="37" t="str"/>
      <c r="CB259" s="37" t="str"/>
      <c r="CC259" s="37" t="str"/>
      <c r="CD259" s="37" t="str"/>
      <c r="CE259" s="37" t="str"/>
      <c r="CF259" s="37" t="str"/>
      <c r="CG259" s="37" t="str"/>
      <c r="CH259" s="37" t="str"/>
      <c r="CI259" s="37" t="str"/>
      <c r="CJ259" s="37" t="str"/>
      <c r="CK259" s="37" t="str"/>
      <c r="CL259" s="37" t="str"/>
      <c r="CM259" s="37" t="str"/>
      <c r="CN259" s="37" t="str"/>
      <c r="CO259" s="37" t="str"/>
      <c r="CP259" s="37" t="str"/>
      <c r="CQ259" s="37" t="str"/>
      <c r="CR259" s="37" t="str"/>
      <c r="CS259" s="37" t="str"/>
      <c r="CT259" s="37" t="str"/>
      <c r="CU259" s="37" t="str"/>
      <c r="CV259" s="37" t="str"/>
      <c r="CW259" s="37" t="str"/>
      <c r="CX259" s="37" t="str"/>
      <c r="CY259" s="37" t="str"/>
      <c r="CZ259" s="37" t="str"/>
      <c r="DA259" s="37" t="str"/>
      <c r="DB259" s="37" t="str"/>
      <c r="DC259" s="37" t="str"/>
      <c r="DD259" s="37" t="str"/>
      <c r="DE259" s="37" t="str"/>
      <c r="DF259" s="37" t="str"/>
      <c r="DG259" s="37" t="str"/>
      <c r="DH259" s="37" t="str"/>
      <c r="DI259" s="37" t="str"/>
      <c r="DJ259" s="37" t="str"/>
      <c r="DK259" s="37" t="str"/>
      <c r="DL259" s="37" t="str"/>
      <c r="DM259" s="37" t="str"/>
      <c r="DN259" s="37" t="str"/>
      <c r="DO259" s="37" t="str"/>
      <c r="DP259" s="37" t="str"/>
      <c r="DQ259" s="37" t="str"/>
      <c r="DR259" s="37" t="str"/>
      <c r="DS259" s="37" t="str"/>
      <c r="DT259" s="37" t="str"/>
      <c r="DU259" s="37" t="str"/>
      <c r="DV259" s="37" t="str"/>
      <c r="DW259" s="37" t="str"/>
      <c r="DX259" s="37" t="str"/>
      <c r="DY259" s="37" t="str"/>
      <c r="DZ259" s="37" t="str"/>
      <c r="EA259" s="37" t="str"/>
      <c r="EB259" s="37" t="str"/>
      <c r="EC259" s="37" t="str"/>
      <c r="ED259" s="37" t="str"/>
      <c r="EE259" s="37" t="str"/>
      <c r="EF259" s="37" t="str"/>
      <c r="EG259" s="37" t="str"/>
      <c r="EH259" s="37" t="str"/>
      <c r="EI259" s="37" t="str"/>
      <c r="EJ259" s="37" t="str"/>
      <c r="EK259" s="37" t="str"/>
      <c r="EL259" s="37" t="str"/>
      <c r="EM259" s="37" t="str"/>
    </row>
    <row r="260">
      <c r="B260" s="37" t="str"/>
      <c r="C260" s="37" t="str"/>
      <c r="D260" s="37" t="str"/>
      <c r="E260" s="37" t="str"/>
      <c r="F260" s="37" t="str"/>
      <c r="G260" s="37" t="str"/>
      <c r="H260" s="37" t="str"/>
      <c r="I260" s="37" t="str"/>
      <c r="J260" s="37" t="str"/>
      <c r="K260" s="37" t="str"/>
      <c r="L260" s="37" t="str"/>
      <c r="M260" s="37" t="str"/>
      <c r="N260" s="37" t="str"/>
      <c r="O260" s="37" t="str"/>
      <c r="P260" s="37" t="str"/>
      <c r="Q260" s="37" t="str"/>
      <c r="R260" s="37" t="str"/>
      <c r="S260" s="37" t="str"/>
      <c r="T260" s="37" t="str"/>
      <c r="U260" s="37" t="str"/>
      <c r="V260" s="37" t="str"/>
      <c r="W260" s="37" t="str"/>
      <c r="X260" s="37" t="str"/>
      <c r="Y260" s="37" t="str"/>
      <c r="Z260" s="37" t="str"/>
      <c r="AA260" s="37" t="str"/>
      <c r="AB260" s="37" t="str"/>
      <c r="AC260" s="37" t="str"/>
      <c r="AD260" s="37" t="str"/>
      <c r="AE260" s="37" t="str"/>
      <c r="AF260" s="37" t="str"/>
      <c r="AG260" s="37" t="str"/>
      <c r="AH260" s="37" t="str"/>
      <c r="AI260" s="37" t="str"/>
      <c r="AJ260" s="37" t="str"/>
      <c r="AK260" s="37" t="str"/>
      <c r="AL260" s="37" t="str"/>
      <c r="AM260" s="37" t="str"/>
      <c r="AN260" s="37" t="str"/>
      <c r="AO260" s="37" t="str"/>
      <c r="AP260" s="37" t="str"/>
      <c r="AQ260" s="37" t="str"/>
      <c r="AR260" s="37" t="str"/>
      <c r="AS260" s="37" t="str"/>
      <c r="AT260" s="37" t="str"/>
      <c r="AU260" s="37" t="str"/>
      <c r="AV260" s="37" t="str"/>
      <c r="AW260" s="37" t="str"/>
      <c r="AX260" s="37" t="str"/>
      <c r="AY260" s="37" t="str"/>
      <c r="AZ260" s="37" t="str"/>
      <c r="BA260" s="37" t="str"/>
      <c r="BB260" s="37" t="str"/>
      <c r="BC260" s="37" t="str"/>
      <c r="BD260" s="37" t="str"/>
      <c r="BE260" s="37" t="str"/>
      <c r="BF260" s="37" t="str"/>
      <c r="BG260" s="37" t="str"/>
      <c r="BH260" s="37" t="str"/>
      <c r="BI260" s="37" t="str"/>
      <c r="BJ260" s="37" t="str"/>
      <c r="BK260" s="37" t="str"/>
      <c r="BL260" s="37" t="str"/>
      <c r="BM260" s="37" t="str"/>
      <c r="BN260" s="37" t="str"/>
      <c r="BO260" s="37" t="str"/>
      <c r="BP260" s="37" t="str"/>
      <c r="BQ260" s="37" t="str"/>
      <c r="BR260" s="37" t="str"/>
      <c r="BS260" s="37" t="str"/>
      <c r="BT260" s="37" t="str"/>
      <c r="BU260" s="37" t="str"/>
      <c r="BV260" s="37" t="str"/>
      <c r="BW260" s="37" t="str"/>
      <c r="BX260" s="37" t="str"/>
      <c r="BY260" s="37" t="str"/>
      <c r="BZ260" s="37" t="str"/>
      <c r="CA260" s="37" t="str"/>
      <c r="CB260" s="37" t="str"/>
      <c r="CC260" s="37" t="str"/>
      <c r="CD260" s="37" t="str"/>
      <c r="CE260" s="37" t="str"/>
      <c r="CF260" s="37" t="str"/>
      <c r="CG260" s="37" t="str"/>
      <c r="CH260" s="37" t="str"/>
      <c r="CI260" s="37" t="str"/>
      <c r="CJ260" s="37" t="str"/>
      <c r="CK260" s="37" t="str"/>
      <c r="CL260" s="37" t="str"/>
      <c r="CM260" s="37" t="str"/>
      <c r="CN260" s="37" t="str"/>
      <c r="CO260" s="37" t="str"/>
      <c r="CP260" s="37" t="str"/>
      <c r="CQ260" s="37" t="str"/>
      <c r="CR260" s="37" t="str"/>
      <c r="CS260" s="37" t="str"/>
      <c r="CT260" s="37" t="str"/>
      <c r="CU260" s="37" t="str"/>
      <c r="CV260" s="37" t="str"/>
      <c r="CW260" s="37" t="str"/>
      <c r="CX260" s="37" t="str"/>
      <c r="CY260" s="37" t="str"/>
      <c r="CZ260" s="37" t="str"/>
      <c r="DA260" s="37" t="str"/>
      <c r="DB260" s="37" t="str"/>
      <c r="DC260" s="37" t="str"/>
      <c r="DD260" s="37" t="str"/>
      <c r="DE260" s="37" t="str"/>
      <c r="DF260" s="37" t="str"/>
      <c r="DG260" s="37" t="str"/>
      <c r="DH260" s="37" t="str"/>
      <c r="DI260" s="37" t="str"/>
      <c r="DJ260" s="37" t="str"/>
      <c r="DK260" s="37" t="str"/>
      <c r="DL260" s="37" t="str"/>
      <c r="DM260" s="37" t="str"/>
      <c r="DN260" s="37" t="str"/>
      <c r="DO260" s="37" t="str"/>
      <c r="DP260" s="37" t="str"/>
      <c r="DQ260" s="37" t="str"/>
      <c r="DR260" s="37" t="str"/>
      <c r="DS260" s="37" t="str"/>
      <c r="DT260" s="37" t="str"/>
      <c r="DU260" s="37" t="str"/>
      <c r="DV260" s="37" t="str"/>
      <c r="DW260" s="37" t="str"/>
      <c r="DX260" s="37" t="str"/>
      <c r="DY260" s="37" t="str"/>
      <c r="DZ260" s="37" t="str"/>
      <c r="EA260" s="37" t="str"/>
      <c r="EB260" s="37" t="str"/>
      <c r="EC260" s="37" t="str"/>
      <c r="ED260" s="37" t="str"/>
      <c r="EE260" s="37" t="str"/>
      <c r="EF260" s="37" t="str"/>
      <c r="EG260" s="37" t="str"/>
      <c r="EH260" s="37" t="str"/>
      <c r="EI260" s="37" t="str"/>
      <c r="EJ260" s="37" t="str"/>
      <c r="EK260" s="37" t="str"/>
      <c r="EL260" s="37" t="str"/>
      <c r="EM260" s="37" t="str"/>
    </row>
    <row r="261">
      <c r="B261" s="37" t="str"/>
      <c r="C261" s="37" t="str"/>
      <c r="D261" s="37" t="str"/>
      <c r="E261" s="37" t="str"/>
      <c r="F261" s="37" t="str"/>
      <c r="G261" s="37" t="str"/>
      <c r="H261" s="37" t="str"/>
      <c r="I261" s="37" t="str"/>
      <c r="J261" s="37" t="str"/>
      <c r="K261" s="37" t="str"/>
      <c r="L261" s="37" t="str"/>
      <c r="M261" s="37" t="str"/>
      <c r="N261" s="37" t="str"/>
      <c r="O261" s="37" t="str"/>
      <c r="P261" s="37" t="str"/>
      <c r="Q261" s="37" t="str"/>
      <c r="R261" s="37" t="str"/>
      <c r="S261" s="37" t="str"/>
      <c r="T261" s="37" t="str"/>
      <c r="U261" s="37" t="str"/>
      <c r="V261" s="37" t="str"/>
      <c r="W261" s="37" t="str"/>
      <c r="X261" s="37" t="str"/>
      <c r="Y261" s="37" t="str"/>
      <c r="Z261" s="37" t="str"/>
      <c r="AA261" s="37" t="str"/>
      <c r="AB261" s="37" t="str"/>
      <c r="AC261" s="37" t="str"/>
      <c r="AD261" s="37" t="str"/>
      <c r="AE261" s="37" t="str"/>
      <c r="AF261" s="37" t="str"/>
      <c r="AG261" s="37" t="str"/>
      <c r="AH261" s="37" t="str"/>
      <c r="AI261" s="37" t="str"/>
      <c r="AJ261" s="37" t="str"/>
      <c r="AK261" s="37" t="str"/>
      <c r="AL261" s="37" t="str"/>
      <c r="AM261" s="37" t="str"/>
      <c r="AN261" s="37" t="str"/>
      <c r="AO261" s="37" t="str"/>
      <c r="AP261" s="37" t="str"/>
      <c r="AQ261" s="37" t="str"/>
      <c r="AR261" s="37" t="str"/>
      <c r="AS261" s="37" t="str"/>
      <c r="AT261" s="37" t="str"/>
      <c r="AU261" s="37" t="str"/>
      <c r="AV261" s="37" t="str"/>
      <c r="AW261" s="37" t="str"/>
      <c r="AX261" s="37" t="str"/>
      <c r="AY261" s="37" t="str"/>
      <c r="AZ261" s="37" t="str"/>
      <c r="BA261" s="37" t="str"/>
      <c r="BB261" s="37" t="str"/>
      <c r="BC261" s="37" t="str"/>
      <c r="BD261" s="37" t="str"/>
      <c r="BE261" s="37" t="str"/>
      <c r="BF261" s="37" t="str"/>
      <c r="BG261" s="37" t="str"/>
      <c r="BH261" s="37" t="str"/>
      <c r="BI261" s="37" t="str"/>
      <c r="BJ261" s="37" t="str"/>
      <c r="BK261" s="37" t="str"/>
      <c r="BL261" s="37" t="str"/>
      <c r="BM261" s="37" t="str"/>
      <c r="BN261" s="37" t="str"/>
      <c r="BO261" s="37" t="str"/>
      <c r="BP261" s="37" t="str"/>
      <c r="BQ261" s="37" t="str"/>
      <c r="BR261" s="37" t="str"/>
      <c r="BS261" s="37" t="str"/>
      <c r="BT261" s="37" t="str"/>
      <c r="BU261" s="37" t="str"/>
      <c r="BV261" s="37" t="str"/>
      <c r="BW261" s="37" t="str"/>
      <c r="BX261" s="37" t="str"/>
      <c r="BY261" s="37" t="str"/>
      <c r="BZ261" s="37" t="str"/>
      <c r="CA261" s="37" t="str"/>
      <c r="CB261" s="37" t="str"/>
      <c r="CC261" s="37" t="str"/>
      <c r="CD261" s="37" t="str"/>
      <c r="CE261" s="37" t="str"/>
      <c r="CF261" s="37" t="str"/>
      <c r="CG261" s="37" t="str"/>
      <c r="CH261" s="37" t="str"/>
      <c r="CI261" s="37" t="str"/>
      <c r="CJ261" s="37" t="str"/>
      <c r="CK261" s="37" t="str"/>
      <c r="CL261" s="37" t="str"/>
      <c r="CM261" s="37" t="str"/>
      <c r="CN261" s="37" t="str"/>
      <c r="CO261" s="37" t="str"/>
      <c r="CP261" s="37" t="str"/>
      <c r="CQ261" s="37" t="str"/>
      <c r="CR261" s="37" t="str"/>
      <c r="CS261" s="37" t="str"/>
      <c r="CT261" s="37" t="str"/>
      <c r="CU261" s="37" t="str"/>
      <c r="CV261" s="37" t="str"/>
      <c r="CW261" s="37" t="str"/>
      <c r="CX261" s="37" t="str"/>
      <c r="CY261" s="37" t="str"/>
      <c r="CZ261" s="37" t="str"/>
      <c r="DA261" s="37" t="str"/>
      <c r="DB261" s="37" t="str"/>
      <c r="DC261" s="37" t="str"/>
      <c r="DD261" s="37" t="str"/>
      <c r="DE261" s="37" t="str"/>
      <c r="DF261" s="37" t="str"/>
      <c r="DG261" s="37" t="str"/>
      <c r="DH261" s="37" t="str"/>
      <c r="DI261" s="37" t="str"/>
      <c r="DJ261" s="37" t="str"/>
      <c r="DK261" s="37" t="str"/>
      <c r="DL261" s="37" t="str"/>
      <c r="DM261" s="37" t="str"/>
      <c r="DN261" s="37" t="str"/>
      <c r="DO261" s="37" t="str"/>
      <c r="DP261" s="37" t="str"/>
      <c r="DQ261" s="37" t="str"/>
      <c r="DR261" s="37" t="str"/>
      <c r="DS261" s="37" t="str"/>
      <c r="DT261" s="37" t="str"/>
      <c r="DU261" s="37" t="str"/>
      <c r="DV261" s="37" t="str"/>
      <c r="DW261" s="37" t="str"/>
      <c r="DX261" s="37" t="str"/>
      <c r="DY261" s="37" t="str"/>
      <c r="DZ261" s="37" t="str"/>
      <c r="EA261" s="37" t="str"/>
      <c r="EB261" s="37" t="str"/>
      <c r="EC261" s="37" t="str"/>
      <c r="ED261" s="37" t="str"/>
      <c r="EE261" s="37" t="str"/>
      <c r="EF261" s="37" t="str"/>
      <c r="EG261" s="37" t="str"/>
      <c r="EH261" s="37" t="str"/>
      <c r="EI261" s="37" t="str"/>
      <c r="EJ261" s="37" t="str"/>
      <c r="EK261" s="37" t="str"/>
      <c r="EL261" s="37" t="str"/>
      <c r="EM261" s="37" t="str"/>
    </row>
    <row r="262">
      <c r="B262" s="37" t="str"/>
      <c r="C262" s="37" t="str"/>
      <c r="D262" s="37" t="str"/>
      <c r="E262" s="37" t="str"/>
      <c r="F262" s="37" t="str"/>
      <c r="G262" s="37" t="str"/>
      <c r="H262" s="37" t="str"/>
      <c r="I262" s="37" t="str"/>
      <c r="J262" s="37" t="str"/>
      <c r="K262" s="37" t="str"/>
      <c r="L262" s="37" t="str"/>
      <c r="M262" s="37" t="str"/>
      <c r="N262" s="37" t="str"/>
      <c r="O262" s="37" t="str"/>
      <c r="P262" s="37" t="str"/>
      <c r="Q262" s="37" t="str"/>
      <c r="R262" s="37" t="str"/>
      <c r="S262" s="37" t="str"/>
      <c r="T262" s="37" t="str"/>
      <c r="U262" s="37" t="str"/>
      <c r="V262" s="37" t="str"/>
      <c r="W262" s="37" t="str"/>
      <c r="X262" s="37" t="str"/>
      <c r="Y262" s="37" t="str"/>
      <c r="Z262" s="37" t="str"/>
      <c r="AA262" s="37" t="str"/>
      <c r="AB262" s="37" t="str"/>
      <c r="AC262" s="37" t="str"/>
      <c r="AD262" s="37" t="str"/>
      <c r="AE262" s="37" t="str"/>
      <c r="AF262" s="37" t="str"/>
      <c r="AG262" s="37" t="str"/>
      <c r="AH262" s="37" t="str"/>
      <c r="AI262" s="37" t="str"/>
      <c r="AJ262" s="37" t="str"/>
      <c r="AK262" s="37" t="str"/>
      <c r="AL262" s="37" t="str"/>
      <c r="AM262" s="37" t="str"/>
      <c r="AN262" s="37" t="str"/>
      <c r="AO262" s="37" t="str"/>
      <c r="AP262" s="37" t="str"/>
      <c r="AQ262" s="37" t="str"/>
      <c r="AR262" s="37" t="str"/>
      <c r="AS262" s="37" t="str"/>
      <c r="AT262" s="37" t="str"/>
      <c r="AU262" s="37" t="str"/>
      <c r="AV262" s="37" t="str"/>
      <c r="AW262" s="37" t="str"/>
      <c r="AX262" s="37" t="str"/>
      <c r="AY262" s="37" t="str"/>
      <c r="AZ262" s="37" t="str"/>
      <c r="BA262" s="37" t="str"/>
      <c r="BB262" s="37" t="str"/>
      <c r="BC262" s="37" t="str"/>
      <c r="BD262" s="37" t="str"/>
      <c r="BE262" s="37" t="str"/>
      <c r="BF262" s="37" t="str"/>
      <c r="BG262" s="37" t="str"/>
      <c r="BH262" s="37" t="str"/>
      <c r="BI262" s="37" t="str"/>
      <c r="BJ262" s="37" t="str"/>
      <c r="BK262" s="37" t="str"/>
      <c r="BL262" s="37" t="str"/>
      <c r="BM262" s="37" t="str"/>
      <c r="BN262" s="37" t="str"/>
      <c r="BO262" s="37" t="str"/>
      <c r="BP262" s="37" t="str"/>
      <c r="BQ262" s="37" t="str"/>
      <c r="BR262" s="37" t="str"/>
      <c r="BS262" s="37" t="str"/>
      <c r="BT262" s="37" t="str"/>
      <c r="BU262" s="37" t="str"/>
      <c r="BV262" s="37" t="str"/>
      <c r="BW262" s="37" t="str"/>
      <c r="BX262" s="37" t="str"/>
      <c r="BY262" s="37" t="str"/>
      <c r="BZ262" s="37" t="str"/>
      <c r="CA262" s="37" t="str"/>
      <c r="CB262" s="37" t="str"/>
      <c r="CC262" s="37" t="str"/>
      <c r="CD262" s="37" t="str"/>
      <c r="CE262" s="37" t="str"/>
      <c r="CF262" s="37" t="str"/>
      <c r="CG262" s="37" t="str"/>
      <c r="CH262" s="37" t="str"/>
      <c r="CI262" s="37" t="str"/>
      <c r="CJ262" s="37" t="str"/>
      <c r="CK262" s="37" t="str"/>
      <c r="CL262" s="37" t="str"/>
      <c r="CM262" s="37" t="str"/>
      <c r="CN262" s="37" t="str"/>
      <c r="CO262" s="37" t="str"/>
      <c r="CP262" s="37" t="str"/>
      <c r="CQ262" s="37" t="str"/>
      <c r="CR262" s="37" t="str"/>
      <c r="CS262" s="37" t="str"/>
      <c r="CT262" s="37" t="str"/>
      <c r="CU262" s="37" t="str"/>
      <c r="CV262" s="37" t="str"/>
      <c r="CW262" s="37" t="str"/>
      <c r="CX262" s="37" t="str"/>
      <c r="CY262" s="37" t="str"/>
      <c r="CZ262" s="37" t="str"/>
      <c r="DA262" s="37" t="str"/>
      <c r="DB262" s="37" t="str"/>
      <c r="DC262" s="37" t="str"/>
      <c r="DD262" s="37" t="str"/>
      <c r="DE262" s="37" t="str"/>
      <c r="DF262" s="37" t="str"/>
      <c r="DG262" s="37" t="str"/>
      <c r="DH262" s="37" t="str"/>
      <c r="DI262" s="37" t="str"/>
      <c r="DJ262" s="37" t="str"/>
      <c r="DK262" s="37" t="str"/>
      <c r="DL262" s="37" t="str"/>
      <c r="DM262" s="37" t="str"/>
      <c r="DN262" s="37" t="str"/>
      <c r="DO262" s="37" t="str"/>
      <c r="DP262" s="37" t="str"/>
      <c r="DQ262" s="37" t="str"/>
      <c r="DR262" s="37" t="str"/>
      <c r="DS262" s="37" t="str"/>
      <c r="DT262" s="37" t="str"/>
      <c r="DU262" s="37" t="str"/>
      <c r="DV262" s="37" t="str"/>
      <c r="DW262" s="37" t="str"/>
      <c r="DX262" s="37" t="str"/>
      <c r="DY262" s="37" t="str"/>
      <c r="DZ262" s="37" t="str"/>
      <c r="EA262" s="37" t="str"/>
      <c r="EB262" s="37" t="str"/>
      <c r="EC262" s="37" t="str"/>
      <c r="ED262" s="37" t="str"/>
      <c r="EE262" s="37" t="str"/>
      <c r="EF262" s="37" t="str"/>
      <c r="EG262" s="37" t="str"/>
      <c r="EH262" s="37" t="str"/>
      <c r="EI262" s="37" t="str"/>
      <c r="EJ262" s="37" t="str"/>
      <c r="EK262" s="37" t="str"/>
      <c r="EL262" s="37" t="str"/>
      <c r="EM262" s="37" t="str"/>
    </row>
    <row r="263">
      <c r="B263" s="37" t="str"/>
      <c r="C263" s="37" t="str"/>
      <c r="D263" s="37" t="str"/>
      <c r="E263" s="37" t="str"/>
      <c r="F263" s="37" t="str"/>
      <c r="G263" s="37" t="str"/>
      <c r="H263" s="37" t="str"/>
      <c r="I263" s="37" t="str"/>
      <c r="J263" s="37" t="str"/>
      <c r="K263" s="37" t="str"/>
      <c r="L263" s="37" t="str"/>
      <c r="M263" s="37" t="str"/>
      <c r="N263" s="37" t="str"/>
      <c r="O263" s="37" t="str"/>
      <c r="P263" s="37" t="str"/>
      <c r="Q263" s="37" t="str"/>
      <c r="R263" s="37" t="str"/>
      <c r="S263" s="37" t="str"/>
      <c r="T263" s="37" t="str"/>
      <c r="U263" s="37" t="str"/>
      <c r="V263" s="37" t="str"/>
      <c r="W263" s="37" t="str"/>
      <c r="X263" s="37" t="str"/>
      <c r="Y263" s="37" t="str"/>
      <c r="Z263" s="37" t="str"/>
      <c r="AA263" s="37" t="str"/>
      <c r="AB263" s="37" t="str"/>
      <c r="AC263" s="37" t="str"/>
      <c r="AD263" s="37" t="str"/>
      <c r="AE263" s="37" t="str"/>
      <c r="AF263" s="37" t="str"/>
      <c r="AG263" s="37" t="str"/>
      <c r="AH263" s="37" t="str"/>
      <c r="AI263" s="37" t="str"/>
      <c r="AJ263" s="37" t="str"/>
      <c r="AK263" s="37" t="str"/>
      <c r="AL263" s="37" t="str"/>
      <c r="AM263" s="37" t="str"/>
      <c r="AN263" s="37" t="str"/>
      <c r="AO263" s="37" t="str"/>
      <c r="AP263" s="37" t="str"/>
      <c r="AQ263" s="37" t="str"/>
      <c r="AR263" s="37" t="str"/>
      <c r="AS263" s="37" t="str"/>
      <c r="AT263" s="37" t="str"/>
      <c r="AU263" s="37" t="str"/>
      <c r="AV263" s="37" t="str"/>
      <c r="AW263" s="37" t="str"/>
      <c r="AX263" s="37" t="str"/>
      <c r="AY263" s="37" t="str"/>
      <c r="AZ263" s="37" t="str"/>
      <c r="BA263" s="37" t="str"/>
      <c r="BB263" s="37" t="str"/>
      <c r="BC263" s="37" t="str"/>
      <c r="BD263" s="37" t="str"/>
      <c r="BE263" s="37" t="str"/>
      <c r="BF263" s="37" t="str"/>
      <c r="BG263" s="37" t="str"/>
      <c r="BH263" s="37" t="str"/>
      <c r="BI263" s="37" t="str"/>
      <c r="BJ263" s="37" t="str"/>
      <c r="BK263" s="37" t="str"/>
      <c r="BL263" s="37" t="str"/>
      <c r="BM263" s="37" t="str"/>
      <c r="BN263" s="37" t="str"/>
      <c r="BO263" s="37" t="str"/>
      <c r="BP263" s="37" t="str"/>
      <c r="BQ263" s="37" t="str"/>
      <c r="BR263" s="37" t="str"/>
      <c r="BS263" s="37" t="str"/>
      <c r="BT263" s="37" t="str"/>
      <c r="BU263" s="37" t="str"/>
      <c r="BV263" s="37" t="str"/>
      <c r="BW263" s="37" t="str"/>
      <c r="BX263" s="37" t="str"/>
      <c r="BY263" s="37" t="str"/>
      <c r="BZ263" s="37" t="str"/>
      <c r="CA263" s="37" t="str"/>
      <c r="CB263" s="37" t="str"/>
      <c r="CC263" s="37" t="str"/>
      <c r="CD263" s="37" t="str"/>
      <c r="CE263" s="37" t="str"/>
      <c r="CF263" s="37" t="str"/>
      <c r="CG263" s="37" t="str"/>
      <c r="CH263" s="37" t="str"/>
      <c r="CI263" s="37" t="str"/>
      <c r="CJ263" s="37" t="str"/>
      <c r="CK263" s="37" t="str"/>
      <c r="CL263" s="37" t="str"/>
      <c r="CM263" s="37" t="str"/>
      <c r="CN263" s="37" t="str"/>
      <c r="CO263" s="37" t="str"/>
      <c r="CP263" s="37" t="str"/>
      <c r="CQ263" s="37" t="str"/>
      <c r="CR263" s="37" t="str"/>
      <c r="CS263" s="37" t="str"/>
      <c r="CT263" s="37" t="str"/>
      <c r="CU263" s="37" t="str"/>
      <c r="CV263" s="37" t="str"/>
      <c r="CW263" s="37" t="str"/>
      <c r="CX263" s="37" t="str"/>
      <c r="CY263" s="37" t="str"/>
      <c r="CZ263" s="37" t="str"/>
      <c r="DA263" s="37" t="str"/>
      <c r="DB263" s="37" t="str"/>
      <c r="DC263" s="37" t="str"/>
      <c r="DD263" s="37" t="str"/>
      <c r="DE263" s="37" t="str"/>
      <c r="DF263" s="37" t="str"/>
      <c r="DG263" s="37" t="str"/>
      <c r="DH263" s="37" t="str"/>
      <c r="DI263" s="37" t="str"/>
      <c r="DJ263" s="37" t="str"/>
      <c r="DK263" s="37" t="str"/>
      <c r="DL263" s="37" t="str"/>
      <c r="DM263" s="37" t="str"/>
      <c r="DN263" s="37" t="str"/>
      <c r="DO263" s="37" t="str"/>
      <c r="DP263" s="37" t="str"/>
      <c r="DQ263" s="37" t="str"/>
      <c r="DR263" s="37" t="str"/>
      <c r="DS263" s="37" t="str"/>
      <c r="DT263" s="37" t="str"/>
      <c r="DU263" s="37" t="str"/>
      <c r="DV263" s="37" t="str"/>
      <c r="DW263" s="37" t="str"/>
      <c r="DX263" s="37" t="str"/>
      <c r="DY263" s="37" t="str"/>
      <c r="DZ263" s="37" t="str"/>
      <c r="EA263" s="37" t="str"/>
      <c r="EB263" s="37" t="str"/>
      <c r="EC263" s="37" t="str"/>
      <c r="ED263" s="37" t="str"/>
      <c r="EE263" s="37" t="str"/>
      <c r="EF263" s="37" t="str"/>
      <c r="EG263" s="37" t="str"/>
      <c r="EH263" s="37" t="str"/>
      <c r="EI263" s="37" t="str"/>
      <c r="EJ263" s="37" t="str"/>
      <c r="EK263" s="37" t="str"/>
      <c r="EL263" s="37" t="str"/>
      <c r="EM263" s="37" t="str"/>
    </row>
    <row r="264">
      <c r="B264" s="37" t="str"/>
      <c r="C264" s="37" t="str"/>
      <c r="D264" s="37" t="str"/>
      <c r="E264" s="37" t="str"/>
      <c r="F264" s="37" t="str"/>
      <c r="G264" s="37" t="str"/>
      <c r="H264" s="37" t="str"/>
      <c r="I264" s="37" t="str"/>
      <c r="J264" s="37" t="str"/>
      <c r="K264" s="37" t="str"/>
      <c r="L264" s="37" t="str"/>
      <c r="M264" s="37" t="str"/>
      <c r="N264" s="37" t="str"/>
      <c r="O264" s="37" t="str"/>
      <c r="P264" s="37" t="str"/>
      <c r="Q264" s="37" t="str"/>
      <c r="R264" s="37" t="str"/>
      <c r="S264" s="37" t="str"/>
      <c r="T264" s="37" t="str"/>
      <c r="U264" s="37" t="str"/>
      <c r="V264" s="37" t="str"/>
      <c r="W264" s="37" t="str"/>
      <c r="X264" s="37" t="str"/>
      <c r="Y264" s="37" t="str"/>
      <c r="Z264" s="37" t="str"/>
      <c r="AA264" s="37" t="str"/>
      <c r="AB264" s="37" t="str"/>
      <c r="AC264" s="37" t="str"/>
      <c r="AD264" s="37" t="str"/>
      <c r="AE264" s="37" t="str"/>
      <c r="AF264" s="37" t="str"/>
      <c r="AG264" s="37" t="str"/>
      <c r="AH264" s="37" t="str"/>
      <c r="AI264" s="37" t="str"/>
      <c r="AJ264" s="37" t="str"/>
      <c r="AK264" s="37" t="str"/>
      <c r="AL264" s="37" t="str"/>
      <c r="AM264" s="37" t="str"/>
      <c r="AN264" s="37" t="str"/>
      <c r="AO264" s="37" t="str"/>
      <c r="AP264" s="37" t="str"/>
      <c r="AQ264" s="37" t="str"/>
      <c r="AR264" s="37" t="str"/>
      <c r="AS264" s="37" t="str"/>
      <c r="AT264" s="37" t="str"/>
      <c r="AU264" s="37" t="str"/>
      <c r="AV264" s="37" t="str"/>
      <c r="AW264" s="37" t="str"/>
      <c r="AX264" s="37" t="str"/>
      <c r="AY264" s="37" t="str"/>
      <c r="AZ264" s="37" t="str"/>
      <c r="BA264" s="37" t="str"/>
      <c r="BB264" s="37" t="str"/>
      <c r="BC264" s="37" t="str"/>
      <c r="BD264" s="37" t="str"/>
      <c r="BE264" s="37" t="str"/>
      <c r="BF264" s="37" t="str"/>
      <c r="BG264" s="37" t="str"/>
      <c r="BH264" s="37" t="str"/>
      <c r="BI264" s="37" t="str"/>
      <c r="BJ264" s="37" t="str"/>
      <c r="BK264" s="37" t="str"/>
      <c r="BL264" s="37" t="str"/>
      <c r="BM264" s="37" t="str"/>
      <c r="BN264" s="37" t="str"/>
      <c r="BO264" s="37" t="str"/>
      <c r="BP264" s="37" t="str"/>
      <c r="BQ264" s="37" t="str"/>
      <c r="BR264" s="37" t="str"/>
      <c r="BS264" s="37" t="str"/>
      <c r="BT264" s="37" t="str"/>
      <c r="BU264" s="37" t="str"/>
      <c r="BV264" s="37" t="str"/>
      <c r="BW264" s="37" t="str"/>
      <c r="BX264" s="37" t="str"/>
      <c r="BY264" s="37" t="str"/>
      <c r="BZ264" s="37" t="str"/>
      <c r="CA264" s="37" t="str"/>
      <c r="CB264" s="37" t="str"/>
      <c r="CC264" s="37" t="str"/>
      <c r="CD264" s="37" t="str"/>
      <c r="CE264" s="37" t="str"/>
      <c r="CF264" s="37" t="str"/>
      <c r="CG264" s="37" t="str"/>
      <c r="CH264" s="37" t="str"/>
      <c r="CI264" s="37" t="str"/>
      <c r="CJ264" s="37" t="str"/>
      <c r="CK264" s="37" t="str"/>
      <c r="CL264" s="37" t="str"/>
      <c r="CM264" s="37" t="str"/>
      <c r="CN264" s="37" t="str"/>
      <c r="CO264" s="37" t="str"/>
      <c r="CP264" s="37" t="str"/>
      <c r="CQ264" s="37" t="str"/>
      <c r="CR264" s="37" t="str"/>
      <c r="CS264" s="37" t="str"/>
      <c r="CT264" s="37" t="str"/>
      <c r="CU264" s="37" t="str"/>
      <c r="CV264" s="37" t="str"/>
      <c r="CW264" s="37" t="str"/>
      <c r="CX264" s="37" t="str"/>
      <c r="CY264" s="37" t="str"/>
      <c r="CZ264" s="37" t="str"/>
      <c r="DA264" s="37" t="str"/>
      <c r="DB264" s="37" t="str"/>
      <c r="DC264" s="37" t="str"/>
      <c r="DD264" s="37" t="str"/>
      <c r="DE264" s="37" t="str"/>
      <c r="DF264" s="37" t="str"/>
      <c r="DG264" s="37" t="str"/>
      <c r="DH264" s="37" t="str"/>
      <c r="DI264" s="37" t="str"/>
      <c r="DJ264" s="37" t="str"/>
      <c r="DK264" s="37" t="str"/>
      <c r="DL264" s="37" t="str"/>
      <c r="DM264" s="37" t="str"/>
      <c r="DN264" s="37" t="str"/>
      <c r="DO264" s="37" t="str"/>
      <c r="DP264" s="37" t="str"/>
      <c r="DQ264" s="37" t="str"/>
      <c r="DR264" s="37" t="str"/>
      <c r="DS264" s="37" t="str"/>
      <c r="DT264" s="37" t="str"/>
      <c r="DU264" s="37" t="str"/>
      <c r="DV264" s="37" t="str"/>
      <c r="DW264" s="37" t="str"/>
      <c r="DX264" s="37" t="str"/>
      <c r="DY264" s="37" t="str"/>
      <c r="DZ264" s="37" t="str"/>
      <c r="EA264" s="37" t="str"/>
      <c r="EB264" s="37" t="str"/>
      <c r="EC264" s="37" t="str"/>
      <c r="ED264" s="37" t="str"/>
      <c r="EE264" s="37" t="str"/>
      <c r="EF264" s="37" t="str"/>
      <c r="EG264" s="37" t="str"/>
      <c r="EH264" s="37" t="str"/>
      <c r="EI264" s="37" t="str"/>
      <c r="EJ264" s="37" t="str"/>
      <c r="EK264" s="37" t="str"/>
      <c r="EL264" s="37" t="str"/>
      <c r="EM264" s="37" t="str"/>
    </row>
    <row r="265">
      <c r="B265" s="37" t="str"/>
      <c r="C265" s="37" t="str"/>
      <c r="D265" s="37" t="str"/>
      <c r="E265" s="37" t="str"/>
      <c r="F265" s="37" t="str"/>
      <c r="G265" s="37" t="str"/>
      <c r="H265" s="37" t="str"/>
      <c r="I265" s="37" t="str"/>
      <c r="J265" s="37" t="str"/>
      <c r="K265" s="37" t="str"/>
      <c r="L265" s="37" t="str"/>
      <c r="M265" s="37" t="str"/>
      <c r="N265" s="37" t="str"/>
      <c r="O265" s="37" t="str"/>
      <c r="P265" s="37" t="str"/>
      <c r="Q265" s="37" t="str"/>
      <c r="R265" s="37" t="str"/>
      <c r="S265" s="37" t="str"/>
      <c r="T265" s="37" t="str"/>
      <c r="U265" s="37" t="str"/>
      <c r="V265" s="37" t="str"/>
      <c r="W265" s="37" t="str"/>
      <c r="X265" s="37" t="str"/>
      <c r="Y265" s="37" t="str"/>
      <c r="Z265" s="37" t="str"/>
      <c r="AA265" s="37" t="str"/>
      <c r="AB265" s="37" t="str"/>
      <c r="AC265" s="37" t="str"/>
      <c r="AD265" s="37" t="str"/>
      <c r="AE265" s="37" t="str"/>
      <c r="AF265" s="37" t="str"/>
      <c r="AG265" s="37" t="str"/>
      <c r="AH265" s="37" t="str"/>
      <c r="AI265" s="37" t="str"/>
      <c r="AJ265" s="37" t="str"/>
      <c r="AK265" s="37" t="str"/>
      <c r="AL265" s="37" t="str"/>
      <c r="AM265" s="37" t="str"/>
      <c r="AN265" s="37" t="str"/>
      <c r="AO265" s="37" t="str"/>
      <c r="AP265" s="37" t="str"/>
      <c r="AQ265" s="37" t="str"/>
      <c r="AR265" s="37" t="str"/>
      <c r="AS265" s="37" t="str"/>
      <c r="AT265" s="37" t="str"/>
      <c r="AU265" s="37" t="str"/>
      <c r="AV265" s="37" t="str"/>
      <c r="AW265" s="37" t="str"/>
      <c r="AX265" s="37" t="str"/>
      <c r="AY265" s="37" t="str"/>
      <c r="AZ265" s="37" t="str"/>
      <c r="BA265" s="37" t="str"/>
      <c r="BB265" s="37" t="str"/>
      <c r="BC265" s="37" t="str"/>
      <c r="BD265" s="37" t="str"/>
      <c r="BE265" s="37" t="str"/>
      <c r="BF265" s="37" t="str"/>
      <c r="BG265" s="37" t="str"/>
      <c r="BH265" s="37" t="str"/>
      <c r="BI265" s="37" t="str"/>
      <c r="BJ265" s="37" t="str"/>
      <c r="BK265" s="37" t="str"/>
      <c r="BL265" s="37" t="str"/>
      <c r="BM265" s="37" t="str"/>
      <c r="BN265" s="37" t="str"/>
      <c r="BO265" s="37" t="str"/>
      <c r="BP265" s="37" t="str"/>
      <c r="BQ265" s="37" t="str"/>
      <c r="BR265" s="37" t="str"/>
      <c r="BS265" s="37" t="str"/>
      <c r="BT265" s="37" t="str"/>
      <c r="BU265" s="37" t="str"/>
      <c r="BV265" s="37" t="str"/>
      <c r="BW265" s="37" t="str"/>
      <c r="BX265" s="37" t="str"/>
      <c r="BY265" s="37" t="str"/>
      <c r="BZ265" s="37" t="str"/>
      <c r="CA265" s="37" t="str"/>
      <c r="CB265" s="37" t="str"/>
      <c r="CC265" s="37" t="str"/>
      <c r="CD265" s="37" t="str"/>
      <c r="CE265" s="37" t="str"/>
      <c r="CF265" s="37" t="str"/>
      <c r="CG265" s="37" t="str"/>
      <c r="CH265" s="37" t="str"/>
      <c r="CI265" s="37" t="str"/>
      <c r="CJ265" s="37" t="str"/>
      <c r="CK265" s="37" t="str"/>
      <c r="CL265" s="37" t="str"/>
      <c r="CM265" s="37" t="str"/>
      <c r="CN265" s="37" t="str"/>
      <c r="CO265" s="37" t="str"/>
      <c r="CP265" s="37" t="str"/>
      <c r="CQ265" s="37" t="str"/>
      <c r="CR265" s="37" t="str"/>
      <c r="CS265" s="37" t="str"/>
      <c r="CT265" s="37" t="str"/>
      <c r="CU265" s="37" t="str"/>
      <c r="CV265" s="37" t="str"/>
      <c r="CW265" s="37" t="str"/>
      <c r="CX265" s="37" t="str"/>
      <c r="CY265" s="37" t="str"/>
      <c r="CZ265" s="37" t="str"/>
      <c r="DA265" s="37" t="str"/>
      <c r="DB265" s="37" t="str"/>
      <c r="DC265" s="37" t="str"/>
      <c r="DD265" s="37" t="str"/>
      <c r="DE265" s="37" t="str"/>
      <c r="DF265" s="37" t="str"/>
      <c r="DG265" s="37" t="str"/>
      <c r="DH265" s="37" t="str"/>
      <c r="DI265" s="37" t="str"/>
      <c r="DJ265" s="37" t="str"/>
      <c r="DK265" s="37" t="str"/>
      <c r="DL265" s="37" t="str"/>
      <c r="DM265" s="37" t="str"/>
      <c r="DN265" s="37" t="str"/>
      <c r="DO265" s="37" t="str"/>
      <c r="DP265" s="37" t="str"/>
      <c r="DQ265" s="37" t="str"/>
      <c r="DR265" s="37" t="str"/>
      <c r="DS265" s="37" t="str"/>
      <c r="DT265" s="37" t="str"/>
      <c r="DU265" s="37" t="str"/>
      <c r="DV265" s="37" t="str"/>
      <c r="DW265" s="37" t="str"/>
      <c r="DX265" s="37" t="str"/>
      <c r="DY265" s="37" t="str"/>
      <c r="DZ265" s="37" t="str"/>
      <c r="EA265" s="37" t="str"/>
      <c r="EB265" s="37" t="str"/>
      <c r="EC265" s="37" t="str"/>
      <c r="ED265" s="37" t="str"/>
      <c r="EE265" s="37" t="str"/>
      <c r="EF265" s="37" t="str"/>
      <c r="EG265" s="37" t="str"/>
      <c r="EH265" s="37" t="str"/>
      <c r="EI265" s="37" t="str"/>
      <c r="EJ265" s="37" t="str"/>
      <c r="EK265" s="37" t="str"/>
      <c r="EL265" s="37" t="str"/>
      <c r="EM265" s="37" t="str"/>
    </row>
    <row r="266">
      <c r="B266" s="37" t="str"/>
      <c r="C266" s="37" t="str"/>
      <c r="D266" s="37" t="str"/>
      <c r="E266" s="37" t="str"/>
      <c r="F266" s="37" t="str"/>
      <c r="G266" s="37" t="str"/>
      <c r="H266" s="37" t="str"/>
      <c r="I266" s="37" t="str"/>
      <c r="J266" s="37" t="str"/>
      <c r="K266" s="37" t="str"/>
      <c r="L266" s="37" t="str"/>
      <c r="M266" s="37" t="str"/>
      <c r="N266" s="37" t="str"/>
      <c r="O266" s="37" t="str"/>
      <c r="P266" s="37" t="str"/>
      <c r="Q266" s="37" t="str"/>
      <c r="R266" s="37" t="str"/>
      <c r="S266" s="37" t="str"/>
      <c r="T266" s="37" t="str"/>
      <c r="U266" s="37" t="str"/>
      <c r="V266" s="37" t="str"/>
      <c r="W266" s="37" t="str"/>
      <c r="X266" s="37" t="str"/>
      <c r="Y266" s="37" t="str"/>
      <c r="Z266" s="37" t="str"/>
      <c r="AA266" s="37" t="str"/>
      <c r="AB266" s="37" t="str"/>
      <c r="AC266" s="37" t="str"/>
      <c r="AD266" s="37" t="str"/>
      <c r="AE266" s="37" t="str"/>
      <c r="AF266" s="37" t="str"/>
      <c r="AG266" s="37" t="str"/>
      <c r="AH266" s="37" t="str"/>
      <c r="AI266" s="37" t="str"/>
      <c r="AJ266" s="37" t="str"/>
      <c r="AK266" s="37" t="str"/>
      <c r="AL266" s="37" t="str"/>
      <c r="AM266" s="37" t="str"/>
      <c r="AN266" s="37" t="str"/>
      <c r="AO266" s="37" t="str"/>
      <c r="AP266" s="37" t="str"/>
      <c r="AQ266" s="37" t="str"/>
      <c r="AR266" s="37" t="str"/>
      <c r="AS266" s="37" t="str"/>
      <c r="AT266" s="37" t="str"/>
      <c r="AU266" s="37" t="str"/>
      <c r="AV266" s="37" t="str"/>
      <c r="AW266" s="37" t="str"/>
      <c r="AX266" s="37" t="str"/>
      <c r="AY266" s="37" t="str"/>
      <c r="AZ266" s="37" t="str"/>
      <c r="BA266" s="37" t="str"/>
      <c r="BB266" s="37" t="str"/>
      <c r="BC266" s="37" t="str"/>
      <c r="BD266" s="37" t="str"/>
      <c r="BE266" s="37" t="str"/>
      <c r="BF266" s="37" t="str"/>
      <c r="BG266" s="37" t="str"/>
      <c r="BH266" s="37" t="str"/>
      <c r="BI266" s="37" t="str"/>
      <c r="BJ266" s="37" t="str"/>
      <c r="BK266" s="37" t="str"/>
      <c r="BL266" s="37" t="str"/>
      <c r="BM266" s="37" t="str"/>
      <c r="BN266" s="37" t="str"/>
      <c r="BO266" s="37" t="str"/>
      <c r="BP266" s="37" t="str"/>
      <c r="BQ266" s="37" t="str"/>
      <c r="BR266" s="37" t="str"/>
      <c r="BS266" s="37" t="str"/>
      <c r="BT266" s="37" t="str"/>
      <c r="BU266" s="37" t="str"/>
      <c r="BV266" s="37" t="str"/>
      <c r="BW266" s="37" t="str"/>
      <c r="BX266" s="37" t="str"/>
      <c r="BY266" s="37" t="str"/>
      <c r="BZ266" s="37" t="str"/>
      <c r="CA266" s="37" t="str"/>
      <c r="CB266" s="37" t="str"/>
      <c r="CC266" s="37" t="str"/>
      <c r="CD266" s="37" t="str"/>
      <c r="CE266" s="37" t="str"/>
      <c r="CF266" s="37" t="str"/>
      <c r="CG266" s="37" t="str"/>
      <c r="CH266" s="37" t="str"/>
      <c r="CI266" s="37" t="str"/>
      <c r="CJ266" s="37" t="str"/>
      <c r="CK266" s="37" t="str"/>
      <c r="CL266" s="37" t="str"/>
      <c r="CM266" s="37" t="str"/>
      <c r="CN266" s="37" t="str"/>
      <c r="CO266" s="37" t="str"/>
      <c r="CP266" s="37" t="str"/>
      <c r="CQ266" s="37" t="str"/>
      <c r="CR266" s="37" t="str"/>
      <c r="CS266" s="37" t="str"/>
      <c r="CT266" s="37" t="str"/>
      <c r="CU266" s="37" t="str"/>
      <c r="CV266" s="37" t="str"/>
      <c r="CW266" s="37" t="str"/>
      <c r="CX266" s="37" t="str"/>
      <c r="CY266" s="37" t="str"/>
      <c r="CZ266" s="37" t="str"/>
      <c r="DA266" s="37" t="str"/>
      <c r="DB266" s="37" t="str"/>
      <c r="DC266" s="37" t="str"/>
      <c r="DD266" s="37" t="str"/>
      <c r="DE266" s="37" t="str"/>
      <c r="DF266" s="37" t="str"/>
      <c r="DG266" s="37" t="str"/>
      <c r="DH266" s="37" t="str"/>
      <c r="DI266" s="37" t="str"/>
      <c r="DJ266" s="37" t="str"/>
      <c r="DK266" s="37" t="str"/>
      <c r="DL266" s="37" t="str"/>
      <c r="DM266" s="37" t="str"/>
      <c r="DN266" s="37" t="str"/>
      <c r="DO266" s="37" t="str"/>
      <c r="DP266" s="37" t="str"/>
      <c r="DQ266" s="37" t="str"/>
      <c r="DR266" s="37" t="str"/>
      <c r="DS266" s="37" t="str"/>
      <c r="DT266" s="37" t="str"/>
      <c r="DU266" s="37" t="str"/>
      <c r="DV266" s="37" t="str"/>
      <c r="DW266" s="37" t="str"/>
      <c r="DX266" s="37" t="str"/>
      <c r="DY266" s="37" t="str"/>
      <c r="DZ266" s="37" t="str"/>
      <c r="EA266" s="37" t="str"/>
      <c r="EB266" s="37" t="str"/>
      <c r="EC266" s="37" t="str"/>
      <c r="ED266" s="37" t="str"/>
      <c r="EE266" s="37" t="str"/>
      <c r="EF266" s="37" t="str"/>
      <c r="EG266" s="37" t="str"/>
      <c r="EH266" s="37" t="str"/>
      <c r="EI266" s="37" t="str"/>
      <c r="EJ266" s="37" t="str"/>
      <c r="EK266" s="37" t="str"/>
      <c r="EL266" s="37" t="str"/>
      <c r="EM266" s="37" t="str"/>
    </row>
    <row r="267">
      <c r="B267" s="37" t="str"/>
      <c r="C267" s="37" t="str"/>
      <c r="D267" s="37" t="str"/>
      <c r="E267" s="37" t="str"/>
      <c r="F267" s="37" t="str"/>
      <c r="G267" s="37" t="str"/>
      <c r="H267" s="37" t="str"/>
      <c r="I267" s="37" t="str"/>
      <c r="J267" s="37" t="str"/>
      <c r="K267" s="37" t="str"/>
      <c r="L267" s="37" t="str"/>
      <c r="M267" s="37" t="str"/>
      <c r="N267" s="37" t="str"/>
      <c r="O267" s="37" t="str"/>
      <c r="P267" s="37" t="str"/>
      <c r="Q267" s="37" t="str"/>
      <c r="R267" s="37" t="str"/>
      <c r="S267" s="37" t="str"/>
      <c r="T267" s="37" t="str"/>
      <c r="U267" s="37" t="str"/>
      <c r="V267" s="37" t="str"/>
      <c r="W267" s="37" t="str"/>
      <c r="X267" s="37" t="str"/>
      <c r="Y267" s="37" t="str"/>
      <c r="Z267" s="37" t="str"/>
      <c r="AA267" s="37" t="str"/>
      <c r="AB267" s="37" t="str"/>
      <c r="AC267" s="37" t="str"/>
      <c r="AD267" s="37" t="str"/>
      <c r="AE267" s="37" t="str"/>
      <c r="AF267" s="37" t="str"/>
      <c r="AG267" s="37" t="str"/>
      <c r="AH267" s="37" t="str"/>
      <c r="AI267" s="37" t="str"/>
      <c r="AJ267" s="37" t="str"/>
      <c r="AK267" s="37" t="str"/>
      <c r="AL267" s="37" t="str"/>
      <c r="AM267" s="37" t="str"/>
      <c r="AN267" s="37" t="str"/>
      <c r="AO267" s="37" t="str"/>
      <c r="AP267" s="37" t="str"/>
      <c r="AQ267" s="37" t="str"/>
      <c r="AR267" s="37" t="str"/>
      <c r="AS267" s="37" t="str"/>
      <c r="AT267" s="37" t="str"/>
      <c r="AU267" s="37" t="str"/>
      <c r="AV267" s="37" t="str"/>
      <c r="AW267" s="37" t="str"/>
      <c r="AX267" s="37" t="str"/>
      <c r="AY267" s="37" t="str"/>
      <c r="AZ267" s="37" t="str"/>
      <c r="BA267" s="37" t="str"/>
      <c r="BB267" s="37" t="str"/>
      <c r="BC267" s="37" t="str"/>
      <c r="BD267" s="37" t="str"/>
      <c r="BE267" s="37" t="str"/>
      <c r="BF267" s="37" t="str"/>
      <c r="BG267" s="37" t="str"/>
      <c r="BH267" s="37" t="str"/>
      <c r="BI267" s="37" t="str"/>
      <c r="BJ267" s="37" t="str"/>
      <c r="BK267" s="37" t="str"/>
      <c r="BL267" s="37" t="str"/>
      <c r="BM267" s="37" t="str"/>
      <c r="BN267" s="37" t="str"/>
      <c r="BO267" s="37" t="str"/>
      <c r="BP267" s="37" t="str"/>
      <c r="BQ267" s="37" t="str"/>
      <c r="BR267" s="37" t="str"/>
      <c r="BS267" s="37" t="str"/>
      <c r="BT267" s="37" t="str"/>
      <c r="BU267" s="37" t="str"/>
      <c r="BV267" s="37" t="str"/>
      <c r="BW267" s="37" t="str"/>
      <c r="BX267" s="37" t="str"/>
      <c r="BY267" s="37" t="str"/>
      <c r="BZ267" s="37" t="str"/>
      <c r="CA267" s="37" t="str"/>
      <c r="CB267" s="37" t="str"/>
      <c r="CC267" s="37" t="str"/>
      <c r="CD267" s="37" t="str"/>
      <c r="CE267" s="37" t="str"/>
      <c r="CF267" s="37" t="str"/>
      <c r="CG267" s="37" t="str"/>
      <c r="CH267" s="37" t="str"/>
      <c r="CI267" s="37" t="str"/>
      <c r="CJ267" s="37" t="str"/>
      <c r="CK267" s="37" t="str"/>
      <c r="CL267" s="37" t="str"/>
      <c r="CM267" s="37" t="str"/>
      <c r="CN267" s="37" t="str"/>
      <c r="CO267" s="37" t="str"/>
      <c r="CP267" s="37" t="str"/>
      <c r="CQ267" s="37" t="str"/>
      <c r="CR267" s="37" t="str"/>
      <c r="CS267" s="37" t="str"/>
      <c r="CT267" s="37" t="str"/>
      <c r="CU267" s="37" t="str"/>
      <c r="CV267" s="37" t="str"/>
      <c r="CW267" s="37" t="str"/>
      <c r="CX267" s="37" t="str"/>
      <c r="CY267" s="37" t="str"/>
      <c r="CZ267" s="37" t="str"/>
      <c r="DA267" s="37" t="str"/>
      <c r="DB267" s="37" t="str"/>
      <c r="DC267" s="37" t="str"/>
      <c r="DD267" s="37" t="str"/>
      <c r="DE267" s="37" t="str"/>
      <c r="DF267" s="37" t="str"/>
      <c r="DG267" s="37" t="str"/>
      <c r="DH267" s="37" t="str"/>
      <c r="DI267" s="37" t="str"/>
      <c r="DJ267" s="37" t="str"/>
      <c r="DK267" s="37" t="str"/>
      <c r="DL267" s="37" t="str"/>
      <c r="DM267" s="37" t="str"/>
      <c r="DN267" s="37" t="str"/>
      <c r="DO267" s="37" t="str"/>
      <c r="DP267" s="37" t="str"/>
      <c r="DQ267" s="37" t="str"/>
      <c r="DR267" s="37" t="str"/>
      <c r="DS267" s="37" t="str"/>
      <c r="DT267" s="37" t="str"/>
      <c r="DU267" s="37" t="str"/>
      <c r="DV267" s="37" t="str"/>
      <c r="DW267" s="37" t="str"/>
      <c r="DX267" s="37" t="str"/>
      <c r="DY267" s="37" t="str"/>
      <c r="DZ267" s="37" t="str"/>
      <c r="EA267" s="37" t="str"/>
      <c r="EB267" s="37" t="str"/>
      <c r="EC267" s="37" t="str"/>
      <c r="ED267" s="37" t="str"/>
      <c r="EE267" s="37" t="str"/>
      <c r="EF267" s="37" t="str"/>
      <c r="EG267" s="37" t="str"/>
      <c r="EH267" s="37" t="str"/>
      <c r="EI267" s="37" t="str"/>
      <c r="EJ267" s="37" t="str"/>
      <c r="EK267" s="37" t="str"/>
      <c r="EL267" s="37" t="str"/>
      <c r="EM267" s="37" t="str"/>
    </row>
    <row r="268">
      <c r="B268" s="37" t="str"/>
      <c r="C268" s="37" t="str"/>
      <c r="D268" s="37" t="str"/>
      <c r="E268" s="37" t="str"/>
      <c r="F268" s="37" t="str"/>
      <c r="G268" s="37" t="str"/>
      <c r="H268" s="37" t="str"/>
      <c r="I268" s="37" t="str"/>
      <c r="J268" s="37" t="str"/>
      <c r="K268" s="37" t="str"/>
      <c r="L268" s="37" t="str"/>
      <c r="M268" s="37" t="str"/>
      <c r="N268" s="37" t="str"/>
      <c r="O268" s="37" t="str"/>
      <c r="P268" s="37" t="str"/>
      <c r="Q268" s="37" t="str"/>
      <c r="R268" s="37" t="str"/>
      <c r="S268" s="37" t="str"/>
      <c r="T268" s="37" t="str"/>
      <c r="U268" s="37" t="str"/>
      <c r="V268" s="37" t="str"/>
      <c r="W268" s="37" t="str"/>
      <c r="X268" s="37" t="str"/>
      <c r="Y268" s="37" t="str"/>
      <c r="Z268" s="37" t="str"/>
      <c r="AA268" s="37" t="str"/>
      <c r="AB268" s="37" t="str"/>
      <c r="AC268" s="37" t="str"/>
      <c r="AD268" s="37" t="str"/>
      <c r="AE268" s="37" t="str"/>
      <c r="AF268" s="37" t="str"/>
      <c r="AG268" s="37" t="str"/>
      <c r="AH268" s="37" t="str"/>
      <c r="AI268" s="37" t="str"/>
      <c r="AJ268" s="37" t="str"/>
      <c r="AK268" s="37" t="str"/>
      <c r="AL268" s="37" t="str"/>
      <c r="AM268" s="37" t="str"/>
      <c r="AN268" s="37" t="str"/>
      <c r="AO268" s="37" t="str"/>
      <c r="AP268" s="37" t="str"/>
      <c r="AQ268" s="37" t="str"/>
      <c r="AR268" s="37" t="str"/>
      <c r="AS268" s="37" t="str"/>
      <c r="AT268" s="37" t="str"/>
      <c r="AU268" s="37" t="str"/>
      <c r="AV268" s="37" t="str"/>
      <c r="AW268" s="37" t="str"/>
      <c r="AX268" s="37" t="str"/>
      <c r="AY268" s="37" t="str"/>
      <c r="AZ268" s="37" t="str"/>
      <c r="BA268" s="37" t="str"/>
      <c r="BB268" s="37" t="str"/>
      <c r="BC268" s="37" t="str"/>
      <c r="BD268" s="37" t="str"/>
      <c r="BE268" s="37" t="str"/>
      <c r="BF268" s="37" t="str"/>
      <c r="BG268" s="37" t="str"/>
      <c r="BH268" s="37" t="str"/>
      <c r="BI268" s="37" t="str"/>
      <c r="BJ268" s="37" t="str"/>
      <c r="BK268" s="37" t="str"/>
      <c r="BL268" s="37" t="str"/>
      <c r="BM268" s="37" t="str"/>
      <c r="BN268" s="37" t="str"/>
      <c r="BO268" s="37" t="str"/>
      <c r="BP268" s="37" t="str"/>
      <c r="BQ268" s="37" t="str"/>
      <c r="BR268" s="37" t="str"/>
      <c r="BS268" s="37" t="str"/>
      <c r="BT268" s="37" t="str"/>
      <c r="BU268" s="37" t="str"/>
      <c r="BV268" s="37" t="str"/>
      <c r="BW268" s="37" t="str"/>
      <c r="BX268" s="37" t="str"/>
      <c r="BY268" s="37" t="str"/>
      <c r="BZ268" s="37" t="str"/>
      <c r="CA268" s="37" t="str"/>
      <c r="CB268" s="37" t="str"/>
      <c r="CC268" s="37" t="str"/>
      <c r="CD268" s="37" t="str"/>
      <c r="CE268" s="37" t="str"/>
      <c r="CF268" s="37" t="str"/>
      <c r="CG268" s="37" t="str"/>
      <c r="CH268" s="37" t="str"/>
      <c r="CI268" s="37" t="str"/>
      <c r="CJ268" s="37" t="str"/>
      <c r="CK268" s="37" t="str"/>
      <c r="CL268" s="37" t="str"/>
      <c r="CM268" s="37" t="str"/>
      <c r="CN268" s="37" t="str"/>
      <c r="CO268" s="37" t="str"/>
      <c r="CP268" s="37" t="str"/>
      <c r="CQ268" s="37" t="str"/>
      <c r="CR268" s="37" t="str"/>
      <c r="CS268" s="37" t="str"/>
      <c r="CT268" s="37" t="str"/>
      <c r="CU268" s="37" t="str"/>
      <c r="CV268" s="37" t="str"/>
      <c r="CW268" s="37" t="str"/>
      <c r="CX268" s="37" t="str"/>
      <c r="CY268" s="37" t="str"/>
      <c r="CZ268" s="37" t="str"/>
      <c r="DA268" s="37" t="str"/>
      <c r="DB268" s="37" t="str"/>
      <c r="DC268" s="37" t="str"/>
      <c r="DD268" s="37" t="str"/>
      <c r="DE268" s="37" t="str"/>
      <c r="DF268" s="37" t="str"/>
      <c r="DG268" s="37" t="str"/>
      <c r="DH268" s="37" t="str"/>
      <c r="DI268" s="37" t="str"/>
      <c r="DJ268" s="37" t="str"/>
      <c r="DK268" s="37" t="str"/>
      <c r="DL268" s="37" t="str"/>
      <c r="DM268" s="37" t="str"/>
      <c r="DN268" s="37" t="str"/>
      <c r="DO268" s="37" t="str"/>
      <c r="DP268" s="37" t="str"/>
      <c r="DQ268" s="37" t="str"/>
      <c r="DR268" s="37" t="str"/>
      <c r="DS268" s="37" t="str"/>
      <c r="DT268" s="37" t="str"/>
      <c r="DU268" s="37" t="str"/>
      <c r="DV268" s="37" t="str"/>
      <c r="DW268" s="37" t="str"/>
      <c r="DX268" s="37" t="str"/>
      <c r="DY268" s="37" t="str"/>
      <c r="DZ268" s="37" t="str"/>
      <c r="EA268" s="37" t="str"/>
      <c r="EB268" s="37" t="str"/>
      <c r="EC268" s="37" t="str"/>
      <c r="ED268" s="37" t="str"/>
      <c r="EE268" s="37" t="str"/>
      <c r="EF268" s="37" t="str"/>
      <c r="EG268" s="37" t="str"/>
      <c r="EH268" s="37" t="str"/>
      <c r="EI268" s="37" t="str"/>
      <c r="EJ268" s="37" t="str"/>
      <c r="EK268" s="37" t="str"/>
      <c r="EL268" s="37" t="str"/>
      <c r="EM268" s="37" t="str"/>
    </row>
    <row r="269">
      <c r="B269" s="37" t="str"/>
      <c r="C269" s="37" t="str"/>
      <c r="D269" s="37" t="str"/>
      <c r="E269" s="37" t="str"/>
      <c r="F269" s="37" t="str"/>
      <c r="G269" s="37" t="str"/>
      <c r="H269" s="37" t="str"/>
      <c r="I269" s="37" t="str"/>
      <c r="J269" s="37" t="str"/>
      <c r="K269" s="37" t="str"/>
      <c r="L269" s="37" t="str"/>
      <c r="M269" s="37" t="str"/>
      <c r="N269" s="37" t="str"/>
      <c r="O269" s="37" t="str"/>
      <c r="P269" s="37" t="str"/>
      <c r="Q269" s="37" t="str"/>
      <c r="R269" s="37" t="str"/>
      <c r="S269" s="37" t="str"/>
      <c r="T269" s="37" t="str"/>
      <c r="U269" s="37" t="str"/>
      <c r="V269" s="37" t="str"/>
      <c r="W269" s="37" t="str"/>
      <c r="X269" s="37" t="str"/>
      <c r="Y269" s="37" t="str"/>
      <c r="Z269" s="37" t="str"/>
      <c r="AA269" s="37" t="str"/>
      <c r="AB269" s="37" t="str"/>
      <c r="AC269" s="37" t="str"/>
      <c r="AD269" s="37" t="str"/>
      <c r="AE269" s="37" t="str"/>
      <c r="AF269" s="37" t="str"/>
      <c r="AG269" s="37" t="str"/>
      <c r="AH269" s="37" t="str"/>
      <c r="AI269" s="37" t="str"/>
      <c r="AJ269" s="37" t="str"/>
      <c r="AK269" s="37" t="str"/>
      <c r="AL269" s="37" t="str"/>
      <c r="AM269" s="37" t="str"/>
      <c r="AN269" s="37" t="str"/>
      <c r="AO269" s="37" t="str"/>
      <c r="AP269" s="37" t="str"/>
      <c r="AQ269" s="37" t="str"/>
      <c r="AR269" s="37" t="str"/>
      <c r="AS269" s="37" t="str"/>
      <c r="AT269" s="37" t="str"/>
      <c r="AU269" s="37" t="str"/>
      <c r="AV269" s="37" t="str"/>
      <c r="AW269" s="37" t="str"/>
      <c r="AX269" s="37" t="str"/>
      <c r="AY269" s="37" t="str"/>
      <c r="AZ269" s="37" t="str"/>
      <c r="BA269" s="37" t="str"/>
      <c r="BB269" s="37" t="str"/>
      <c r="BC269" s="37" t="str"/>
      <c r="BD269" s="37" t="str"/>
      <c r="BE269" s="37" t="str"/>
      <c r="BF269" s="37" t="str"/>
      <c r="BG269" s="37" t="str"/>
      <c r="BH269" s="37" t="str"/>
      <c r="BI269" s="37" t="str"/>
      <c r="BJ269" s="37" t="str"/>
      <c r="BK269" s="37" t="str"/>
      <c r="BL269" s="37" t="str"/>
      <c r="BM269" s="37" t="str"/>
      <c r="BN269" s="37" t="str"/>
      <c r="BO269" s="37" t="str"/>
      <c r="BP269" s="37" t="str"/>
      <c r="BQ269" s="37" t="str"/>
      <c r="BR269" s="37" t="str"/>
      <c r="BS269" s="37" t="str"/>
      <c r="BT269" s="37" t="str"/>
      <c r="BU269" s="37" t="str"/>
      <c r="BV269" s="37" t="str"/>
      <c r="BW269" s="37" t="str"/>
      <c r="BX269" s="37" t="str"/>
      <c r="BY269" s="37" t="str"/>
      <c r="BZ269" s="37" t="str"/>
      <c r="CA269" s="37" t="str"/>
      <c r="CB269" s="37" t="str"/>
      <c r="CC269" s="37" t="str"/>
      <c r="CD269" s="37" t="str"/>
      <c r="CE269" s="37" t="str"/>
      <c r="CF269" s="37" t="str"/>
      <c r="CG269" s="37" t="str"/>
      <c r="CH269" s="37" t="str"/>
      <c r="CI269" s="37" t="str"/>
      <c r="CJ269" s="37" t="str"/>
      <c r="CK269" s="37" t="str"/>
      <c r="CL269" s="37" t="str"/>
      <c r="CM269" s="37" t="str"/>
      <c r="CN269" s="37" t="str"/>
      <c r="CO269" s="37" t="str"/>
      <c r="CP269" s="37" t="str"/>
      <c r="CQ269" s="37" t="str"/>
      <c r="CR269" s="37" t="str"/>
      <c r="CS269" s="37" t="str"/>
      <c r="CT269" s="37" t="str"/>
      <c r="CU269" s="37" t="str"/>
      <c r="CV269" s="37" t="str"/>
      <c r="CW269" s="37" t="str"/>
      <c r="CX269" s="37" t="str"/>
      <c r="CY269" s="37" t="str"/>
      <c r="CZ269" s="37" t="str"/>
      <c r="DA269" s="37" t="str"/>
      <c r="DB269" s="37" t="str"/>
      <c r="DC269" s="37" t="str"/>
      <c r="DD269" s="37" t="str"/>
      <c r="DE269" s="37" t="str"/>
      <c r="DF269" s="37" t="str"/>
      <c r="DG269" s="37" t="str"/>
      <c r="DH269" s="37" t="str"/>
      <c r="DI269" s="37" t="str"/>
      <c r="DJ269" s="37" t="str"/>
      <c r="DK269" s="37" t="str"/>
      <c r="DL269" s="37" t="str"/>
      <c r="DM269" s="37" t="str"/>
      <c r="DN269" s="37" t="str"/>
      <c r="DO269" s="37" t="str"/>
      <c r="DP269" s="37" t="str"/>
      <c r="DQ269" s="37" t="str"/>
      <c r="DR269" s="37" t="str"/>
      <c r="DS269" s="37" t="str"/>
      <c r="DT269" s="37" t="str"/>
      <c r="DU269" s="37" t="str"/>
      <c r="DV269" s="37" t="str"/>
      <c r="DW269" s="37" t="str"/>
      <c r="DX269" s="37" t="str"/>
      <c r="DY269" s="37" t="str"/>
      <c r="DZ269" s="37" t="str"/>
      <c r="EA269" s="37" t="str"/>
      <c r="EB269" s="37" t="str"/>
      <c r="EC269" s="37" t="str"/>
      <c r="ED269" s="37" t="str"/>
      <c r="EE269" s="37" t="str"/>
      <c r="EF269" s="37" t="str"/>
      <c r="EG269" s="37" t="str"/>
      <c r="EH269" s="37" t="str"/>
      <c r="EI269" s="37" t="str"/>
      <c r="EJ269" s="37" t="str"/>
      <c r="EK269" s="37" t="str"/>
      <c r="EL269" s="37" t="str"/>
      <c r="EM269" s="37" t="str"/>
    </row>
    <row r="270">
      <c r="B270" s="37" t="str"/>
      <c r="C270" s="37" t="str"/>
      <c r="D270" s="37" t="str"/>
      <c r="E270" s="37" t="str"/>
      <c r="F270" s="37" t="str"/>
      <c r="G270" s="37" t="str"/>
      <c r="H270" s="37" t="str"/>
      <c r="I270" s="37" t="str"/>
      <c r="J270" s="37" t="str"/>
      <c r="K270" s="37" t="str"/>
      <c r="L270" s="37" t="str"/>
      <c r="M270" s="37" t="str"/>
      <c r="N270" s="37" t="str"/>
      <c r="O270" s="37" t="str"/>
      <c r="P270" s="37" t="str"/>
      <c r="Q270" s="37" t="str"/>
      <c r="R270" s="37" t="str"/>
      <c r="S270" s="37" t="str"/>
      <c r="T270" s="37" t="str"/>
      <c r="U270" s="37" t="str"/>
      <c r="V270" s="37" t="str"/>
      <c r="W270" s="37" t="str"/>
      <c r="X270" s="37" t="str"/>
      <c r="Y270" s="37" t="str"/>
      <c r="Z270" s="37" t="str"/>
      <c r="AA270" s="37" t="str"/>
      <c r="AB270" s="37" t="str"/>
      <c r="AC270" s="37" t="str"/>
      <c r="AD270" s="37" t="str"/>
      <c r="AE270" s="37" t="str"/>
      <c r="AF270" s="37" t="str"/>
      <c r="AG270" s="37" t="str"/>
      <c r="AH270" s="37" t="str"/>
      <c r="AI270" s="37" t="str"/>
      <c r="AJ270" s="37" t="str"/>
      <c r="AK270" s="37" t="str"/>
      <c r="AL270" s="37" t="str"/>
      <c r="AM270" s="37" t="str"/>
      <c r="AN270" s="37" t="str"/>
      <c r="AO270" s="37" t="str"/>
      <c r="AP270" s="37" t="str"/>
      <c r="AQ270" s="37" t="str"/>
      <c r="AR270" s="37" t="str"/>
      <c r="AS270" s="37" t="str"/>
      <c r="AT270" s="37" t="str"/>
      <c r="AU270" s="37" t="str"/>
      <c r="AV270" s="37" t="str"/>
      <c r="AW270" s="37" t="str"/>
      <c r="AX270" s="37" t="str"/>
      <c r="AY270" s="37" t="str"/>
      <c r="AZ270" s="37" t="str"/>
      <c r="BA270" s="37" t="str"/>
      <c r="BB270" s="37" t="str"/>
      <c r="BC270" s="37" t="str"/>
      <c r="BD270" s="37" t="str"/>
      <c r="BE270" s="37" t="str"/>
      <c r="BF270" s="37" t="str"/>
      <c r="BG270" s="37" t="str"/>
      <c r="BH270" s="37" t="str"/>
      <c r="BI270" s="37" t="str"/>
      <c r="BJ270" s="37" t="str"/>
      <c r="BK270" s="37" t="str"/>
      <c r="BL270" s="37" t="str"/>
      <c r="BM270" s="37" t="str"/>
      <c r="BN270" s="37" t="str"/>
      <c r="BO270" s="37" t="str"/>
      <c r="BP270" s="37" t="str"/>
      <c r="BQ270" s="37" t="str"/>
      <c r="BR270" s="37" t="str"/>
      <c r="BS270" s="37" t="str"/>
      <c r="BT270" s="37" t="str"/>
      <c r="BU270" s="37" t="str"/>
      <c r="BV270" s="37" t="str"/>
      <c r="BW270" s="37" t="str"/>
      <c r="BX270" s="37" t="str"/>
      <c r="BY270" s="37" t="str"/>
      <c r="BZ270" s="37" t="str"/>
      <c r="CA270" s="37" t="str"/>
      <c r="CB270" s="37" t="str"/>
      <c r="CC270" s="37" t="str"/>
      <c r="CD270" s="37" t="str"/>
      <c r="CE270" s="37" t="str"/>
      <c r="CF270" s="37" t="str"/>
      <c r="CG270" s="37" t="str"/>
      <c r="CH270" s="37" t="str"/>
      <c r="CI270" s="37" t="str"/>
      <c r="CJ270" s="37" t="str"/>
      <c r="CK270" s="37" t="str"/>
      <c r="CL270" s="37" t="str"/>
      <c r="CM270" s="37" t="str"/>
      <c r="CN270" s="37" t="str"/>
      <c r="CO270" s="37" t="str"/>
      <c r="CP270" s="37" t="str"/>
      <c r="CQ270" s="37" t="str"/>
      <c r="CR270" s="37" t="str"/>
      <c r="CS270" s="37" t="str"/>
      <c r="CT270" s="37" t="str"/>
      <c r="CU270" s="37" t="str"/>
      <c r="CV270" s="37" t="str"/>
      <c r="CW270" s="37" t="str"/>
      <c r="CX270" s="37" t="str"/>
      <c r="CY270" s="37" t="str"/>
      <c r="CZ270" s="37" t="str"/>
      <c r="DA270" s="37" t="str"/>
      <c r="DB270" s="37" t="str"/>
      <c r="DC270" s="37" t="str"/>
      <c r="DD270" s="37" t="str"/>
      <c r="DE270" s="37" t="str"/>
      <c r="DF270" s="37" t="str"/>
      <c r="DG270" s="37" t="str"/>
      <c r="DH270" s="37" t="str"/>
      <c r="DI270" s="37" t="str"/>
      <c r="DJ270" s="37" t="str"/>
      <c r="DK270" s="37" t="str"/>
      <c r="DL270" s="37" t="str"/>
      <c r="DM270" s="37" t="str"/>
      <c r="DN270" s="37" t="str"/>
      <c r="DO270" s="37" t="str"/>
      <c r="DP270" s="37" t="str"/>
      <c r="DQ270" s="37" t="str"/>
      <c r="DR270" s="37" t="str"/>
      <c r="DS270" s="37" t="str"/>
      <c r="DT270" s="37" t="str"/>
      <c r="DU270" s="37" t="str"/>
      <c r="DV270" s="37" t="str"/>
      <c r="DW270" s="37" t="str"/>
      <c r="DX270" s="37" t="str"/>
      <c r="DY270" s="37" t="str"/>
      <c r="DZ270" s="37" t="str"/>
      <c r="EA270" s="37" t="str"/>
      <c r="EB270" s="37" t="str"/>
      <c r="EC270" s="37" t="str"/>
      <c r="ED270" s="37" t="str"/>
      <c r="EE270" s="37" t="str"/>
      <c r="EF270" s="37" t="str"/>
      <c r="EG270" s="37" t="str"/>
      <c r="EH270" s="37" t="str"/>
      <c r="EI270" s="37" t="str"/>
      <c r="EJ270" s="37" t="str"/>
      <c r="EK270" s="37" t="str"/>
      <c r="EL270" s="37" t="str"/>
      <c r="EM270" s="37" t="str"/>
    </row>
    <row r="271">
      <c r="B271" s="37" t="str"/>
      <c r="C271" s="37" t="str"/>
      <c r="D271" s="37" t="str"/>
      <c r="E271" s="37" t="str"/>
      <c r="F271" s="37" t="str"/>
      <c r="G271" s="37" t="str"/>
      <c r="H271" s="37" t="str"/>
      <c r="I271" s="37" t="str"/>
      <c r="J271" s="37" t="str"/>
      <c r="K271" s="37" t="str"/>
      <c r="L271" s="37" t="str"/>
      <c r="M271" s="37" t="str"/>
      <c r="N271" s="37" t="str"/>
      <c r="O271" s="37" t="str"/>
      <c r="P271" s="37" t="str"/>
      <c r="Q271" s="37" t="str"/>
      <c r="R271" s="37" t="str"/>
      <c r="S271" s="37" t="str"/>
      <c r="T271" s="37" t="str"/>
      <c r="U271" s="37" t="str"/>
      <c r="V271" s="37" t="str"/>
      <c r="W271" s="37" t="str"/>
      <c r="X271" s="37" t="str"/>
      <c r="Y271" s="37" t="str"/>
      <c r="Z271" s="37" t="str"/>
      <c r="AA271" s="37" t="str"/>
      <c r="AB271" s="37" t="str"/>
      <c r="AC271" s="37" t="str"/>
      <c r="AD271" s="37" t="str"/>
      <c r="AE271" s="37" t="str"/>
      <c r="AF271" s="37" t="str"/>
      <c r="AG271" s="37" t="str"/>
      <c r="AH271" s="37" t="str"/>
      <c r="AI271" s="37" t="str"/>
      <c r="AJ271" s="37" t="str"/>
      <c r="AK271" s="37" t="str"/>
      <c r="AL271" s="37" t="str"/>
      <c r="AM271" s="37" t="str"/>
      <c r="AN271" s="37" t="str"/>
      <c r="AO271" s="37" t="str"/>
      <c r="AP271" s="37" t="str"/>
      <c r="AQ271" s="37" t="str"/>
      <c r="AR271" s="37" t="str"/>
      <c r="AS271" s="37" t="str"/>
      <c r="AT271" s="37" t="str"/>
      <c r="AU271" s="37" t="str"/>
      <c r="AV271" s="37" t="str"/>
      <c r="AW271" s="37" t="str"/>
      <c r="AX271" s="37" t="str"/>
      <c r="AY271" s="37" t="str"/>
      <c r="AZ271" s="37" t="str"/>
      <c r="BA271" s="37" t="str"/>
      <c r="BB271" s="37" t="str"/>
      <c r="BC271" s="37" t="str"/>
      <c r="BD271" s="37" t="str"/>
      <c r="BE271" s="37" t="str"/>
      <c r="BF271" s="37" t="str"/>
      <c r="BG271" s="37" t="str"/>
      <c r="BH271" s="37" t="str"/>
      <c r="BI271" s="37" t="str"/>
      <c r="BJ271" s="37" t="str"/>
      <c r="BK271" s="37" t="str"/>
      <c r="BL271" s="37" t="str"/>
      <c r="BM271" s="37" t="str"/>
      <c r="BN271" s="37" t="str"/>
      <c r="BO271" s="37" t="str"/>
      <c r="BP271" s="37" t="str"/>
      <c r="BQ271" s="37" t="str"/>
      <c r="BR271" s="37" t="str"/>
      <c r="BS271" s="37" t="str"/>
      <c r="BT271" s="37" t="str"/>
      <c r="BU271" s="37" t="str"/>
      <c r="BV271" s="37" t="str"/>
      <c r="BW271" s="37" t="str"/>
      <c r="BX271" s="37" t="str"/>
      <c r="BY271" s="37" t="str"/>
      <c r="BZ271" s="37" t="str"/>
      <c r="CA271" s="37" t="str"/>
      <c r="CB271" s="37" t="str"/>
      <c r="CC271" s="37" t="str"/>
      <c r="CD271" s="37" t="str"/>
      <c r="CE271" s="37" t="str"/>
      <c r="CF271" s="37" t="str"/>
      <c r="CG271" s="37" t="str"/>
      <c r="CH271" s="37" t="str"/>
      <c r="CI271" s="37" t="str"/>
      <c r="CJ271" s="37" t="str"/>
      <c r="CK271" s="37" t="str"/>
      <c r="CL271" s="37" t="str"/>
      <c r="CM271" s="37" t="str"/>
      <c r="CN271" s="37" t="str"/>
      <c r="CO271" s="37" t="str"/>
      <c r="CP271" s="37" t="str"/>
      <c r="CQ271" s="37" t="str"/>
      <c r="CR271" s="37" t="str"/>
      <c r="CS271" s="37" t="str"/>
      <c r="CT271" s="37" t="str"/>
      <c r="CU271" s="37" t="str"/>
      <c r="CV271" s="37" t="str"/>
      <c r="CW271" s="37" t="str"/>
      <c r="CX271" s="37" t="str"/>
      <c r="CY271" s="37" t="str"/>
      <c r="CZ271" s="37" t="str"/>
      <c r="DA271" s="37" t="str"/>
      <c r="DB271" s="37" t="str"/>
      <c r="DC271" s="37" t="str"/>
      <c r="DD271" s="37" t="str"/>
      <c r="DE271" s="37" t="str"/>
      <c r="DF271" s="37" t="str"/>
      <c r="DG271" s="37" t="str"/>
      <c r="DH271" s="37" t="str"/>
      <c r="DI271" s="37" t="str"/>
      <c r="DJ271" s="37" t="str"/>
      <c r="DK271" s="37" t="str"/>
      <c r="DL271" s="37" t="str"/>
      <c r="DM271" s="37" t="str"/>
      <c r="DN271" s="37" t="str"/>
      <c r="DO271" s="37" t="str"/>
      <c r="DP271" s="37" t="str"/>
      <c r="DQ271" s="37" t="str"/>
      <c r="DR271" s="37" t="str"/>
      <c r="DS271" s="37" t="str"/>
      <c r="DT271" s="37" t="str"/>
      <c r="DU271" s="37" t="str"/>
      <c r="DV271" s="37" t="str"/>
      <c r="DW271" s="37" t="str"/>
      <c r="DX271" s="37" t="str"/>
      <c r="DY271" s="37" t="str"/>
      <c r="DZ271" s="37" t="str"/>
      <c r="EA271" s="37" t="str"/>
      <c r="EB271" s="37" t="str"/>
      <c r="EC271" s="37" t="str"/>
      <c r="ED271" s="37" t="str"/>
      <c r="EE271" s="37" t="str"/>
      <c r="EF271" s="37" t="str"/>
      <c r="EG271" s="37" t="str"/>
      <c r="EH271" s="37" t="str"/>
      <c r="EI271" s="37" t="str"/>
      <c r="EJ271" s="37" t="str"/>
      <c r="EK271" s="37" t="str"/>
      <c r="EL271" s="37" t="str"/>
      <c r="EM271" s="37" t="str"/>
    </row>
    <row r="272">
      <c r="B272" s="37" t="str"/>
      <c r="C272" s="37" t="str"/>
      <c r="D272" s="37" t="str"/>
      <c r="E272" s="37" t="str"/>
      <c r="F272" s="37" t="str"/>
      <c r="G272" s="37" t="str"/>
      <c r="H272" s="37" t="str"/>
      <c r="I272" s="37" t="str"/>
      <c r="J272" s="37" t="str"/>
      <c r="K272" s="37" t="str"/>
      <c r="L272" s="37" t="str"/>
      <c r="M272" s="37" t="str"/>
      <c r="N272" s="37" t="str"/>
      <c r="O272" s="37" t="str"/>
      <c r="P272" s="37" t="str"/>
      <c r="Q272" s="37" t="str"/>
      <c r="R272" s="37" t="str"/>
      <c r="S272" s="37" t="str"/>
      <c r="T272" s="37" t="str"/>
      <c r="U272" s="37" t="str"/>
      <c r="V272" s="37" t="str"/>
      <c r="W272" s="37" t="str"/>
      <c r="X272" s="37" t="str"/>
      <c r="Y272" s="37" t="str"/>
      <c r="Z272" s="37" t="str"/>
      <c r="AA272" s="37" t="str"/>
      <c r="AB272" s="37" t="str"/>
      <c r="AC272" s="37" t="str"/>
      <c r="AD272" s="37" t="str"/>
      <c r="AE272" s="37" t="str"/>
      <c r="AF272" s="37" t="str"/>
      <c r="AG272" s="37" t="str"/>
      <c r="AH272" s="37" t="str"/>
      <c r="AI272" s="37" t="str"/>
      <c r="AJ272" s="37" t="str"/>
      <c r="AK272" s="37" t="str"/>
      <c r="AL272" s="37" t="str"/>
      <c r="AM272" s="37" t="str"/>
      <c r="AN272" s="37" t="str"/>
      <c r="AO272" s="37" t="str"/>
      <c r="AP272" s="37" t="str"/>
      <c r="AQ272" s="37" t="str"/>
      <c r="AR272" s="37" t="str"/>
      <c r="AS272" s="37" t="str"/>
      <c r="AT272" s="37" t="str"/>
      <c r="AU272" s="37" t="str"/>
      <c r="AV272" s="37" t="str"/>
      <c r="AW272" s="37" t="str"/>
      <c r="AX272" s="37" t="str"/>
      <c r="AY272" s="37" t="str"/>
      <c r="AZ272" s="37" t="str"/>
      <c r="BA272" s="37" t="str"/>
      <c r="BB272" s="37" t="str"/>
      <c r="BC272" s="37" t="str"/>
      <c r="BD272" s="37" t="str"/>
      <c r="BE272" s="37" t="str"/>
      <c r="BF272" s="37" t="str"/>
      <c r="BG272" s="37" t="str"/>
      <c r="BH272" s="37" t="str"/>
      <c r="BI272" s="37" t="str"/>
      <c r="BJ272" s="37" t="str"/>
      <c r="BK272" s="37" t="str"/>
      <c r="BL272" s="37" t="str"/>
      <c r="BM272" s="37" t="str"/>
      <c r="BN272" s="37" t="str"/>
      <c r="BO272" s="37" t="str"/>
      <c r="BP272" s="37" t="str"/>
      <c r="BQ272" s="37" t="str"/>
      <c r="BR272" s="37" t="str"/>
      <c r="BS272" s="37" t="str"/>
      <c r="BT272" s="37" t="str"/>
      <c r="BU272" s="37" t="str"/>
      <c r="BV272" s="37" t="str"/>
      <c r="BW272" s="37" t="str"/>
      <c r="BX272" s="37" t="str"/>
      <c r="BY272" s="37" t="str"/>
      <c r="BZ272" s="37" t="str"/>
      <c r="CA272" s="37" t="str"/>
      <c r="CB272" s="37" t="str"/>
      <c r="CC272" s="37" t="str"/>
      <c r="CD272" s="37" t="str"/>
      <c r="CE272" s="37" t="str"/>
      <c r="CF272" s="37" t="str"/>
      <c r="CG272" s="37" t="str"/>
      <c r="CH272" s="37" t="str"/>
      <c r="CI272" s="37" t="str"/>
      <c r="CJ272" s="37" t="str"/>
      <c r="CK272" s="37" t="str"/>
      <c r="CL272" s="37" t="str"/>
      <c r="CM272" s="37" t="str"/>
      <c r="CN272" s="37" t="str"/>
      <c r="CO272" s="37" t="str"/>
      <c r="CP272" s="37" t="str"/>
      <c r="CQ272" s="37" t="str"/>
      <c r="CR272" s="37" t="str"/>
      <c r="CS272" s="37" t="str"/>
      <c r="CT272" s="37" t="str"/>
      <c r="CU272" s="37" t="str"/>
      <c r="CV272" s="37" t="str"/>
      <c r="CW272" s="37" t="str"/>
      <c r="CX272" s="37" t="str"/>
      <c r="CY272" s="37" t="str"/>
      <c r="CZ272" s="37" t="str"/>
      <c r="DA272" s="37" t="str"/>
      <c r="DB272" s="37" t="str"/>
      <c r="DC272" s="37" t="str"/>
      <c r="DD272" s="37" t="str"/>
      <c r="DE272" s="37" t="str"/>
      <c r="DF272" s="37" t="str"/>
      <c r="DG272" s="37" t="str"/>
      <c r="DH272" s="37" t="str"/>
      <c r="DI272" s="37" t="str"/>
      <c r="DJ272" s="37" t="str"/>
      <c r="DK272" s="37" t="str"/>
      <c r="DL272" s="37" t="str"/>
      <c r="DM272" s="37" t="str"/>
      <c r="DN272" s="37" t="str"/>
      <c r="DO272" s="37" t="str"/>
      <c r="DP272" s="37" t="str"/>
      <c r="DQ272" s="37" t="str"/>
      <c r="DR272" s="37" t="str"/>
      <c r="DS272" s="37" t="str"/>
      <c r="DT272" s="37" t="str"/>
      <c r="DU272" s="37" t="str"/>
      <c r="DV272" s="37" t="str"/>
      <c r="DW272" s="37" t="str"/>
      <c r="DX272" s="37" t="str"/>
      <c r="DY272" s="37" t="str"/>
      <c r="DZ272" s="37" t="str"/>
      <c r="EA272" s="37" t="str"/>
      <c r="EB272" s="37" t="str"/>
      <c r="EC272" s="37" t="str"/>
      <c r="ED272" s="37" t="str"/>
      <c r="EE272" s="37" t="str"/>
      <c r="EF272" s="37" t="str"/>
      <c r="EG272" s="37" t="str"/>
      <c r="EH272" s="37" t="str"/>
      <c r="EI272" s="37" t="str"/>
      <c r="EJ272" s="37" t="str"/>
      <c r="EK272" s="37" t="str"/>
      <c r="EL272" s="37" t="str"/>
      <c r="EM272" s="37" t="str"/>
    </row>
    <row r="273">
      <c r="B273" s="37" t="str"/>
      <c r="C273" s="37" t="str"/>
      <c r="D273" s="37" t="str"/>
      <c r="E273" s="37" t="str"/>
      <c r="F273" s="37" t="str"/>
      <c r="G273" s="37" t="str"/>
      <c r="H273" s="37" t="str"/>
      <c r="I273" s="37" t="str"/>
      <c r="J273" s="37" t="str"/>
      <c r="K273" s="37" t="str"/>
      <c r="L273" s="37" t="str"/>
      <c r="M273" s="37" t="str"/>
      <c r="N273" s="37" t="str"/>
      <c r="O273" s="37" t="str"/>
      <c r="P273" s="37" t="str"/>
      <c r="Q273" s="37" t="str"/>
      <c r="R273" s="37" t="str"/>
      <c r="S273" s="37" t="str"/>
      <c r="T273" s="37" t="str"/>
      <c r="U273" s="37" t="str"/>
      <c r="V273" s="37" t="str"/>
      <c r="W273" s="37" t="str"/>
      <c r="X273" s="37" t="str"/>
      <c r="Y273" s="37" t="str"/>
      <c r="Z273" s="37" t="str"/>
      <c r="AA273" s="37" t="str"/>
      <c r="AB273" s="37" t="str"/>
      <c r="AC273" s="37" t="str"/>
      <c r="AD273" s="37" t="str"/>
      <c r="AE273" s="37" t="str"/>
      <c r="AF273" s="37" t="str"/>
      <c r="AG273" s="37" t="str"/>
      <c r="AH273" s="37" t="str"/>
      <c r="AI273" s="37" t="str"/>
      <c r="AJ273" s="37" t="str"/>
      <c r="AK273" s="37" t="str"/>
      <c r="AL273" s="37" t="str"/>
      <c r="AM273" s="37" t="str"/>
      <c r="AN273" s="37" t="str"/>
      <c r="AO273" s="37" t="str"/>
      <c r="AP273" s="37" t="str"/>
      <c r="AQ273" s="37" t="str"/>
      <c r="AR273" s="37" t="str"/>
      <c r="AS273" s="37" t="str"/>
      <c r="AT273" s="37" t="str"/>
      <c r="AU273" s="37" t="str"/>
      <c r="AV273" s="37" t="str"/>
      <c r="AW273" s="37" t="str"/>
      <c r="AX273" s="37" t="str"/>
      <c r="AY273" s="37" t="str"/>
      <c r="AZ273" s="37" t="str"/>
      <c r="BA273" s="37" t="str"/>
      <c r="BB273" s="37" t="str"/>
      <c r="BC273" s="37" t="str"/>
      <c r="BD273" s="37" t="str"/>
      <c r="BE273" s="37" t="str"/>
      <c r="BF273" s="37" t="str"/>
      <c r="BG273" s="37" t="str"/>
      <c r="BH273" s="37" t="str"/>
      <c r="BI273" s="37" t="str"/>
      <c r="BJ273" s="37" t="str"/>
      <c r="BK273" s="37" t="str"/>
      <c r="BL273" s="37" t="str"/>
      <c r="BM273" s="37" t="str"/>
      <c r="BN273" s="37" t="str"/>
      <c r="BO273" s="37" t="str"/>
      <c r="BP273" s="37" t="str"/>
      <c r="BQ273" s="37" t="str"/>
      <c r="BR273" s="37" t="str"/>
      <c r="BS273" s="37" t="str"/>
      <c r="BT273" s="37" t="str"/>
      <c r="BU273" s="37" t="str"/>
      <c r="BV273" s="37" t="str"/>
      <c r="BW273" s="37" t="str"/>
      <c r="BX273" s="37" t="str"/>
      <c r="BY273" s="37" t="str"/>
      <c r="BZ273" s="37" t="str"/>
      <c r="CA273" s="37" t="str"/>
      <c r="CB273" s="37" t="str"/>
      <c r="CC273" s="37" t="str"/>
      <c r="CD273" s="37" t="str"/>
      <c r="CE273" s="37" t="str"/>
      <c r="CF273" s="37" t="str"/>
      <c r="CG273" s="37" t="str"/>
      <c r="CH273" s="37" t="str"/>
      <c r="CI273" s="37" t="str"/>
      <c r="CJ273" s="37" t="str"/>
      <c r="CK273" s="37" t="str"/>
      <c r="CL273" s="37" t="str"/>
      <c r="CM273" s="37" t="str"/>
      <c r="CN273" s="37" t="str"/>
      <c r="CO273" s="37" t="str"/>
      <c r="CP273" s="37" t="str"/>
      <c r="CQ273" s="37" t="str"/>
      <c r="CR273" s="37" t="str"/>
      <c r="CS273" s="37" t="str"/>
      <c r="CT273" s="37" t="str"/>
      <c r="CU273" s="37" t="str"/>
      <c r="CV273" s="37" t="str"/>
      <c r="CW273" s="37" t="str"/>
      <c r="CX273" s="37" t="str"/>
      <c r="CY273" s="37" t="str"/>
      <c r="CZ273" s="37" t="str"/>
      <c r="DA273" s="37" t="str"/>
      <c r="DB273" s="37" t="str"/>
      <c r="DC273" s="37" t="str"/>
      <c r="DD273" s="37" t="str"/>
      <c r="DE273" s="37" t="str"/>
      <c r="DF273" s="37" t="str"/>
      <c r="DG273" s="37" t="str"/>
      <c r="DH273" s="37" t="str"/>
      <c r="DI273" s="37" t="str"/>
      <c r="DJ273" s="37" t="str"/>
      <c r="DK273" s="37" t="str"/>
      <c r="DL273" s="37" t="str"/>
      <c r="DM273" s="37" t="str"/>
      <c r="DN273" s="37" t="str"/>
      <c r="DO273" s="37" t="str"/>
      <c r="DP273" s="37" t="str"/>
      <c r="DQ273" s="37" t="str"/>
      <c r="DR273" s="37" t="str"/>
      <c r="DS273" s="37" t="str"/>
      <c r="DT273" s="37" t="str"/>
      <c r="DU273" s="37" t="str"/>
      <c r="DV273" s="37" t="str"/>
      <c r="DW273" s="37" t="str"/>
      <c r="DX273" s="37" t="str"/>
      <c r="DY273" s="37" t="str"/>
      <c r="DZ273" s="37" t="str"/>
      <c r="EA273" s="37" t="str"/>
      <c r="EB273" s="37" t="str"/>
      <c r="EC273" s="37" t="str"/>
      <c r="ED273" s="37" t="str"/>
      <c r="EE273" s="37" t="str"/>
      <c r="EF273" s="37" t="str"/>
      <c r="EG273" s="37" t="str"/>
      <c r="EH273" s="37" t="str"/>
      <c r="EI273" s="37" t="str"/>
      <c r="EJ273" s="37" t="str"/>
      <c r="EK273" s="37" t="str"/>
      <c r="EL273" s="37" t="str"/>
      <c r="EM273" s="37" t="str"/>
    </row>
    <row r="274">
      <c r="B274" s="37" t="str"/>
      <c r="C274" s="37" t="str"/>
      <c r="D274" s="37" t="str"/>
      <c r="E274" s="37" t="str"/>
      <c r="F274" s="37" t="str"/>
      <c r="G274" s="37" t="str"/>
      <c r="H274" s="37" t="str"/>
      <c r="I274" s="37" t="str"/>
      <c r="J274" s="37" t="str"/>
      <c r="K274" s="37" t="str"/>
      <c r="L274" s="37" t="str"/>
      <c r="M274" s="37" t="str"/>
      <c r="N274" s="37" t="str"/>
      <c r="O274" s="37" t="str"/>
      <c r="P274" s="37" t="str"/>
      <c r="Q274" s="37" t="str"/>
      <c r="R274" s="37" t="str"/>
      <c r="S274" s="37" t="str"/>
      <c r="T274" s="37" t="str"/>
      <c r="U274" s="37" t="str"/>
      <c r="V274" s="37" t="str"/>
      <c r="W274" s="37" t="str"/>
      <c r="X274" s="37" t="str"/>
      <c r="Y274" s="37" t="str"/>
      <c r="Z274" s="37" t="str"/>
      <c r="AA274" s="37" t="str"/>
      <c r="AB274" s="37" t="str"/>
      <c r="AC274" s="37" t="str"/>
      <c r="AD274" s="37" t="str"/>
      <c r="AE274" s="37" t="str"/>
      <c r="AF274" s="37" t="str"/>
      <c r="AG274" s="37" t="str"/>
      <c r="AH274" s="37" t="str"/>
      <c r="AI274" s="37" t="str"/>
      <c r="AJ274" s="37" t="str"/>
      <c r="AK274" s="37" t="str"/>
      <c r="AL274" s="37" t="str"/>
      <c r="AM274" s="37" t="str"/>
      <c r="AN274" s="37" t="str"/>
      <c r="AO274" s="37" t="str"/>
      <c r="AP274" s="37" t="str"/>
      <c r="AQ274" s="37" t="str"/>
      <c r="AR274" s="37" t="str"/>
      <c r="AS274" s="37" t="str"/>
      <c r="AT274" s="37" t="str"/>
      <c r="AU274" s="37" t="str"/>
      <c r="AV274" s="37" t="str"/>
      <c r="AW274" s="37" t="str"/>
      <c r="AX274" s="37" t="str"/>
      <c r="AY274" s="37" t="str"/>
      <c r="AZ274" s="37" t="str"/>
      <c r="BA274" s="37" t="str"/>
      <c r="BB274" s="37" t="str"/>
      <c r="BC274" s="37" t="str"/>
      <c r="BD274" s="37" t="str"/>
      <c r="BE274" s="37" t="str"/>
      <c r="BF274" s="37" t="str"/>
      <c r="BG274" s="37" t="str"/>
      <c r="BH274" s="37" t="str"/>
      <c r="BI274" s="37" t="str"/>
      <c r="BJ274" s="37" t="str"/>
      <c r="BK274" s="37" t="str"/>
      <c r="BL274" s="37" t="str"/>
      <c r="BM274" s="37" t="str"/>
      <c r="BN274" s="37" t="str"/>
      <c r="BO274" s="37" t="str"/>
      <c r="BP274" s="37" t="str"/>
      <c r="BQ274" s="37" t="str"/>
      <c r="BR274" s="37" t="str"/>
      <c r="BS274" s="37" t="str"/>
      <c r="BT274" s="37" t="str"/>
      <c r="BU274" s="37" t="str"/>
      <c r="BV274" s="37" t="str"/>
      <c r="BW274" s="37" t="str"/>
      <c r="BX274" s="37" t="str"/>
      <c r="BY274" s="37" t="str"/>
      <c r="BZ274" s="37" t="str"/>
      <c r="CA274" s="37" t="str"/>
      <c r="CB274" s="37" t="str"/>
      <c r="CC274" s="37" t="str"/>
      <c r="CD274" s="37" t="str"/>
      <c r="CE274" s="37" t="str"/>
      <c r="CF274" s="37" t="str"/>
      <c r="CG274" s="37" t="str"/>
      <c r="CH274" s="37" t="str"/>
      <c r="CI274" s="37" t="str"/>
      <c r="CJ274" s="37" t="str"/>
      <c r="CK274" s="37" t="str"/>
      <c r="CL274" s="37" t="str"/>
      <c r="CM274" s="37" t="str"/>
      <c r="CN274" s="37" t="str"/>
      <c r="CO274" s="37" t="str"/>
      <c r="CP274" s="37" t="str"/>
      <c r="CQ274" s="37" t="str"/>
      <c r="CR274" s="37" t="str"/>
      <c r="CS274" s="37" t="str"/>
      <c r="CT274" s="37" t="str"/>
      <c r="CU274" s="37" t="str"/>
      <c r="CV274" s="37" t="str"/>
      <c r="CW274" s="37" t="str"/>
      <c r="CX274" s="37" t="str"/>
      <c r="CY274" s="37" t="str"/>
      <c r="CZ274" s="37" t="str"/>
      <c r="DA274" s="37" t="str"/>
      <c r="DB274" s="37" t="str"/>
      <c r="DC274" s="37" t="str"/>
      <c r="DD274" s="37" t="str"/>
      <c r="DE274" s="37" t="str"/>
      <c r="DF274" s="37" t="str"/>
      <c r="DG274" s="37" t="str"/>
      <c r="DH274" s="37" t="str"/>
      <c r="DI274" s="37" t="str"/>
      <c r="DJ274" s="37" t="str"/>
      <c r="DK274" s="37" t="str"/>
      <c r="DL274" s="37" t="str"/>
      <c r="DM274" s="37" t="str"/>
      <c r="DN274" s="37" t="str"/>
      <c r="DO274" s="37" t="str"/>
      <c r="DP274" s="37" t="str"/>
      <c r="DQ274" s="37" t="str"/>
      <c r="DR274" s="37" t="str"/>
      <c r="DS274" s="37" t="str"/>
      <c r="DT274" s="37" t="str"/>
      <c r="DU274" s="37" t="str"/>
      <c r="DV274" s="37" t="str"/>
      <c r="DW274" s="37" t="str"/>
      <c r="DX274" s="37" t="str"/>
      <c r="DY274" s="37" t="str"/>
      <c r="DZ274" s="37" t="str"/>
      <c r="EA274" s="37" t="str"/>
      <c r="EB274" s="37" t="str"/>
      <c r="EC274" s="37" t="str"/>
      <c r="ED274" s="37" t="str"/>
      <c r="EE274" s="37" t="str"/>
      <c r="EF274" s="37" t="str"/>
      <c r="EG274" s="37" t="str"/>
      <c r="EH274" s="37" t="str"/>
      <c r="EI274" s="37" t="str"/>
      <c r="EJ274" s="37" t="str"/>
      <c r="EK274" s="37" t="str"/>
      <c r="EL274" s="37" t="str"/>
      <c r="EM274" s="37" t="str"/>
    </row>
    <row r="275">
      <c r="B275" s="37" t="str"/>
      <c r="C275" s="37" t="str"/>
      <c r="D275" s="37" t="str"/>
      <c r="E275" s="37" t="str"/>
      <c r="F275" s="37" t="str"/>
      <c r="G275" s="37" t="str"/>
      <c r="H275" s="37" t="str"/>
      <c r="I275" s="37" t="str"/>
      <c r="J275" s="37" t="str"/>
      <c r="K275" s="37" t="str"/>
      <c r="L275" s="37" t="str"/>
      <c r="M275" s="37" t="str"/>
      <c r="N275" s="37" t="str"/>
      <c r="O275" s="37" t="str"/>
      <c r="P275" s="37" t="str"/>
      <c r="Q275" s="37" t="str"/>
      <c r="R275" s="37" t="str"/>
      <c r="S275" s="37" t="str"/>
      <c r="T275" s="37" t="str"/>
      <c r="U275" s="37" t="str"/>
      <c r="V275" s="37" t="str"/>
      <c r="W275" s="37" t="str"/>
      <c r="X275" s="37" t="str"/>
      <c r="Y275" s="37" t="str"/>
      <c r="Z275" s="37" t="str"/>
      <c r="AA275" s="37" t="str"/>
      <c r="AB275" s="37" t="str"/>
      <c r="AC275" s="37" t="str"/>
      <c r="AD275" s="37" t="str"/>
      <c r="AE275" s="37" t="str"/>
      <c r="AF275" s="37" t="str"/>
      <c r="AG275" s="37" t="str"/>
      <c r="AH275" s="37" t="str"/>
      <c r="AI275" s="37" t="str"/>
      <c r="AJ275" s="37" t="str"/>
      <c r="AK275" s="37" t="str"/>
      <c r="AL275" s="37" t="str"/>
      <c r="AM275" s="37" t="str"/>
      <c r="AN275" s="37" t="str"/>
      <c r="AO275" s="37" t="str"/>
      <c r="AP275" s="37" t="str"/>
      <c r="AQ275" s="37" t="str"/>
      <c r="AR275" s="37" t="str"/>
      <c r="AS275" s="37" t="str"/>
      <c r="AT275" s="37" t="str"/>
      <c r="AU275" s="37" t="str"/>
      <c r="AV275" s="37" t="str"/>
      <c r="AW275" s="37" t="str"/>
      <c r="AX275" s="37" t="str"/>
      <c r="AY275" s="37" t="str"/>
      <c r="AZ275" s="37" t="str"/>
      <c r="BA275" s="37" t="str"/>
      <c r="BB275" s="37" t="str"/>
      <c r="BC275" s="37" t="str"/>
      <c r="BD275" s="37" t="str"/>
      <c r="BE275" s="37" t="str"/>
      <c r="BF275" s="37" t="str"/>
      <c r="BG275" s="37" t="str"/>
      <c r="BH275" s="37" t="str"/>
      <c r="BI275" s="37" t="str"/>
      <c r="BJ275" s="37" t="str"/>
      <c r="BK275" s="37" t="str"/>
      <c r="BL275" s="37" t="str"/>
      <c r="BM275" s="37" t="str"/>
      <c r="BN275" s="37" t="str"/>
      <c r="BO275" s="37" t="str"/>
      <c r="BP275" s="37" t="str"/>
      <c r="BQ275" s="37" t="str"/>
      <c r="BR275" s="37" t="str"/>
      <c r="BS275" s="37" t="str"/>
      <c r="BT275" s="37" t="str"/>
      <c r="BU275" s="37" t="str"/>
      <c r="BV275" s="37" t="str"/>
      <c r="BW275" s="37" t="str"/>
      <c r="BX275" s="37" t="str"/>
      <c r="BY275" s="37" t="str"/>
      <c r="BZ275" s="37" t="str"/>
      <c r="CA275" s="37" t="str"/>
      <c r="CB275" s="37" t="str"/>
      <c r="CC275" s="37" t="str"/>
      <c r="CD275" s="37" t="str"/>
      <c r="CE275" s="37" t="str"/>
      <c r="CF275" s="37" t="str"/>
      <c r="CG275" s="37" t="str"/>
      <c r="CH275" s="37" t="str"/>
      <c r="CI275" s="37" t="str"/>
      <c r="CJ275" s="37" t="str"/>
      <c r="CK275" s="37" t="str"/>
      <c r="CL275" s="37" t="str"/>
      <c r="CM275" s="37" t="str"/>
      <c r="CN275" s="37" t="str"/>
      <c r="CO275" s="37" t="str"/>
      <c r="CP275" s="37" t="str"/>
      <c r="CQ275" s="37" t="str"/>
      <c r="CR275" s="37" t="str"/>
      <c r="CS275" s="37" t="str"/>
      <c r="CT275" s="37" t="str"/>
      <c r="CU275" s="37" t="str"/>
      <c r="CV275" s="37" t="str"/>
      <c r="CW275" s="37" t="str"/>
      <c r="CX275" s="37" t="str"/>
      <c r="CY275" s="37" t="str"/>
      <c r="CZ275" s="37" t="str"/>
      <c r="DA275" s="37" t="str"/>
      <c r="DB275" s="37" t="str"/>
      <c r="DC275" s="37" t="str"/>
      <c r="DD275" s="37" t="str"/>
      <c r="DE275" s="37" t="str"/>
      <c r="DF275" s="37" t="str"/>
      <c r="DG275" s="37" t="str"/>
      <c r="DH275" s="37" t="str"/>
      <c r="DI275" s="37" t="str"/>
      <c r="DJ275" s="37" t="str"/>
      <c r="DK275" s="37" t="str"/>
      <c r="DL275" s="37" t="str"/>
      <c r="DM275" s="37" t="str"/>
      <c r="DN275" s="37" t="str"/>
      <c r="DO275" s="37" t="str"/>
      <c r="DP275" s="37" t="str"/>
      <c r="DQ275" s="37" t="str"/>
      <c r="DR275" s="37" t="str"/>
      <c r="DS275" s="37" t="str"/>
      <c r="DT275" s="37" t="str"/>
      <c r="DU275" s="37" t="str"/>
      <c r="DV275" s="37" t="str"/>
      <c r="DW275" s="37" t="str"/>
      <c r="DX275" s="37" t="str"/>
      <c r="DY275" s="37" t="str"/>
      <c r="DZ275" s="37" t="str"/>
      <c r="EA275" s="37" t="str"/>
      <c r="EB275" s="37" t="str"/>
      <c r="EC275" s="37" t="str"/>
      <c r="ED275" s="37" t="str"/>
      <c r="EE275" s="37" t="str"/>
      <c r="EF275" s="37" t="str"/>
      <c r="EG275" s="37" t="str"/>
      <c r="EH275" s="37" t="str"/>
      <c r="EI275" s="37" t="str"/>
      <c r="EJ275" s="37" t="str"/>
      <c r="EK275" s="37" t="str"/>
      <c r="EL275" s="37" t="str"/>
      <c r="EM275" s="37" t="str"/>
    </row>
    <row r="276">
      <c r="B276" s="37" t="str"/>
      <c r="C276" s="37" t="str"/>
      <c r="D276" s="37" t="str"/>
      <c r="E276" s="37" t="str"/>
      <c r="F276" s="37" t="str"/>
      <c r="G276" s="37" t="str"/>
      <c r="H276" s="37" t="str"/>
      <c r="I276" s="37" t="str"/>
      <c r="J276" s="37" t="str"/>
      <c r="K276" s="37" t="str"/>
      <c r="L276" s="37" t="str"/>
      <c r="M276" s="37" t="str"/>
      <c r="N276" s="37" t="str"/>
      <c r="O276" s="37" t="str"/>
      <c r="P276" s="37" t="str"/>
      <c r="Q276" s="37" t="str"/>
      <c r="R276" s="37" t="str"/>
      <c r="S276" s="37" t="str"/>
      <c r="T276" s="37" t="str"/>
      <c r="U276" s="37" t="str"/>
      <c r="V276" s="37" t="str"/>
      <c r="W276" s="37" t="str"/>
      <c r="X276" s="37" t="str"/>
      <c r="Y276" s="37" t="str"/>
      <c r="Z276" s="37" t="str"/>
      <c r="AA276" s="37" t="str"/>
      <c r="AB276" s="37" t="str"/>
      <c r="AC276" s="37" t="str"/>
      <c r="AD276" s="37" t="str"/>
      <c r="AE276" s="37" t="str"/>
      <c r="AF276" s="37" t="str"/>
      <c r="AG276" s="37" t="str"/>
      <c r="AH276" s="37" t="str"/>
      <c r="AI276" s="37" t="str"/>
      <c r="AJ276" s="37" t="str"/>
      <c r="AK276" s="37" t="str"/>
      <c r="AL276" s="37" t="str"/>
      <c r="AM276" s="37" t="str"/>
      <c r="AN276" s="37" t="str"/>
      <c r="AO276" s="37" t="str"/>
      <c r="AP276" s="37" t="str"/>
      <c r="AQ276" s="37" t="str"/>
      <c r="AR276" s="37" t="str"/>
      <c r="AS276" s="37" t="str"/>
      <c r="AT276" s="37" t="str"/>
      <c r="AU276" s="37" t="str"/>
      <c r="AV276" s="37" t="str"/>
      <c r="AW276" s="37" t="str"/>
      <c r="AX276" s="37" t="str"/>
      <c r="AY276" s="37" t="str"/>
      <c r="AZ276" s="37" t="str"/>
      <c r="BA276" s="37" t="str"/>
      <c r="BB276" s="37" t="str"/>
      <c r="BC276" s="37" t="str"/>
      <c r="BD276" s="37" t="str"/>
      <c r="BE276" s="37" t="str"/>
      <c r="BF276" s="37" t="str"/>
      <c r="BG276" s="37" t="str"/>
      <c r="BH276" s="37" t="str"/>
      <c r="BI276" s="37" t="str"/>
      <c r="BJ276" s="37" t="str"/>
      <c r="BK276" s="37" t="str"/>
      <c r="BL276" s="37" t="str"/>
      <c r="BM276" s="37" t="str"/>
      <c r="BN276" s="37" t="str"/>
      <c r="BO276" s="37" t="str"/>
      <c r="BP276" s="37" t="str"/>
      <c r="BQ276" s="37" t="str"/>
      <c r="BR276" s="37" t="str"/>
      <c r="BS276" s="37" t="str"/>
      <c r="BT276" s="37" t="str"/>
      <c r="BU276" s="37" t="str"/>
      <c r="BV276" s="37" t="str"/>
      <c r="BW276" s="37" t="str"/>
      <c r="BX276" s="37" t="str"/>
      <c r="BY276" s="37" t="str"/>
      <c r="BZ276" s="37" t="str"/>
      <c r="CA276" s="37" t="str"/>
      <c r="CB276" s="37" t="str"/>
      <c r="CC276" s="37" t="str"/>
      <c r="CD276" s="37" t="str"/>
      <c r="CE276" s="37" t="str"/>
      <c r="CF276" s="37" t="str"/>
      <c r="CG276" s="37" t="str"/>
      <c r="CH276" s="37" t="str"/>
      <c r="CI276" s="37" t="str"/>
      <c r="CJ276" s="37" t="str"/>
      <c r="CK276" s="37" t="str"/>
      <c r="CL276" s="37" t="str"/>
      <c r="CM276" s="37" t="str"/>
      <c r="CN276" s="37" t="str"/>
      <c r="CO276" s="37" t="str"/>
      <c r="CP276" s="37" t="str"/>
      <c r="CQ276" s="37" t="str"/>
      <c r="CR276" s="37" t="str"/>
      <c r="CS276" s="37" t="str"/>
      <c r="CT276" s="37" t="str"/>
      <c r="CU276" s="37" t="str"/>
      <c r="CV276" s="37" t="str"/>
      <c r="CW276" s="37" t="str"/>
      <c r="CX276" s="37" t="str"/>
      <c r="CY276" s="37" t="str"/>
      <c r="CZ276" s="37" t="str"/>
      <c r="DA276" s="37" t="str"/>
      <c r="DB276" s="37" t="str"/>
      <c r="DC276" s="37" t="str"/>
      <c r="DD276" s="37" t="str"/>
      <c r="DE276" s="37" t="str"/>
      <c r="DF276" s="37" t="str"/>
      <c r="DG276" s="37" t="str"/>
      <c r="DH276" s="37" t="str"/>
      <c r="DI276" s="37" t="str"/>
      <c r="DJ276" s="37" t="str"/>
      <c r="DK276" s="37" t="str"/>
      <c r="DL276" s="37" t="str"/>
      <c r="DM276" s="37" t="str"/>
      <c r="DN276" s="37" t="str"/>
      <c r="DO276" s="37" t="str"/>
      <c r="DP276" s="37" t="str"/>
      <c r="DQ276" s="37" t="str"/>
      <c r="DR276" s="37" t="str"/>
      <c r="DS276" s="37" t="str"/>
      <c r="DT276" s="37" t="str"/>
      <c r="DU276" s="37" t="str"/>
      <c r="DV276" s="37" t="str"/>
      <c r="DW276" s="37" t="str"/>
      <c r="DX276" s="37" t="str"/>
      <c r="DY276" s="37" t="str"/>
      <c r="DZ276" s="37" t="str"/>
      <c r="EA276" s="37" t="str"/>
      <c r="EB276" s="37" t="str"/>
      <c r="EC276" s="37" t="str"/>
      <c r="ED276" s="37" t="str"/>
      <c r="EE276" s="37" t="str"/>
      <c r="EF276" s="37" t="str"/>
      <c r="EG276" s="37" t="str"/>
      <c r="EH276" s="37" t="str"/>
      <c r="EI276" s="37" t="str"/>
      <c r="EJ276" s="37" t="str"/>
      <c r="EK276" s="37" t="str"/>
      <c r="EL276" s="37" t="str"/>
      <c r="EM276" s="37" t="str"/>
    </row>
    <row r="277">
      <c r="B277" s="37" t="str"/>
      <c r="C277" s="37" t="str"/>
      <c r="D277" s="37" t="str"/>
      <c r="E277" s="37" t="str"/>
      <c r="F277" s="37" t="str"/>
      <c r="G277" s="37" t="str"/>
      <c r="H277" s="37" t="str"/>
      <c r="I277" s="37" t="str"/>
      <c r="J277" s="37" t="str"/>
      <c r="K277" s="37" t="str"/>
      <c r="L277" s="37" t="str"/>
      <c r="M277" s="37" t="str"/>
      <c r="N277" s="37" t="str"/>
      <c r="O277" s="37" t="str"/>
      <c r="P277" s="37" t="str"/>
      <c r="Q277" s="37" t="str"/>
      <c r="R277" s="37" t="str"/>
      <c r="S277" s="37" t="str"/>
      <c r="T277" s="37" t="str"/>
      <c r="U277" s="37" t="str"/>
      <c r="V277" s="37" t="str"/>
      <c r="W277" s="37" t="str"/>
      <c r="X277" s="37" t="str"/>
      <c r="Y277" s="37" t="str"/>
      <c r="Z277" s="37" t="str"/>
      <c r="AA277" s="37" t="str"/>
      <c r="AB277" s="37" t="str"/>
      <c r="AC277" s="37" t="str"/>
      <c r="AD277" s="37" t="str"/>
      <c r="AE277" s="37" t="str"/>
      <c r="AF277" s="37" t="str"/>
      <c r="AG277" s="37" t="str"/>
      <c r="AH277" s="37" t="str"/>
      <c r="AI277" s="37" t="str"/>
      <c r="AJ277" s="37" t="str"/>
      <c r="AK277" s="37" t="str"/>
      <c r="AL277" s="37" t="str"/>
      <c r="AM277" s="37" t="str"/>
      <c r="AN277" s="37" t="str"/>
      <c r="AO277" s="37" t="str"/>
      <c r="AP277" s="37" t="str"/>
      <c r="AQ277" s="37" t="str"/>
      <c r="AR277" s="37" t="str"/>
      <c r="AS277" s="37" t="str"/>
      <c r="AT277" s="37" t="str"/>
      <c r="AU277" s="37" t="str"/>
      <c r="AV277" s="37" t="str"/>
      <c r="AW277" s="37" t="str"/>
      <c r="AX277" s="37" t="str"/>
      <c r="AY277" s="37" t="str"/>
      <c r="AZ277" s="37" t="str"/>
      <c r="BA277" s="37" t="str"/>
      <c r="BB277" s="37" t="str"/>
      <c r="BC277" s="37" t="str"/>
      <c r="BD277" s="37" t="str"/>
      <c r="BE277" s="37" t="str"/>
      <c r="BF277" s="37" t="str"/>
      <c r="BG277" s="37" t="str"/>
      <c r="BH277" s="37" t="str"/>
      <c r="BI277" s="37" t="str"/>
      <c r="BJ277" s="37" t="str"/>
      <c r="BK277" s="37" t="str"/>
      <c r="BL277" s="37" t="str"/>
      <c r="BM277" s="37" t="str"/>
      <c r="BN277" s="37" t="str"/>
      <c r="BO277" s="37" t="str"/>
      <c r="BP277" s="37" t="str"/>
      <c r="BQ277" s="37" t="str"/>
      <c r="BR277" s="37" t="str"/>
      <c r="BS277" s="37" t="str"/>
      <c r="BT277" s="37" t="str"/>
      <c r="BU277" s="37" t="str"/>
      <c r="BV277" s="37" t="str"/>
      <c r="BW277" s="37" t="str"/>
      <c r="BX277" s="37" t="str"/>
      <c r="BY277" s="37" t="str"/>
      <c r="BZ277" s="37" t="str"/>
      <c r="CA277" s="37" t="str"/>
      <c r="CB277" s="37" t="str"/>
      <c r="CC277" s="37" t="str"/>
      <c r="CD277" s="37" t="str"/>
      <c r="CE277" s="37" t="str"/>
      <c r="CF277" s="37" t="str"/>
      <c r="CG277" s="37" t="str"/>
      <c r="CH277" s="37" t="str"/>
      <c r="CI277" s="37" t="str"/>
      <c r="CJ277" s="37" t="str"/>
      <c r="CK277" s="37" t="str"/>
      <c r="CL277" s="37" t="str"/>
      <c r="CM277" s="37" t="str"/>
      <c r="CN277" s="37" t="str"/>
      <c r="CO277" s="37" t="str"/>
      <c r="CP277" s="37" t="str"/>
      <c r="CQ277" s="37" t="str"/>
      <c r="CR277" s="37" t="str"/>
      <c r="CS277" s="37" t="str"/>
      <c r="CT277" s="37" t="str"/>
      <c r="CU277" s="37" t="str"/>
      <c r="CV277" s="37" t="str"/>
      <c r="CW277" s="37" t="str"/>
      <c r="CX277" s="37" t="str"/>
      <c r="CY277" s="37" t="str"/>
      <c r="CZ277" s="37" t="str"/>
      <c r="DA277" s="37" t="str"/>
      <c r="DB277" s="37" t="str"/>
      <c r="DC277" s="37" t="str"/>
      <c r="DD277" s="37" t="str"/>
      <c r="DE277" s="37" t="str"/>
      <c r="DF277" s="37" t="str"/>
      <c r="DG277" s="37" t="str"/>
      <c r="DH277" s="37" t="str"/>
      <c r="DI277" s="37" t="str"/>
      <c r="DJ277" s="37" t="str"/>
      <c r="DK277" s="37" t="str"/>
      <c r="DL277" s="37" t="str"/>
      <c r="DM277" s="37" t="str"/>
      <c r="DN277" s="37" t="str"/>
      <c r="DO277" s="37" t="str"/>
      <c r="DP277" s="37" t="str"/>
      <c r="DQ277" s="37" t="str"/>
      <c r="DR277" s="37" t="str"/>
      <c r="DS277" s="37" t="str"/>
      <c r="DT277" s="37" t="str"/>
      <c r="DU277" s="37" t="str"/>
      <c r="DV277" s="37" t="str"/>
      <c r="DW277" s="37" t="str"/>
      <c r="DX277" s="37" t="str"/>
      <c r="DY277" s="37" t="str"/>
      <c r="DZ277" s="37" t="str"/>
      <c r="EA277" s="37" t="str"/>
      <c r="EB277" s="37" t="str"/>
      <c r="EC277" s="37" t="str"/>
      <c r="ED277" s="37" t="str"/>
      <c r="EE277" s="37" t="str"/>
      <c r="EF277" s="37" t="str"/>
      <c r="EG277" s="37" t="str"/>
      <c r="EH277" s="37" t="str"/>
      <c r="EI277" s="37" t="str"/>
      <c r="EJ277" s="37" t="str"/>
      <c r="EK277" s="37" t="str"/>
      <c r="EL277" s="37" t="str"/>
      <c r="EM277" s="37" t="str"/>
    </row>
    <row r="278">
      <c r="B278" s="37" t="str"/>
      <c r="C278" s="37" t="str"/>
      <c r="D278" s="37" t="str"/>
      <c r="E278" s="37" t="str"/>
      <c r="F278" s="37" t="str"/>
      <c r="G278" s="37" t="str"/>
      <c r="H278" s="37" t="str"/>
      <c r="I278" s="37" t="str"/>
      <c r="J278" s="37" t="str"/>
      <c r="K278" s="37" t="str"/>
      <c r="L278" s="37" t="str"/>
      <c r="M278" s="37" t="str"/>
      <c r="N278" s="37" t="str"/>
      <c r="O278" s="37" t="str"/>
      <c r="P278" s="37" t="str"/>
      <c r="Q278" s="37" t="str"/>
      <c r="R278" s="37" t="str"/>
      <c r="S278" s="37" t="str"/>
      <c r="T278" s="37" t="str"/>
      <c r="U278" s="37" t="str"/>
      <c r="V278" s="37" t="str"/>
      <c r="W278" s="37" t="str"/>
      <c r="X278" s="37" t="str"/>
      <c r="Y278" s="37" t="str"/>
      <c r="Z278" s="37" t="str"/>
      <c r="AA278" s="37" t="str"/>
      <c r="AB278" s="37" t="str"/>
      <c r="AC278" s="37" t="str"/>
      <c r="AD278" s="37" t="str"/>
      <c r="AE278" s="37" t="str"/>
      <c r="AF278" s="37" t="str"/>
      <c r="AG278" s="37" t="str"/>
      <c r="AH278" s="37" t="str"/>
      <c r="AI278" s="37" t="str"/>
      <c r="AJ278" s="37" t="str"/>
      <c r="AK278" s="37" t="str"/>
      <c r="AL278" s="37" t="str"/>
      <c r="AM278" s="37" t="str"/>
      <c r="AN278" s="37" t="str"/>
      <c r="AO278" s="37" t="str"/>
      <c r="AP278" s="37" t="str"/>
      <c r="AQ278" s="37" t="str"/>
      <c r="AR278" s="37" t="str"/>
      <c r="AS278" s="37" t="str"/>
      <c r="AT278" s="37" t="str"/>
      <c r="AU278" s="37" t="str"/>
      <c r="AV278" s="37" t="str"/>
      <c r="AW278" s="37" t="str"/>
      <c r="AX278" s="37" t="str"/>
      <c r="AY278" s="37" t="str"/>
      <c r="AZ278" s="37" t="str"/>
      <c r="BA278" s="37" t="str"/>
      <c r="BB278" s="37" t="str"/>
      <c r="BC278" s="37" t="str"/>
      <c r="BD278" s="37" t="str"/>
      <c r="BE278" s="37" t="str"/>
      <c r="BF278" s="37" t="str"/>
      <c r="BG278" s="37" t="str"/>
      <c r="BH278" s="37" t="str"/>
      <c r="BI278" s="37" t="str"/>
      <c r="BJ278" s="37" t="str"/>
      <c r="BK278" s="37" t="str"/>
      <c r="BL278" s="37" t="str"/>
      <c r="BM278" s="37" t="str"/>
      <c r="BN278" s="37" t="str"/>
      <c r="BO278" s="37" t="str"/>
      <c r="BP278" s="37" t="str"/>
      <c r="BQ278" s="37" t="str"/>
      <c r="BR278" s="37" t="str"/>
      <c r="BS278" s="37" t="str"/>
      <c r="BT278" s="37" t="str"/>
      <c r="BU278" s="37" t="str"/>
      <c r="BV278" s="37" t="str"/>
      <c r="BW278" s="37" t="str"/>
      <c r="BX278" s="37" t="str"/>
      <c r="BY278" s="37" t="str"/>
      <c r="BZ278" s="37" t="str"/>
      <c r="CA278" s="37" t="str"/>
      <c r="CB278" s="37" t="str"/>
      <c r="CC278" s="37" t="str"/>
      <c r="CD278" s="37" t="str"/>
      <c r="CE278" s="37" t="str"/>
      <c r="CF278" s="37" t="str"/>
      <c r="CG278" s="37" t="str"/>
      <c r="CH278" s="37" t="str"/>
      <c r="CI278" s="37" t="str"/>
      <c r="CJ278" s="37" t="str"/>
      <c r="CK278" s="37" t="str"/>
      <c r="CL278" s="37" t="str"/>
      <c r="CM278" s="37" t="str"/>
      <c r="CN278" s="37" t="str"/>
      <c r="CO278" s="37" t="str"/>
      <c r="CP278" s="37" t="str"/>
      <c r="CQ278" s="37" t="str"/>
      <c r="CR278" s="37" t="str"/>
      <c r="CS278" s="37" t="str"/>
      <c r="CT278" s="37" t="str"/>
      <c r="CU278" s="37" t="str"/>
      <c r="CV278" s="37" t="str"/>
      <c r="CW278" s="37" t="str"/>
      <c r="CX278" s="37" t="str"/>
      <c r="CY278" s="37" t="str"/>
      <c r="CZ278" s="37" t="str"/>
      <c r="DA278" s="37" t="str"/>
      <c r="DB278" s="37" t="str"/>
      <c r="DC278" s="37" t="str"/>
      <c r="DD278" s="37" t="str"/>
      <c r="DE278" s="37" t="str"/>
      <c r="DF278" s="37" t="str"/>
      <c r="DG278" s="37" t="str"/>
      <c r="DH278" s="37" t="str"/>
      <c r="DI278" s="37" t="str"/>
      <c r="DJ278" s="37" t="str"/>
      <c r="DK278" s="37" t="str"/>
      <c r="DL278" s="37" t="str"/>
      <c r="DM278" s="37" t="str"/>
      <c r="DN278" s="37" t="str"/>
      <c r="DO278" s="37" t="str"/>
      <c r="DP278" s="37" t="str"/>
      <c r="DQ278" s="37" t="str"/>
      <c r="DR278" s="37" t="str"/>
      <c r="DS278" s="37" t="str"/>
      <c r="DT278" s="37" t="str"/>
      <c r="DU278" s="37" t="str"/>
      <c r="DV278" s="37" t="str"/>
      <c r="DW278" s="37" t="str"/>
      <c r="DX278" s="37" t="str"/>
      <c r="DY278" s="37" t="str"/>
      <c r="DZ278" s="37" t="str"/>
      <c r="EA278" s="37" t="str"/>
      <c r="EB278" s="37" t="str"/>
      <c r="EC278" s="37" t="str"/>
      <c r="ED278" s="37" t="str"/>
      <c r="EE278" s="37" t="str"/>
      <c r="EF278" s="37" t="str"/>
      <c r="EG278" s="37" t="str"/>
      <c r="EH278" s="37" t="str"/>
      <c r="EI278" s="37" t="str"/>
      <c r="EJ278" s="37" t="str"/>
      <c r="EK278" s="37" t="str"/>
      <c r="EL278" s="37" t="str"/>
      <c r="EM278" s="37" t="str"/>
    </row>
    <row r="279">
      <c r="B279" s="37" t="str"/>
      <c r="C279" s="37" t="str"/>
      <c r="D279" s="37" t="str"/>
      <c r="E279" s="37" t="str"/>
      <c r="F279" s="37" t="str"/>
      <c r="G279" s="37" t="str"/>
      <c r="H279" s="37" t="str"/>
      <c r="I279" s="37" t="str"/>
      <c r="J279" s="37" t="str"/>
      <c r="K279" s="37" t="str"/>
      <c r="L279" s="37" t="str"/>
      <c r="M279" s="37" t="str"/>
      <c r="N279" s="37" t="str"/>
      <c r="O279" s="37" t="str"/>
      <c r="P279" s="37" t="str"/>
      <c r="Q279" s="37" t="str"/>
      <c r="R279" s="37" t="str"/>
      <c r="S279" s="37" t="str"/>
      <c r="T279" s="37" t="str"/>
      <c r="U279" s="37" t="str"/>
      <c r="V279" s="37" t="str"/>
      <c r="W279" s="37" t="str"/>
      <c r="X279" s="37" t="str"/>
      <c r="Y279" s="37" t="str"/>
      <c r="Z279" s="37" t="str"/>
      <c r="AA279" s="37" t="str"/>
      <c r="AB279" s="37" t="str"/>
      <c r="AC279" s="37" t="str"/>
      <c r="AD279" s="37" t="str"/>
      <c r="AE279" s="37" t="str"/>
      <c r="AF279" s="37" t="str"/>
      <c r="AG279" s="37" t="str"/>
      <c r="AH279" s="37" t="str"/>
      <c r="AI279" s="37" t="str"/>
      <c r="AJ279" s="37" t="str"/>
      <c r="AK279" s="37" t="str"/>
      <c r="AL279" s="37" t="str"/>
      <c r="AM279" s="37" t="str"/>
      <c r="AN279" s="37" t="str"/>
      <c r="AO279" s="37" t="str"/>
      <c r="AP279" s="37" t="str"/>
      <c r="AQ279" s="37" t="str"/>
      <c r="AR279" s="37" t="str"/>
      <c r="AS279" s="37" t="str"/>
      <c r="AT279" s="37" t="str"/>
      <c r="AU279" s="37" t="str"/>
      <c r="AV279" s="37" t="str"/>
      <c r="AW279" s="37" t="str"/>
      <c r="AX279" s="37" t="str"/>
      <c r="AY279" s="37" t="str"/>
      <c r="AZ279" s="37" t="str"/>
      <c r="BA279" s="37" t="str"/>
      <c r="BB279" s="37" t="str"/>
      <c r="BC279" s="37" t="str"/>
      <c r="BD279" s="37" t="str"/>
      <c r="BE279" s="37" t="str"/>
      <c r="BF279" s="37" t="str"/>
      <c r="BG279" s="37" t="str"/>
      <c r="BH279" s="37" t="str"/>
      <c r="BI279" s="37" t="str"/>
      <c r="BJ279" s="37" t="str"/>
      <c r="BK279" s="37" t="str"/>
      <c r="BL279" s="37" t="str"/>
      <c r="BM279" s="37" t="str"/>
      <c r="BN279" s="37" t="str"/>
      <c r="BO279" s="37" t="str"/>
      <c r="BP279" s="37" t="str"/>
      <c r="BQ279" s="37" t="str"/>
      <c r="BR279" s="37" t="str"/>
      <c r="BS279" s="37" t="str"/>
      <c r="BT279" s="37" t="str"/>
      <c r="BU279" s="37" t="str"/>
      <c r="BV279" s="37" t="str"/>
      <c r="BW279" s="37" t="str"/>
      <c r="BX279" s="37" t="str"/>
      <c r="BY279" s="37" t="str"/>
      <c r="BZ279" s="37" t="str"/>
      <c r="CA279" s="37" t="str"/>
      <c r="CB279" s="37" t="str"/>
      <c r="CC279" s="37" t="str"/>
      <c r="CD279" s="37" t="str"/>
      <c r="CE279" s="37" t="str"/>
      <c r="CF279" s="37" t="str"/>
      <c r="CG279" s="37" t="str"/>
      <c r="CH279" s="37" t="str"/>
      <c r="CI279" s="37" t="str"/>
      <c r="CJ279" s="37" t="str"/>
      <c r="CK279" s="37" t="str"/>
      <c r="CL279" s="37" t="str"/>
      <c r="CM279" s="37" t="str"/>
      <c r="CN279" s="37" t="str"/>
      <c r="CO279" s="37" t="str"/>
      <c r="CP279" s="37" t="str"/>
      <c r="CQ279" s="37" t="str"/>
      <c r="CR279" s="37" t="str"/>
      <c r="CS279" s="37" t="str"/>
      <c r="CT279" s="37" t="str"/>
      <c r="CU279" s="37" t="str"/>
      <c r="CV279" s="37" t="str"/>
      <c r="CW279" s="37" t="str"/>
      <c r="CX279" s="37" t="str"/>
      <c r="CY279" s="37" t="str"/>
      <c r="CZ279" s="37" t="str"/>
      <c r="DA279" s="37" t="str"/>
      <c r="DB279" s="37" t="str"/>
      <c r="DC279" s="37" t="str"/>
      <c r="DD279" s="37" t="str"/>
      <c r="DE279" s="37" t="str"/>
      <c r="DF279" s="37" t="str"/>
      <c r="DG279" s="37" t="str"/>
      <c r="DH279" s="37" t="str"/>
      <c r="DI279" s="37" t="str"/>
      <c r="DJ279" s="37" t="str"/>
      <c r="DK279" s="37" t="str"/>
      <c r="DL279" s="37" t="str"/>
      <c r="DM279" s="37" t="str"/>
      <c r="DN279" s="37" t="str"/>
      <c r="DO279" s="37" t="str"/>
      <c r="DP279" s="37" t="str"/>
      <c r="DQ279" s="37" t="str"/>
      <c r="DR279" s="37" t="str"/>
      <c r="DS279" s="37" t="str"/>
      <c r="DT279" s="37" t="str"/>
      <c r="DU279" s="37" t="str"/>
      <c r="DV279" s="37" t="str"/>
      <c r="DW279" s="37" t="str"/>
      <c r="DX279" s="37" t="str"/>
      <c r="DY279" s="37" t="str"/>
      <c r="DZ279" s="37" t="str"/>
      <c r="EA279" s="37" t="str"/>
      <c r="EB279" s="37" t="str"/>
      <c r="EC279" s="37" t="str"/>
      <c r="ED279" s="37" t="str"/>
      <c r="EE279" s="37" t="str"/>
      <c r="EF279" s="37" t="str"/>
      <c r="EG279" s="37" t="str"/>
      <c r="EH279" s="37" t="str"/>
      <c r="EI279" s="37" t="str"/>
      <c r="EJ279" s="37" t="str"/>
      <c r="EK279" s="37" t="str"/>
      <c r="EL279" s="37" t="str"/>
      <c r="EM279" s="37" t="str"/>
    </row>
    <row r="280">
      <c r="B280" s="37" t="str"/>
      <c r="C280" s="37" t="str"/>
      <c r="D280" s="37" t="str"/>
      <c r="E280" s="37" t="str"/>
      <c r="F280" s="37" t="str"/>
      <c r="G280" s="37" t="str"/>
      <c r="H280" s="37" t="str"/>
      <c r="I280" s="37" t="str"/>
      <c r="J280" s="37" t="str"/>
      <c r="K280" s="37" t="str"/>
      <c r="L280" s="37" t="str"/>
      <c r="M280" s="37" t="str"/>
      <c r="N280" s="37" t="str"/>
      <c r="O280" s="37" t="str"/>
      <c r="P280" s="37" t="str"/>
      <c r="Q280" s="37" t="str"/>
      <c r="R280" s="37" t="str"/>
      <c r="S280" s="37" t="str"/>
      <c r="T280" s="37" t="str"/>
      <c r="U280" s="37" t="str"/>
      <c r="V280" s="37" t="str"/>
      <c r="W280" s="37" t="str"/>
      <c r="X280" s="37" t="str"/>
      <c r="Y280" s="37" t="str"/>
      <c r="Z280" s="37" t="str"/>
      <c r="AA280" s="37" t="str"/>
      <c r="AB280" s="37" t="str"/>
      <c r="AC280" s="37" t="str"/>
      <c r="AD280" s="37" t="str"/>
      <c r="AE280" s="37" t="str"/>
      <c r="AF280" s="37" t="str"/>
      <c r="AG280" s="37" t="str"/>
      <c r="AH280" s="37" t="str"/>
      <c r="AI280" s="37" t="str"/>
      <c r="AJ280" s="37" t="str"/>
      <c r="AK280" s="37" t="str"/>
      <c r="AL280" s="37" t="str"/>
      <c r="AM280" s="37" t="str"/>
      <c r="AN280" s="37" t="str"/>
      <c r="AO280" s="37" t="str"/>
      <c r="AP280" s="37" t="str"/>
      <c r="AQ280" s="37" t="str"/>
      <c r="AR280" s="37" t="str"/>
      <c r="AS280" s="37" t="str"/>
      <c r="AT280" s="37" t="str"/>
      <c r="AU280" s="37" t="str"/>
      <c r="AV280" s="37" t="str"/>
      <c r="AW280" s="37" t="str"/>
      <c r="AX280" s="37" t="str"/>
      <c r="AY280" s="37" t="str"/>
      <c r="AZ280" s="37" t="str"/>
      <c r="BA280" s="37" t="str"/>
      <c r="BB280" s="37" t="str"/>
      <c r="BC280" s="37" t="str"/>
      <c r="BD280" s="37" t="str"/>
      <c r="BE280" s="37" t="str"/>
      <c r="BF280" s="37" t="str"/>
      <c r="BG280" s="37" t="str"/>
      <c r="BH280" s="37" t="str"/>
      <c r="BI280" s="37" t="str"/>
      <c r="BJ280" s="37" t="str"/>
      <c r="BK280" s="37" t="str"/>
      <c r="BL280" s="37" t="str"/>
      <c r="BM280" s="37" t="str"/>
      <c r="BN280" s="37" t="str"/>
      <c r="BO280" s="37" t="str"/>
      <c r="BP280" s="37" t="str"/>
      <c r="BQ280" s="37" t="str"/>
      <c r="BR280" s="37" t="str"/>
      <c r="BS280" s="37" t="str"/>
      <c r="BT280" s="37" t="str"/>
      <c r="BU280" s="37" t="str"/>
      <c r="BV280" s="37" t="str"/>
      <c r="BW280" s="37" t="str"/>
      <c r="BX280" s="37" t="str"/>
      <c r="BY280" s="37" t="str"/>
      <c r="BZ280" s="37" t="str"/>
      <c r="CA280" s="37" t="str"/>
      <c r="CB280" s="37" t="str"/>
      <c r="CC280" s="37" t="str"/>
      <c r="CD280" s="37" t="str"/>
      <c r="CE280" s="37" t="str"/>
      <c r="CF280" s="37" t="str"/>
      <c r="CG280" s="37" t="str"/>
      <c r="CH280" s="37" t="str"/>
      <c r="CI280" s="37" t="str"/>
      <c r="CJ280" s="37" t="str"/>
      <c r="CK280" s="37" t="str"/>
      <c r="CL280" s="37" t="str"/>
      <c r="CM280" s="37" t="str"/>
      <c r="CN280" s="37" t="str"/>
      <c r="CO280" s="37" t="str"/>
      <c r="CP280" s="37" t="str"/>
      <c r="CQ280" s="37" t="str"/>
      <c r="CR280" s="37" t="str"/>
      <c r="CS280" s="37" t="str"/>
      <c r="CT280" s="37" t="str"/>
      <c r="CU280" s="37" t="str"/>
      <c r="CV280" s="37" t="str"/>
      <c r="CW280" s="37" t="str"/>
      <c r="CX280" s="37" t="str"/>
      <c r="CY280" s="37" t="str"/>
      <c r="CZ280" s="37" t="str"/>
      <c r="DA280" s="37" t="str"/>
      <c r="DB280" s="37" t="str"/>
      <c r="DC280" s="37" t="str"/>
      <c r="DD280" s="37" t="str"/>
      <c r="DE280" s="37" t="str"/>
      <c r="DF280" s="37" t="str"/>
      <c r="DG280" s="37" t="str"/>
      <c r="DH280" s="37" t="str"/>
      <c r="DI280" s="37" t="str"/>
      <c r="DJ280" s="37" t="str"/>
      <c r="DK280" s="37" t="str"/>
      <c r="DL280" s="37" t="str"/>
      <c r="DM280" s="37" t="str"/>
      <c r="DN280" s="37" t="str"/>
      <c r="DO280" s="37" t="str"/>
      <c r="DP280" s="37" t="str"/>
      <c r="DQ280" s="37" t="str"/>
      <c r="DR280" s="37" t="str"/>
      <c r="DS280" s="37" t="str"/>
      <c r="DT280" s="37" t="str"/>
      <c r="DU280" s="37" t="str"/>
      <c r="DV280" s="37" t="str"/>
      <c r="DW280" s="37" t="str"/>
      <c r="DX280" s="37" t="str"/>
      <c r="DY280" s="37" t="str"/>
      <c r="DZ280" s="37" t="str"/>
      <c r="EA280" s="37" t="str"/>
      <c r="EB280" s="37" t="str"/>
      <c r="EC280" s="37" t="str"/>
      <c r="ED280" s="37" t="str"/>
      <c r="EE280" s="37" t="str"/>
      <c r="EF280" s="37" t="str"/>
      <c r="EG280" s="37" t="str"/>
      <c r="EH280" s="37" t="str"/>
      <c r="EI280" s="37" t="str"/>
      <c r="EJ280" s="37" t="str"/>
      <c r="EK280" s="37" t="str"/>
      <c r="EL280" s="37" t="str"/>
      <c r="EM280" s="37" t="str"/>
    </row>
    <row r="281">
      <c r="B281" s="37" t="str"/>
      <c r="C281" s="37" t="str"/>
      <c r="D281" s="37" t="str"/>
      <c r="E281" s="37" t="str"/>
      <c r="F281" s="37" t="str"/>
      <c r="G281" s="37" t="str"/>
      <c r="H281" s="37" t="str"/>
      <c r="I281" s="37" t="str"/>
      <c r="J281" s="37" t="str"/>
      <c r="K281" s="37" t="str"/>
      <c r="L281" s="37" t="str"/>
      <c r="M281" s="37" t="str"/>
      <c r="N281" s="37" t="str"/>
      <c r="O281" s="37" t="str"/>
      <c r="P281" s="37" t="str"/>
      <c r="Q281" s="37" t="str"/>
      <c r="R281" s="37" t="str"/>
      <c r="S281" s="37" t="str"/>
      <c r="T281" s="37" t="str"/>
      <c r="U281" s="37" t="str"/>
      <c r="V281" s="37" t="str"/>
      <c r="W281" s="37" t="str"/>
      <c r="X281" s="37" t="str"/>
      <c r="Y281" s="37" t="str"/>
      <c r="Z281" s="37" t="str"/>
      <c r="AA281" s="37" t="str"/>
      <c r="AB281" s="37" t="str"/>
      <c r="AC281" s="37" t="str"/>
      <c r="AD281" s="37" t="str"/>
      <c r="AE281" s="37" t="str"/>
      <c r="AF281" s="37" t="str"/>
      <c r="AG281" s="37" t="str"/>
      <c r="AH281" s="37" t="str"/>
      <c r="AI281" s="37" t="str"/>
      <c r="AJ281" s="37" t="str"/>
      <c r="AK281" s="37" t="str"/>
      <c r="AL281" s="37" t="str"/>
      <c r="AM281" s="37" t="str"/>
      <c r="AN281" s="37" t="str"/>
      <c r="AO281" s="37" t="str"/>
      <c r="AP281" s="37" t="str"/>
      <c r="AQ281" s="37" t="str"/>
      <c r="AR281" s="37" t="str"/>
      <c r="AS281" s="37" t="str"/>
      <c r="AT281" s="37" t="str"/>
      <c r="AU281" s="37" t="str"/>
      <c r="AV281" s="37" t="str"/>
      <c r="AW281" s="37" t="str"/>
      <c r="AX281" s="37" t="str"/>
      <c r="AY281" s="37" t="str"/>
      <c r="AZ281" s="37" t="str"/>
      <c r="BA281" s="37" t="str"/>
      <c r="BB281" s="37" t="str"/>
      <c r="BC281" s="37" t="str"/>
      <c r="BD281" s="37" t="str"/>
      <c r="BE281" s="37" t="str"/>
      <c r="BF281" s="37" t="str"/>
      <c r="BG281" s="37" t="str"/>
      <c r="BH281" s="37" t="str"/>
      <c r="BI281" s="37" t="str"/>
      <c r="BJ281" s="37" t="str"/>
      <c r="BK281" s="37" t="str"/>
      <c r="BL281" s="37" t="str"/>
      <c r="BM281" s="37" t="str"/>
      <c r="BN281" s="37" t="str"/>
      <c r="BO281" s="37" t="str"/>
      <c r="BP281" s="37" t="str"/>
      <c r="BQ281" s="37" t="str"/>
      <c r="BR281" s="37" t="str"/>
      <c r="BS281" s="37" t="str"/>
      <c r="BT281" s="37" t="str"/>
      <c r="BU281" s="37" t="str"/>
      <c r="BV281" s="37" t="str"/>
      <c r="BW281" s="37" t="str"/>
      <c r="BX281" s="37" t="str"/>
      <c r="BY281" s="37" t="str"/>
      <c r="BZ281" s="37" t="str"/>
      <c r="CA281" s="37" t="str"/>
      <c r="CB281" s="37" t="str"/>
      <c r="CC281" s="37" t="str"/>
      <c r="CD281" s="37" t="str"/>
      <c r="CE281" s="37" t="str"/>
      <c r="CF281" s="37" t="str"/>
      <c r="CG281" s="37" t="str"/>
      <c r="CH281" s="37" t="str"/>
      <c r="CI281" s="37" t="str"/>
      <c r="CJ281" s="37" t="str"/>
      <c r="CK281" s="37" t="str"/>
      <c r="CL281" s="37" t="str"/>
      <c r="CM281" s="37" t="str"/>
      <c r="CN281" s="37" t="str"/>
      <c r="CO281" s="37" t="str"/>
      <c r="CP281" s="37" t="str"/>
      <c r="CQ281" s="37" t="str"/>
      <c r="CR281" s="37" t="str"/>
      <c r="CS281" s="37" t="str"/>
      <c r="CT281" s="37" t="str"/>
      <c r="CU281" s="37" t="str"/>
      <c r="CV281" s="37" t="str"/>
      <c r="CW281" s="37" t="str"/>
      <c r="CX281" s="37" t="str"/>
      <c r="CY281" s="37" t="str"/>
      <c r="CZ281" s="37" t="str"/>
      <c r="DA281" s="37" t="str"/>
      <c r="DB281" s="37" t="str"/>
      <c r="DC281" s="37" t="str"/>
      <c r="DD281" s="37" t="str"/>
      <c r="DE281" s="37" t="str"/>
      <c r="DF281" s="37" t="str"/>
      <c r="DG281" s="37" t="str"/>
      <c r="DH281" s="37" t="str"/>
      <c r="DI281" s="37" t="str"/>
      <c r="DJ281" s="37" t="str"/>
      <c r="DK281" s="37" t="str"/>
      <c r="DL281" s="37" t="str"/>
      <c r="DM281" s="37" t="str"/>
      <c r="DN281" s="37" t="str"/>
      <c r="DO281" s="37" t="str"/>
      <c r="DP281" s="37" t="str"/>
      <c r="DQ281" s="37" t="str"/>
      <c r="DR281" s="37" t="str"/>
      <c r="DS281" s="37" t="str"/>
      <c r="DT281" s="37" t="str"/>
      <c r="DU281" s="37" t="str"/>
      <c r="DV281" s="37" t="str"/>
      <c r="DW281" s="37" t="str"/>
      <c r="DX281" s="37" t="str"/>
      <c r="DY281" s="37" t="str"/>
      <c r="DZ281" s="37" t="str"/>
      <c r="EA281" s="37" t="str"/>
      <c r="EB281" s="37" t="str"/>
      <c r="EC281" s="37" t="str"/>
      <c r="ED281" s="37" t="str"/>
      <c r="EE281" s="37" t="str"/>
      <c r="EF281" s="37" t="str"/>
      <c r="EG281" s="37" t="str"/>
      <c r="EH281" s="37" t="str"/>
      <c r="EI281" s="37" t="str"/>
      <c r="EJ281" s="37" t="str"/>
      <c r="EK281" s="37" t="str"/>
      <c r="EL281" s="37" t="str"/>
      <c r="EM281" s="37" t="str"/>
    </row>
    <row r="282">
      <c r="B282" s="37" t="str"/>
      <c r="C282" s="37" t="str"/>
      <c r="D282" s="37" t="str"/>
      <c r="E282" s="37" t="str"/>
      <c r="F282" s="37" t="str"/>
      <c r="G282" s="37" t="str"/>
      <c r="H282" s="37" t="str"/>
      <c r="I282" s="37" t="str"/>
      <c r="J282" s="37" t="str"/>
      <c r="K282" s="37" t="str"/>
      <c r="L282" s="37" t="str"/>
      <c r="M282" s="37" t="str"/>
      <c r="N282" s="37" t="str"/>
      <c r="O282" s="37" t="str"/>
      <c r="P282" s="37" t="str"/>
      <c r="Q282" s="37" t="str"/>
      <c r="R282" s="37" t="str"/>
      <c r="S282" s="37" t="str"/>
      <c r="T282" s="37" t="str"/>
      <c r="U282" s="37" t="str"/>
      <c r="V282" s="37" t="str"/>
      <c r="W282" s="37" t="str"/>
      <c r="X282" s="37" t="str"/>
      <c r="Y282" s="37" t="str"/>
      <c r="Z282" s="37" t="str"/>
      <c r="AA282" s="37" t="str"/>
      <c r="AB282" s="37" t="str"/>
      <c r="AC282" s="37" t="str"/>
      <c r="AD282" s="37" t="str"/>
      <c r="AE282" s="37" t="str"/>
      <c r="AF282" s="37" t="str"/>
      <c r="AG282" s="37" t="str"/>
      <c r="AH282" s="37" t="str"/>
      <c r="AI282" s="37" t="str"/>
      <c r="AJ282" s="37" t="str"/>
      <c r="AK282" s="37" t="str"/>
      <c r="AL282" s="37" t="str"/>
      <c r="AM282" s="37" t="str"/>
      <c r="AN282" s="37" t="str"/>
      <c r="AO282" s="37" t="str"/>
      <c r="AP282" s="37" t="str"/>
      <c r="AQ282" s="37" t="str"/>
      <c r="AR282" s="37" t="str"/>
      <c r="AS282" s="37" t="str"/>
      <c r="AT282" s="37" t="str"/>
      <c r="AU282" s="37" t="str"/>
      <c r="AV282" s="37" t="str"/>
      <c r="AW282" s="37" t="str"/>
      <c r="AX282" s="37" t="str"/>
      <c r="AY282" s="37" t="str"/>
      <c r="AZ282" s="37" t="str"/>
      <c r="BA282" s="37" t="str"/>
      <c r="BB282" s="37" t="str"/>
      <c r="BC282" s="37" t="str"/>
      <c r="BD282" s="37" t="str"/>
      <c r="BE282" s="37" t="str"/>
      <c r="BF282" s="37" t="str"/>
      <c r="BG282" s="37" t="str"/>
      <c r="BH282" s="37" t="str"/>
      <c r="BI282" s="37" t="str"/>
      <c r="BJ282" s="37" t="str"/>
      <c r="BK282" s="37" t="str"/>
      <c r="BL282" s="37" t="str"/>
      <c r="BM282" s="37" t="str"/>
      <c r="BN282" s="37" t="str"/>
      <c r="BO282" s="37" t="str"/>
      <c r="BP282" s="37" t="str"/>
      <c r="BQ282" s="37" t="str"/>
      <c r="BR282" s="37" t="str"/>
      <c r="BS282" s="37" t="str"/>
      <c r="BT282" s="37" t="str"/>
      <c r="BU282" s="37" t="str"/>
      <c r="BV282" s="37" t="str"/>
      <c r="BW282" s="37" t="str"/>
      <c r="BX282" s="37" t="str"/>
      <c r="BY282" s="37" t="str"/>
      <c r="BZ282" s="37" t="str"/>
      <c r="CA282" s="37" t="str"/>
      <c r="CB282" s="37" t="str"/>
      <c r="CC282" s="37" t="str"/>
      <c r="CD282" s="37" t="str"/>
      <c r="CE282" s="37" t="str"/>
      <c r="CF282" s="37" t="str"/>
      <c r="CG282" s="37" t="str"/>
      <c r="CH282" s="37" t="str"/>
      <c r="CI282" s="37" t="str"/>
      <c r="CJ282" s="37" t="str"/>
      <c r="CK282" s="37" t="str"/>
      <c r="CL282" s="37" t="str"/>
      <c r="CM282" s="37" t="str"/>
      <c r="CN282" s="37" t="str"/>
      <c r="CO282" s="37" t="str"/>
      <c r="CP282" s="37" t="str"/>
      <c r="CQ282" s="37" t="str"/>
      <c r="CR282" s="37" t="str"/>
      <c r="CS282" s="37" t="str"/>
      <c r="CT282" s="37" t="str"/>
      <c r="CU282" s="37" t="str"/>
      <c r="CV282" s="37" t="str"/>
      <c r="CW282" s="37" t="str"/>
      <c r="CX282" s="37" t="str"/>
      <c r="CY282" s="37" t="str"/>
      <c r="CZ282" s="37" t="str"/>
      <c r="DA282" s="37" t="str"/>
      <c r="DB282" s="37" t="str"/>
      <c r="DC282" s="37" t="str"/>
      <c r="DD282" s="37" t="str"/>
      <c r="DE282" s="37" t="str"/>
      <c r="DF282" s="37" t="str"/>
      <c r="DG282" s="37" t="str"/>
      <c r="DH282" s="37" t="str"/>
      <c r="DI282" s="37" t="str"/>
      <c r="DJ282" s="37" t="str"/>
      <c r="DK282" s="37" t="str"/>
      <c r="DL282" s="37" t="str"/>
      <c r="DM282" s="37" t="str"/>
      <c r="DN282" s="37" t="str"/>
      <c r="DO282" s="37" t="str"/>
      <c r="DP282" s="37" t="str"/>
      <c r="DQ282" s="37" t="str"/>
      <c r="DR282" s="37" t="str"/>
      <c r="DS282" s="37" t="str"/>
      <c r="DT282" s="37" t="str"/>
      <c r="DU282" s="37" t="str"/>
      <c r="DV282" s="37" t="str"/>
      <c r="DW282" s="37" t="str"/>
      <c r="DX282" s="37" t="str"/>
      <c r="DY282" s="37" t="str"/>
      <c r="DZ282" s="37" t="str"/>
      <c r="EA282" s="37" t="str"/>
      <c r="EB282" s="37" t="str"/>
      <c r="EC282" s="37" t="str"/>
      <c r="ED282" s="37" t="str"/>
      <c r="EE282" s="37" t="str"/>
      <c r="EF282" s="37" t="str"/>
      <c r="EG282" s="37" t="str"/>
      <c r="EH282" s="37" t="str"/>
      <c r="EI282" s="37" t="str"/>
      <c r="EJ282" s="37" t="str"/>
      <c r="EK282" s="37" t="str"/>
      <c r="EL282" s="37" t="str"/>
      <c r="EM282" s="37" t="str"/>
    </row>
    <row r="283">
      <c r="B283" s="37" t="str"/>
      <c r="C283" s="37" t="str"/>
      <c r="D283" s="37" t="str"/>
      <c r="E283" s="37" t="str"/>
      <c r="F283" s="37" t="str"/>
      <c r="G283" s="37" t="str"/>
      <c r="H283" s="37" t="str"/>
      <c r="I283" s="37" t="str"/>
      <c r="J283" s="37" t="str"/>
      <c r="K283" s="37" t="str"/>
      <c r="L283" s="37" t="str"/>
      <c r="M283" s="37" t="str"/>
      <c r="N283" s="37" t="str"/>
      <c r="O283" s="37" t="str"/>
      <c r="P283" s="37" t="str"/>
      <c r="Q283" s="37" t="str"/>
      <c r="R283" s="37" t="str"/>
      <c r="S283" s="37" t="str"/>
      <c r="T283" s="37" t="str"/>
      <c r="U283" s="37" t="str"/>
      <c r="V283" s="37" t="str"/>
      <c r="W283" s="37" t="str"/>
      <c r="X283" s="37" t="str"/>
      <c r="Y283" s="37" t="str"/>
      <c r="Z283" s="37" t="str"/>
      <c r="AA283" s="37" t="str"/>
      <c r="AB283" s="37" t="str"/>
      <c r="AC283" s="37" t="str"/>
      <c r="AD283" s="37" t="str"/>
      <c r="AE283" s="37" t="str"/>
      <c r="AF283" s="37" t="str"/>
      <c r="AG283" s="37" t="str"/>
      <c r="AH283" s="37" t="str"/>
      <c r="AI283" s="37" t="str"/>
      <c r="AJ283" s="37" t="str"/>
      <c r="AK283" s="37" t="str"/>
      <c r="AL283" s="37" t="str"/>
      <c r="AM283" s="37" t="str"/>
      <c r="AN283" s="37" t="str"/>
      <c r="AO283" s="37" t="str"/>
      <c r="AP283" s="37" t="str"/>
      <c r="AQ283" s="37" t="str"/>
      <c r="AR283" s="37" t="str"/>
      <c r="AS283" s="37" t="str"/>
      <c r="AT283" s="37" t="str"/>
      <c r="AU283" s="37" t="str"/>
      <c r="AV283" s="37" t="str"/>
      <c r="AW283" s="37" t="str"/>
      <c r="AX283" s="37" t="str"/>
      <c r="AY283" s="37" t="str"/>
      <c r="AZ283" s="37" t="str"/>
      <c r="BA283" s="37" t="str"/>
      <c r="BB283" s="37" t="str"/>
      <c r="BC283" s="37" t="str"/>
      <c r="BD283" s="37" t="str"/>
      <c r="BE283" s="37" t="str"/>
      <c r="BF283" s="37" t="str"/>
      <c r="BG283" s="37" t="str"/>
      <c r="BH283" s="37" t="str"/>
      <c r="BI283" s="37" t="str"/>
      <c r="BJ283" s="37" t="str"/>
      <c r="BK283" s="37" t="str"/>
      <c r="BL283" s="37" t="str"/>
      <c r="BM283" s="37" t="str"/>
      <c r="BN283" s="37" t="str"/>
      <c r="BO283" s="37" t="str"/>
      <c r="BP283" s="37" t="str"/>
      <c r="BQ283" s="37" t="str"/>
      <c r="BR283" s="37" t="str"/>
      <c r="BS283" s="37" t="str"/>
      <c r="BT283" s="37" t="str"/>
      <c r="BU283" s="37" t="str"/>
      <c r="BV283" s="37" t="str"/>
      <c r="BW283" s="37" t="str"/>
      <c r="BX283" s="37" t="str"/>
      <c r="BY283" s="37" t="str"/>
      <c r="BZ283" s="37" t="str"/>
      <c r="CA283" s="37" t="str"/>
      <c r="CB283" s="37" t="str"/>
      <c r="CC283" s="37" t="str"/>
      <c r="CD283" s="37" t="str"/>
      <c r="CE283" s="37" t="str"/>
      <c r="CF283" s="37" t="str"/>
      <c r="CG283" s="37" t="str"/>
      <c r="CH283" s="37" t="str"/>
      <c r="CI283" s="37" t="str"/>
      <c r="CJ283" s="37" t="str"/>
      <c r="CK283" s="37" t="str"/>
      <c r="CL283" s="37" t="str"/>
      <c r="CM283" s="37" t="str"/>
      <c r="CN283" s="37" t="str"/>
      <c r="CO283" s="37" t="str"/>
      <c r="CP283" s="37" t="str"/>
      <c r="CQ283" s="37" t="str"/>
      <c r="CR283" s="37" t="str"/>
      <c r="CS283" s="37" t="str"/>
      <c r="CT283" s="37" t="str"/>
      <c r="CU283" s="37" t="str"/>
      <c r="CV283" s="37" t="str"/>
      <c r="CW283" s="37" t="str"/>
      <c r="CX283" s="37" t="str"/>
      <c r="CY283" s="37" t="str"/>
      <c r="CZ283" s="37" t="str"/>
      <c r="DA283" s="37" t="str"/>
      <c r="DB283" s="37" t="str"/>
      <c r="DC283" s="37" t="str"/>
      <c r="DD283" s="37" t="str"/>
      <c r="DE283" s="37" t="str"/>
      <c r="DF283" s="37" t="str"/>
      <c r="DG283" s="37" t="str"/>
      <c r="DH283" s="37" t="str"/>
      <c r="DI283" s="37" t="str"/>
      <c r="DJ283" s="37" t="str"/>
      <c r="DK283" s="37" t="str"/>
      <c r="DL283" s="37" t="str"/>
      <c r="DM283" s="37" t="str"/>
      <c r="DN283" s="37" t="str"/>
      <c r="DO283" s="37" t="str"/>
      <c r="DP283" s="37" t="str"/>
      <c r="DQ283" s="37" t="str"/>
      <c r="DR283" s="37" t="str"/>
      <c r="DS283" s="37" t="str"/>
      <c r="DT283" s="37" t="str"/>
      <c r="DU283" s="37" t="str"/>
      <c r="DV283" s="37" t="str"/>
      <c r="DW283" s="37" t="str"/>
      <c r="DX283" s="37" t="str"/>
      <c r="DY283" s="37" t="str"/>
      <c r="DZ283" s="37" t="str"/>
      <c r="EA283" s="37" t="str"/>
      <c r="EB283" s="37" t="str"/>
      <c r="EC283" s="37" t="str"/>
      <c r="ED283" s="37" t="str"/>
      <c r="EE283" s="37" t="str"/>
      <c r="EF283" s="37" t="str"/>
      <c r="EG283" s="37" t="str"/>
      <c r="EH283" s="37" t="str"/>
      <c r="EI283" s="37" t="str"/>
      <c r="EJ283" s="37" t="str"/>
      <c r="EK283" s="37" t="str"/>
      <c r="EL283" s="37" t="str"/>
      <c r="EM283" s="37" t="str"/>
    </row>
    <row r="284">
      <c r="B284" s="37" t="str"/>
      <c r="C284" s="37" t="str"/>
      <c r="D284" s="37" t="str"/>
      <c r="E284" s="37" t="str"/>
      <c r="F284" s="37" t="str"/>
      <c r="G284" s="37" t="str"/>
      <c r="H284" s="37" t="str"/>
      <c r="I284" s="37" t="str"/>
      <c r="J284" s="37" t="str"/>
      <c r="K284" s="37" t="str"/>
      <c r="L284" s="37" t="str"/>
      <c r="M284" s="37" t="str"/>
      <c r="N284" s="37" t="str"/>
      <c r="O284" s="37" t="str"/>
      <c r="P284" s="37" t="str"/>
      <c r="Q284" s="37" t="str"/>
      <c r="R284" s="37" t="str"/>
      <c r="S284" s="37" t="str"/>
      <c r="T284" s="37" t="str"/>
      <c r="U284" s="37" t="str"/>
      <c r="V284" s="37" t="str"/>
      <c r="W284" s="37" t="str"/>
      <c r="X284" s="37" t="str"/>
      <c r="Y284" s="37" t="str"/>
      <c r="Z284" s="37" t="str"/>
      <c r="AA284" s="37" t="str"/>
      <c r="AB284" s="37" t="str"/>
      <c r="AC284" s="37" t="str"/>
      <c r="AD284" s="37" t="str"/>
      <c r="AE284" s="37" t="str"/>
      <c r="AF284" s="37" t="str"/>
      <c r="AG284" s="37" t="str"/>
      <c r="AH284" s="37" t="str"/>
      <c r="AI284" s="37" t="str"/>
      <c r="AJ284" s="37" t="str"/>
      <c r="AK284" s="37" t="str"/>
      <c r="AL284" s="37" t="str"/>
      <c r="AM284" s="37" t="str"/>
      <c r="AN284" s="37" t="str"/>
      <c r="AO284" s="37" t="str"/>
      <c r="AP284" s="37" t="str"/>
      <c r="AQ284" s="37" t="str"/>
      <c r="AR284" s="37" t="str"/>
      <c r="AS284" s="37" t="str"/>
      <c r="AT284" s="37" t="str"/>
      <c r="AU284" s="37" t="str"/>
      <c r="AV284" s="37" t="str"/>
      <c r="AW284" s="37" t="str"/>
      <c r="AX284" s="37" t="str"/>
      <c r="AY284" s="37" t="str"/>
      <c r="AZ284" s="37" t="str"/>
      <c r="BA284" s="37" t="str"/>
      <c r="BB284" s="37" t="str"/>
      <c r="BC284" s="37" t="str"/>
      <c r="BD284" s="37" t="str"/>
      <c r="BE284" s="37" t="str"/>
      <c r="BF284" s="37" t="str"/>
      <c r="BG284" s="37" t="str"/>
      <c r="BH284" s="37" t="str"/>
      <c r="BI284" s="37" t="str"/>
      <c r="BJ284" s="37" t="str"/>
      <c r="BK284" s="37" t="str"/>
      <c r="BL284" s="37" t="str"/>
      <c r="BM284" s="37" t="str"/>
      <c r="BN284" s="37" t="str"/>
      <c r="BO284" s="37" t="str"/>
      <c r="BP284" s="37" t="str"/>
      <c r="BQ284" s="37" t="str"/>
      <c r="BR284" s="37" t="str"/>
      <c r="BS284" s="37" t="str"/>
      <c r="BT284" s="37" t="str"/>
      <c r="BU284" s="37" t="str"/>
      <c r="BV284" s="37" t="str"/>
      <c r="BW284" s="37" t="str"/>
      <c r="BX284" s="37" t="str"/>
      <c r="BY284" s="37" t="str"/>
      <c r="BZ284" s="37" t="str"/>
      <c r="CA284" s="37" t="str"/>
      <c r="CB284" s="37" t="str"/>
      <c r="CC284" s="37" t="str"/>
      <c r="CD284" s="37" t="str"/>
      <c r="CE284" s="37" t="str"/>
      <c r="CF284" s="37" t="str"/>
      <c r="CG284" s="37" t="str"/>
      <c r="CH284" s="37" t="str"/>
      <c r="CI284" s="37" t="str"/>
      <c r="CJ284" s="37" t="str"/>
      <c r="CK284" s="37" t="str"/>
      <c r="CL284" s="37" t="str"/>
      <c r="CM284" s="37" t="str"/>
      <c r="CN284" s="37" t="str"/>
      <c r="CO284" s="37" t="str"/>
      <c r="CP284" s="37" t="str"/>
      <c r="CQ284" s="37" t="str"/>
      <c r="CR284" s="37" t="str"/>
      <c r="CS284" s="37" t="str"/>
      <c r="CT284" s="37" t="str"/>
      <c r="CU284" s="37" t="str"/>
      <c r="CV284" s="37" t="str"/>
      <c r="CW284" s="37" t="str"/>
      <c r="CX284" s="37" t="str"/>
      <c r="CY284" s="37" t="str"/>
      <c r="CZ284" s="37" t="str"/>
      <c r="DA284" s="37" t="str"/>
      <c r="DB284" s="37" t="str"/>
      <c r="DC284" s="37" t="str"/>
      <c r="DD284" s="37" t="str"/>
      <c r="DE284" s="37" t="str"/>
      <c r="DF284" s="37" t="str"/>
      <c r="DG284" s="37" t="str"/>
      <c r="DH284" s="37" t="str"/>
      <c r="DI284" s="37" t="str"/>
      <c r="DJ284" s="37" t="str"/>
      <c r="DK284" s="37" t="str"/>
      <c r="DL284" s="37" t="str"/>
      <c r="DM284" s="37" t="str"/>
      <c r="DN284" s="37" t="str"/>
      <c r="DO284" s="37" t="str"/>
      <c r="DP284" s="37" t="str"/>
      <c r="DQ284" s="37" t="str"/>
      <c r="DR284" s="37" t="str"/>
      <c r="DS284" s="37" t="str"/>
      <c r="DT284" s="37" t="str"/>
      <c r="DU284" s="37" t="str"/>
      <c r="DV284" s="37" t="str"/>
      <c r="DW284" s="37" t="str"/>
      <c r="DX284" s="37" t="str"/>
      <c r="DY284" s="37" t="str"/>
      <c r="DZ284" s="37" t="str"/>
      <c r="EA284" s="37" t="str"/>
      <c r="EB284" s="37" t="str"/>
      <c r="EC284" s="37" t="str"/>
      <c r="ED284" s="37" t="str"/>
      <c r="EE284" s="37" t="str"/>
      <c r="EF284" s="37" t="str"/>
      <c r="EG284" s="37" t="str"/>
      <c r="EH284" s="37" t="str"/>
      <c r="EI284" s="37" t="str"/>
      <c r="EJ284" s="37" t="str"/>
      <c r="EK284" s="37" t="str"/>
      <c r="EL284" s="37" t="str"/>
      <c r="EM284" s="37" t="str"/>
    </row>
    <row r="285">
      <c r="B285" s="37" t="str"/>
      <c r="C285" s="37" t="str"/>
      <c r="D285" s="37" t="str"/>
      <c r="E285" s="37" t="str"/>
      <c r="F285" s="37" t="str"/>
      <c r="G285" s="37" t="str"/>
      <c r="H285" s="37" t="str"/>
      <c r="I285" s="37" t="str"/>
      <c r="J285" s="37" t="str"/>
      <c r="K285" s="37" t="str"/>
      <c r="L285" s="37" t="str"/>
      <c r="M285" s="37" t="str"/>
      <c r="N285" s="37" t="str"/>
      <c r="O285" s="37" t="str"/>
      <c r="P285" s="37" t="str"/>
      <c r="Q285" s="37" t="str"/>
      <c r="R285" s="37" t="str"/>
      <c r="S285" s="37" t="str"/>
      <c r="T285" s="37" t="str"/>
      <c r="U285" s="37" t="str"/>
      <c r="V285" s="37" t="str"/>
      <c r="W285" s="37" t="str"/>
      <c r="X285" s="37" t="str"/>
      <c r="Y285" s="37" t="str"/>
      <c r="Z285" s="37" t="str"/>
      <c r="AA285" s="37" t="str"/>
      <c r="AB285" s="37" t="str"/>
      <c r="AC285" s="37" t="str"/>
      <c r="AD285" s="37" t="str"/>
      <c r="AE285" s="37" t="str"/>
      <c r="AF285" s="37" t="str"/>
      <c r="AG285" s="37" t="str"/>
      <c r="AH285" s="37" t="str"/>
      <c r="AI285" s="37" t="str"/>
      <c r="AJ285" s="37" t="str"/>
      <c r="AK285" s="37" t="str"/>
      <c r="AL285" s="37" t="str"/>
      <c r="AM285" s="37" t="str"/>
      <c r="AN285" s="37" t="str"/>
      <c r="AO285" s="37" t="str"/>
      <c r="AP285" s="37" t="str"/>
      <c r="AQ285" s="37" t="str"/>
      <c r="AR285" s="37" t="str"/>
      <c r="AS285" s="37" t="str"/>
      <c r="AT285" s="37" t="str"/>
      <c r="AU285" s="37" t="str"/>
      <c r="AV285" s="37" t="str"/>
      <c r="AW285" s="37" t="str"/>
      <c r="AX285" s="37" t="str"/>
      <c r="AY285" s="37" t="str"/>
      <c r="AZ285" s="37" t="str"/>
      <c r="BA285" s="37" t="str"/>
      <c r="BB285" s="37" t="str"/>
      <c r="BC285" s="37" t="str"/>
      <c r="BD285" s="37" t="str"/>
      <c r="BE285" s="37" t="str"/>
      <c r="BF285" s="37" t="str"/>
      <c r="BG285" s="37" t="str"/>
      <c r="BH285" s="37" t="str"/>
      <c r="BI285" s="37" t="str"/>
      <c r="BJ285" s="37" t="str"/>
      <c r="BK285" s="37" t="str"/>
      <c r="BL285" s="37" t="str"/>
      <c r="BM285" s="37" t="str"/>
      <c r="BN285" s="37" t="str"/>
      <c r="BO285" s="37" t="str"/>
      <c r="BP285" s="37" t="str"/>
      <c r="BQ285" s="37" t="str"/>
      <c r="BR285" s="37" t="str"/>
      <c r="BS285" s="37" t="str"/>
      <c r="BT285" s="37" t="str"/>
      <c r="BU285" s="37" t="str"/>
      <c r="BV285" s="37" t="str"/>
      <c r="BW285" s="37" t="str"/>
      <c r="BX285" s="37" t="str"/>
      <c r="BY285" s="37" t="str"/>
      <c r="BZ285" s="37" t="str"/>
      <c r="CA285" s="37" t="str"/>
      <c r="CB285" s="37" t="str"/>
      <c r="CC285" s="37" t="str"/>
      <c r="CD285" s="37" t="str"/>
      <c r="CE285" s="37" t="str"/>
      <c r="CF285" s="37" t="str"/>
      <c r="CG285" s="37" t="str"/>
      <c r="CH285" s="37" t="str"/>
      <c r="CI285" s="37" t="str"/>
      <c r="CJ285" s="37" t="str"/>
      <c r="CK285" s="37" t="str"/>
      <c r="CL285" s="37" t="str"/>
      <c r="CM285" s="37" t="str"/>
      <c r="CN285" s="37" t="str"/>
      <c r="CO285" s="37" t="str"/>
      <c r="CP285" s="37" t="str"/>
      <c r="CQ285" s="37" t="str"/>
      <c r="CR285" s="37" t="str"/>
      <c r="CS285" s="37" t="str"/>
      <c r="CT285" s="37" t="str"/>
      <c r="CU285" s="37" t="str"/>
      <c r="CV285" s="37" t="str"/>
      <c r="CW285" s="37" t="str"/>
      <c r="CX285" s="37" t="str"/>
      <c r="CY285" s="37" t="str"/>
      <c r="CZ285" s="37" t="str"/>
      <c r="DA285" s="37" t="str"/>
      <c r="DB285" s="37" t="str"/>
      <c r="DC285" s="37" t="str"/>
      <c r="DD285" s="37" t="str"/>
      <c r="DE285" s="37" t="str"/>
      <c r="DF285" s="37" t="str"/>
      <c r="DG285" s="37" t="str"/>
      <c r="DH285" s="37" t="str"/>
      <c r="DI285" s="37" t="str"/>
      <c r="DJ285" s="37" t="str"/>
      <c r="DK285" s="37" t="str"/>
      <c r="DL285" s="37" t="str"/>
      <c r="DM285" s="37" t="str"/>
      <c r="DN285" s="37" t="str"/>
      <c r="DO285" s="37" t="str"/>
      <c r="DP285" s="37" t="str"/>
      <c r="DQ285" s="37" t="str"/>
      <c r="DR285" s="37" t="str"/>
      <c r="DS285" s="37" t="str"/>
      <c r="DT285" s="37" t="str"/>
      <c r="DU285" s="37" t="str"/>
      <c r="DV285" s="37" t="str"/>
      <c r="DW285" s="37" t="str"/>
      <c r="DX285" s="37" t="str"/>
      <c r="DY285" s="37" t="str"/>
      <c r="DZ285" s="37" t="str"/>
      <c r="EA285" s="37" t="str"/>
      <c r="EB285" s="37" t="str"/>
      <c r="EC285" s="37" t="str"/>
      <c r="ED285" s="37" t="str"/>
      <c r="EE285" s="37" t="str"/>
      <c r="EF285" s="37" t="str"/>
      <c r="EG285" s="37" t="str"/>
      <c r="EH285" s="37" t="str"/>
      <c r="EI285" s="37" t="str"/>
      <c r="EJ285" s="37" t="str"/>
      <c r="EK285" s="37" t="str"/>
      <c r="EL285" s="37" t="str"/>
      <c r="EM285" s="37" t="str"/>
    </row>
    <row r="286">
      <c r="B286" s="37" t="str"/>
      <c r="C286" s="37" t="str"/>
      <c r="D286" s="37" t="str"/>
      <c r="E286" s="37" t="str"/>
      <c r="F286" s="37" t="str"/>
      <c r="G286" s="37" t="str"/>
      <c r="H286" s="37" t="str"/>
      <c r="I286" s="37" t="str"/>
      <c r="J286" s="37" t="str"/>
      <c r="K286" s="37" t="str"/>
      <c r="L286" s="37" t="str"/>
      <c r="M286" s="37" t="str"/>
      <c r="N286" s="37" t="str"/>
      <c r="O286" s="37" t="str"/>
      <c r="P286" s="37" t="str"/>
      <c r="Q286" s="37" t="str"/>
      <c r="R286" s="37" t="str"/>
      <c r="S286" s="37" t="str"/>
      <c r="T286" s="37" t="str"/>
      <c r="U286" s="37" t="str"/>
      <c r="V286" s="37" t="str"/>
      <c r="W286" s="37" t="str"/>
      <c r="X286" s="37" t="str"/>
      <c r="Y286" s="37" t="str"/>
      <c r="Z286" s="37" t="str"/>
      <c r="AA286" s="37" t="str"/>
      <c r="AB286" s="37" t="str"/>
      <c r="AC286" s="37" t="str"/>
      <c r="AD286" s="37" t="str"/>
      <c r="AE286" s="37" t="str"/>
      <c r="AF286" s="37" t="str"/>
      <c r="AG286" s="37" t="str"/>
      <c r="AH286" s="37" t="str"/>
      <c r="AI286" s="37" t="str"/>
      <c r="AJ286" s="37" t="str"/>
      <c r="AK286" s="37" t="str"/>
      <c r="AL286" s="37" t="str"/>
      <c r="AM286" s="37" t="str"/>
      <c r="AN286" s="37" t="str"/>
      <c r="AO286" s="37" t="str"/>
      <c r="AP286" s="37" t="str"/>
      <c r="AQ286" s="37" t="str"/>
      <c r="AR286" s="37" t="str"/>
      <c r="AS286" s="37" t="str"/>
      <c r="AT286" s="37" t="str"/>
      <c r="AU286" s="37" t="str"/>
      <c r="AV286" s="37" t="str"/>
      <c r="AW286" s="37" t="str"/>
      <c r="AX286" s="37" t="str"/>
      <c r="AY286" s="37" t="str"/>
      <c r="AZ286" s="37" t="str"/>
      <c r="BA286" s="37" t="str"/>
      <c r="BB286" s="37" t="str"/>
      <c r="BC286" s="37" t="str"/>
      <c r="BD286" s="37" t="str"/>
      <c r="BE286" s="37" t="str"/>
      <c r="BF286" s="37" t="str"/>
      <c r="BG286" s="37" t="str"/>
      <c r="BH286" s="37" t="str"/>
      <c r="BI286" s="37" t="str"/>
      <c r="BJ286" s="37" t="str"/>
      <c r="BK286" s="37" t="str"/>
      <c r="BL286" s="37" t="str"/>
      <c r="BM286" s="37" t="str"/>
      <c r="BN286" s="37" t="str"/>
      <c r="BO286" s="37" t="str"/>
      <c r="BP286" s="37" t="str"/>
      <c r="BQ286" s="37" t="str"/>
      <c r="BR286" s="37" t="str"/>
      <c r="BS286" s="37" t="str"/>
      <c r="BT286" s="37" t="str"/>
      <c r="BU286" s="37" t="str"/>
      <c r="BV286" s="37" t="str"/>
      <c r="BW286" s="37" t="str"/>
      <c r="BX286" s="37" t="str"/>
      <c r="BY286" s="37" t="str"/>
      <c r="BZ286" s="37" t="str"/>
      <c r="CA286" s="37" t="str"/>
      <c r="CB286" s="37" t="str"/>
      <c r="CC286" s="37" t="str"/>
      <c r="CD286" s="37" t="str"/>
      <c r="CE286" s="37" t="str"/>
      <c r="CF286" s="37" t="str"/>
      <c r="CG286" s="37" t="str"/>
      <c r="CH286" s="37" t="str"/>
      <c r="CI286" s="37" t="str"/>
      <c r="CJ286" s="37" t="str"/>
      <c r="CK286" s="37" t="str"/>
      <c r="CL286" s="37" t="str"/>
      <c r="CM286" s="37" t="str"/>
      <c r="CN286" s="37" t="str"/>
      <c r="CO286" s="37" t="str"/>
      <c r="CP286" s="37" t="str"/>
      <c r="CQ286" s="37" t="str"/>
      <c r="CR286" s="37" t="str"/>
      <c r="CS286" s="37" t="str"/>
      <c r="CT286" s="37" t="str"/>
      <c r="CU286" s="37" t="str"/>
      <c r="CV286" s="37" t="str"/>
      <c r="CW286" s="37" t="str"/>
      <c r="CX286" s="37" t="str"/>
      <c r="CY286" s="37" t="str"/>
      <c r="CZ286" s="37" t="str"/>
      <c r="DA286" s="37" t="str"/>
      <c r="DB286" s="37" t="str"/>
      <c r="DC286" s="37" t="str"/>
      <c r="DD286" s="37" t="str"/>
      <c r="DE286" s="37" t="str"/>
      <c r="DF286" s="37" t="str"/>
      <c r="DG286" s="37" t="str"/>
      <c r="DH286" s="37" t="str"/>
      <c r="DI286" s="37" t="str"/>
      <c r="DJ286" s="37" t="str"/>
      <c r="DK286" s="37" t="str"/>
      <c r="DL286" s="37" t="str"/>
      <c r="DM286" s="37" t="str"/>
      <c r="DN286" s="37" t="str"/>
      <c r="DO286" s="37" t="str"/>
      <c r="DP286" s="37" t="str"/>
      <c r="DQ286" s="37" t="str"/>
      <c r="DR286" s="37" t="str"/>
      <c r="DS286" s="37" t="str"/>
      <c r="DT286" s="37" t="str"/>
      <c r="DU286" s="37" t="str"/>
      <c r="DV286" s="37" t="str"/>
      <c r="DW286" s="37" t="str"/>
      <c r="DX286" s="37" t="str"/>
      <c r="DY286" s="37" t="str"/>
      <c r="DZ286" s="37" t="str"/>
      <c r="EA286" s="37" t="str"/>
      <c r="EB286" s="37" t="str"/>
      <c r="EC286" s="37" t="str"/>
      <c r="ED286" s="37" t="str"/>
      <c r="EE286" s="37" t="str"/>
      <c r="EF286" s="37" t="str"/>
      <c r="EG286" s="37" t="str"/>
      <c r="EH286" s="37" t="str"/>
      <c r="EI286" s="37" t="str"/>
      <c r="EJ286" s="37" t="str"/>
      <c r="EK286" s="37" t="str"/>
      <c r="EL286" s="37" t="str"/>
      <c r="EM286" s="37" t="str"/>
    </row>
    <row r="287">
      <c r="B287" s="37" t="str"/>
      <c r="C287" s="37" t="str"/>
      <c r="D287" s="37" t="str"/>
      <c r="E287" s="37" t="str"/>
      <c r="F287" s="37" t="str"/>
      <c r="G287" s="37" t="str"/>
      <c r="H287" s="37" t="str"/>
      <c r="I287" s="37" t="str"/>
      <c r="J287" s="37" t="str"/>
      <c r="K287" s="37" t="str"/>
      <c r="L287" s="37" t="str"/>
      <c r="M287" s="37" t="str"/>
      <c r="N287" s="37" t="str"/>
      <c r="O287" s="37" t="str"/>
      <c r="P287" s="37" t="str"/>
      <c r="Q287" s="37" t="str"/>
      <c r="R287" s="37" t="str"/>
      <c r="S287" s="37" t="str"/>
      <c r="T287" s="37" t="str"/>
      <c r="U287" s="37" t="str"/>
      <c r="V287" s="37" t="str"/>
      <c r="W287" s="37" t="str"/>
      <c r="X287" s="37" t="str"/>
      <c r="Y287" s="37" t="str"/>
      <c r="Z287" s="37" t="str"/>
      <c r="AA287" s="37" t="str"/>
      <c r="AB287" s="37" t="str"/>
      <c r="AC287" s="37" t="str"/>
      <c r="AD287" s="37" t="str"/>
      <c r="AE287" s="37" t="str"/>
      <c r="AF287" s="37" t="str"/>
      <c r="AG287" s="37" t="str"/>
      <c r="AH287" s="37" t="str"/>
      <c r="AI287" s="37" t="str"/>
      <c r="AJ287" s="37" t="str"/>
      <c r="AK287" s="37" t="str"/>
      <c r="AL287" s="37" t="str"/>
      <c r="AM287" s="37" t="str"/>
      <c r="AN287" s="37" t="str"/>
      <c r="AO287" s="37" t="str"/>
      <c r="AP287" s="37" t="str"/>
      <c r="AQ287" s="37" t="str"/>
      <c r="AR287" s="37" t="str"/>
      <c r="AS287" s="37" t="str"/>
      <c r="AT287" s="37" t="str"/>
      <c r="AU287" s="37" t="str"/>
      <c r="AV287" s="37" t="str"/>
      <c r="AW287" s="37" t="str"/>
      <c r="AX287" s="37" t="str"/>
      <c r="AY287" s="37" t="str"/>
      <c r="AZ287" s="37" t="str"/>
      <c r="BA287" s="37" t="str"/>
      <c r="BB287" s="37" t="str"/>
      <c r="BC287" s="37" t="str"/>
      <c r="BD287" s="37" t="str"/>
      <c r="BE287" s="37" t="str"/>
      <c r="BF287" s="37" t="str"/>
      <c r="BG287" s="37" t="str"/>
      <c r="BH287" s="37" t="str"/>
      <c r="BI287" s="37" t="str"/>
      <c r="BJ287" s="37" t="str"/>
      <c r="BK287" s="37" t="str"/>
      <c r="BL287" s="37" t="str"/>
      <c r="BM287" s="37" t="str"/>
      <c r="BN287" s="37" t="str"/>
      <c r="BO287" s="37" t="str"/>
      <c r="BP287" s="37" t="str"/>
      <c r="BQ287" s="37" t="str"/>
      <c r="BR287" s="37" t="str"/>
      <c r="BS287" s="37" t="str"/>
      <c r="BT287" s="37" t="str"/>
      <c r="BU287" s="37" t="str"/>
      <c r="BV287" s="37" t="str"/>
      <c r="BW287" s="37" t="str"/>
      <c r="BX287" s="37" t="str"/>
      <c r="BY287" s="37" t="str"/>
      <c r="BZ287" s="37" t="str"/>
      <c r="CA287" s="37" t="str"/>
      <c r="CB287" s="37" t="str"/>
      <c r="CC287" s="37" t="str"/>
      <c r="CD287" s="37" t="str"/>
      <c r="CE287" s="37" t="str"/>
      <c r="CF287" s="37" t="str"/>
      <c r="CG287" s="37" t="str"/>
      <c r="CH287" s="37" t="str"/>
      <c r="CI287" s="37" t="str"/>
      <c r="CJ287" s="37" t="str"/>
      <c r="CK287" s="37" t="str"/>
      <c r="CL287" s="37" t="str"/>
      <c r="CM287" s="37" t="str"/>
      <c r="CN287" s="37" t="str"/>
      <c r="CO287" s="37" t="str"/>
      <c r="CP287" s="37" t="str"/>
      <c r="CQ287" s="37" t="str"/>
      <c r="CR287" s="37" t="str"/>
      <c r="CS287" s="37" t="str"/>
      <c r="CT287" s="37" t="str"/>
      <c r="CU287" s="37" t="str"/>
      <c r="CV287" s="37" t="str"/>
      <c r="CW287" s="37" t="str"/>
      <c r="CX287" s="37" t="str"/>
      <c r="CY287" s="37" t="str"/>
      <c r="CZ287" s="37" t="str"/>
      <c r="DA287" s="37" t="str"/>
      <c r="DB287" s="37" t="str"/>
      <c r="DC287" s="37" t="str"/>
      <c r="DD287" s="37" t="str"/>
      <c r="DE287" s="37" t="str"/>
      <c r="DF287" s="37" t="str"/>
      <c r="DG287" s="37" t="str"/>
      <c r="DH287" s="37" t="str"/>
      <c r="DI287" s="37" t="str"/>
      <c r="DJ287" s="37" t="str"/>
      <c r="DK287" s="37" t="str"/>
      <c r="DL287" s="37" t="str"/>
      <c r="DM287" s="37" t="str"/>
      <c r="DN287" s="37" t="str"/>
      <c r="DO287" s="37" t="str"/>
      <c r="DP287" s="37" t="str"/>
      <c r="DQ287" s="37" t="str"/>
      <c r="DR287" s="37" t="str"/>
      <c r="DS287" s="37" t="str"/>
      <c r="DT287" s="37" t="str"/>
      <c r="DU287" s="37" t="str"/>
      <c r="DV287" s="37" t="str"/>
      <c r="DW287" s="37" t="str"/>
      <c r="DX287" s="37" t="str"/>
      <c r="DY287" s="37" t="str"/>
      <c r="DZ287" s="37" t="str"/>
      <c r="EA287" s="37" t="str"/>
      <c r="EB287" s="37" t="str"/>
      <c r="EC287" s="37" t="str"/>
      <c r="ED287" s="37" t="str"/>
      <c r="EE287" s="37" t="str"/>
      <c r="EF287" s="37" t="str"/>
      <c r="EG287" s="37" t="str"/>
      <c r="EH287" s="37" t="str"/>
      <c r="EI287" s="37" t="str"/>
      <c r="EJ287" s="37" t="str"/>
      <c r="EK287" s="37" t="str"/>
      <c r="EL287" s="37" t="str"/>
      <c r="EM287" s="37" t="str"/>
    </row>
    <row r="288">
      <c r="B288" s="37" t="str"/>
      <c r="C288" s="37" t="str"/>
      <c r="D288" s="37" t="str"/>
      <c r="E288" s="37" t="str"/>
      <c r="F288" s="37" t="str"/>
      <c r="G288" s="37" t="str"/>
      <c r="H288" s="37" t="str"/>
      <c r="I288" s="37" t="str"/>
      <c r="J288" s="37" t="str"/>
      <c r="K288" s="37" t="str"/>
      <c r="L288" s="37" t="str"/>
      <c r="M288" s="37" t="str"/>
      <c r="N288" s="37" t="str"/>
      <c r="O288" s="37" t="str"/>
      <c r="P288" s="37" t="str"/>
      <c r="Q288" s="37" t="str"/>
      <c r="R288" s="37" t="str"/>
      <c r="S288" s="37" t="str"/>
      <c r="T288" s="37" t="str"/>
      <c r="U288" s="37" t="str"/>
      <c r="V288" s="37" t="str"/>
      <c r="W288" s="37" t="str"/>
      <c r="X288" s="37" t="str"/>
      <c r="Y288" s="37" t="str"/>
      <c r="Z288" s="37" t="str"/>
      <c r="AA288" s="37" t="str"/>
      <c r="AB288" s="37" t="str"/>
      <c r="AC288" s="37" t="str"/>
      <c r="AD288" s="37" t="str"/>
      <c r="AE288" s="37" t="str"/>
      <c r="AF288" s="37" t="str"/>
      <c r="AG288" s="37" t="str"/>
      <c r="AH288" s="37" t="str"/>
      <c r="AI288" s="37" t="str"/>
      <c r="AJ288" s="37" t="str"/>
      <c r="AK288" s="37" t="str"/>
      <c r="AL288" s="37" t="str"/>
      <c r="AM288" s="37" t="str"/>
      <c r="AN288" s="37" t="str"/>
      <c r="AO288" s="37" t="str"/>
      <c r="AP288" s="37" t="str"/>
      <c r="AQ288" s="37" t="str"/>
      <c r="AR288" s="37" t="str"/>
      <c r="AS288" s="37" t="str"/>
      <c r="AT288" s="37" t="str"/>
      <c r="AU288" s="37" t="str"/>
      <c r="AV288" s="37" t="str"/>
      <c r="AW288" s="37" t="str"/>
      <c r="AX288" s="37" t="str"/>
      <c r="AY288" s="37" t="str"/>
      <c r="AZ288" s="37" t="str"/>
      <c r="BA288" s="37" t="str"/>
      <c r="BB288" s="37" t="str"/>
      <c r="BC288" s="37" t="str"/>
      <c r="BD288" s="37" t="str"/>
      <c r="BE288" s="37" t="str"/>
      <c r="BF288" s="37" t="str"/>
      <c r="BG288" s="37" t="str"/>
      <c r="BH288" s="37" t="str"/>
      <c r="BI288" s="37" t="str"/>
      <c r="BJ288" s="37" t="str"/>
      <c r="BK288" s="37" t="str"/>
      <c r="BL288" s="37" t="str"/>
      <c r="BM288" s="37" t="str"/>
      <c r="BN288" s="37" t="str"/>
      <c r="BO288" s="37" t="str"/>
      <c r="BP288" s="37" t="str"/>
      <c r="BQ288" s="37" t="str"/>
      <c r="BR288" s="37" t="str"/>
      <c r="BS288" s="37" t="str"/>
      <c r="BT288" s="37" t="str"/>
      <c r="BU288" s="37" t="str"/>
      <c r="BV288" s="37" t="str"/>
      <c r="BW288" s="37" t="str"/>
      <c r="BX288" s="37" t="str"/>
      <c r="BY288" s="37" t="str"/>
      <c r="BZ288" s="37" t="str"/>
      <c r="CA288" s="37" t="str"/>
      <c r="CB288" s="37" t="str"/>
      <c r="CC288" s="37" t="str"/>
      <c r="CD288" s="37" t="str"/>
      <c r="CE288" s="37" t="str"/>
      <c r="CF288" s="37" t="str"/>
      <c r="CG288" s="37" t="str"/>
      <c r="CH288" s="37" t="str"/>
      <c r="CI288" s="37" t="str"/>
      <c r="CJ288" s="37" t="str"/>
      <c r="CK288" s="37" t="str"/>
      <c r="CL288" s="37" t="str"/>
      <c r="CM288" s="37" t="str"/>
      <c r="CN288" s="37" t="str"/>
      <c r="CO288" s="37" t="str"/>
      <c r="CP288" s="37" t="str"/>
      <c r="CQ288" s="37" t="str"/>
      <c r="CR288" s="37" t="str"/>
      <c r="CS288" s="37" t="str"/>
      <c r="CT288" s="37" t="str"/>
      <c r="CU288" s="37" t="str"/>
      <c r="CV288" s="37" t="str"/>
      <c r="CW288" s="37" t="str"/>
      <c r="CX288" s="37" t="str"/>
      <c r="CY288" s="37" t="str"/>
      <c r="CZ288" s="37" t="str"/>
      <c r="DA288" s="37" t="str"/>
      <c r="DB288" s="37" t="str"/>
      <c r="DC288" s="37" t="str"/>
      <c r="DD288" s="37" t="str"/>
      <c r="DE288" s="37" t="str"/>
      <c r="DF288" s="37" t="str"/>
      <c r="DG288" s="37" t="str"/>
      <c r="DH288" s="37" t="str"/>
      <c r="DI288" s="37" t="str"/>
      <c r="DJ288" s="37" t="str"/>
      <c r="DK288" s="37" t="str"/>
      <c r="DL288" s="37" t="str"/>
      <c r="DM288" s="37" t="str"/>
      <c r="DN288" s="37" t="str"/>
      <c r="DO288" s="37" t="str"/>
      <c r="DP288" s="37" t="str"/>
      <c r="DQ288" s="37" t="str"/>
      <c r="DR288" s="37" t="str"/>
      <c r="DS288" s="37" t="str"/>
      <c r="DT288" s="37" t="str"/>
      <c r="DU288" s="37" t="str"/>
      <c r="DV288" s="37" t="str"/>
      <c r="DW288" s="37" t="str"/>
      <c r="DX288" s="37" t="str"/>
      <c r="DY288" s="37" t="str"/>
      <c r="DZ288" s="37" t="str"/>
      <c r="EA288" s="37" t="str"/>
      <c r="EB288" s="37" t="str"/>
      <c r="EC288" s="37" t="str"/>
      <c r="ED288" s="37" t="str"/>
      <c r="EE288" s="37" t="str"/>
      <c r="EF288" s="37" t="str"/>
      <c r="EG288" s="37" t="str"/>
      <c r="EH288" s="37" t="str"/>
      <c r="EI288" s="37" t="str"/>
      <c r="EJ288" s="37" t="str"/>
      <c r="EK288" s="37" t="str"/>
      <c r="EL288" s="37" t="str"/>
      <c r="EM288" s="37" t="str"/>
    </row>
    <row r="289">
      <c r="B289" s="37" t="str"/>
      <c r="C289" s="37" t="str"/>
      <c r="D289" s="37" t="str"/>
      <c r="E289" s="37" t="str"/>
      <c r="F289" s="37" t="str"/>
      <c r="G289" s="37" t="str"/>
      <c r="H289" s="37" t="str"/>
      <c r="I289" s="37" t="str"/>
      <c r="J289" s="37" t="str"/>
      <c r="K289" s="37" t="str"/>
      <c r="L289" s="37" t="str"/>
      <c r="M289" s="37" t="str"/>
      <c r="N289" s="37" t="str"/>
      <c r="O289" s="37" t="str"/>
      <c r="P289" s="37" t="str"/>
      <c r="Q289" s="37" t="str"/>
      <c r="R289" s="37" t="str"/>
      <c r="S289" s="37" t="str"/>
      <c r="T289" s="37" t="str"/>
      <c r="U289" s="37" t="str"/>
      <c r="V289" s="37" t="str"/>
      <c r="W289" s="37" t="str"/>
      <c r="X289" s="37" t="str"/>
      <c r="Y289" s="37" t="str"/>
      <c r="Z289" s="37" t="str"/>
      <c r="AA289" s="37" t="str"/>
      <c r="AB289" s="37" t="str"/>
      <c r="AC289" s="37" t="str"/>
      <c r="AD289" s="37" t="str"/>
      <c r="AE289" s="37" t="str"/>
      <c r="AF289" s="37" t="str"/>
      <c r="AG289" s="37" t="str"/>
      <c r="AH289" s="37" t="str"/>
      <c r="AI289" s="37" t="str"/>
      <c r="AJ289" s="37" t="str"/>
      <c r="AK289" s="37" t="str"/>
      <c r="AL289" s="37" t="str"/>
      <c r="AM289" s="37" t="str"/>
      <c r="AN289" s="37" t="str"/>
      <c r="AO289" s="37" t="str"/>
      <c r="AP289" s="37" t="str"/>
      <c r="AQ289" s="37" t="str"/>
      <c r="AR289" s="37" t="str"/>
      <c r="AS289" s="37" t="str"/>
      <c r="AT289" s="37" t="str"/>
      <c r="AU289" s="37" t="str"/>
      <c r="AV289" s="37" t="str"/>
      <c r="AW289" s="37" t="str"/>
      <c r="AX289" s="37" t="str"/>
      <c r="AY289" s="37" t="str"/>
      <c r="AZ289" s="37" t="str"/>
      <c r="BA289" s="37" t="str"/>
      <c r="BB289" s="37" t="str"/>
      <c r="BC289" s="37" t="str"/>
      <c r="BD289" s="37" t="str"/>
      <c r="BE289" s="37" t="str"/>
      <c r="BF289" s="37" t="str"/>
      <c r="BG289" s="37" t="str"/>
      <c r="BH289" s="37" t="str"/>
      <c r="BI289" s="37" t="str"/>
      <c r="BJ289" s="37" t="str"/>
      <c r="BK289" s="37" t="str"/>
      <c r="BL289" s="37" t="str"/>
      <c r="BM289" s="37" t="str"/>
      <c r="BN289" s="37" t="str"/>
      <c r="BO289" s="37" t="str"/>
      <c r="BP289" s="37" t="str"/>
      <c r="BQ289" s="37" t="str"/>
      <c r="BR289" s="37" t="str"/>
      <c r="BS289" s="37" t="str"/>
      <c r="BT289" s="37" t="str"/>
      <c r="BU289" s="37" t="str"/>
      <c r="BV289" s="37" t="str"/>
      <c r="BW289" s="37" t="str"/>
      <c r="BX289" s="37" t="str"/>
      <c r="BY289" s="37" t="str"/>
      <c r="BZ289" s="37" t="str"/>
      <c r="CA289" s="37" t="str"/>
      <c r="CB289" s="37" t="str"/>
      <c r="CC289" s="37" t="str"/>
      <c r="CD289" s="37" t="str"/>
      <c r="CE289" s="37" t="str"/>
      <c r="CF289" s="37" t="str"/>
      <c r="CG289" s="37" t="str"/>
      <c r="CH289" s="37" t="str"/>
      <c r="CI289" s="37" t="str"/>
      <c r="CJ289" s="37" t="str"/>
      <c r="CK289" s="37" t="str"/>
      <c r="CL289" s="37" t="str"/>
      <c r="CM289" s="37" t="str"/>
      <c r="CN289" s="37" t="str"/>
      <c r="CO289" s="37" t="str"/>
      <c r="CP289" s="37" t="str"/>
      <c r="CQ289" s="37" t="str"/>
      <c r="CR289" s="37" t="str"/>
      <c r="CS289" s="37" t="str"/>
      <c r="CT289" s="37" t="str"/>
      <c r="CU289" s="37" t="str"/>
      <c r="CV289" s="37" t="str"/>
      <c r="CW289" s="37" t="str"/>
      <c r="CX289" s="37" t="str"/>
      <c r="CY289" s="37" t="str"/>
      <c r="CZ289" s="37" t="str"/>
      <c r="DA289" s="37" t="str"/>
      <c r="DB289" s="37" t="str"/>
      <c r="DC289" s="37" t="str"/>
      <c r="DD289" s="37" t="str"/>
      <c r="DE289" s="37" t="str"/>
      <c r="DF289" s="37" t="str"/>
      <c r="DG289" s="37" t="str"/>
      <c r="DH289" s="37" t="str"/>
      <c r="DI289" s="37" t="str"/>
      <c r="DJ289" s="37" t="str"/>
      <c r="DK289" s="37" t="str"/>
      <c r="DL289" s="37" t="str"/>
      <c r="DM289" s="37" t="str"/>
      <c r="DN289" s="37" t="str"/>
      <c r="DO289" s="37" t="str"/>
      <c r="DP289" s="37" t="str"/>
      <c r="DQ289" s="37" t="str"/>
      <c r="DR289" s="37" t="str"/>
      <c r="DS289" s="37" t="str"/>
      <c r="DT289" s="37" t="str"/>
      <c r="DU289" s="37" t="str"/>
      <c r="DV289" s="37" t="str"/>
      <c r="DW289" s="37" t="str"/>
      <c r="DX289" s="37" t="str"/>
      <c r="DY289" s="37" t="str"/>
      <c r="DZ289" s="37" t="str"/>
      <c r="EA289" s="37" t="str"/>
      <c r="EB289" s="37" t="str"/>
      <c r="EC289" s="37" t="str"/>
      <c r="ED289" s="37" t="str"/>
      <c r="EE289" s="37" t="str"/>
      <c r="EF289" s="37" t="str"/>
      <c r="EG289" s="37" t="str"/>
      <c r="EH289" s="37" t="str"/>
      <c r="EI289" s="37" t="str"/>
      <c r="EJ289" s="37" t="str"/>
      <c r="EK289" s="37" t="str"/>
      <c r="EL289" s="37" t="str"/>
      <c r="EM289" s="37" t="str"/>
    </row>
    <row r="290">
      <c r="B290" s="37" t="str"/>
      <c r="C290" s="37" t="str"/>
      <c r="D290" s="37" t="str"/>
      <c r="E290" s="37" t="str"/>
      <c r="F290" s="37" t="str"/>
      <c r="G290" s="37" t="str"/>
      <c r="H290" s="37" t="str"/>
      <c r="I290" s="37" t="str"/>
      <c r="J290" s="37" t="str"/>
      <c r="K290" s="37" t="str"/>
      <c r="L290" s="37" t="str"/>
      <c r="M290" s="37" t="str"/>
      <c r="N290" s="37" t="str"/>
      <c r="O290" s="37" t="str"/>
      <c r="P290" s="37" t="str"/>
      <c r="Q290" s="37" t="str"/>
      <c r="R290" s="37" t="str"/>
      <c r="S290" s="37" t="str"/>
      <c r="T290" s="37" t="str"/>
      <c r="U290" s="37" t="str"/>
      <c r="V290" s="37" t="str"/>
      <c r="W290" s="37" t="str"/>
      <c r="X290" s="37" t="str"/>
      <c r="Y290" s="37" t="str"/>
      <c r="Z290" s="37" t="str"/>
      <c r="AA290" s="37" t="str"/>
      <c r="AB290" s="37" t="str"/>
      <c r="AC290" s="37" t="str"/>
      <c r="AD290" s="37" t="str"/>
      <c r="AE290" s="37" t="str"/>
      <c r="AF290" s="37" t="str"/>
      <c r="AG290" s="37" t="str"/>
      <c r="AH290" s="37" t="str"/>
      <c r="AI290" s="37" t="str"/>
      <c r="AJ290" s="37" t="str"/>
      <c r="AK290" s="37" t="str"/>
      <c r="AL290" s="37" t="str"/>
      <c r="AM290" s="37" t="str"/>
      <c r="AN290" s="37" t="str"/>
      <c r="AO290" s="37" t="str"/>
      <c r="AP290" s="37" t="str"/>
      <c r="AQ290" s="37" t="str"/>
      <c r="AR290" s="37" t="str"/>
      <c r="AS290" s="37" t="str"/>
      <c r="AT290" s="37" t="str"/>
      <c r="AU290" s="37" t="str"/>
      <c r="AV290" s="37" t="str"/>
      <c r="AW290" s="37" t="str"/>
      <c r="AX290" s="37" t="str"/>
      <c r="AY290" s="37" t="str"/>
      <c r="AZ290" s="37" t="str"/>
      <c r="BA290" s="37" t="str"/>
      <c r="BB290" s="37" t="str"/>
      <c r="BC290" s="37" t="str"/>
      <c r="BD290" s="37" t="str"/>
      <c r="BE290" s="37" t="str"/>
      <c r="BF290" s="37" t="str"/>
      <c r="BG290" s="37" t="str"/>
      <c r="BH290" s="37" t="str"/>
      <c r="BI290" s="37" t="str"/>
      <c r="BJ290" s="37" t="str"/>
      <c r="BK290" s="37" t="str"/>
      <c r="BL290" s="37" t="str"/>
      <c r="BM290" s="37" t="str"/>
      <c r="BN290" s="37" t="str"/>
      <c r="BO290" s="37" t="str"/>
      <c r="BP290" s="37" t="str"/>
      <c r="BQ290" s="37" t="str"/>
      <c r="BR290" s="37" t="str"/>
      <c r="BS290" s="37" t="str"/>
      <c r="BT290" s="37" t="str"/>
      <c r="BU290" s="37" t="str"/>
      <c r="BV290" s="37" t="str"/>
      <c r="BW290" s="37" t="str"/>
      <c r="BX290" s="37" t="str"/>
      <c r="BY290" s="37" t="str"/>
      <c r="BZ290" s="37" t="str"/>
      <c r="CA290" s="37" t="str"/>
      <c r="CB290" s="37" t="str"/>
      <c r="CC290" s="37" t="str"/>
      <c r="CD290" s="37" t="str"/>
      <c r="CE290" s="37" t="str"/>
      <c r="CF290" s="37" t="str"/>
      <c r="CG290" s="37" t="str"/>
      <c r="CH290" s="37" t="str"/>
      <c r="CI290" s="37" t="str"/>
      <c r="CJ290" s="37" t="str"/>
      <c r="CK290" s="37" t="str"/>
      <c r="CL290" s="37" t="str"/>
      <c r="CM290" s="37" t="str"/>
      <c r="CN290" s="37" t="str"/>
      <c r="CO290" s="37" t="str"/>
      <c r="CP290" s="37" t="str"/>
      <c r="CQ290" s="37" t="str"/>
      <c r="CR290" s="37" t="str"/>
      <c r="CS290" s="37" t="str"/>
      <c r="CT290" s="37" t="str"/>
      <c r="CU290" s="37" t="str"/>
      <c r="CV290" s="37" t="str"/>
      <c r="CW290" s="37" t="str"/>
      <c r="CX290" s="37" t="str"/>
      <c r="CY290" s="37" t="str"/>
      <c r="CZ290" s="37" t="str"/>
      <c r="DA290" s="37" t="str"/>
      <c r="DB290" s="37" t="str"/>
      <c r="DC290" s="37" t="str"/>
      <c r="DD290" s="37" t="str"/>
      <c r="DE290" s="37" t="str"/>
      <c r="DF290" s="37" t="str"/>
      <c r="DG290" s="37" t="str"/>
      <c r="DH290" s="37" t="str"/>
      <c r="DI290" s="37" t="str"/>
      <c r="DJ290" s="37" t="str"/>
      <c r="DK290" s="37" t="str"/>
      <c r="DL290" s="37" t="str"/>
      <c r="DM290" s="37" t="str"/>
      <c r="DN290" s="37" t="str"/>
      <c r="DO290" s="37" t="str"/>
      <c r="DP290" s="37" t="str"/>
      <c r="DQ290" s="37" t="str"/>
      <c r="DR290" s="37" t="str"/>
      <c r="DS290" s="37" t="str"/>
      <c r="DT290" s="37" t="str"/>
      <c r="DU290" s="37" t="str"/>
      <c r="DV290" s="37" t="str"/>
      <c r="DW290" s="37" t="str"/>
      <c r="DX290" s="37" t="str"/>
      <c r="DY290" s="37" t="str"/>
      <c r="DZ290" s="37" t="str"/>
      <c r="EA290" s="37" t="str"/>
      <c r="EB290" s="37" t="str"/>
      <c r="EC290" s="37" t="str"/>
      <c r="ED290" s="37" t="str"/>
      <c r="EE290" s="37" t="str"/>
      <c r="EF290" s="37" t="str"/>
      <c r="EG290" s="37" t="str"/>
      <c r="EH290" s="37" t="str"/>
      <c r="EI290" s="37" t="str"/>
      <c r="EJ290" s="37" t="str"/>
      <c r="EK290" s="37" t="str"/>
      <c r="EL290" s="37" t="str"/>
      <c r="EM290" s="37" t="str"/>
    </row>
    <row r="291">
      <c r="B291" s="37" t="str"/>
      <c r="C291" s="37" t="str"/>
      <c r="D291" s="37" t="str"/>
      <c r="E291" s="37" t="str"/>
      <c r="F291" s="37" t="str"/>
      <c r="G291" s="37" t="str"/>
      <c r="H291" s="37" t="str"/>
      <c r="I291" s="37" t="str"/>
      <c r="J291" s="37" t="str"/>
      <c r="K291" s="37" t="str"/>
      <c r="L291" s="37" t="str"/>
      <c r="M291" s="37" t="str"/>
      <c r="N291" s="37" t="str"/>
      <c r="O291" s="37" t="str"/>
      <c r="P291" s="37" t="str"/>
      <c r="Q291" s="37" t="str"/>
      <c r="R291" s="37" t="str"/>
      <c r="S291" s="37" t="str"/>
      <c r="T291" s="37" t="str"/>
      <c r="U291" s="37" t="str"/>
      <c r="V291" s="37" t="str"/>
      <c r="W291" s="37" t="str"/>
      <c r="X291" s="37" t="str"/>
      <c r="Y291" s="37" t="str"/>
      <c r="Z291" s="37" t="str"/>
      <c r="AA291" s="37" t="str"/>
      <c r="AB291" s="37" t="str"/>
      <c r="AC291" s="37" t="str"/>
      <c r="AD291" s="37" t="str"/>
      <c r="AE291" s="37" t="str"/>
      <c r="AF291" s="37" t="str"/>
      <c r="AG291" s="37" t="str"/>
      <c r="AH291" s="37" t="str"/>
      <c r="AI291" s="37" t="str"/>
      <c r="AJ291" s="37" t="str"/>
      <c r="AK291" s="37" t="str"/>
      <c r="AL291" s="37" t="str"/>
      <c r="AM291" s="37" t="str"/>
      <c r="AN291" s="37" t="str"/>
      <c r="AO291" s="37" t="str"/>
      <c r="AP291" s="37" t="str"/>
      <c r="AQ291" s="37" t="str"/>
      <c r="AR291" s="37" t="str"/>
      <c r="AS291" s="37" t="str"/>
      <c r="AT291" s="37" t="str"/>
      <c r="AU291" s="37" t="str"/>
      <c r="AV291" s="37" t="str"/>
      <c r="AW291" s="37" t="str"/>
      <c r="AX291" s="37" t="str"/>
      <c r="AY291" s="37" t="str"/>
      <c r="AZ291" s="37" t="str"/>
      <c r="BA291" s="37" t="str"/>
      <c r="BB291" s="37" t="str"/>
      <c r="BC291" s="37" t="str"/>
      <c r="BD291" s="37" t="str"/>
      <c r="BE291" s="37" t="str"/>
      <c r="BF291" s="37" t="str"/>
      <c r="BG291" s="37" t="str"/>
      <c r="BH291" s="37" t="str"/>
      <c r="BI291" s="37" t="str"/>
      <c r="BJ291" s="37" t="str"/>
      <c r="BK291" s="37" t="str"/>
      <c r="BL291" s="37" t="str"/>
      <c r="BM291" s="37" t="str"/>
      <c r="BN291" s="37" t="str"/>
      <c r="BO291" s="37" t="str"/>
      <c r="BP291" s="37" t="str"/>
      <c r="BQ291" s="37" t="str"/>
      <c r="BR291" s="37" t="str"/>
      <c r="BS291" s="37" t="str"/>
      <c r="BT291" s="37" t="str"/>
      <c r="BU291" s="37" t="str"/>
      <c r="BV291" s="37" t="str"/>
      <c r="BW291" s="37" t="str"/>
      <c r="BX291" s="37" t="str"/>
      <c r="BY291" s="37" t="str"/>
      <c r="BZ291" s="37" t="str"/>
      <c r="CA291" s="37" t="str"/>
      <c r="CB291" s="37" t="str"/>
      <c r="CC291" s="37" t="str"/>
      <c r="CD291" s="37" t="str"/>
      <c r="CE291" s="37" t="str"/>
      <c r="CF291" s="37" t="str"/>
      <c r="CG291" s="37" t="str"/>
      <c r="CH291" s="37" t="str"/>
      <c r="CI291" s="37" t="str"/>
      <c r="CJ291" s="37" t="str"/>
      <c r="CK291" s="37" t="str"/>
      <c r="CL291" s="37" t="str"/>
      <c r="CM291" s="37" t="str"/>
      <c r="CN291" s="37" t="str"/>
      <c r="CO291" s="37" t="str"/>
      <c r="CP291" s="37" t="str"/>
      <c r="CQ291" s="37" t="str"/>
      <c r="CR291" s="37" t="str"/>
      <c r="CS291" s="37" t="str"/>
      <c r="CT291" s="37" t="str"/>
      <c r="CU291" s="37" t="str"/>
      <c r="CV291" s="37" t="str"/>
      <c r="CW291" s="37" t="str"/>
      <c r="CX291" s="37" t="str"/>
      <c r="CY291" s="37" t="str"/>
      <c r="CZ291" s="37" t="str"/>
      <c r="DA291" s="37" t="str"/>
      <c r="DB291" s="37" t="str"/>
      <c r="DC291" s="37" t="str"/>
      <c r="DD291" s="37" t="str"/>
      <c r="DE291" s="37" t="str"/>
      <c r="DF291" s="37" t="str"/>
      <c r="DG291" s="37" t="str"/>
      <c r="DH291" s="37" t="str"/>
      <c r="DI291" s="37" t="str"/>
      <c r="DJ291" s="37" t="str"/>
      <c r="DK291" s="37" t="str"/>
      <c r="DL291" s="37" t="str"/>
      <c r="DM291" s="37" t="str"/>
      <c r="DN291" s="37" t="str"/>
      <c r="DO291" s="37" t="str"/>
      <c r="DP291" s="37" t="str"/>
      <c r="DQ291" s="37" t="str"/>
      <c r="DR291" s="37" t="str"/>
      <c r="DS291" s="37" t="str"/>
      <c r="DT291" s="37" t="str"/>
      <c r="DU291" s="37" t="str"/>
      <c r="DV291" s="37" t="str"/>
      <c r="DW291" s="37" t="str"/>
      <c r="DX291" s="37" t="str"/>
      <c r="DY291" s="37" t="str"/>
      <c r="DZ291" s="37" t="str"/>
      <c r="EA291" s="37" t="str"/>
      <c r="EB291" s="37" t="str"/>
      <c r="EC291" s="37" t="str"/>
      <c r="ED291" s="37" t="str"/>
      <c r="EE291" s="37" t="str"/>
      <c r="EF291" s="37" t="str"/>
      <c r="EG291" s="37" t="str"/>
      <c r="EH291" s="37" t="str"/>
      <c r="EI291" s="37" t="str"/>
      <c r="EJ291" s="37" t="str"/>
      <c r="EK291" s="37" t="str"/>
      <c r="EL291" s="37" t="str"/>
      <c r="EM291" s="37" t="str"/>
    </row>
    <row r="292">
      <c r="B292" s="37" t="str"/>
      <c r="C292" s="37" t="str"/>
      <c r="D292" s="37" t="str"/>
      <c r="E292" s="37" t="str"/>
      <c r="F292" s="37" t="str"/>
      <c r="G292" s="37" t="str"/>
      <c r="H292" s="37" t="str"/>
      <c r="I292" s="37" t="str"/>
      <c r="J292" s="37" t="str"/>
      <c r="K292" s="37" t="str"/>
      <c r="L292" s="37" t="str"/>
      <c r="M292" s="37" t="str"/>
      <c r="N292" s="37" t="str"/>
      <c r="O292" s="37" t="str"/>
      <c r="P292" s="37" t="str"/>
      <c r="Q292" s="37" t="str"/>
      <c r="R292" s="37" t="str"/>
      <c r="S292" s="37" t="str"/>
      <c r="T292" s="37" t="str"/>
      <c r="U292" s="37" t="str"/>
      <c r="V292" s="37" t="str"/>
      <c r="W292" s="37" t="str"/>
      <c r="X292" s="37" t="str"/>
      <c r="Y292" s="37" t="str"/>
      <c r="Z292" s="37" t="str"/>
      <c r="AA292" s="37" t="str"/>
      <c r="AB292" s="37" t="str"/>
      <c r="AC292" s="37" t="str"/>
      <c r="AD292" s="37" t="str"/>
      <c r="AE292" s="37" t="str"/>
      <c r="AF292" s="37" t="str"/>
      <c r="AG292" s="37" t="str"/>
      <c r="AH292" s="37" t="str"/>
      <c r="AI292" s="37" t="str"/>
      <c r="AJ292" s="37" t="str"/>
      <c r="AK292" s="37" t="str"/>
      <c r="AL292" s="37" t="str"/>
      <c r="AM292" s="37" t="str"/>
      <c r="AN292" s="37" t="str"/>
      <c r="AO292" s="37" t="str"/>
      <c r="AP292" s="37" t="str"/>
      <c r="AQ292" s="37" t="str"/>
      <c r="AR292" s="37" t="str"/>
      <c r="AS292" s="37" t="str"/>
      <c r="AT292" s="37" t="str"/>
      <c r="AU292" s="37" t="str"/>
      <c r="AV292" s="37" t="str"/>
      <c r="AW292" s="37" t="str"/>
      <c r="AX292" s="37" t="str"/>
      <c r="AY292" s="37" t="str"/>
      <c r="AZ292" s="37" t="str"/>
      <c r="BA292" s="37" t="str"/>
      <c r="BB292" s="37" t="str"/>
      <c r="BC292" s="37" t="str"/>
      <c r="BD292" s="37" t="str"/>
      <c r="BE292" s="37" t="str"/>
      <c r="BF292" s="37" t="str"/>
      <c r="BG292" s="37" t="str"/>
      <c r="BH292" s="37" t="str"/>
      <c r="BI292" s="37" t="str"/>
      <c r="BJ292" s="37" t="str"/>
      <c r="BK292" s="37" t="str"/>
      <c r="BL292" s="37" t="str"/>
      <c r="BM292" s="37" t="str"/>
      <c r="BN292" s="37" t="str"/>
      <c r="BO292" s="37" t="str"/>
      <c r="BP292" s="37" t="str"/>
      <c r="BQ292" s="37" t="str"/>
      <c r="BR292" s="37" t="str"/>
      <c r="BS292" s="37" t="str"/>
      <c r="BT292" s="37" t="str"/>
      <c r="BU292" s="37" t="str"/>
      <c r="BV292" s="37" t="str"/>
      <c r="BW292" s="37" t="str"/>
      <c r="BX292" s="37" t="str"/>
      <c r="BY292" s="37" t="str"/>
      <c r="BZ292" s="37" t="str"/>
      <c r="CA292" s="37" t="str"/>
      <c r="CB292" s="37" t="str"/>
      <c r="CC292" s="37" t="str"/>
      <c r="CD292" s="37" t="str"/>
      <c r="CE292" s="37" t="str"/>
      <c r="CF292" s="37" t="str"/>
      <c r="CG292" s="37" t="str"/>
      <c r="CH292" s="37" t="str"/>
      <c r="CI292" s="37" t="str"/>
      <c r="CJ292" s="37" t="str"/>
      <c r="CK292" s="37" t="str"/>
      <c r="CL292" s="37" t="str"/>
      <c r="CM292" s="37" t="str"/>
      <c r="CN292" s="37" t="str"/>
      <c r="CO292" s="37" t="str"/>
      <c r="CP292" s="37" t="str"/>
      <c r="CQ292" s="37" t="str"/>
      <c r="CR292" s="37" t="str"/>
      <c r="CS292" s="37" t="str"/>
      <c r="CT292" s="37" t="str"/>
      <c r="CU292" s="37" t="str"/>
      <c r="CV292" s="37" t="str"/>
      <c r="CW292" s="37" t="str"/>
      <c r="CX292" s="37" t="str"/>
      <c r="CY292" s="37" t="str"/>
      <c r="CZ292" s="37" t="str"/>
      <c r="DA292" s="37" t="str"/>
      <c r="DB292" s="37" t="str"/>
      <c r="DC292" s="37" t="str"/>
      <c r="DD292" s="37" t="str"/>
      <c r="DE292" s="37" t="str"/>
      <c r="DF292" s="37" t="str"/>
      <c r="DG292" s="37" t="str"/>
      <c r="DH292" s="37" t="str"/>
      <c r="DI292" s="37" t="str"/>
      <c r="DJ292" s="37" t="str"/>
      <c r="DK292" s="37" t="str"/>
      <c r="DL292" s="37" t="str"/>
      <c r="DM292" s="37" t="str"/>
      <c r="DN292" s="37" t="str"/>
      <c r="DO292" s="37" t="str"/>
      <c r="DP292" s="37" t="str"/>
      <c r="DQ292" s="37" t="str"/>
      <c r="DR292" s="37" t="str"/>
      <c r="DS292" s="37" t="str"/>
      <c r="DT292" s="37" t="str"/>
      <c r="DU292" s="37" t="str"/>
      <c r="DV292" s="37" t="str"/>
      <c r="DW292" s="37" t="str"/>
      <c r="DX292" s="37" t="str"/>
      <c r="DY292" s="37" t="str"/>
      <c r="DZ292" s="37" t="str"/>
      <c r="EA292" s="37" t="str"/>
      <c r="EB292" s="37" t="str"/>
      <c r="EC292" s="37" t="str"/>
      <c r="ED292" s="37" t="str"/>
      <c r="EE292" s="37" t="str"/>
      <c r="EF292" s="37" t="str"/>
      <c r="EG292" s="37" t="str"/>
      <c r="EH292" s="37" t="str"/>
      <c r="EI292" s="37" t="str"/>
      <c r="EJ292" s="37" t="str"/>
      <c r="EK292" s="37" t="str"/>
      <c r="EL292" s="37" t="str"/>
      <c r="EM292" s="37" t="str"/>
    </row>
    <row r="293">
      <c r="B293" s="37" t="str"/>
      <c r="C293" s="37" t="str"/>
      <c r="D293" s="37" t="str"/>
      <c r="E293" s="37" t="str"/>
      <c r="F293" s="37" t="str"/>
      <c r="G293" s="37" t="str"/>
      <c r="H293" s="37" t="str"/>
      <c r="I293" s="37" t="str"/>
      <c r="J293" s="37" t="str"/>
      <c r="K293" s="37" t="str"/>
      <c r="L293" s="37" t="str"/>
      <c r="M293" s="37" t="str"/>
      <c r="N293" s="37" t="str"/>
      <c r="O293" s="37" t="str"/>
      <c r="P293" s="37" t="str"/>
      <c r="Q293" s="37" t="str"/>
      <c r="R293" s="37" t="str"/>
      <c r="S293" s="37" t="str"/>
      <c r="T293" s="37" t="str"/>
      <c r="U293" s="37" t="str"/>
      <c r="V293" s="37" t="str"/>
      <c r="W293" s="37" t="str"/>
      <c r="X293" s="37" t="str"/>
      <c r="Y293" s="37" t="str"/>
      <c r="Z293" s="37" t="str"/>
      <c r="AA293" s="37" t="str"/>
      <c r="AB293" s="37" t="str"/>
      <c r="AC293" s="37" t="str"/>
      <c r="AD293" s="37" t="str"/>
      <c r="AE293" s="37" t="str"/>
      <c r="AF293" s="37" t="str"/>
      <c r="AG293" s="37" t="str"/>
      <c r="AH293" s="37" t="str"/>
      <c r="AI293" s="37" t="str"/>
      <c r="AJ293" s="37" t="str"/>
      <c r="AK293" s="37" t="str"/>
      <c r="AL293" s="37" t="str"/>
      <c r="AM293" s="37" t="str"/>
      <c r="AN293" s="37" t="str"/>
      <c r="AO293" s="37" t="str"/>
      <c r="AP293" s="37" t="str"/>
      <c r="AQ293" s="37" t="str"/>
      <c r="AR293" s="37" t="str"/>
      <c r="AS293" s="37" t="str"/>
      <c r="AT293" s="37" t="str"/>
      <c r="AU293" s="37" t="str"/>
      <c r="AV293" s="37" t="str"/>
      <c r="AW293" s="37" t="str"/>
      <c r="AX293" s="37" t="str"/>
      <c r="AY293" s="37" t="str"/>
      <c r="AZ293" s="37" t="str"/>
      <c r="BA293" s="37" t="str"/>
      <c r="BB293" s="37" t="str"/>
      <c r="BC293" s="37" t="str"/>
      <c r="BD293" s="37" t="str"/>
      <c r="BE293" s="37" t="str"/>
      <c r="BF293" s="37" t="str"/>
      <c r="BG293" s="37" t="str"/>
      <c r="BH293" s="37" t="str"/>
      <c r="BI293" s="37" t="str"/>
      <c r="BJ293" s="37" t="str"/>
      <c r="BK293" s="37" t="str"/>
      <c r="BL293" s="37" t="str"/>
      <c r="BM293" s="37" t="str"/>
      <c r="BN293" s="37" t="str"/>
      <c r="BO293" s="37" t="str"/>
      <c r="BP293" s="37" t="str"/>
      <c r="BQ293" s="37" t="str"/>
      <c r="BR293" s="37" t="str"/>
      <c r="BS293" s="37" t="str"/>
      <c r="BT293" s="37" t="str"/>
      <c r="BU293" s="37" t="str"/>
      <c r="BV293" s="37" t="str"/>
      <c r="BW293" s="37" t="str"/>
      <c r="BX293" s="37" t="str"/>
      <c r="BY293" s="37" t="str"/>
      <c r="BZ293" s="37" t="str"/>
      <c r="CA293" s="37" t="str"/>
      <c r="CB293" s="37" t="str"/>
      <c r="CC293" s="37" t="str"/>
      <c r="CD293" s="37" t="str"/>
      <c r="CE293" s="37" t="str"/>
      <c r="CF293" s="37" t="str"/>
      <c r="CG293" s="37" t="str"/>
      <c r="CH293" s="37" t="str"/>
      <c r="CI293" s="37" t="str"/>
      <c r="CJ293" s="37" t="str"/>
      <c r="CK293" s="37" t="str"/>
      <c r="CL293" s="37" t="str"/>
      <c r="CM293" s="37" t="str"/>
      <c r="CN293" s="37" t="str"/>
      <c r="CO293" s="37" t="str"/>
      <c r="CP293" s="37" t="str"/>
      <c r="CQ293" s="37" t="str"/>
      <c r="CR293" s="37" t="str"/>
      <c r="CS293" s="37" t="str"/>
      <c r="CT293" s="37" t="str"/>
      <c r="CU293" s="37" t="str"/>
      <c r="CV293" s="37" t="str"/>
      <c r="CW293" s="37" t="str"/>
      <c r="CX293" s="37" t="str"/>
      <c r="CY293" s="37" t="str"/>
      <c r="CZ293" s="37" t="str"/>
      <c r="DA293" s="37" t="str"/>
      <c r="DB293" s="37" t="str"/>
      <c r="DC293" s="37" t="str"/>
      <c r="DD293" s="37" t="str"/>
      <c r="DE293" s="37" t="str"/>
      <c r="DF293" s="37" t="str"/>
      <c r="DG293" s="37" t="str"/>
      <c r="DH293" s="37" t="str"/>
      <c r="DI293" s="37" t="str"/>
      <c r="DJ293" s="37" t="str"/>
      <c r="DK293" s="37" t="str"/>
      <c r="DL293" s="37" t="str"/>
      <c r="DM293" s="37" t="str"/>
      <c r="DN293" s="37" t="str"/>
      <c r="DO293" s="37" t="str"/>
      <c r="DP293" s="37" t="str"/>
      <c r="DQ293" s="37" t="str"/>
      <c r="DR293" s="37" t="str"/>
      <c r="DS293" s="37" t="str"/>
      <c r="DT293" s="37" t="str"/>
      <c r="DU293" s="37" t="str"/>
      <c r="DV293" s="37" t="str"/>
      <c r="DW293" s="37" t="str"/>
      <c r="DX293" s="37" t="str"/>
      <c r="DY293" s="37" t="str"/>
      <c r="DZ293" s="37" t="str"/>
      <c r="EA293" s="37" t="str"/>
      <c r="EB293" s="37" t="str"/>
      <c r="EC293" s="37" t="str"/>
      <c r="ED293" s="37" t="str"/>
      <c r="EE293" s="37" t="str"/>
      <c r="EF293" s="37" t="str"/>
      <c r="EG293" s="37" t="str"/>
      <c r="EH293" s="37" t="str"/>
      <c r="EI293" s="37" t="str"/>
      <c r="EJ293" s="37" t="str"/>
      <c r="EK293" s="37" t="str"/>
      <c r="EL293" s="37" t="str"/>
      <c r="EM293" s="37" t="str"/>
    </row>
    <row r="294">
      <c r="B294" s="37" t="str"/>
      <c r="C294" s="37" t="str"/>
      <c r="D294" s="37" t="str"/>
      <c r="E294" s="37" t="str"/>
      <c r="F294" s="37" t="str"/>
      <c r="G294" s="37" t="str"/>
      <c r="H294" s="37" t="str"/>
      <c r="I294" s="37" t="str"/>
      <c r="J294" s="37" t="str"/>
      <c r="K294" s="37" t="str"/>
      <c r="L294" s="37" t="str"/>
      <c r="M294" s="37" t="str"/>
      <c r="N294" s="37" t="str"/>
      <c r="O294" s="37" t="str"/>
      <c r="P294" s="37" t="str"/>
      <c r="Q294" s="37" t="str"/>
      <c r="R294" s="37" t="str"/>
      <c r="S294" s="37" t="str"/>
      <c r="T294" s="37" t="str"/>
      <c r="U294" s="37" t="str"/>
      <c r="V294" s="37" t="str"/>
      <c r="W294" s="37" t="str"/>
      <c r="X294" s="37" t="str"/>
      <c r="Y294" s="37" t="str"/>
      <c r="Z294" s="37" t="str"/>
      <c r="AA294" s="37" t="str"/>
      <c r="AB294" s="37" t="str"/>
      <c r="AC294" s="37" t="str"/>
      <c r="AD294" s="37" t="str"/>
      <c r="AE294" s="37" t="str"/>
      <c r="AF294" s="37" t="str"/>
      <c r="AG294" s="37" t="str"/>
      <c r="AH294" s="37" t="str"/>
      <c r="AI294" s="37" t="str"/>
      <c r="AJ294" s="37" t="str"/>
      <c r="AK294" s="37" t="str"/>
      <c r="AL294" s="37" t="str"/>
      <c r="AM294" s="37" t="str"/>
      <c r="AN294" s="37" t="str"/>
      <c r="AO294" s="37" t="str"/>
      <c r="AP294" s="37" t="str"/>
      <c r="AQ294" s="37" t="str"/>
      <c r="AR294" s="37" t="str"/>
      <c r="AS294" s="37" t="str"/>
      <c r="AT294" s="37" t="str"/>
      <c r="AU294" s="37" t="str"/>
      <c r="AV294" s="37" t="str"/>
      <c r="AW294" s="37" t="str"/>
      <c r="AX294" s="37" t="str"/>
      <c r="AY294" s="37" t="str"/>
      <c r="AZ294" s="37" t="str"/>
      <c r="BA294" s="37" t="str"/>
      <c r="BB294" s="37" t="str"/>
      <c r="BC294" s="37" t="str"/>
      <c r="BD294" s="37" t="str"/>
      <c r="BE294" s="37" t="str"/>
      <c r="BF294" s="37" t="str"/>
      <c r="BG294" s="37" t="str"/>
      <c r="BH294" s="37" t="str"/>
      <c r="BI294" s="37" t="str"/>
      <c r="BJ294" s="37" t="str"/>
      <c r="BK294" s="37" t="str"/>
      <c r="BL294" s="37" t="str"/>
      <c r="BM294" s="37" t="str"/>
      <c r="BN294" s="37" t="str"/>
      <c r="BO294" s="37" t="str"/>
      <c r="BP294" s="37" t="str"/>
      <c r="BQ294" s="37" t="str"/>
      <c r="BR294" s="37" t="str"/>
      <c r="BS294" s="37" t="str"/>
      <c r="BT294" s="37" t="str"/>
      <c r="BU294" s="37" t="str"/>
      <c r="BV294" s="37" t="str"/>
      <c r="BW294" s="37" t="str"/>
      <c r="BX294" s="37" t="str"/>
      <c r="BY294" s="37" t="str"/>
      <c r="BZ294" s="37" t="str"/>
      <c r="CA294" s="37" t="str"/>
      <c r="CB294" s="37" t="str"/>
      <c r="CC294" s="37" t="str"/>
      <c r="CD294" s="37" t="str"/>
      <c r="CE294" s="37" t="str"/>
      <c r="CF294" s="37" t="str"/>
      <c r="CG294" s="37" t="str"/>
      <c r="CH294" s="37" t="str"/>
      <c r="CI294" s="37" t="str"/>
      <c r="CJ294" s="37" t="str"/>
      <c r="CK294" s="37" t="str"/>
      <c r="CL294" s="37" t="str"/>
      <c r="CM294" s="37" t="str"/>
      <c r="CN294" s="37" t="str"/>
      <c r="CO294" s="37" t="str"/>
      <c r="CP294" s="37" t="str"/>
      <c r="CQ294" s="37" t="str"/>
      <c r="CR294" s="37" t="str"/>
      <c r="CS294" s="37" t="str"/>
      <c r="CT294" s="37" t="str"/>
      <c r="CU294" s="37" t="str"/>
      <c r="CV294" s="37" t="str"/>
      <c r="CW294" s="37" t="str"/>
      <c r="CX294" s="37" t="str"/>
      <c r="CY294" s="37" t="str"/>
      <c r="CZ294" s="37" t="str"/>
      <c r="DA294" s="37" t="str"/>
      <c r="DB294" s="37" t="str"/>
      <c r="DC294" s="37" t="str"/>
      <c r="DD294" s="37" t="str"/>
      <c r="DE294" s="37" t="str"/>
      <c r="DF294" s="37" t="str"/>
      <c r="DG294" s="37" t="str"/>
      <c r="DH294" s="37" t="str"/>
      <c r="DI294" s="37" t="str"/>
      <c r="DJ294" s="37" t="str"/>
      <c r="DK294" s="37" t="str"/>
      <c r="DL294" s="37" t="str"/>
      <c r="DM294" s="37" t="str"/>
      <c r="DN294" s="37" t="str"/>
      <c r="DO294" s="37" t="str"/>
      <c r="DP294" s="37" t="str"/>
      <c r="DQ294" s="37" t="str"/>
      <c r="DR294" s="37" t="str"/>
      <c r="DS294" s="37" t="str"/>
      <c r="DT294" s="37" t="str"/>
      <c r="DU294" s="37" t="str"/>
      <c r="DV294" s="37" t="str"/>
      <c r="DW294" s="37" t="str"/>
      <c r="DX294" s="37" t="str"/>
      <c r="DY294" s="37" t="str"/>
      <c r="DZ294" s="37" t="str"/>
      <c r="EA294" s="37" t="str"/>
      <c r="EB294" s="37" t="str"/>
      <c r="EC294" s="37" t="str"/>
      <c r="ED294" s="37" t="str"/>
      <c r="EE294" s="37" t="str"/>
      <c r="EF294" s="37" t="str"/>
      <c r="EG294" s="37" t="str"/>
      <c r="EH294" s="37" t="str"/>
      <c r="EI294" s="37" t="str"/>
      <c r="EJ294" s="37" t="str"/>
      <c r="EK294" s="37" t="str"/>
      <c r="EL294" s="37" t="str"/>
      <c r="EM294" s="37" t="str"/>
    </row>
    <row r="295">
      <c r="B295" s="37" t="str"/>
      <c r="C295" s="37" t="str"/>
      <c r="D295" s="37" t="str"/>
      <c r="E295" s="37" t="str"/>
      <c r="F295" s="37" t="str"/>
      <c r="G295" s="37" t="str"/>
      <c r="H295" s="37" t="str"/>
      <c r="I295" s="37" t="str"/>
      <c r="J295" s="37" t="str"/>
      <c r="K295" s="37" t="str"/>
      <c r="L295" s="37" t="str"/>
      <c r="M295" s="37" t="str"/>
      <c r="N295" s="37" t="str"/>
      <c r="O295" s="37" t="str"/>
      <c r="P295" s="37" t="str"/>
      <c r="Q295" s="37" t="str"/>
      <c r="R295" s="37" t="str"/>
      <c r="S295" s="37" t="str"/>
      <c r="T295" s="37" t="str"/>
      <c r="U295" s="37" t="str"/>
      <c r="V295" s="37" t="str"/>
      <c r="W295" s="37" t="str"/>
      <c r="X295" s="37" t="str"/>
      <c r="Y295" s="37" t="str"/>
      <c r="Z295" s="37" t="str"/>
      <c r="AA295" s="37" t="str"/>
      <c r="AB295" s="37" t="str"/>
      <c r="AC295" s="37" t="str"/>
      <c r="AD295" s="37" t="str"/>
      <c r="AE295" s="37" t="str"/>
      <c r="AF295" s="37" t="str"/>
      <c r="AG295" s="37" t="str"/>
      <c r="AH295" s="37" t="str"/>
      <c r="AI295" s="37" t="str"/>
      <c r="AJ295" s="37" t="str"/>
      <c r="AK295" s="37" t="str"/>
      <c r="AL295" s="37" t="str"/>
      <c r="AM295" s="37" t="str"/>
      <c r="AN295" s="37" t="str"/>
      <c r="AO295" s="37" t="str"/>
      <c r="AP295" s="37" t="str"/>
      <c r="AQ295" s="37" t="str"/>
      <c r="AR295" s="37" t="str"/>
      <c r="AS295" s="37" t="str"/>
      <c r="AT295" s="37" t="str"/>
      <c r="AU295" s="37" t="str"/>
      <c r="AV295" s="37" t="str"/>
      <c r="AW295" s="37" t="str"/>
      <c r="AX295" s="37" t="str"/>
      <c r="AY295" s="37" t="str"/>
      <c r="AZ295" s="37" t="str"/>
      <c r="BA295" s="37" t="str"/>
      <c r="BB295" s="37" t="str"/>
      <c r="BC295" s="37" t="str"/>
      <c r="BD295" s="37" t="str"/>
      <c r="BE295" s="37" t="str"/>
      <c r="BF295" s="37" t="str"/>
      <c r="BG295" s="37" t="str"/>
      <c r="BH295" s="37" t="str"/>
      <c r="BI295" s="37" t="str"/>
      <c r="BJ295" s="37" t="str"/>
      <c r="BK295" s="37" t="str"/>
      <c r="BL295" s="37" t="str"/>
      <c r="BM295" s="37" t="str"/>
      <c r="BN295" s="37" t="str"/>
      <c r="BO295" s="37" t="str"/>
      <c r="BP295" s="37" t="str"/>
      <c r="BQ295" s="37" t="str"/>
      <c r="BR295" s="37" t="str"/>
      <c r="BS295" s="37" t="str"/>
      <c r="BT295" s="37" t="str"/>
      <c r="BU295" s="37" t="str"/>
      <c r="BV295" s="37" t="str"/>
      <c r="BW295" s="37" t="str"/>
      <c r="BX295" s="37" t="str"/>
      <c r="BY295" s="37" t="str"/>
      <c r="BZ295" s="37" t="str"/>
      <c r="CA295" s="37" t="str"/>
      <c r="CB295" s="37" t="str"/>
      <c r="CC295" s="37" t="str"/>
      <c r="CD295" s="37" t="str"/>
      <c r="CE295" s="37" t="str"/>
      <c r="CF295" s="37" t="str"/>
      <c r="CG295" s="37" t="str"/>
      <c r="CH295" s="37" t="str"/>
      <c r="CI295" s="37" t="str"/>
      <c r="CJ295" s="37" t="str"/>
      <c r="CK295" s="37" t="str"/>
      <c r="CL295" s="37" t="str"/>
      <c r="CM295" s="37" t="str"/>
      <c r="CN295" s="37" t="str"/>
      <c r="CO295" s="37" t="str"/>
      <c r="CP295" s="37" t="str"/>
      <c r="CQ295" s="37" t="str"/>
      <c r="CR295" s="37" t="str"/>
      <c r="CS295" s="37" t="str"/>
      <c r="CT295" s="37" t="str"/>
      <c r="CU295" s="37" t="str"/>
      <c r="CV295" s="37" t="str"/>
      <c r="CW295" s="37" t="str"/>
      <c r="CX295" s="37" t="str"/>
      <c r="CY295" s="37" t="str"/>
      <c r="CZ295" s="37" t="str"/>
      <c r="DA295" s="37" t="str"/>
      <c r="DB295" s="37" t="str"/>
      <c r="DC295" s="37" t="str"/>
      <c r="DD295" s="37" t="str"/>
      <c r="DE295" s="37" t="str"/>
      <c r="DF295" s="37" t="str"/>
      <c r="DG295" s="37" t="str"/>
      <c r="DH295" s="37" t="str"/>
      <c r="DI295" s="37" t="str"/>
      <c r="DJ295" s="37" t="str"/>
      <c r="DK295" s="37" t="str"/>
      <c r="DL295" s="37" t="str"/>
      <c r="DM295" s="37" t="str"/>
      <c r="DN295" s="37" t="str"/>
      <c r="DO295" s="37" t="str"/>
      <c r="DP295" s="37" t="str"/>
      <c r="DQ295" s="37" t="str"/>
      <c r="DR295" s="37" t="str"/>
      <c r="DS295" s="37" t="str"/>
      <c r="DT295" s="37" t="str"/>
      <c r="DU295" s="37" t="str"/>
      <c r="DV295" s="37" t="str"/>
      <c r="DW295" s="37" t="str"/>
      <c r="DX295" s="37" t="str"/>
      <c r="DY295" s="37" t="str"/>
      <c r="DZ295" s="37" t="str"/>
      <c r="EA295" s="37" t="str"/>
      <c r="EB295" s="37" t="str"/>
      <c r="EC295" s="37" t="str"/>
      <c r="ED295" s="37" t="str"/>
      <c r="EE295" s="37" t="str"/>
      <c r="EF295" s="37" t="str"/>
      <c r="EG295" s="37" t="str"/>
      <c r="EH295" s="37" t="str"/>
      <c r="EI295" s="37" t="str"/>
      <c r="EJ295" s="37" t="str"/>
      <c r="EK295" s="37" t="str"/>
      <c r="EL295" s="37" t="str"/>
      <c r="EM295" s="37" t="str"/>
    </row>
    <row r="296">
      <c r="B296" s="37" t="str"/>
      <c r="C296" s="37" t="str"/>
      <c r="D296" s="37" t="str"/>
      <c r="E296" s="37" t="str"/>
      <c r="F296" s="37" t="str"/>
      <c r="G296" s="37" t="str"/>
      <c r="H296" s="37" t="str"/>
      <c r="I296" s="37" t="str"/>
      <c r="J296" s="37" t="str"/>
      <c r="K296" s="37" t="str"/>
      <c r="L296" s="37" t="str"/>
      <c r="M296" s="37" t="str"/>
      <c r="N296" s="37" t="str"/>
      <c r="O296" s="37" t="str"/>
      <c r="P296" s="37" t="str"/>
      <c r="Q296" s="37" t="str"/>
      <c r="R296" s="37" t="str"/>
      <c r="S296" s="37" t="str"/>
      <c r="T296" s="37" t="str"/>
      <c r="U296" s="37" t="str"/>
      <c r="V296" s="37" t="str"/>
      <c r="W296" s="37" t="str"/>
      <c r="X296" s="37" t="str"/>
      <c r="Y296" s="37" t="str"/>
      <c r="Z296" s="37" t="str"/>
      <c r="AA296" s="37" t="str"/>
      <c r="AB296" s="37" t="str"/>
      <c r="AC296" s="37" t="str"/>
      <c r="AD296" s="37" t="str"/>
      <c r="AE296" s="37" t="str"/>
      <c r="AF296" s="37" t="str"/>
      <c r="AG296" s="37" t="str"/>
      <c r="AH296" s="37" t="str"/>
      <c r="AI296" s="37" t="str"/>
      <c r="AJ296" s="37" t="str"/>
      <c r="AK296" s="37" t="str"/>
      <c r="AL296" s="37" t="str"/>
      <c r="AM296" s="37" t="str"/>
      <c r="AN296" s="37" t="str"/>
      <c r="AO296" s="37" t="str"/>
      <c r="AP296" s="37" t="str"/>
      <c r="AQ296" s="37" t="str"/>
      <c r="AR296" s="37" t="str"/>
      <c r="AS296" s="37" t="str"/>
      <c r="AT296" s="37" t="str"/>
      <c r="AU296" s="37" t="str"/>
      <c r="AV296" s="37" t="str"/>
      <c r="AW296" s="37" t="str"/>
      <c r="AX296" s="37" t="str"/>
      <c r="AY296" s="37" t="str"/>
      <c r="AZ296" s="37" t="str"/>
      <c r="BA296" s="37" t="str"/>
      <c r="BB296" s="37" t="str"/>
      <c r="BC296" s="37" t="str"/>
      <c r="BD296" s="37" t="str"/>
      <c r="BE296" s="37" t="str"/>
      <c r="BF296" s="37" t="str"/>
      <c r="BG296" s="37" t="str"/>
      <c r="BH296" s="37" t="str"/>
      <c r="BI296" s="37" t="str"/>
      <c r="BJ296" s="37" t="str"/>
      <c r="BK296" s="37" t="str"/>
      <c r="BL296" s="37" t="str"/>
      <c r="BM296" s="37" t="str"/>
      <c r="BN296" s="37" t="str"/>
      <c r="BO296" s="37" t="str"/>
      <c r="BP296" s="37" t="str"/>
      <c r="BQ296" s="37" t="str"/>
      <c r="BR296" s="37" t="str"/>
      <c r="BS296" s="37" t="str"/>
      <c r="BT296" s="37" t="str"/>
      <c r="BU296" s="37" t="str"/>
      <c r="BV296" s="37" t="str"/>
      <c r="BW296" s="37" t="str"/>
      <c r="BX296" s="37" t="str"/>
      <c r="BY296" s="37" t="str"/>
      <c r="BZ296" s="37" t="str"/>
      <c r="CA296" s="37" t="str"/>
      <c r="CB296" s="37" t="str"/>
      <c r="CC296" s="37" t="str"/>
      <c r="CD296" s="37" t="str"/>
      <c r="CE296" s="37" t="str"/>
      <c r="CF296" s="37" t="str"/>
      <c r="CG296" s="37" t="str"/>
      <c r="CH296" s="37" t="str"/>
      <c r="CI296" s="37" t="str"/>
      <c r="CJ296" s="37" t="str"/>
      <c r="CK296" s="37" t="str"/>
      <c r="CL296" s="37" t="str"/>
      <c r="CM296" s="37" t="str"/>
      <c r="CN296" s="37" t="str"/>
      <c r="CO296" s="37" t="str"/>
      <c r="CP296" s="37" t="str"/>
      <c r="CQ296" s="37" t="str"/>
      <c r="CR296" s="37" t="str"/>
      <c r="CS296" s="37" t="str"/>
      <c r="CT296" s="37" t="str"/>
      <c r="CU296" s="37" t="str"/>
      <c r="CV296" s="37" t="str"/>
      <c r="CW296" s="37" t="str"/>
      <c r="CX296" s="37" t="str"/>
      <c r="CY296" s="37" t="str"/>
      <c r="CZ296" s="37" t="str"/>
      <c r="DA296" s="37" t="str"/>
      <c r="DB296" s="37" t="str"/>
      <c r="DC296" s="37" t="str"/>
      <c r="DD296" s="37" t="str"/>
      <c r="DE296" s="37" t="str"/>
      <c r="DF296" s="37" t="str"/>
      <c r="DG296" s="37" t="str"/>
      <c r="DH296" s="37" t="str"/>
      <c r="DI296" s="37" t="str"/>
      <c r="DJ296" s="37" t="str"/>
      <c r="DK296" s="37" t="str"/>
      <c r="DL296" s="37" t="str"/>
      <c r="DM296" s="37" t="str"/>
      <c r="DN296" s="37" t="str"/>
      <c r="DO296" s="37" t="str"/>
      <c r="DP296" s="37" t="str"/>
      <c r="DQ296" s="37" t="str"/>
      <c r="DR296" s="37" t="str"/>
      <c r="DS296" s="37" t="str"/>
      <c r="DT296" s="37" t="str"/>
      <c r="DU296" s="37" t="str"/>
      <c r="DV296" s="37" t="str"/>
      <c r="DW296" s="37" t="str"/>
      <c r="DX296" s="37" t="str"/>
      <c r="DY296" s="37" t="str"/>
      <c r="DZ296" s="37" t="str"/>
      <c r="EA296" s="37" t="str"/>
      <c r="EB296" s="37" t="str"/>
      <c r="EC296" s="37" t="str"/>
      <c r="ED296" s="37" t="str"/>
      <c r="EE296" s="37" t="str"/>
      <c r="EF296" s="37" t="str"/>
      <c r="EG296" s="37" t="str"/>
      <c r="EH296" s="37" t="str"/>
      <c r="EI296" s="37" t="str"/>
      <c r="EJ296" s="37" t="str"/>
      <c r="EK296" s="37" t="str"/>
      <c r="EL296" s="37" t="str"/>
      <c r="EM296" s="37" t="str"/>
    </row>
    <row r="297">
      <c r="B297" s="37" t="str"/>
      <c r="C297" s="37" t="str"/>
      <c r="D297" s="37" t="str"/>
      <c r="E297" s="37" t="str"/>
      <c r="F297" s="37" t="str"/>
      <c r="G297" s="37" t="str"/>
      <c r="H297" s="37" t="str"/>
      <c r="I297" s="37" t="str"/>
      <c r="J297" s="37" t="str"/>
      <c r="K297" s="37" t="str"/>
      <c r="L297" s="37" t="str"/>
      <c r="M297" s="37" t="str"/>
      <c r="N297" s="37" t="str"/>
      <c r="O297" s="37" t="str"/>
      <c r="P297" s="37" t="str"/>
      <c r="Q297" s="37" t="str"/>
      <c r="R297" s="37" t="str"/>
      <c r="S297" s="37" t="str"/>
      <c r="T297" s="37" t="str"/>
      <c r="U297" s="37" t="str"/>
      <c r="V297" s="37" t="str"/>
      <c r="W297" s="37" t="str"/>
      <c r="X297" s="37" t="str"/>
      <c r="Y297" s="37" t="str"/>
      <c r="Z297" s="37" t="str"/>
      <c r="AA297" s="37" t="str"/>
      <c r="AB297" s="37" t="str"/>
      <c r="AC297" s="37" t="str"/>
      <c r="AD297" s="37" t="str"/>
      <c r="AE297" s="37" t="str"/>
      <c r="AF297" s="37" t="str"/>
      <c r="AG297" s="37" t="str"/>
      <c r="AH297" s="37" t="str"/>
      <c r="AI297" s="37" t="str"/>
      <c r="AJ297" s="37" t="str"/>
      <c r="AK297" s="37" t="str"/>
      <c r="AL297" s="37" t="str"/>
      <c r="AM297" s="37" t="str"/>
      <c r="AN297" s="37" t="str"/>
      <c r="AO297" s="37" t="str"/>
      <c r="AP297" s="37" t="str"/>
      <c r="AQ297" s="37" t="str"/>
      <c r="AR297" s="37" t="str"/>
      <c r="AS297" s="37" t="str"/>
      <c r="AT297" s="37" t="str"/>
      <c r="AU297" s="37" t="str"/>
      <c r="AV297" s="37" t="str"/>
      <c r="AW297" s="37" t="str"/>
      <c r="AX297" s="37" t="str"/>
      <c r="AY297" s="37" t="str"/>
      <c r="AZ297" s="37" t="str"/>
      <c r="BA297" s="37" t="str"/>
      <c r="BB297" s="37" t="str"/>
      <c r="BC297" s="37" t="str"/>
      <c r="BD297" s="37" t="str"/>
      <c r="BE297" s="37" t="str"/>
      <c r="BF297" s="37" t="str"/>
      <c r="BG297" s="37" t="str"/>
      <c r="BH297" s="37" t="str"/>
      <c r="BI297" s="37" t="str"/>
      <c r="BJ297" s="37" t="str"/>
      <c r="BK297" s="37" t="str"/>
      <c r="BL297" s="37" t="str"/>
      <c r="BM297" s="37" t="str"/>
      <c r="BN297" s="37" t="str"/>
      <c r="BO297" s="37" t="str"/>
      <c r="BP297" s="37" t="str"/>
      <c r="BQ297" s="37" t="str"/>
      <c r="BR297" s="37" t="str"/>
      <c r="BS297" s="37" t="str"/>
      <c r="BT297" s="37" t="str"/>
      <c r="BU297" s="37" t="str"/>
      <c r="BV297" s="37" t="str"/>
      <c r="BW297" s="37" t="str"/>
      <c r="BX297" s="37" t="str"/>
      <c r="BY297" s="37" t="str"/>
      <c r="BZ297" s="37" t="str"/>
      <c r="CA297" s="37" t="str"/>
      <c r="CB297" s="37" t="str"/>
      <c r="CC297" s="37" t="str"/>
      <c r="CD297" s="37" t="str"/>
      <c r="CE297" s="37" t="str"/>
      <c r="CF297" s="37" t="str"/>
      <c r="CG297" s="37" t="str"/>
      <c r="CH297" s="37" t="str"/>
      <c r="CI297" s="37" t="str"/>
      <c r="CJ297" s="37" t="str"/>
      <c r="CK297" s="37" t="str"/>
      <c r="CL297" s="37" t="str"/>
      <c r="CM297" s="37" t="str"/>
      <c r="CN297" s="37" t="str"/>
      <c r="CO297" s="37" t="str"/>
      <c r="CP297" s="37" t="str"/>
      <c r="CQ297" s="37" t="str"/>
      <c r="CR297" s="37" t="str"/>
      <c r="CS297" s="37" t="str"/>
      <c r="CT297" s="37" t="str"/>
      <c r="CU297" s="37" t="str"/>
      <c r="CV297" s="37" t="str"/>
      <c r="CW297" s="37" t="str"/>
      <c r="CX297" s="37" t="str"/>
      <c r="CY297" s="37" t="str"/>
      <c r="CZ297" s="37" t="str"/>
      <c r="DA297" s="37" t="str"/>
      <c r="DB297" s="37" t="str"/>
      <c r="DC297" s="37" t="str"/>
      <c r="DD297" s="37" t="str"/>
      <c r="DE297" s="37" t="str"/>
      <c r="DF297" s="37" t="str"/>
      <c r="DG297" s="37" t="str"/>
      <c r="DH297" s="37" t="str"/>
      <c r="DI297" s="37" t="str"/>
      <c r="DJ297" s="37" t="str"/>
      <c r="DK297" s="37" t="str"/>
      <c r="DL297" s="37" t="str"/>
      <c r="DM297" s="37" t="str"/>
      <c r="DN297" s="37" t="str"/>
      <c r="DO297" s="37" t="str"/>
      <c r="DP297" s="37" t="str"/>
      <c r="DQ297" s="37" t="str"/>
      <c r="DR297" s="37" t="str"/>
      <c r="DS297" s="37" t="str"/>
      <c r="DT297" s="37" t="str"/>
      <c r="DU297" s="37" t="str"/>
      <c r="DV297" s="37" t="str"/>
      <c r="DW297" s="37" t="str"/>
      <c r="DX297" s="37" t="str"/>
      <c r="DY297" s="37" t="str"/>
      <c r="DZ297" s="37" t="str"/>
      <c r="EA297" s="37" t="str"/>
      <c r="EB297" s="37" t="str"/>
      <c r="EC297" s="37" t="str"/>
      <c r="ED297" s="37" t="str"/>
      <c r="EE297" s="37" t="str"/>
      <c r="EF297" s="37" t="str"/>
      <c r="EG297" s="37" t="str"/>
      <c r="EH297" s="37" t="str"/>
      <c r="EI297" s="37" t="str"/>
      <c r="EJ297" s="37" t="str"/>
      <c r="EK297" s="37" t="str"/>
      <c r="EL297" s="37" t="str"/>
      <c r="EM297" s="37" t="str"/>
    </row>
    <row r="298">
      <c r="B298" s="37" t="str"/>
      <c r="C298" s="37" t="str"/>
      <c r="D298" s="37" t="str"/>
      <c r="E298" s="37" t="str"/>
      <c r="F298" s="37" t="str"/>
      <c r="G298" s="37" t="str"/>
      <c r="H298" s="37" t="str"/>
      <c r="I298" s="37" t="str"/>
      <c r="J298" s="37" t="str"/>
      <c r="K298" s="37" t="str"/>
      <c r="L298" s="37" t="str"/>
      <c r="M298" s="37" t="str"/>
      <c r="N298" s="37" t="str"/>
      <c r="O298" s="37" t="str"/>
      <c r="P298" s="37" t="str"/>
      <c r="Q298" s="37" t="str"/>
      <c r="R298" s="37" t="str"/>
      <c r="S298" s="37" t="str"/>
      <c r="T298" s="37" t="str"/>
      <c r="U298" s="37" t="str"/>
      <c r="V298" s="37" t="str"/>
      <c r="W298" s="37" t="str"/>
      <c r="X298" s="37" t="str"/>
      <c r="Y298" s="37" t="str"/>
      <c r="Z298" s="37" t="str"/>
      <c r="AA298" s="37" t="str"/>
      <c r="AB298" s="37" t="str"/>
      <c r="AC298" s="37" t="str"/>
      <c r="AD298" s="37" t="str"/>
      <c r="AE298" s="37" t="str"/>
      <c r="AF298" s="37" t="str"/>
      <c r="AG298" s="37" t="str"/>
      <c r="AH298" s="37" t="str"/>
      <c r="AI298" s="37" t="str"/>
      <c r="AJ298" s="37" t="str"/>
      <c r="AK298" s="37" t="str"/>
      <c r="AL298" s="37" t="str"/>
      <c r="AM298" s="37" t="str"/>
      <c r="AN298" s="37" t="str"/>
      <c r="AO298" s="37" t="str"/>
      <c r="AP298" s="37" t="str"/>
      <c r="AQ298" s="37" t="str"/>
      <c r="AR298" s="37" t="str"/>
      <c r="AS298" s="37" t="str"/>
      <c r="AT298" s="37" t="str"/>
      <c r="AU298" s="37" t="str"/>
      <c r="AV298" s="37" t="str"/>
      <c r="AW298" s="37" t="str"/>
      <c r="AX298" s="37" t="str"/>
      <c r="AY298" s="37" t="str"/>
      <c r="AZ298" s="37" t="str"/>
      <c r="BA298" s="37" t="str"/>
      <c r="BB298" s="37" t="str"/>
      <c r="BC298" s="37" t="str"/>
      <c r="BD298" s="37" t="str"/>
      <c r="BE298" s="37" t="str"/>
      <c r="BF298" s="37" t="str"/>
      <c r="BG298" s="37" t="str"/>
      <c r="BH298" s="37" t="str"/>
      <c r="BI298" s="37" t="str"/>
      <c r="BJ298" s="37" t="str"/>
      <c r="BK298" s="37" t="str"/>
      <c r="BL298" s="37" t="str"/>
      <c r="BM298" s="37" t="str"/>
      <c r="BN298" s="37" t="str"/>
      <c r="BO298" s="37" t="str"/>
      <c r="BP298" s="37" t="str"/>
      <c r="BQ298" s="37" t="str"/>
      <c r="BR298" s="37" t="str"/>
      <c r="BS298" s="37" t="str"/>
      <c r="BT298" s="37" t="str"/>
      <c r="BU298" s="37" t="str"/>
      <c r="BV298" s="37" t="str"/>
      <c r="BW298" s="37" t="str"/>
      <c r="BX298" s="37" t="str"/>
      <c r="BY298" s="37" t="str"/>
      <c r="BZ298" s="37" t="str"/>
      <c r="CA298" s="37" t="str"/>
      <c r="CB298" s="37" t="str"/>
      <c r="CC298" s="37" t="str"/>
      <c r="CD298" s="37" t="str"/>
      <c r="CE298" s="37" t="str"/>
      <c r="CF298" s="37" t="str"/>
      <c r="CG298" s="37" t="str"/>
      <c r="CH298" s="37" t="str"/>
      <c r="CI298" s="37" t="str"/>
      <c r="CJ298" s="37" t="str"/>
      <c r="CK298" s="37" t="str"/>
      <c r="CL298" s="37" t="str"/>
      <c r="CM298" s="37" t="str"/>
      <c r="CN298" s="37" t="str"/>
      <c r="CO298" s="37" t="str"/>
      <c r="CP298" s="37" t="str"/>
      <c r="CQ298" s="37" t="str"/>
      <c r="CR298" s="37" t="str"/>
      <c r="CS298" s="37" t="str"/>
      <c r="CT298" s="37" t="str"/>
      <c r="CU298" s="37" t="str"/>
      <c r="CV298" s="37" t="str"/>
      <c r="CW298" s="37" t="str"/>
      <c r="CX298" s="37" t="str"/>
      <c r="CY298" s="37" t="str"/>
      <c r="CZ298" s="37" t="str"/>
      <c r="DA298" s="37" t="str"/>
      <c r="DB298" s="37" t="str"/>
      <c r="DC298" s="37" t="str"/>
      <c r="DD298" s="37" t="str"/>
      <c r="DE298" s="37" t="str"/>
      <c r="DF298" s="37" t="str"/>
      <c r="DG298" s="37" t="str"/>
      <c r="DH298" s="37" t="str"/>
      <c r="DI298" s="37" t="str"/>
      <c r="DJ298" s="37" t="str"/>
      <c r="DK298" s="37" t="str"/>
      <c r="DL298" s="37" t="str"/>
      <c r="DM298" s="37" t="str"/>
      <c r="DN298" s="37" t="str"/>
      <c r="DO298" s="37" t="str"/>
      <c r="DP298" s="37" t="str"/>
      <c r="DQ298" s="37" t="str"/>
      <c r="DR298" s="37" t="str"/>
      <c r="DS298" s="37" t="str"/>
      <c r="DT298" s="37" t="str"/>
      <c r="DU298" s="37" t="str"/>
      <c r="DV298" s="37" t="str"/>
      <c r="DW298" s="37" t="str"/>
      <c r="DX298" s="37" t="str"/>
      <c r="DY298" s="37" t="str"/>
      <c r="DZ298" s="37" t="str"/>
      <c r="EA298" s="37" t="str"/>
      <c r="EB298" s="37" t="str"/>
      <c r="EC298" s="37" t="str"/>
      <c r="ED298" s="37" t="str"/>
      <c r="EE298" s="37" t="str"/>
      <c r="EF298" s="37" t="str"/>
      <c r="EG298" s="37" t="str"/>
      <c r="EH298" s="37" t="str"/>
      <c r="EI298" s="37" t="str"/>
      <c r="EJ298" s="37" t="str"/>
      <c r="EK298" s="37" t="str"/>
      <c r="EL298" s="37" t="str"/>
      <c r="EM298" s="37" t="str"/>
    </row>
    <row r="299">
      <c r="B299" s="37" t="str"/>
      <c r="C299" s="37" t="str"/>
      <c r="D299" s="37" t="str"/>
      <c r="E299" s="37" t="str"/>
      <c r="F299" s="37" t="str"/>
      <c r="G299" s="37" t="str"/>
      <c r="H299" s="37" t="str"/>
      <c r="I299" s="37" t="str"/>
      <c r="J299" s="37" t="str"/>
      <c r="K299" s="37" t="str"/>
      <c r="L299" s="37" t="str"/>
      <c r="M299" s="37" t="str"/>
      <c r="N299" s="37" t="str"/>
      <c r="O299" s="37" t="str"/>
      <c r="P299" s="37" t="str"/>
      <c r="Q299" s="37" t="str"/>
      <c r="R299" s="37" t="str"/>
      <c r="S299" s="37" t="str"/>
      <c r="T299" s="37" t="str"/>
      <c r="U299" s="37" t="str"/>
      <c r="V299" s="37" t="str"/>
      <c r="W299" s="37" t="str"/>
      <c r="X299" s="37" t="str"/>
      <c r="Y299" s="37" t="str"/>
      <c r="Z299" s="37" t="str"/>
      <c r="AA299" s="37" t="str"/>
      <c r="AB299" s="37" t="str"/>
      <c r="AC299" s="37" t="str"/>
      <c r="AD299" s="37" t="str"/>
      <c r="AE299" s="37" t="str"/>
      <c r="AF299" s="37" t="str"/>
      <c r="AG299" s="37" t="str"/>
      <c r="AH299" s="37" t="str"/>
      <c r="AI299" s="37" t="str"/>
      <c r="AJ299" s="37" t="str"/>
      <c r="AK299" s="37" t="str"/>
      <c r="AL299" s="37" t="str"/>
      <c r="AM299" s="37" t="str"/>
      <c r="AN299" s="37" t="str"/>
      <c r="AO299" s="37" t="str"/>
      <c r="AP299" s="37" t="str"/>
      <c r="AQ299" s="37" t="str"/>
      <c r="AR299" s="37" t="str"/>
      <c r="AS299" s="37" t="str"/>
      <c r="AT299" s="37" t="str"/>
      <c r="AU299" s="37" t="str"/>
      <c r="AV299" s="37" t="str"/>
      <c r="AW299" s="37" t="str"/>
      <c r="AX299" s="37" t="str"/>
      <c r="AY299" s="37" t="str"/>
      <c r="AZ299" s="37" t="str"/>
      <c r="BA299" s="37" t="str"/>
      <c r="BB299" s="37" t="str"/>
      <c r="BC299" s="37" t="str"/>
      <c r="BD299" s="37" t="str"/>
      <c r="BE299" s="37" t="str"/>
      <c r="BF299" s="37" t="str"/>
      <c r="BG299" s="37" t="str"/>
      <c r="BH299" s="37" t="str"/>
      <c r="BI299" s="37" t="str"/>
      <c r="BJ299" s="37" t="str"/>
      <c r="BK299" s="37" t="str"/>
      <c r="BL299" s="37" t="str"/>
      <c r="BM299" s="37" t="str"/>
      <c r="BN299" s="37" t="str"/>
      <c r="BO299" s="37" t="str"/>
      <c r="BP299" s="37" t="str"/>
      <c r="BQ299" s="37" t="str"/>
      <c r="BR299" s="37" t="str"/>
      <c r="BS299" s="37" t="str"/>
      <c r="BT299" s="37" t="str"/>
      <c r="BU299" s="37" t="str"/>
      <c r="BV299" s="37" t="str"/>
      <c r="BW299" s="37" t="str"/>
      <c r="BX299" s="37" t="str"/>
      <c r="BY299" s="37" t="str"/>
      <c r="BZ299" s="37" t="str"/>
      <c r="CA299" s="37" t="str"/>
      <c r="CB299" s="37" t="str"/>
      <c r="CC299" s="37" t="str"/>
      <c r="CD299" s="37" t="str"/>
      <c r="CE299" s="37" t="str"/>
      <c r="CF299" s="37" t="str"/>
      <c r="CG299" s="37" t="str"/>
      <c r="CH299" s="37" t="str"/>
      <c r="CI299" s="37" t="str"/>
      <c r="CJ299" s="37" t="str"/>
      <c r="CK299" s="37" t="str"/>
      <c r="CL299" s="37" t="str"/>
      <c r="CM299" s="37" t="str"/>
      <c r="CN299" s="37" t="str"/>
      <c r="CO299" s="37" t="str"/>
      <c r="CP299" s="37" t="str"/>
      <c r="CQ299" s="37" t="str"/>
      <c r="CR299" s="37" t="str"/>
      <c r="CS299" s="37" t="str"/>
      <c r="CT299" s="37" t="str"/>
      <c r="CU299" s="37" t="str"/>
      <c r="CV299" s="37" t="str"/>
      <c r="CW299" s="37" t="str"/>
      <c r="CX299" s="37" t="str"/>
      <c r="CY299" s="37" t="str"/>
      <c r="CZ299" s="37" t="str"/>
      <c r="DA299" s="37" t="str"/>
      <c r="DB299" s="37" t="str"/>
      <c r="DC299" s="37" t="str"/>
      <c r="DD299" s="37" t="str"/>
      <c r="DE299" s="37" t="str"/>
      <c r="DF299" s="37" t="str"/>
      <c r="DG299" s="37" t="str"/>
      <c r="DH299" s="37" t="str"/>
      <c r="DI299" s="37" t="str"/>
      <c r="DJ299" s="37" t="str"/>
      <c r="DK299" s="37" t="str"/>
      <c r="DL299" s="37" t="str"/>
      <c r="DM299" s="37" t="str"/>
      <c r="DN299" s="37" t="str"/>
      <c r="DO299" s="37" t="str"/>
      <c r="DP299" s="37" t="str"/>
      <c r="DQ299" s="37" t="str"/>
      <c r="DR299" s="37" t="str"/>
      <c r="DS299" s="37" t="str"/>
      <c r="DT299" s="37" t="str"/>
      <c r="DU299" s="37" t="str"/>
      <c r="DV299" s="37" t="str"/>
      <c r="DW299" s="37" t="str"/>
      <c r="DX299" s="37" t="str"/>
      <c r="DY299" s="37" t="str"/>
      <c r="DZ299" s="37" t="str"/>
      <c r="EA299" s="37" t="str"/>
      <c r="EB299" s="37" t="str"/>
      <c r="EC299" s="37" t="str"/>
      <c r="ED299" s="37" t="str"/>
      <c r="EE299" s="37" t="str"/>
      <c r="EF299" s="37" t="str"/>
      <c r="EG299" s="37" t="str"/>
      <c r="EH299" s="37" t="str"/>
      <c r="EI299" s="37" t="str"/>
      <c r="EJ299" s="37" t="str"/>
      <c r="EK299" s="37" t="str"/>
      <c r="EL299" s="37" t="str"/>
      <c r="EM299" s="37" t="str"/>
    </row>
    <row r="300">
      <c r="B300" s="37" t="str"/>
      <c r="C300" s="37" t="str"/>
      <c r="D300" s="37" t="str"/>
      <c r="E300" s="37" t="str"/>
      <c r="F300" s="37" t="str"/>
      <c r="G300" s="37" t="str"/>
      <c r="H300" s="37" t="str"/>
      <c r="I300" s="37" t="str"/>
      <c r="J300" s="37" t="str"/>
      <c r="K300" s="37" t="str"/>
      <c r="L300" s="37" t="str"/>
      <c r="M300" s="37" t="str"/>
      <c r="N300" s="37" t="str"/>
      <c r="O300" s="37" t="str"/>
      <c r="P300" s="37" t="str"/>
      <c r="Q300" s="37" t="str"/>
      <c r="R300" s="37" t="str"/>
      <c r="S300" s="37" t="str"/>
      <c r="T300" s="37" t="str"/>
      <c r="U300" s="37" t="str"/>
      <c r="V300" s="37" t="str"/>
      <c r="W300" s="37" t="str"/>
      <c r="X300" s="37" t="str"/>
      <c r="Y300" s="37" t="str"/>
      <c r="Z300" s="37" t="str"/>
      <c r="AA300" s="37" t="str"/>
      <c r="AB300" s="37" t="str"/>
      <c r="AC300" s="37" t="str"/>
      <c r="AD300" s="37" t="str"/>
      <c r="AE300" s="37" t="str"/>
      <c r="AF300" s="37" t="str"/>
      <c r="AG300" s="37" t="str"/>
      <c r="AH300" s="37" t="str"/>
      <c r="AI300" s="37" t="str"/>
      <c r="AJ300" s="37" t="str"/>
      <c r="AK300" s="37" t="str"/>
      <c r="AL300" s="37" t="str"/>
      <c r="AM300" s="37" t="str"/>
      <c r="AN300" s="37" t="str"/>
      <c r="AO300" s="37" t="str"/>
      <c r="AP300" s="37" t="str"/>
      <c r="AQ300" s="37" t="str"/>
      <c r="AR300" s="37" t="str"/>
      <c r="AS300" s="37" t="str"/>
      <c r="AT300" s="37" t="str"/>
      <c r="AU300" s="37" t="str"/>
      <c r="AV300" s="37" t="str"/>
      <c r="AW300" s="37" t="str"/>
      <c r="AX300" s="37" t="str"/>
      <c r="AY300" s="37" t="str"/>
      <c r="AZ300" s="37" t="str"/>
      <c r="BA300" s="37" t="str"/>
      <c r="BB300" s="37" t="str"/>
      <c r="BC300" s="37" t="str"/>
      <c r="BD300" s="37" t="str"/>
      <c r="BE300" s="37" t="str"/>
      <c r="BF300" s="37" t="str"/>
      <c r="BG300" s="37" t="str"/>
      <c r="BH300" s="37" t="str"/>
      <c r="BI300" s="37" t="str"/>
      <c r="BJ300" s="37" t="str"/>
      <c r="BK300" s="37" t="str"/>
      <c r="BL300" s="37" t="str"/>
      <c r="BM300" s="37" t="str"/>
      <c r="BN300" s="37" t="str"/>
      <c r="BO300" s="37" t="str"/>
      <c r="BP300" s="37" t="str"/>
      <c r="BQ300" s="37" t="str"/>
      <c r="BR300" s="37" t="str"/>
      <c r="BS300" s="37" t="str"/>
      <c r="BT300" s="37" t="str"/>
      <c r="BU300" s="37" t="str"/>
      <c r="BV300" s="37" t="str"/>
      <c r="BW300" s="37" t="str"/>
      <c r="BX300" s="37" t="str"/>
      <c r="BY300" s="37" t="str"/>
      <c r="BZ300" s="37" t="str"/>
      <c r="CA300" s="37" t="str"/>
      <c r="CB300" s="37" t="str"/>
      <c r="CC300" s="37" t="str"/>
      <c r="CD300" s="37" t="str"/>
      <c r="CE300" s="37" t="str"/>
      <c r="CF300" s="37" t="str"/>
      <c r="CG300" s="37" t="str"/>
      <c r="CH300" s="37" t="str"/>
      <c r="CI300" s="37" t="str"/>
      <c r="CJ300" s="37" t="str"/>
      <c r="CK300" s="37" t="str"/>
      <c r="CL300" s="37" t="str"/>
      <c r="CM300" s="37" t="str"/>
      <c r="CN300" s="37" t="str"/>
      <c r="CO300" s="37" t="str"/>
      <c r="CP300" s="37" t="str"/>
      <c r="CQ300" s="37" t="str"/>
      <c r="CR300" s="37" t="str"/>
      <c r="CS300" s="37" t="str"/>
      <c r="CT300" s="37" t="str"/>
      <c r="CU300" s="37" t="str"/>
      <c r="CV300" s="37" t="str"/>
      <c r="CW300" s="37" t="str"/>
      <c r="CX300" s="37" t="str"/>
      <c r="CY300" s="37" t="str"/>
      <c r="CZ300" s="37" t="str"/>
      <c r="DA300" s="37" t="str"/>
      <c r="DB300" s="37" t="str"/>
      <c r="DC300" s="37" t="str"/>
      <c r="DD300" s="37" t="str"/>
      <c r="DE300" s="37" t="str"/>
      <c r="DF300" s="37" t="str"/>
      <c r="DG300" s="37" t="str"/>
      <c r="DH300" s="37" t="str"/>
      <c r="DI300" s="37" t="str"/>
      <c r="DJ300" s="37" t="str"/>
      <c r="DK300" s="37" t="str"/>
      <c r="DL300" s="37" t="str"/>
      <c r="DM300" s="37" t="str"/>
      <c r="DN300" s="37" t="str"/>
      <c r="DO300" s="37" t="str"/>
      <c r="DP300" s="37" t="str"/>
      <c r="DQ300" s="37" t="str"/>
      <c r="DR300" s="37" t="str"/>
      <c r="DS300" s="37" t="str"/>
      <c r="DT300" s="37" t="str"/>
      <c r="DU300" s="37" t="str"/>
      <c r="DV300" s="37" t="str"/>
      <c r="DW300" s="37" t="str"/>
      <c r="DX300" s="37" t="str"/>
      <c r="DY300" s="37" t="str"/>
      <c r="DZ300" s="37" t="str"/>
      <c r="EA300" s="37" t="str"/>
      <c r="EB300" s="37" t="str"/>
      <c r="EC300" s="37" t="str"/>
      <c r="ED300" s="37" t="str"/>
      <c r="EE300" s="37" t="str"/>
      <c r="EF300" s="37" t="str"/>
      <c r="EG300" s="37" t="str"/>
      <c r="EH300" s="37" t="str"/>
      <c r="EI300" s="37" t="str"/>
      <c r="EJ300" s="37" t="str"/>
      <c r="EK300" s="37" t="str"/>
      <c r="EL300" s="37" t="str"/>
      <c r="EM300" s="37" t="str"/>
    </row>
    <row r="301">
      <c r="B301" s="37" t="str"/>
      <c r="C301" s="37" t="str"/>
      <c r="D301" s="37" t="str"/>
      <c r="E301" s="37" t="str"/>
      <c r="F301" s="37" t="str"/>
      <c r="G301" s="37" t="str"/>
      <c r="H301" s="37" t="str"/>
      <c r="I301" s="37" t="str"/>
      <c r="J301" s="37" t="str"/>
      <c r="K301" s="37" t="str"/>
      <c r="L301" s="37" t="str"/>
      <c r="M301" s="37" t="str"/>
      <c r="N301" s="37" t="str"/>
      <c r="O301" s="37" t="str"/>
      <c r="P301" s="37" t="str"/>
      <c r="Q301" s="37" t="str"/>
      <c r="R301" s="37" t="str"/>
      <c r="S301" s="37" t="str"/>
      <c r="T301" s="37" t="str"/>
      <c r="U301" s="37" t="str"/>
      <c r="V301" s="37" t="str"/>
      <c r="W301" s="37" t="str"/>
      <c r="X301" s="37" t="str"/>
      <c r="Y301" s="37" t="str"/>
      <c r="Z301" s="37" t="str"/>
      <c r="AA301" s="37" t="str"/>
      <c r="AB301" s="37" t="str"/>
      <c r="AC301" s="37" t="str"/>
      <c r="AD301" s="37" t="str"/>
      <c r="AE301" s="37" t="str"/>
      <c r="AF301" s="37" t="str"/>
      <c r="AG301" s="37" t="str"/>
      <c r="AH301" s="37" t="str"/>
      <c r="AI301" s="37" t="str"/>
      <c r="AJ301" s="37" t="str"/>
      <c r="AK301" s="37" t="str"/>
      <c r="AL301" s="37" t="str"/>
      <c r="AM301" s="37" t="str"/>
      <c r="AN301" s="37" t="str"/>
      <c r="AO301" s="37" t="str"/>
      <c r="AP301" s="37" t="str"/>
      <c r="AQ301" s="37" t="str"/>
      <c r="AR301" s="37" t="str"/>
      <c r="AS301" s="37" t="str"/>
      <c r="AT301" s="37" t="str"/>
      <c r="AU301" s="37" t="str"/>
      <c r="AV301" s="37" t="str"/>
      <c r="AW301" s="37" t="str"/>
      <c r="AX301" s="37" t="str"/>
      <c r="AY301" s="37" t="str"/>
      <c r="AZ301" s="37" t="str"/>
      <c r="BA301" s="37" t="str"/>
      <c r="BB301" s="37" t="str"/>
      <c r="BC301" s="37" t="str"/>
      <c r="BD301" s="37" t="str"/>
      <c r="BE301" s="37" t="str"/>
      <c r="BF301" s="37" t="str"/>
      <c r="BG301" s="37" t="str"/>
      <c r="BH301" s="37" t="str"/>
      <c r="BI301" s="37" t="str"/>
      <c r="BJ301" s="37" t="str"/>
      <c r="BK301" s="37" t="str"/>
      <c r="BL301" s="37" t="str"/>
      <c r="BM301" s="37" t="str"/>
      <c r="BN301" s="37" t="str"/>
      <c r="BO301" s="37" t="str"/>
      <c r="BP301" s="37" t="str"/>
      <c r="BQ301" s="37" t="str"/>
      <c r="BR301" s="37" t="str"/>
      <c r="BS301" s="37" t="str"/>
      <c r="BT301" s="37" t="str"/>
      <c r="BU301" s="37" t="str"/>
      <c r="BV301" s="37" t="str"/>
      <c r="BW301" s="37" t="str"/>
      <c r="BX301" s="37" t="str"/>
      <c r="BY301" s="37" t="str"/>
      <c r="BZ301" s="37" t="str"/>
      <c r="CA301" s="37" t="str"/>
      <c r="CB301" s="37" t="str"/>
      <c r="CC301" s="37" t="str"/>
      <c r="CD301" s="37" t="str"/>
      <c r="CE301" s="37" t="str"/>
      <c r="CF301" s="37" t="str"/>
      <c r="CG301" s="37" t="str"/>
      <c r="CH301" s="37" t="str"/>
      <c r="CI301" s="37" t="str"/>
      <c r="CJ301" s="37" t="str"/>
      <c r="CK301" s="37" t="str"/>
      <c r="CL301" s="37" t="str"/>
      <c r="CM301" s="37" t="str"/>
      <c r="CN301" s="37" t="str"/>
      <c r="CO301" s="37" t="str"/>
      <c r="CP301" s="37" t="str"/>
      <c r="CQ301" s="37" t="str"/>
      <c r="CR301" s="37" t="str"/>
      <c r="CS301" s="37" t="str"/>
      <c r="CT301" s="37" t="str"/>
      <c r="CU301" s="37" t="str"/>
      <c r="CV301" s="37" t="str"/>
      <c r="CW301" s="37" t="str"/>
      <c r="CX301" s="37" t="str"/>
      <c r="CY301" s="37" t="str"/>
      <c r="CZ301" s="37" t="str"/>
      <c r="DA301" s="37" t="str"/>
      <c r="DB301" s="37" t="str"/>
      <c r="DC301" s="37" t="str"/>
      <c r="DD301" s="37" t="str"/>
      <c r="DE301" s="37" t="str"/>
      <c r="DF301" s="37" t="str"/>
      <c r="DG301" s="37" t="str"/>
      <c r="DH301" s="37" t="str"/>
      <c r="DI301" s="37" t="str"/>
      <c r="DJ301" s="37" t="str"/>
      <c r="DK301" s="37" t="str"/>
      <c r="DL301" s="37" t="str"/>
      <c r="DM301" s="37" t="str"/>
      <c r="DN301" s="37" t="str"/>
      <c r="DO301" s="37" t="str"/>
      <c r="DP301" s="37" t="str"/>
      <c r="DQ301" s="37" t="str"/>
      <c r="DR301" s="37" t="str"/>
      <c r="DS301" s="37" t="str"/>
      <c r="DT301" s="37" t="str"/>
      <c r="DU301" s="37" t="str"/>
      <c r="DV301" s="37" t="str"/>
      <c r="DW301" s="37" t="str"/>
      <c r="DX301" s="37" t="str"/>
      <c r="DY301" s="37" t="str"/>
      <c r="DZ301" s="37" t="str"/>
      <c r="EA301" s="37" t="str"/>
      <c r="EB301" s="37" t="str"/>
      <c r="EC301" s="37" t="str"/>
      <c r="ED301" s="37" t="str"/>
      <c r="EE301" s="37" t="str"/>
      <c r="EF301" s="37" t="str"/>
      <c r="EG301" s="37" t="str"/>
      <c r="EH301" s="37" t="str"/>
      <c r="EI301" s="37" t="str"/>
      <c r="EJ301" s="37" t="str"/>
      <c r="EK301" s="37" t="str"/>
      <c r="EL301" s="37" t="str"/>
      <c r="EM301" s="37" t="str"/>
    </row>
    <row r="302">
      <c r="B302" s="37" t="str"/>
      <c r="C302" s="37" t="str"/>
      <c r="D302" s="37" t="str"/>
      <c r="E302" s="37" t="str"/>
      <c r="F302" s="37" t="str"/>
      <c r="G302" s="37" t="str"/>
      <c r="H302" s="37" t="str"/>
      <c r="I302" s="37" t="str"/>
      <c r="J302" s="37" t="str"/>
      <c r="K302" s="37" t="str"/>
      <c r="L302" s="37" t="str"/>
      <c r="M302" s="37" t="str"/>
      <c r="N302" s="37" t="str"/>
      <c r="O302" s="37" t="str"/>
      <c r="P302" s="37" t="str"/>
      <c r="Q302" s="37" t="str"/>
      <c r="R302" s="37" t="str"/>
      <c r="S302" s="37" t="str"/>
      <c r="T302" s="37" t="str"/>
      <c r="U302" s="37" t="str"/>
      <c r="V302" s="37" t="str"/>
      <c r="W302" s="37" t="str"/>
      <c r="X302" s="37" t="str"/>
      <c r="Y302" s="37" t="str"/>
      <c r="Z302" s="37" t="str"/>
      <c r="AA302" s="37" t="str"/>
      <c r="AB302" s="37" t="str"/>
      <c r="AC302" s="37" t="str"/>
      <c r="AD302" s="37" t="str"/>
      <c r="AE302" s="37" t="str"/>
      <c r="AF302" s="37" t="str"/>
      <c r="AG302" s="37" t="str"/>
      <c r="AH302" s="37" t="str"/>
      <c r="AI302" s="37" t="str"/>
      <c r="AJ302" s="37" t="str"/>
      <c r="AK302" s="37" t="str"/>
      <c r="AL302" s="37" t="str"/>
      <c r="AM302" s="37" t="str"/>
      <c r="AN302" s="37" t="str"/>
      <c r="AO302" s="37" t="str"/>
      <c r="AP302" s="37" t="str"/>
      <c r="AQ302" s="37" t="str"/>
      <c r="AR302" s="37" t="str"/>
      <c r="AS302" s="37" t="str"/>
      <c r="AT302" s="37" t="str"/>
      <c r="AU302" s="37" t="str"/>
      <c r="AV302" s="37" t="str"/>
      <c r="AW302" s="37" t="str"/>
      <c r="AX302" s="37" t="str"/>
      <c r="AY302" s="37" t="str"/>
      <c r="AZ302" s="37" t="str"/>
      <c r="BA302" s="37" t="str"/>
      <c r="BB302" s="37" t="str"/>
      <c r="BC302" s="37" t="str"/>
      <c r="BD302" s="37" t="str"/>
      <c r="BE302" s="37" t="str"/>
      <c r="BF302" s="37" t="str"/>
      <c r="BG302" s="37" t="str"/>
      <c r="BH302" s="37" t="str"/>
      <c r="BI302" s="37" t="str"/>
      <c r="BJ302" s="37" t="str"/>
      <c r="BK302" s="37" t="str"/>
      <c r="BL302" s="37" t="str"/>
      <c r="BM302" s="37" t="str"/>
      <c r="BN302" s="37" t="str"/>
      <c r="BO302" s="37" t="str"/>
      <c r="BP302" s="37" t="str"/>
      <c r="BQ302" s="37" t="str"/>
      <c r="BR302" s="37" t="str"/>
      <c r="BS302" s="37" t="str"/>
      <c r="BT302" s="37" t="str"/>
      <c r="BU302" s="37" t="str"/>
      <c r="BV302" s="37" t="str"/>
      <c r="BW302" s="37" t="str"/>
      <c r="BX302" s="37" t="str"/>
      <c r="BY302" s="37" t="str"/>
      <c r="BZ302" s="37" t="str"/>
      <c r="CA302" s="37" t="str"/>
      <c r="CB302" s="37" t="str"/>
      <c r="CC302" s="37" t="str"/>
      <c r="CD302" s="37" t="str"/>
      <c r="CE302" s="37" t="str"/>
      <c r="CF302" s="37" t="str"/>
      <c r="CG302" s="37" t="str"/>
      <c r="CH302" s="37" t="str"/>
      <c r="CI302" s="37" t="str"/>
      <c r="CJ302" s="37" t="str"/>
      <c r="CK302" s="37" t="str"/>
      <c r="CL302" s="37" t="str"/>
      <c r="CM302" s="37" t="str"/>
      <c r="CN302" s="37" t="str"/>
      <c r="CO302" s="37" t="str"/>
      <c r="CP302" s="37" t="str"/>
      <c r="CQ302" s="37" t="str"/>
      <c r="CR302" s="37" t="str"/>
      <c r="CS302" s="37" t="str"/>
      <c r="CT302" s="37" t="str"/>
      <c r="CU302" s="37" t="str"/>
      <c r="CV302" s="37" t="str"/>
      <c r="CW302" s="37" t="str"/>
      <c r="CX302" s="37" t="str"/>
      <c r="CY302" s="37" t="str"/>
      <c r="CZ302" s="37" t="str"/>
      <c r="DA302" s="37" t="str"/>
      <c r="DB302" s="37" t="str"/>
      <c r="DC302" s="37" t="str"/>
      <c r="DD302" s="37" t="str"/>
      <c r="DE302" s="37" t="str"/>
      <c r="DF302" s="37" t="str"/>
      <c r="DG302" s="37" t="str"/>
      <c r="DH302" s="37" t="str"/>
      <c r="DI302" s="37" t="str"/>
      <c r="DJ302" s="37" t="str"/>
      <c r="DK302" s="37" t="str"/>
      <c r="DL302" s="37" t="str"/>
      <c r="DM302" s="37" t="str"/>
      <c r="DN302" s="37" t="str"/>
      <c r="DO302" s="37" t="str"/>
      <c r="DP302" s="37" t="str"/>
      <c r="DQ302" s="37" t="str"/>
      <c r="DR302" s="37" t="str"/>
      <c r="DS302" s="37" t="str"/>
      <c r="DT302" s="37" t="str"/>
      <c r="DU302" s="37" t="str"/>
      <c r="DV302" s="37" t="str"/>
      <c r="DW302" s="37" t="str"/>
      <c r="DX302" s="37" t="str"/>
      <c r="DY302" s="37" t="str"/>
      <c r="DZ302" s="37" t="str"/>
      <c r="EA302" s="37" t="str"/>
      <c r="EB302" s="37" t="str"/>
      <c r="EC302" s="37" t="str"/>
      <c r="ED302" s="37" t="str"/>
      <c r="EE302" s="37" t="str"/>
      <c r="EF302" s="37" t="str"/>
      <c r="EG302" s="37" t="str"/>
      <c r="EH302" s="37" t="str"/>
      <c r="EI302" s="37" t="str"/>
      <c r="EJ302" s="37" t="str"/>
      <c r="EK302" s="37" t="str"/>
      <c r="EL302" s="37" t="str"/>
      <c r="EM302" s="37" t="str"/>
    </row>
    <row r="303">
      <c r="B303" s="37" t="str"/>
      <c r="C303" s="37" t="str"/>
      <c r="D303" s="37" t="str"/>
      <c r="E303" s="37" t="str"/>
      <c r="F303" s="37" t="str"/>
      <c r="G303" s="37" t="str"/>
      <c r="H303" s="37" t="str"/>
      <c r="I303" s="37" t="str"/>
      <c r="J303" s="37" t="str"/>
      <c r="K303" s="37" t="str"/>
      <c r="L303" s="37" t="str"/>
      <c r="M303" s="37" t="str"/>
      <c r="N303" s="37" t="str"/>
      <c r="O303" s="37" t="str"/>
      <c r="P303" s="37" t="str"/>
      <c r="Q303" s="37" t="str"/>
      <c r="R303" s="37" t="str"/>
      <c r="S303" s="37" t="str"/>
      <c r="T303" s="37" t="str"/>
      <c r="U303" s="37" t="str"/>
      <c r="V303" s="37" t="str"/>
      <c r="W303" s="37" t="str"/>
      <c r="X303" s="37" t="str"/>
      <c r="Y303" s="37" t="str"/>
      <c r="Z303" s="37" t="str"/>
      <c r="AA303" s="37" t="str"/>
      <c r="AB303" s="37" t="str"/>
      <c r="AC303" s="37" t="str"/>
      <c r="AD303" s="37" t="str"/>
      <c r="AE303" s="37" t="str"/>
      <c r="AF303" s="37" t="str"/>
      <c r="AG303" s="37" t="str"/>
      <c r="AH303" s="37" t="str"/>
      <c r="AI303" s="37" t="str"/>
      <c r="AJ303" s="37" t="str"/>
      <c r="AK303" s="37" t="str"/>
      <c r="AL303" s="37" t="str"/>
      <c r="AM303" s="37" t="str"/>
      <c r="AN303" s="37" t="str"/>
      <c r="AO303" s="37" t="str"/>
      <c r="AP303" s="37" t="str"/>
      <c r="AQ303" s="37" t="str"/>
      <c r="AR303" s="37" t="str"/>
      <c r="AS303" s="37" t="str"/>
      <c r="AT303" s="37" t="str"/>
      <c r="AU303" s="37" t="str"/>
      <c r="AV303" s="37" t="str"/>
      <c r="AW303" s="37" t="str"/>
      <c r="AX303" s="37" t="str"/>
      <c r="AY303" s="37" t="str"/>
      <c r="AZ303" s="37" t="str"/>
      <c r="BA303" s="37" t="str"/>
      <c r="BB303" s="37" t="str"/>
      <c r="BC303" s="37" t="str"/>
      <c r="BD303" s="37" t="str"/>
      <c r="BE303" s="37" t="str"/>
      <c r="BF303" s="37" t="str"/>
      <c r="BG303" s="37" t="str"/>
      <c r="BH303" s="37" t="str"/>
      <c r="BI303" s="37" t="str"/>
      <c r="BJ303" s="37" t="str"/>
      <c r="BK303" s="37" t="str"/>
      <c r="BL303" s="37" t="str"/>
      <c r="BM303" s="37" t="str"/>
      <c r="BN303" s="37" t="str"/>
      <c r="BO303" s="37" t="str"/>
      <c r="BP303" s="37" t="str"/>
      <c r="BQ303" s="37" t="str"/>
      <c r="BR303" s="37" t="str"/>
      <c r="BS303" s="37" t="str"/>
      <c r="BT303" s="37" t="str"/>
      <c r="BU303" s="37" t="str"/>
      <c r="BV303" s="37" t="str"/>
      <c r="BW303" s="37" t="str"/>
      <c r="BX303" s="37" t="str"/>
      <c r="BY303" s="37" t="str"/>
      <c r="BZ303" s="37" t="str"/>
      <c r="CA303" s="37" t="str"/>
      <c r="CB303" s="37" t="str"/>
      <c r="CC303" s="37" t="str"/>
      <c r="CD303" s="37" t="str"/>
      <c r="CE303" s="37" t="str"/>
      <c r="CF303" s="37" t="str"/>
      <c r="CG303" s="37" t="str"/>
      <c r="CH303" s="37" t="str"/>
      <c r="CI303" s="37" t="str"/>
      <c r="CJ303" s="37" t="str"/>
      <c r="CK303" s="37" t="str"/>
      <c r="CL303" s="37" t="str"/>
      <c r="CM303" s="37" t="str"/>
      <c r="CN303" s="37" t="str"/>
      <c r="CO303" s="37" t="str"/>
      <c r="CP303" s="37" t="str"/>
      <c r="CQ303" s="37" t="str"/>
      <c r="CR303" s="37" t="str"/>
      <c r="CS303" s="37" t="str"/>
      <c r="CT303" s="37" t="str"/>
      <c r="CU303" s="37" t="str"/>
      <c r="CV303" s="37" t="str"/>
      <c r="CW303" s="37" t="str"/>
      <c r="CX303" s="37" t="str"/>
      <c r="CY303" s="37" t="str"/>
      <c r="CZ303" s="37" t="str"/>
      <c r="DA303" s="37" t="str"/>
      <c r="DB303" s="37" t="str"/>
      <c r="DC303" s="37" t="str"/>
      <c r="DD303" s="37" t="str"/>
      <c r="DE303" s="37" t="str"/>
      <c r="DF303" s="37" t="str"/>
      <c r="DG303" s="37" t="str"/>
      <c r="DH303" s="37" t="str"/>
      <c r="DI303" s="37" t="str"/>
      <c r="DJ303" s="37" t="str"/>
      <c r="DK303" s="37" t="str"/>
      <c r="DL303" s="37" t="str"/>
      <c r="DM303" s="37" t="str"/>
      <c r="DN303" s="37" t="str"/>
      <c r="DO303" s="37" t="str"/>
      <c r="DP303" s="37" t="str"/>
      <c r="DQ303" s="37" t="str"/>
      <c r="DR303" s="37" t="str"/>
      <c r="DS303" s="37" t="str"/>
      <c r="DT303" s="37" t="str"/>
      <c r="DU303" s="37" t="str"/>
      <c r="DV303" s="37" t="str"/>
      <c r="DW303" s="37" t="str"/>
      <c r="DX303" s="37" t="str"/>
      <c r="DY303" s="37" t="str"/>
      <c r="DZ303" s="37" t="str"/>
      <c r="EA303" s="37" t="str"/>
      <c r="EB303" s="37" t="str"/>
      <c r="EC303" s="37" t="str"/>
      <c r="ED303" s="37" t="str"/>
      <c r="EE303" s="37" t="str"/>
      <c r="EF303" s="37" t="str"/>
      <c r="EG303" s="37" t="str"/>
      <c r="EH303" s="37" t="str"/>
      <c r="EI303" s="37" t="str"/>
      <c r="EJ303" s="37" t="str"/>
      <c r="EK303" s="37" t="str"/>
      <c r="EL303" s="37" t="str"/>
      <c r="EM303" s="37" t="str"/>
    </row>
    <row r="304">
      <c r="B304" s="37" t="str"/>
      <c r="C304" s="37" t="str"/>
      <c r="D304" s="37" t="str"/>
      <c r="E304" s="37" t="str"/>
      <c r="F304" s="37" t="str"/>
      <c r="G304" s="37" t="str"/>
      <c r="H304" s="37" t="str"/>
      <c r="I304" s="37" t="str"/>
      <c r="J304" s="37" t="str"/>
      <c r="K304" s="37" t="str"/>
      <c r="L304" s="37" t="str"/>
      <c r="M304" s="37" t="str"/>
      <c r="N304" s="37" t="str"/>
      <c r="O304" s="37" t="str"/>
      <c r="P304" s="37" t="str"/>
      <c r="Q304" s="37" t="str"/>
      <c r="R304" s="37" t="str"/>
      <c r="S304" s="37" t="str"/>
      <c r="T304" s="37" t="str"/>
      <c r="U304" s="37" t="str"/>
      <c r="V304" s="37" t="str"/>
      <c r="W304" s="37" t="str"/>
      <c r="X304" s="37" t="str"/>
      <c r="Y304" s="37" t="str"/>
      <c r="Z304" s="37" t="str"/>
      <c r="AA304" s="37" t="str"/>
      <c r="AB304" s="37" t="str"/>
      <c r="AC304" s="37" t="str"/>
      <c r="AD304" s="37" t="str"/>
      <c r="AE304" s="37" t="str"/>
      <c r="AF304" s="37" t="str"/>
      <c r="AG304" s="37" t="str"/>
      <c r="AH304" s="37" t="str"/>
      <c r="AI304" s="37" t="str"/>
      <c r="AJ304" s="37" t="str"/>
      <c r="AK304" s="37" t="str"/>
      <c r="AL304" s="37" t="str"/>
      <c r="AM304" s="37" t="str"/>
      <c r="AN304" s="37" t="str"/>
      <c r="AO304" s="37" t="str"/>
      <c r="AP304" s="37" t="str"/>
      <c r="AQ304" s="37" t="str"/>
      <c r="AR304" s="37" t="str"/>
      <c r="AS304" s="37" t="str"/>
      <c r="AT304" s="37" t="str"/>
      <c r="AU304" s="37" t="str"/>
      <c r="AV304" s="37" t="str"/>
      <c r="AW304" s="37" t="str"/>
      <c r="AX304" s="37" t="str"/>
      <c r="AY304" s="37" t="str"/>
      <c r="AZ304" s="37" t="str"/>
      <c r="BA304" s="37" t="str"/>
      <c r="BB304" s="37" t="str"/>
      <c r="BC304" s="37" t="str"/>
      <c r="BD304" s="37" t="str"/>
      <c r="BE304" s="37" t="str"/>
      <c r="BF304" s="37" t="str"/>
      <c r="BG304" s="37" t="str"/>
      <c r="BH304" s="37" t="str"/>
      <c r="BI304" s="37" t="str"/>
      <c r="BJ304" s="37" t="str"/>
      <c r="BK304" s="37" t="str"/>
      <c r="BL304" s="37" t="str"/>
      <c r="BM304" s="37" t="str"/>
      <c r="BN304" s="37" t="str"/>
      <c r="BO304" s="37" t="str"/>
      <c r="BP304" s="37" t="str"/>
      <c r="BQ304" s="37" t="str"/>
      <c r="BR304" s="37" t="str"/>
      <c r="BS304" s="37" t="str"/>
      <c r="BT304" s="37" t="str"/>
      <c r="BU304" s="37" t="str"/>
      <c r="BV304" s="37" t="str"/>
      <c r="BW304" s="37" t="str"/>
      <c r="BX304" s="37" t="str"/>
      <c r="BY304" s="37" t="str"/>
      <c r="BZ304" s="37" t="str"/>
      <c r="CA304" s="37" t="str"/>
      <c r="CB304" s="37" t="str"/>
      <c r="CC304" s="37" t="str"/>
      <c r="CD304" s="37" t="str"/>
      <c r="CE304" s="37" t="str"/>
      <c r="CF304" s="37" t="str"/>
      <c r="CG304" s="37" t="str"/>
      <c r="CH304" s="37" t="str"/>
      <c r="CI304" s="37" t="str"/>
      <c r="CJ304" s="37" t="str"/>
      <c r="CK304" s="37" t="str"/>
      <c r="CL304" s="37" t="str"/>
      <c r="CM304" s="37" t="str"/>
      <c r="CN304" s="37" t="str"/>
      <c r="CO304" s="37" t="str"/>
      <c r="CP304" s="37" t="str"/>
      <c r="CQ304" s="37" t="str"/>
      <c r="CR304" s="37" t="str"/>
      <c r="CS304" s="37" t="str"/>
      <c r="CT304" s="37" t="str"/>
      <c r="CU304" s="37" t="str"/>
      <c r="CV304" s="37" t="str"/>
      <c r="CW304" s="37" t="str"/>
      <c r="CX304" s="37" t="str"/>
      <c r="CY304" s="37" t="str"/>
      <c r="CZ304" s="37" t="str"/>
      <c r="DA304" s="37" t="str"/>
      <c r="DB304" s="37" t="str"/>
      <c r="DC304" s="37" t="str"/>
      <c r="DD304" s="37" t="str"/>
      <c r="DE304" s="37" t="str"/>
      <c r="DF304" s="37" t="str"/>
      <c r="DG304" s="37" t="str"/>
      <c r="DH304" s="37" t="str"/>
      <c r="DI304" s="37" t="str"/>
      <c r="DJ304" s="37" t="str"/>
      <c r="DK304" s="37" t="str"/>
      <c r="DL304" s="37" t="str"/>
      <c r="DM304" s="37" t="str"/>
      <c r="DN304" s="37" t="str"/>
      <c r="DO304" s="37" t="str"/>
      <c r="DP304" s="37" t="str"/>
      <c r="DQ304" s="37" t="str"/>
      <c r="DR304" s="37" t="str"/>
      <c r="DS304" s="37" t="str"/>
      <c r="DT304" s="37" t="str"/>
      <c r="DU304" s="37" t="str"/>
      <c r="DV304" s="37" t="str"/>
      <c r="DW304" s="37" t="str"/>
      <c r="DX304" s="37" t="str"/>
      <c r="DY304" s="37" t="str"/>
      <c r="DZ304" s="37" t="str"/>
      <c r="EA304" s="37" t="str"/>
      <c r="EB304" s="37" t="str"/>
      <c r="EC304" s="37" t="str"/>
      <c r="ED304" s="37" t="str"/>
      <c r="EE304" s="37" t="str"/>
      <c r="EF304" s="37" t="str"/>
      <c r="EG304" s="37" t="str"/>
      <c r="EH304" s="37" t="str"/>
      <c r="EI304" s="37" t="str"/>
      <c r="EJ304" s="37" t="str"/>
      <c r="EK304" s="37" t="str"/>
      <c r="EL304" s="37" t="str"/>
      <c r="EM304" s="37" t="str"/>
    </row>
    <row r="305">
      <c r="B305" s="37" t="str"/>
      <c r="C305" s="37" t="str"/>
      <c r="D305" s="37" t="str"/>
      <c r="E305" s="37" t="str"/>
      <c r="F305" s="37" t="str"/>
      <c r="G305" s="37" t="str"/>
      <c r="H305" s="37" t="str"/>
      <c r="I305" s="37" t="str"/>
      <c r="J305" s="37" t="str"/>
      <c r="K305" s="37" t="str"/>
      <c r="L305" s="37" t="str"/>
      <c r="M305" s="37" t="str"/>
      <c r="N305" s="37" t="str"/>
      <c r="O305" s="37" t="str"/>
      <c r="P305" s="37" t="str"/>
      <c r="Q305" s="37" t="str"/>
      <c r="R305" s="37" t="str"/>
      <c r="S305" s="37" t="str"/>
      <c r="T305" s="37" t="str"/>
      <c r="U305" s="37" t="str"/>
      <c r="V305" s="37" t="str"/>
      <c r="W305" s="37" t="str"/>
      <c r="X305" s="37" t="str"/>
      <c r="Y305" s="37" t="str"/>
      <c r="Z305" s="37" t="str"/>
      <c r="AA305" s="37" t="str"/>
      <c r="AB305" s="37" t="str"/>
      <c r="AC305" s="37" t="str"/>
      <c r="AD305" s="37" t="str"/>
      <c r="AE305" s="37" t="str"/>
      <c r="AF305" s="37" t="str"/>
      <c r="AG305" s="37" t="str"/>
      <c r="AH305" s="37" t="str"/>
      <c r="AI305" s="37" t="str"/>
      <c r="AJ305" s="37" t="str"/>
      <c r="AK305" s="37" t="str"/>
      <c r="AL305" s="37" t="str"/>
      <c r="AM305" s="37" t="str"/>
      <c r="AN305" s="37" t="str"/>
      <c r="AO305" s="37" t="str"/>
      <c r="AP305" s="37" t="str"/>
      <c r="AQ305" s="37" t="str"/>
      <c r="AR305" s="37" t="str"/>
      <c r="AS305" s="37" t="str"/>
      <c r="AT305" s="37" t="str"/>
      <c r="AU305" s="37" t="str"/>
      <c r="AV305" s="37" t="str"/>
      <c r="AW305" s="37" t="str"/>
      <c r="AX305" s="37" t="str"/>
      <c r="AY305" s="37" t="str"/>
      <c r="AZ305" s="37" t="str"/>
      <c r="BA305" s="37" t="str"/>
      <c r="BB305" s="37" t="str"/>
      <c r="BC305" s="37" t="str"/>
      <c r="BD305" s="37" t="str"/>
      <c r="BE305" s="37" t="str"/>
      <c r="BF305" s="37" t="str"/>
      <c r="BG305" s="37" t="str"/>
      <c r="BH305" s="37" t="str"/>
      <c r="BI305" s="37" t="str"/>
      <c r="BJ305" s="37" t="str"/>
      <c r="BK305" s="37" t="str"/>
      <c r="BL305" s="37" t="str"/>
      <c r="BM305" s="37" t="str"/>
      <c r="BN305" s="37" t="str"/>
      <c r="BO305" s="37" t="str"/>
      <c r="BP305" s="37" t="str"/>
      <c r="BQ305" s="37" t="str"/>
      <c r="BR305" s="37" t="str"/>
      <c r="BS305" s="37" t="str"/>
      <c r="BT305" s="37" t="str"/>
      <c r="BU305" s="37" t="str"/>
      <c r="BV305" s="37" t="str"/>
      <c r="BW305" s="37" t="str"/>
      <c r="BX305" s="37" t="str"/>
      <c r="BY305" s="37" t="str"/>
      <c r="BZ305" s="37" t="str"/>
      <c r="CA305" s="37" t="str"/>
      <c r="CB305" s="37" t="str"/>
      <c r="CC305" s="37" t="str"/>
      <c r="CD305" s="37" t="str"/>
      <c r="CE305" s="37" t="str"/>
      <c r="CF305" s="37" t="str"/>
      <c r="CG305" s="37" t="str"/>
      <c r="CH305" s="37" t="str"/>
      <c r="CI305" s="37" t="str"/>
      <c r="CJ305" s="37" t="str"/>
      <c r="CK305" s="37" t="str"/>
      <c r="CL305" s="37" t="str"/>
      <c r="CM305" s="37" t="str"/>
      <c r="CN305" s="37" t="str"/>
      <c r="CO305" s="37" t="str"/>
      <c r="CP305" s="37" t="str"/>
      <c r="CQ305" s="37" t="str"/>
      <c r="CR305" s="37" t="str"/>
      <c r="CS305" s="37" t="str"/>
      <c r="CT305" s="37" t="str"/>
      <c r="CU305" s="37" t="str"/>
      <c r="CV305" s="37" t="str"/>
      <c r="CW305" s="37" t="str"/>
      <c r="CX305" s="37" t="str"/>
      <c r="CY305" s="37" t="str"/>
      <c r="CZ305" s="37" t="str"/>
      <c r="DA305" s="37" t="str"/>
      <c r="DB305" s="37" t="str"/>
      <c r="DC305" s="37" t="str"/>
      <c r="DD305" s="37" t="str"/>
      <c r="DE305" s="37" t="str"/>
      <c r="DF305" s="37" t="str"/>
      <c r="DG305" s="37" t="str"/>
      <c r="DH305" s="37" t="str"/>
      <c r="DI305" s="37" t="str"/>
      <c r="DJ305" s="37" t="str"/>
      <c r="DK305" s="37" t="str"/>
      <c r="DL305" s="37" t="str"/>
      <c r="DM305" s="37" t="str"/>
      <c r="DN305" s="37" t="str"/>
      <c r="DO305" s="37" t="str"/>
      <c r="DP305" s="37" t="str"/>
      <c r="DQ305" s="37" t="str"/>
      <c r="DR305" s="37" t="str"/>
      <c r="DS305" s="37" t="str"/>
      <c r="DT305" s="37" t="str"/>
      <c r="DU305" s="37" t="str"/>
      <c r="DV305" s="37" t="str"/>
      <c r="DW305" s="37" t="str"/>
      <c r="DX305" s="37" t="str"/>
      <c r="DY305" s="37" t="str"/>
      <c r="DZ305" s="37" t="str"/>
      <c r="EA305" s="37" t="str"/>
      <c r="EB305" s="37" t="str"/>
      <c r="EC305" s="37" t="str"/>
      <c r="ED305" s="37" t="str"/>
      <c r="EE305" s="37" t="str"/>
      <c r="EF305" s="37" t="str"/>
      <c r="EG305" s="37" t="str"/>
      <c r="EH305" s="37" t="str"/>
      <c r="EI305" s="37" t="str"/>
      <c r="EJ305" s="37" t="str"/>
      <c r="EK305" s="37" t="str"/>
      <c r="EL305" s="37" t="str"/>
      <c r="EM305" s="37" t="str"/>
    </row>
    <row r="306">
      <c r="B306" s="37" t="str"/>
      <c r="C306" s="37" t="str"/>
      <c r="D306" s="37" t="str"/>
      <c r="E306" s="37" t="str"/>
      <c r="F306" s="37" t="str"/>
      <c r="G306" s="37" t="str"/>
      <c r="H306" s="37" t="str"/>
      <c r="I306" s="37" t="str"/>
      <c r="J306" s="37" t="str"/>
      <c r="K306" s="37" t="str"/>
      <c r="L306" s="37" t="str"/>
      <c r="M306" s="37" t="str"/>
      <c r="N306" s="37" t="str"/>
      <c r="O306" s="37" t="str"/>
      <c r="P306" s="37" t="str"/>
      <c r="Q306" s="37" t="str"/>
      <c r="R306" s="37" t="str"/>
      <c r="S306" s="37" t="str"/>
      <c r="T306" s="37" t="str"/>
      <c r="U306" s="37" t="str"/>
      <c r="V306" s="37" t="str"/>
      <c r="W306" s="37" t="str"/>
      <c r="X306" s="37" t="str"/>
      <c r="Y306" s="37" t="str"/>
      <c r="Z306" s="37" t="str"/>
      <c r="AA306" s="37" t="str"/>
      <c r="AB306" s="37" t="str"/>
      <c r="AC306" s="37" t="str"/>
      <c r="AD306" s="37" t="str"/>
      <c r="AE306" s="37" t="str"/>
      <c r="AF306" s="37" t="str"/>
      <c r="AG306" s="37" t="str"/>
      <c r="AH306" s="37" t="str"/>
      <c r="AI306" s="37" t="str"/>
      <c r="AJ306" s="37" t="str"/>
      <c r="AK306" s="37" t="str"/>
      <c r="AL306" s="37" t="str"/>
      <c r="AM306" s="37" t="str"/>
      <c r="AN306" s="37" t="str"/>
      <c r="AO306" s="37" t="str"/>
      <c r="AP306" s="37" t="str"/>
      <c r="AQ306" s="37" t="str"/>
      <c r="AR306" s="37" t="str"/>
      <c r="AS306" s="37" t="str"/>
      <c r="AT306" s="37" t="str"/>
      <c r="AU306" s="37" t="str"/>
      <c r="AV306" s="37" t="str"/>
      <c r="AW306" s="37" t="str"/>
      <c r="AX306" s="37" t="str"/>
      <c r="AY306" s="37" t="str"/>
      <c r="AZ306" s="37" t="str"/>
      <c r="BA306" s="37" t="str"/>
      <c r="BB306" s="37" t="str"/>
      <c r="BC306" s="37" t="str"/>
      <c r="BD306" s="37" t="str"/>
      <c r="BE306" s="37" t="str"/>
      <c r="BF306" s="37" t="str"/>
      <c r="BG306" s="37" t="str"/>
      <c r="BH306" s="37" t="str"/>
      <c r="BI306" s="37" t="str"/>
      <c r="BJ306" s="37" t="str"/>
      <c r="BK306" s="37" t="str"/>
      <c r="BL306" s="37" t="str"/>
      <c r="BM306" s="37" t="str"/>
      <c r="BN306" s="37" t="str"/>
      <c r="BO306" s="37" t="str"/>
      <c r="BP306" s="37" t="str"/>
      <c r="BQ306" s="37" t="str"/>
      <c r="BR306" s="37" t="str"/>
      <c r="BS306" s="37" t="str"/>
      <c r="BT306" s="37" t="str"/>
      <c r="BU306" s="37" t="str"/>
      <c r="BV306" s="37" t="str"/>
      <c r="BW306" s="37" t="str"/>
      <c r="BX306" s="37" t="str"/>
      <c r="BY306" s="37" t="str"/>
      <c r="BZ306" s="37" t="str"/>
      <c r="CA306" s="37" t="str"/>
      <c r="CB306" s="37" t="str"/>
      <c r="CC306" s="37" t="str"/>
      <c r="CD306" s="37" t="str"/>
      <c r="CE306" s="37" t="str"/>
      <c r="CF306" s="37" t="str"/>
      <c r="CG306" s="37" t="str"/>
      <c r="CH306" s="37" t="str"/>
      <c r="CI306" s="37" t="str"/>
      <c r="CJ306" s="37" t="str"/>
      <c r="CK306" s="37" t="str"/>
      <c r="CL306" s="37" t="str"/>
      <c r="CM306" s="37" t="str"/>
      <c r="CN306" s="37" t="str"/>
      <c r="CO306" s="37" t="str"/>
      <c r="CP306" s="37" t="str"/>
      <c r="CQ306" s="37" t="str"/>
      <c r="CR306" s="37" t="str"/>
      <c r="CS306" s="37" t="str"/>
      <c r="CT306" s="37" t="str"/>
      <c r="CU306" s="37" t="str"/>
      <c r="CV306" s="37" t="str"/>
      <c r="CW306" s="37" t="str"/>
      <c r="CX306" s="37" t="str"/>
      <c r="CY306" s="37" t="str"/>
      <c r="CZ306" s="37" t="str"/>
      <c r="DA306" s="37" t="str"/>
      <c r="DB306" s="37" t="str"/>
      <c r="DC306" s="37" t="str"/>
      <c r="DD306" s="37" t="str"/>
      <c r="DE306" s="37" t="str"/>
      <c r="DF306" s="37" t="str"/>
      <c r="DG306" s="37" t="str"/>
      <c r="DH306" s="37" t="str"/>
      <c r="DI306" s="37" t="str"/>
      <c r="DJ306" s="37" t="str"/>
      <c r="DK306" s="37" t="str"/>
      <c r="DL306" s="37" t="str"/>
      <c r="DM306" s="37" t="str"/>
      <c r="DN306" s="37" t="str"/>
      <c r="DO306" s="37" t="str"/>
      <c r="DP306" s="37" t="str"/>
      <c r="DQ306" s="37" t="str"/>
      <c r="DR306" s="37" t="str"/>
      <c r="DS306" s="37" t="str"/>
      <c r="DT306" s="37" t="str"/>
      <c r="DU306" s="37" t="str"/>
      <c r="DV306" s="37" t="str"/>
      <c r="DW306" s="37" t="str"/>
      <c r="DX306" s="37" t="str"/>
      <c r="DY306" s="37" t="str"/>
      <c r="DZ306" s="37" t="str"/>
      <c r="EA306" s="37" t="str"/>
      <c r="EB306" s="37" t="str"/>
      <c r="EC306" s="37" t="str"/>
      <c r="ED306" s="37" t="str"/>
      <c r="EE306" s="37" t="str"/>
      <c r="EF306" s="37" t="str"/>
      <c r="EG306" s="37" t="str"/>
      <c r="EH306" s="37" t="str"/>
      <c r="EI306" s="37" t="str"/>
      <c r="EJ306" s="37" t="str"/>
      <c r="EK306" s="37" t="str"/>
      <c r="EL306" s="37" t="str"/>
      <c r="EM306" s="37" t="str"/>
    </row>
    <row r="307">
      <c r="B307" s="37" t="str"/>
      <c r="C307" s="37" t="str"/>
      <c r="D307" s="37" t="str"/>
      <c r="E307" s="37" t="str"/>
      <c r="F307" s="37" t="str"/>
      <c r="G307" s="37" t="str"/>
      <c r="H307" s="37" t="str"/>
      <c r="I307" s="37" t="str"/>
      <c r="J307" s="37" t="str"/>
      <c r="K307" s="37" t="str"/>
      <c r="L307" s="37" t="str"/>
      <c r="M307" s="37" t="str"/>
      <c r="N307" s="37" t="str"/>
      <c r="O307" s="37" t="str"/>
      <c r="P307" s="37" t="str"/>
      <c r="Q307" s="37" t="str"/>
      <c r="R307" s="37" t="str"/>
      <c r="S307" s="37" t="str"/>
      <c r="T307" s="37" t="str"/>
      <c r="U307" s="37" t="str"/>
      <c r="V307" s="37" t="str"/>
      <c r="W307" s="37" t="str"/>
      <c r="X307" s="37" t="str"/>
      <c r="Y307" s="37" t="str"/>
      <c r="Z307" s="37" t="str"/>
      <c r="AA307" s="37" t="str"/>
      <c r="AB307" s="37" t="str"/>
      <c r="AC307" s="37" t="str"/>
      <c r="AD307" s="37" t="str"/>
      <c r="AE307" s="37" t="str"/>
      <c r="AF307" s="37" t="str"/>
      <c r="AG307" s="37" t="str"/>
      <c r="AH307" s="37" t="str"/>
      <c r="AI307" s="37" t="str"/>
      <c r="AJ307" s="37" t="str"/>
      <c r="AK307" s="37" t="str"/>
      <c r="AL307" s="37" t="str"/>
      <c r="AM307" s="37" t="str"/>
      <c r="AN307" s="37" t="str"/>
      <c r="AO307" s="37" t="str"/>
      <c r="AP307" s="37" t="str"/>
      <c r="AQ307" s="37" t="str"/>
      <c r="AR307" s="37" t="str"/>
      <c r="AS307" s="37" t="str"/>
      <c r="AT307" s="37" t="str"/>
      <c r="AU307" s="37" t="str"/>
      <c r="AV307" s="37" t="str"/>
      <c r="AW307" s="37" t="str"/>
      <c r="AX307" s="37" t="str"/>
      <c r="AY307" s="37" t="str"/>
      <c r="AZ307" s="37" t="str"/>
      <c r="BA307" s="37" t="str"/>
      <c r="BB307" s="37" t="str"/>
      <c r="BC307" s="37" t="str"/>
      <c r="BD307" s="37" t="str"/>
      <c r="BE307" s="37" t="str"/>
      <c r="BF307" s="37" t="str"/>
      <c r="BG307" s="37" t="str"/>
      <c r="BH307" s="37" t="str"/>
      <c r="BI307" s="37" t="str"/>
      <c r="BJ307" s="37" t="str"/>
      <c r="BK307" s="37" t="str"/>
      <c r="BL307" s="37" t="str"/>
      <c r="BM307" s="37" t="str"/>
      <c r="BN307" s="37" t="str"/>
      <c r="BO307" s="37" t="str"/>
      <c r="BP307" s="37" t="str"/>
      <c r="BQ307" s="37" t="str"/>
      <c r="BR307" s="37" t="str"/>
      <c r="BS307" s="37" t="str"/>
      <c r="BT307" s="37" t="str"/>
      <c r="BU307" s="37" t="str"/>
      <c r="BV307" s="37" t="str"/>
      <c r="BW307" s="37" t="str"/>
      <c r="BX307" s="37" t="str"/>
      <c r="BY307" s="37" t="str"/>
      <c r="BZ307" s="37" t="str"/>
      <c r="CA307" s="37" t="str"/>
      <c r="CB307" s="37" t="str"/>
      <c r="CC307" s="37" t="str"/>
      <c r="CD307" s="37" t="str"/>
      <c r="CE307" s="37" t="str"/>
      <c r="CF307" s="37" t="str"/>
      <c r="CG307" s="37" t="str"/>
      <c r="CH307" s="37" t="str"/>
      <c r="CI307" s="37" t="str"/>
      <c r="CJ307" s="37" t="str"/>
      <c r="CK307" s="37" t="str"/>
      <c r="CL307" s="37" t="str"/>
      <c r="CM307" s="37" t="str"/>
      <c r="CN307" s="37" t="str"/>
      <c r="CO307" s="37" t="str"/>
      <c r="CP307" s="37" t="str"/>
      <c r="CQ307" s="37" t="str"/>
      <c r="CR307" s="37" t="str"/>
      <c r="CS307" s="37" t="str"/>
      <c r="CT307" s="37" t="str"/>
      <c r="CU307" s="37" t="str"/>
      <c r="CV307" s="37" t="str"/>
      <c r="CW307" s="37" t="str"/>
      <c r="CX307" s="37" t="str"/>
      <c r="CY307" s="37" t="str"/>
      <c r="CZ307" s="37" t="str"/>
      <c r="DA307" s="37" t="str"/>
      <c r="DB307" s="37" t="str"/>
      <c r="DC307" s="37" t="str"/>
      <c r="DD307" s="37" t="str"/>
      <c r="DE307" s="37" t="str"/>
      <c r="DF307" s="37" t="str"/>
      <c r="DG307" s="37" t="str"/>
      <c r="DH307" s="37" t="str"/>
      <c r="DI307" s="37" t="str"/>
      <c r="DJ307" s="37" t="str"/>
      <c r="DK307" s="37" t="str"/>
      <c r="DL307" s="37" t="str"/>
      <c r="DM307" s="37" t="str"/>
      <c r="DN307" s="37" t="str"/>
      <c r="DO307" s="37" t="str"/>
      <c r="DP307" s="37" t="str"/>
      <c r="DQ307" s="37" t="str"/>
      <c r="DR307" s="37" t="str"/>
      <c r="DS307" s="37" t="str"/>
      <c r="DT307" s="37" t="str"/>
      <c r="DU307" s="37" t="str"/>
      <c r="DV307" s="37" t="str"/>
      <c r="DW307" s="37" t="str"/>
      <c r="DX307" s="37" t="str"/>
      <c r="DY307" s="37" t="str"/>
      <c r="DZ307" s="37" t="str"/>
      <c r="EA307" s="37" t="str"/>
      <c r="EB307" s="37" t="str"/>
      <c r="EC307" s="37" t="str"/>
      <c r="ED307" s="37" t="str"/>
      <c r="EE307" s="37" t="str"/>
      <c r="EF307" s="37" t="str"/>
      <c r="EG307" s="37" t="str"/>
      <c r="EH307" s="37" t="str"/>
      <c r="EI307" s="37" t="str"/>
      <c r="EJ307" s="37" t="str"/>
      <c r="EK307" s="37" t="str"/>
      <c r="EL307" s="37" t="str"/>
      <c r="EM307" s="37" t="str"/>
    </row>
    <row r="308">
      <c r="B308" s="37" t="str"/>
      <c r="C308" s="37" t="str"/>
      <c r="D308" s="37" t="str"/>
      <c r="E308" s="37" t="str"/>
      <c r="F308" s="37" t="str"/>
      <c r="G308" s="37" t="str"/>
      <c r="H308" s="37" t="str"/>
      <c r="I308" s="37" t="str"/>
      <c r="J308" s="37" t="str"/>
      <c r="K308" s="37" t="str"/>
      <c r="L308" s="37" t="str"/>
      <c r="M308" s="37" t="str"/>
      <c r="N308" s="37" t="str"/>
      <c r="O308" s="37" t="str"/>
      <c r="P308" s="37" t="str"/>
      <c r="Q308" s="37" t="str"/>
      <c r="R308" s="37" t="str"/>
      <c r="S308" s="37" t="str"/>
      <c r="T308" s="37" t="str"/>
      <c r="U308" s="37" t="str"/>
      <c r="V308" s="37" t="str"/>
      <c r="W308" s="37" t="str"/>
      <c r="X308" s="37" t="str"/>
      <c r="Y308" s="37" t="str"/>
      <c r="Z308" s="37" t="str"/>
      <c r="AA308" s="37" t="str"/>
      <c r="AB308" s="37" t="str"/>
      <c r="AC308" s="37" t="str"/>
      <c r="AD308" s="37" t="str"/>
      <c r="AE308" s="37" t="str"/>
      <c r="AF308" s="37" t="str"/>
      <c r="AG308" s="37" t="str"/>
      <c r="AH308" s="37" t="str"/>
      <c r="AI308" s="37" t="str"/>
      <c r="AJ308" s="37" t="str"/>
      <c r="AK308" s="37" t="str"/>
      <c r="AL308" s="37" t="str"/>
      <c r="AM308" s="37" t="str"/>
      <c r="AN308" s="37" t="str"/>
      <c r="AO308" s="37" t="str"/>
      <c r="AP308" s="37" t="str"/>
      <c r="AQ308" s="37" t="str"/>
      <c r="AR308" s="37" t="str"/>
      <c r="AS308" s="37" t="str"/>
      <c r="AT308" s="37" t="str"/>
      <c r="AU308" s="37" t="str"/>
      <c r="AV308" s="37" t="str"/>
      <c r="AW308" s="37" t="str"/>
      <c r="AX308" s="37" t="str"/>
      <c r="AY308" s="37" t="str"/>
      <c r="AZ308" s="37" t="str"/>
      <c r="BA308" s="37" t="str"/>
      <c r="BB308" s="37" t="str"/>
      <c r="BC308" s="37" t="str"/>
      <c r="BD308" s="37" t="str"/>
      <c r="BE308" s="37" t="str"/>
      <c r="BF308" s="37" t="str"/>
      <c r="BG308" s="37" t="str"/>
      <c r="BH308" s="37" t="str"/>
      <c r="BI308" s="37" t="str"/>
      <c r="BJ308" s="37" t="str"/>
      <c r="BK308" s="37" t="str"/>
      <c r="BL308" s="37" t="str"/>
      <c r="BM308" s="37" t="str"/>
      <c r="BN308" s="37" t="str"/>
      <c r="BO308" s="37" t="str"/>
      <c r="BP308" s="37" t="str"/>
      <c r="BQ308" s="37" t="str"/>
      <c r="BR308" s="37" t="str"/>
      <c r="BS308" s="37" t="str"/>
      <c r="BT308" s="37" t="str"/>
      <c r="BU308" s="37" t="str"/>
      <c r="BV308" s="37" t="str"/>
      <c r="BW308" s="37" t="str"/>
      <c r="BX308" s="37" t="str"/>
      <c r="BY308" s="37" t="str"/>
      <c r="BZ308" s="37" t="str"/>
      <c r="CA308" s="37" t="str"/>
      <c r="CB308" s="37" t="str"/>
      <c r="CC308" s="37" t="str"/>
      <c r="CD308" s="37" t="str"/>
      <c r="CE308" s="37" t="str"/>
      <c r="CF308" s="37" t="str"/>
      <c r="CG308" s="37" t="str"/>
      <c r="CH308" s="37" t="str"/>
      <c r="CI308" s="37" t="str"/>
      <c r="CJ308" s="37" t="str"/>
      <c r="CK308" s="37" t="str"/>
      <c r="CL308" s="37" t="str"/>
      <c r="CM308" s="37" t="str"/>
      <c r="CN308" s="37" t="str"/>
      <c r="CO308" s="37" t="str"/>
      <c r="CP308" s="37" t="str"/>
      <c r="CQ308" s="37" t="str"/>
      <c r="CR308" s="37" t="str"/>
      <c r="CS308" s="37" t="str"/>
      <c r="CT308" s="37" t="str"/>
      <c r="CU308" s="37" t="str"/>
      <c r="CV308" s="37" t="str"/>
      <c r="CW308" s="37" t="str"/>
      <c r="CX308" s="37" t="str"/>
      <c r="CY308" s="37" t="str"/>
      <c r="CZ308" s="37" t="str"/>
      <c r="DA308" s="37" t="str"/>
      <c r="DB308" s="37" t="str"/>
      <c r="DC308" s="37" t="str"/>
      <c r="DD308" s="37" t="str"/>
      <c r="DE308" s="37" t="str"/>
      <c r="DF308" s="37" t="str"/>
      <c r="DG308" s="37" t="str"/>
      <c r="DH308" s="37" t="str"/>
      <c r="DI308" s="37" t="str"/>
      <c r="DJ308" s="37" t="str"/>
      <c r="DK308" s="37" t="str"/>
      <c r="DL308" s="37" t="str"/>
      <c r="DM308" s="37" t="str"/>
      <c r="DN308" s="37" t="str"/>
      <c r="DO308" s="37" t="str"/>
      <c r="DP308" s="37" t="str"/>
      <c r="DQ308" s="37" t="str"/>
      <c r="DR308" s="37" t="str"/>
      <c r="DS308" s="37" t="str"/>
      <c r="DT308" s="37" t="str"/>
      <c r="DU308" s="37" t="str"/>
      <c r="DV308" s="37" t="str"/>
      <c r="DW308" s="37" t="str"/>
      <c r="DX308" s="37" t="str"/>
      <c r="DY308" s="37" t="str"/>
      <c r="DZ308" s="37" t="str"/>
      <c r="EA308" s="37" t="str"/>
      <c r="EB308" s="37" t="str"/>
      <c r="EC308" s="37" t="str"/>
      <c r="ED308" s="37" t="str"/>
      <c r="EE308" s="37" t="str"/>
      <c r="EF308" s="37" t="str"/>
      <c r="EG308" s="37" t="str"/>
      <c r="EH308" s="37" t="str"/>
      <c r="EI308" s="37" t="str"/>
      <c r="EJ308" s="37" t="str"/>
      <c r="EK308" s="37" t="str"/>
      <c r="EL308" s="37" t="str"/>
      <c r="EM308" s="37" t="str"/>
    </row>
    <row r="309">
      <c r="B309" s="37" t="str"/>
      <c r="C309" s="37" t="str"/>
      <c r="D309" s="37" t="str"/>
      <c r="E309" s="37" t="str"/>
      <c r="F309" s="37" t="str"/>
      <c r="G309" s="37" t="str"/>
      <c r="H309" s="37" t="str"/>
      <c r="I309" s="37" t="str"/>
      <c r="J309" s="37" t="str"/>
      <c r="K309" s="37" t="str"/>
      <c r="L309" s="37" t="str"/>
      <c r="M309" s="37" t="str"/>
      <c r="N309" s="37" t="str"/>
      <c r="O309" s="37" t="str"/>
      <c r="P309" s="37" t="str"/>
      <c r="Q309" s="37" t="str"/>
      <c r="R309" s="37" t="str"/>
      <c r="S309" s="37" t="str"/>
      <c r="T309" s="37" t="str"/>
      <c r="U309" s="37" t="str"/>
      <c r="V309" s="37" t="str"/>
      <c r="W309" s="37" t="str"/>
      <c r="X309" s="37" t="str"/>
      <c r="Y309" s="37" t="str"/>
      <c r="Z309" s="37" t="str"/>
      <c r="AA309" s="37" t="str"/>
      <c r="AB309" s="37" t="str"/>
      <c r="AC309" s="37" t="str"/>
      <c r="AD309" s="37" t="str"/>
      <c r="AE309" s="37" t="str"/>
      <c r="AF309" s="37" t="str"/>
      <c r="AG309" s="37" t="str"/>
      <c r="AH309" s="37" t="str"/>
      <c r="AI309" s="37" t="str"/>
      <c r="AJ309" s="37" t="str"/>
      <c r="AK309" s="37" t="str"/>
      <c r="AL309" s="37" t="str"/>
      <c r="AM309" s="37" t="str"/>
      <c r="AN309" s="37" t="str"/>
      <c r="AO309" s="37" t="str"/>
      <c r="AP309" s="37" t="str"/>
      <c r="AQ309" s="37" t="str"/>
      <c r="AR309" s="37" t="str"/>
      <c r="AS309" s="37" t="str"/>
      <c r="AT309" s="37" t="str"/>
      <c r="AU309" s="37" t="str"/>
      <c r="AV309" s="37" t="str"/>
      <c r="AW309" s="37" t="str"/>
      <c r="AX309" s="37" t="str"/>
      <c r="AY309" s="37" t="str"/>
      <c r="AZ309" s="37" t="str"/>
      <c r="BA309" s="37" t="str"/>
      <c r="BB309" s="37" t="str"/>
      <c r="BC309" s="37" t="str"/>
      <c r="BD309" s="37" t="str"/>
      <c r="BE309" s="37" t="str"/>
      <c r="BF309" s="37" t="str"/>
      <c r="BG309" s="37" t="str"/>
      <c r="BH309" s="37" t="str"/>
      <c r="BI309" s="37" t="str"/>
      <c r="BJ309" s="37" t="str"/>
      <c r="BK309" s="37" t="str"/>
      <c r="BL309" s="37" t="str"/>
      <c r="BM309" s="37" t="str"/>
      <c r="BN309" s="37" t="str"/>
      <c r="BO309" s="37" t="str"/>
      <c r="BP309" s="37" t="str"/>
      <c r="BQ309" s="37" t="str"/>
      <c r="BR309" s="37" t="str"/>
      <c r="BS309" s="37" t="str"/>
      <c r="BT309" s="37" t="str"/>
      <c r="BU309" s="37" t="str"/>
      <c r="BV309" s="37" t="str"/>
      <c r="BW309" s="37" t="str"/>
      <c r="BX309" s="37" t="str"/>
      <c r="BY309" s="37" t="str"/>
      <c r="BZ309" s="37" t="str"/>
      <c r="CA309" s="37" t="str"/>
      <c r="CB309" s="37" t="str"/>
      <c r="CC309" s="37" t="str"/>
      <c r="CD309" s="37" t="str"/>
      <c r="CE309" s="37" t="str"/>
      <c r="CF309" s="37" t="str"/>
      <c r="CG309" s="37" t="str"/>
      <c r="CH309" s="37" t="str"/>
      <c r="CI309" s="37" t="str"/>
      <c r="CJ309" s="37" t="str"/>
      <c r="CK309" s="37" t="str"/>
      <c r="CL309" s="37" t="str"/>
      <c r="CM309" s="37" t="str"/>
      <c r="CN309" s="37" t="str"/>
      <c r="CO309" s="37" t="str"/>
      <c r="CP309" s="37" t="str"/>
      <c r="CQ309" s="37" t="str"/>
      <c r="CR309" s="37" t="str"/>
      <c r="CS309" s="37" t="str"/>
      <c r="CT309" s="37" t="str"/>
      <c r="CU309" s="37" t="str"/>
      <c r="CV309" s="37" t="str"/>
      <c r="CW309" s="37" t="str"/>
      <c r="CX309" s="37" t="str"/>
      <c r="CY309" s="37" t="str"/>
      <c r="CZ309" s="37" t="str"/>
      <c r="DA309" s="37" t="str"/>
      <c r="DB309" s="37" t="str"/>
      <c r="DC309" s="37" t="str"/>
      <c r="DD309" s="37" t="str"/>
      <c r="DE309" s="37" t="str"/>
      <c r="DF309" s="37" t="str"/>
      <c r="DG309" s="37" t="str"/>
      <c r="DH309" s="37" t="str"/>
      <c r="DI309" s="37" t="str"/>
      <c r="DJ309" s="37" t="str"/>
      <c r="DK309" s="37" t="str"/>
      <c r="DL309" s="37" t="str"/>
      <c r="DM309" s="37" t="str"/>
      <c r="DN309" s="37" t="str"/>
      <c r="DO309" s="37" t="str"/>
      <c r="DP309" s="37" t="str"/>
      <c r="DQ309" s="37" t="str"/>
      <c r="DR309" s="37" t="str"/>
      <c r="DS309" s="37" t="str"/>
      <c r="DT309" s="37" t="str"/>
      <c r="DU309" s="37" t="str"/>
      <c r="DV309" s="37" t="str"/>
      <c r="DW309" s="37" t="str"/>
      <c r="DX309" s="37" t="str"/>
      <c r="DY309" s="37" t="str"/>
      <c r="DZ309" s="37" t="str"/>
      <c r="EA309" s="37" t="str"/>
      <c r="EB309" s="37" t="str"/>
      <c r="EC309" s="37" t="str"/>
      <c r="ED309" s="37" t="str"/>
      <c r="EE309" s="37" t="str"/>
      <c r="EF309" s="37" t="str"/>
      <c r="EG309" s="37" t="str"/>
      <c r="EH309" s="37" t="str"/>
      <c r="EI309" s="37" t="str"/>
      <c r="EJ309" s="37" t="str"/>
      <c r="EK309" s="37" t="str"/>
      <c r="EL309" s="37" t="str"/>
      <c r="EM309" s="37" t="str"/>
    </row>
    <row r="310">
      <c r="B310" s="37" t="str"/>
      <c r="C310" s="37" t="str"/>
      <c r="D310" s="37" t="str"/>
      <c r="E310" s="37" t="str"/>
      <c r="F310" s="37" t="str"/>
      <c r="G310" s="37" t="str"/>
      <c r="H310" s="37" t="str"/>
      <c r="I310" s="37" t="str"/>
      <c r="J310" s="37" t="str"/>
      <c r="K310" s="37" t="str"/>
      <c r="L310" s="37" t="str"/>
      <c r="M310" s="37" t="str"/>
      <c r="N310" s="37" t="str"/>
      <c r="O310" s="37" t="str"/>
      <c r="P310" s="37" t="str"/>
      <c r="Q310" s="37" t="str"/>
      <c r="R310" s="37" t="str"/>
      <c r="S310" s="37" t="str"/>
      <c r="T310" s="37" t="str"/>
      <c r="U310" s="37" t="str"/>
      <c r="V310" s="37" t="str"/>
      <c r="W310" s="37" t="str"/>
      <c r="X310" s="37" t="str"/>
      <c r="Y310" s="37" t="str"/>
      <c r="Z310" s="37" t="str"/>
      <c r="AA310" s="37" t="str"/>
      <c r="AB310" s="37" t="str"/>
      <c r="AC310" s="37" t="str"/>
      <c r="AD310" s="37" t="str"/>
      <c r="AE310" s="37" t="str"/>
      <c r="AF310" s="37" t="str"/>
      <c r="AG310" s="37" t="str"/>
      <c r="AH310" s="37" t="str"/>
      <c r="AI310" s="37" t="str"/>
      <c r="AJ310" s="37" t="str"/>
      <c r="AK310" s="37" t="str"/>
      <c r="AL310" s="37" t="str"/>
      <c r="AM310" s="37" t="str"/>
      <c r="AN310" s="37" t="str"/>
      <c r="AO310" s="37" t="str"/>
      <c r="AP310" s="37" t="str"/>
      <c r="AQ310" s="37" t="str"/>
      <c r="AR310" s="37" t="str"/>
      <c r="AS310" s="37" t="str"/>
      <c r="AT310" s="37" t="str"/>
      <c r="AU310" s="37" t="str"/>
      <c r="AV310" s="37" t="str"/>
      <c r="AW310" s="37" t="str"/>
      <c r="AX310" s="37" t="str"/>
      <c r="AY310" s="37" t="str"/>
      <c r="AZ310" s="37" t="str"/>
      <c r="BA310" s="37" t="str"/>
      <c r="BB310" s="37" t="str"/>
      <c r="BC310" s="37" t="str"/>
      <c r="BD310" s="37" t="str"/>
      <c r="BE310" s="37" t="str"/>
      <c r="BF310" s="37" t="str"/>
      <c r="BG310" s="37" t="str"/>
      <c r="BH310" s="37" t="str"/>
      <c r="BI310" s="37" t="str"/>
      <c r="BJ310" s="37" t="str"/>
      <c r="BK310" s="37" t="str"/>
      <c r="BL310" s="37" t="str"/>
      <c r="BM310" s="37" t="str"/>
      <c r="BN310" s="37" t="str"/>
      <c r="BO310" s="37" t="str"/>
      <c r="BP310" s="37" t="str"/>
      <c r="BQ310" s="37" t="str"/>
      <c r="BR310" s="37" t="str"/>
      <c r="BS310" s="37" t="str"/>
      <c r="BT310" s="37" t="str"/>
      <c r="BU310" s="37" t="str"/>
      <c r="BV310" s="37" t="str"/>
      <c r="BW310" s="37" t="str"/>
      <c r="BX310" s="37" t="str"/>
      <c r="BY310" s="37" t="str"/>
      <c r="BZ310" s="37" t="str"/>
      <c r="CA310" s="37" t="str"/>
      <c r="CB310" s="37" t="str"/>
      <c r="CC310" s="37" t="str"/>
      <c r="CD310" s="37" t="str"/>
      <c r="CE310" s="37" t="str"/>
      <c r="CF310" s="37" t="str"/>
      <c r="CG310" s="37" t="str"/>
      <c r="CH310" s="37" t="str"/>
      <c r="CI310" s="37" t="str"/>
      <c r="CJ310" s="37" t="str"/>
      <c r="CK310" s="37" t="str"/>
      <c r="CL310" s="37" t="str"/>
      <c r="CM310" s="37" t="str"/>
      <c r="CN310" s="37" t="str"/>
      <c r="CO310" s="37" t="str"/>
      <c r="CP310" s="37" t="str"/>
      <c r="CQ310" s="37" t="str"/>
      <c r="CR310" s="37" t="str"/>
      <c r="CS310" s="37" t="str"/>
      <c r="CT310" s="37" t="str"/>
      <c r="CU310" s="37" t="str"/>
      <c r="CV310" s="37" t="str"/>
      <c r="CW310" s="37" t="str"/>
      <c r="CX310" s="37" t="str"/>
      <c r="CY310" s="37" t="str"/>
      <c r="CZ310" s="37" t="str"/>
      <c r="DA310" s="37" t="str"/>
      <c r="DB310" s="37" t="str"/>
      <c r="DC310" s="37" t="str"/>
      <c r="DD310" s="37" t="str"/>
      <c r="DE310" s="37" t="str"/>
      <c r="DF310" s="37" t="str"/>
      <c r="DG310" s="37" t="str"/>
      <c r="DH310" s="37" t="str"/>
      <c r="DI310" s="37" t="str"/>
      <c r="DJ310" s="37" t="str"/>
      <c r="DK310" s="37" t="str"/>
      <c r="DL310" s="37" t="str"/>
      <c r="DM310" s="37" t="str"/>
      <c r="DN310" s="37" t="str"/>
      <c r="DO310" s="37" t="str"/>
      <c r="DP310" s="37" t="str"/>
      <c r="DQ310" s="37" t="str"/>
      <c r="DR310" s="37" t="str"/>
      <c r="DS310" s="37" t="str"/>
      <c r="DT310" s="37" t="str"/>
      <c r="DU310" s="37" t="str"/>
      <c r="DV310" s="37" t="str"/>
      <c r="DW310" s="37" t="str"/>
      <c r="DX310" s="37" t="str"/>
      <c r="DY310" s="37" t="str"/>
      <c r="DZ310" s="37" t="str"/>
      <c r="EA310" s="37" t="str"/>
      <c r="EB310" s="37" t="str"/>
      <c r="EC310" s="37" t="str"/>
      <c r="ED310" s="37" t="str"/>
      <c r="EE310" s="37" t="str"/>
      <c r="EF310" s="37" t="str"/>
      <c r="EG310" s="37" t="str"/>
      <c r="EH310" s="37" t="str"/>
      <c r="EI310" s="37" t="str"/>
      <c r="EJ310" s="37" t="str"/>
      <c r="EK310" s="37" t="str"/>
      <c r="EL310" s="37" t="str"/>
      <c r="EM310" s="37" t="str"/>
    </row>
    <row r="311">
      <c r="B311" s="37" t="str"/>
      <c r="C311" s="37" t="str"/>
      <c r="D311" s="37" t="str"/>
      <c r="E311" s="37" t="str"/>
      <c r="F311" s="37" t="str"/>
      <c r="G311" s="37" t="str"/>
      <c r="H311" s="37" t="str"/>
      <c r="I311" s="37" t="str"/>
      <c r="J311" s="37" t="str"/>
      <c r="K311" s="37" t="str"/>
      <c r="L311" s="37" t="str"/>
      <c r="M311" s="37" t="str"/>
      <c r="N311" s="37" t="str"/>
      <c r="O311" s="37" t="str"/>
      <c r="P311" s="37" t="str"/>
      <c r="Q311" s="37" t="str"/>
      <c r="R311" s="37" t="str"/>
      <c r="S311" s="37" t="str"/>
      <c r="T311" s="37" t="str"/>
      <c r="U311" s="37" t="str"/>
      <c r="V311" s="37" t="str"/>
      <c r="W311" s="37" t="str"/>
      <c r="X311" s="37" t="str"/>
      <c r="Y311" s="37" t="str"/>
      <c r="Z311" s="37" t="str"/>
      <c r="AA311" s="37" t="str"/>
      <c r="AB311" s="37" t="str"/>
      <c r="AC311" s="37" t="str"/>
      <c r="AD311" s="37" t="str"/>
      <c r="AE311" s="37" t="str"/>
      <c r="AF311" s="37" t="str"/>
      <c r="AG311" s="37" t="str"/>
      <c r="AH311" s="37" t="str"/>
      <c r="AI311" s="37" t="str"/>
      <c r="AJ311" s="37" t="str"/>
      <c r="AK311" s="37" t="str"/>
      <c r="AL311" s="37" t="str"/>
      <c r="AM311" s="37" t="str"/>
      <c r="AN311" s="37" t="str"/>
      <c r="AO311" s="37" t="str"/>
      <c r="AP311" s="37" t="str"/>
      <c r="AQ311" s="37" t="str"/>
      <c r="AR311" s="37" t="str"/>
      <c r="AS311" s="37" t="str"/>
      <c r="AT311" s="37" t="str"/>
      <c r="AU311" s="37" t="str"/>
      <c r="AV311" s="37" t="str"/>
      <c r="AW311" s="37" t="str"/>
      <c r="AX311" s="37" t="str"/>
      <c r="AY311" s="37" t="str"/>
      <c r="AZ311" s="37" t="str"/>
      <c r="BA311" s="37" t="str"/>
      <c r="BB311" s="37" t="str"/>
      <c r="BC311" s="37" t="str"/>
      <c r="BD311" s="37" t="str"/>
      <c r="BE311" s="37" t="str"/>
      <c r="BF311" s="37" t="str"/>
      <c r="BG311" s="37" t="str"/>
      <c r="BH311" s="37" t="str"/>
      <c r="BI311" s="37" t="str"/>
      <c r="BJ311" s="37" t="str"/>
      <c r="BK311" s="37" t="str"/>
      <c r="BL311" s="37" t="str"/>
      <c r="BM311" s="37" t="str"/>
      <c r="BN311" s="37" t="str"/>
      <c r="BO311" s="37" t="str"/>
      <c r="BP311" s="37" t="str"/>
      <c r="BQ311" s="37" t="str"/>
      <c r="BR311" s="37" t="str"/>
      <c r="BS311" s="37" t="str"/>
      <c r="BT311" s="37" t="str"/>
      <c r="BU311" s="37" t="str"/>
      <c r="BV311" s="37" t="str"/>
      <c r="BW311" s="37" t="str"/>
      <c r="BX311" s="37" t="str"/>
      <c r="BY311" s="37" t="str"/>
      <c r="BZ311" s="37" t="str"/>
      <c r="CA311" s="37" t="str"/>
      <c r="CB311" s="37" t="str"/>
      <c r="CC311" s="37" t="str"/>
      <c r="CD311" s="37" t="str"/>
      <c r="CE311" s="37" t="str"/>
      <c r="CF311" s="37" t="str"/>
      <c r="CG311" s="37" t="str"/>
      <c r="CH311" s="37" t="str"/>
      <c r="CI311" s="37" t="str"/>
      <c r="CJ311" s="37" t="str"/>
      <c r="CK311" s="37" t="str"/>
      <c r="CL311" s="37" t="str"/>
      <c r="CM311" s="37" t="str"/>
      <c r="CN311" s="37" t="str"/>
      <c r="CO311" s="37" t="str"/>
      <c r="CP311" s="37" t="str"/>
      <c r="CQ311" s="37" t="str"/>
      <c r="CR311" s="37" t="str"/>
      <c r="CS311" s="37" t="str"/>
      <c r="CT311" s="37" t="str"/>
      <c r="CU311" s="37" t="str"/>
      <c r="CV311" s="37" t="str"/>
      <c r="CW311" s="37" t="str"/>
      <c r="CX311" s="37" t="str"/>
      <c r="CY311" s="37" t="str"/>
      <c r="CZ311" s="37" t="str"/>
      <c r="DA311" s="37" t="str"/>
      <c r="DB311" s="37" t="str"/>
      <c r="DC311" s="37" t="str"/>
      <c r="DD311" s="37" t="str"/>
      <c r="DE311" s="37" t="str"/>
      <c r="DF311" s="37" t="str"/>
      <c r="DG311" s="37" t="str"/>
      <c r="DH311" s="37" t="str"/>
      <c r="DI311" s="37" t="str"/>
      <c r="DJ311" s="37" t="str"/>
      <c r="DK311" s="37" t="str"/>
      <c r="DL311" s="37" t="str"/>
      <c r="DM311" s="37" t="str"/>
      <c r="DN311" s="37" t="str"/>
      <c r="DO311" s="37" t="str"/>
      <c r="DP311" s="37" t="str"/>
      <c r="DQ311" s="37" t="str"/>
      <c r="DR311" s="37" t="str"/>
      <c r="DS311" s="37" t="str"/>
      <c r="DT311" s="37" t="str"/>
      <c r="DU311" s="37" t="str"/>
      <c r="DV311" s="37" t="str"/>
      <c r="DW311" s="37" t="str"/>
      <c r="DX311" s="37" t="str"/>
      <c r="DY311" s="37" t="str"/>
      <c r="DZ311" s="37" t="str"/>
      <c r="EA311" s="37" t="str"/>
      <c r="EB311" s="37" t="str"/>
      <c r="EC311" s="37" t="str"/>
      <c r="ED311" s="37" t="str"/>
      <c r="EE311" s="37" t="str"/>
      <c r="EF311" s="37" t="str"/>
      <c r="EG311" s="37" t="str"/>
      <c r="EH311" s="37" t="str"/>
      <c r="EI311" s="37" t="str"/>
      <c r="EJ311" s="37" t="str"/>
      <c r="EK311" s="37" t="str"/>
      <c r="EL311" s="37" t="str"/>
      <c r="EM311" s="37" t="str"/>
    </row>
    <row r="312">
      <c r="B312" s="37" t="str"/>
      <c r="C312" s="37" t="str"/>
      <c r="D312" s="37" t="str"/>
      <c r="E312" s="37" t="str"/>
      <c r="F312" s="37" t="str"/>
      <c r="G312" s="37" t="str"/>
      <c r="H312" s="37" t="str"/>
      <c r="I312" s="37" t="str"/>
      <c r="J312" s="37" t="str"/>
      <c r="K312" s="37" t="str"/>
      <c r="L312" s="37" t="str"/>
      <c r="M312" s="37" t="str"/>
      <c r="N312" s="37" t="str"/>
      <c r="O312" s="37" t="str"/>
      <c r="P312" s="37" t="str"/>
      <c r="Q312" s="37" t="str"/>
      <c r="R312" s="37" t="str"/>
      <c r="S312" s="37" t="str"/>
      <c r="T312" s="37" t="str"/>
      <c r="U312" s="37" t="str"/>
      <c r="V312" s="37" t="str"/>
      <c r="W312" s="37" t="str"/>
      <c r="X312" s="37" t="str"/>
      <c r="Y312" s="37" t="str"/>
      <c r="Z312" s="37" t="str"/>
      <c r="AA312" s="37" t="str"/>
      <c r="AB312" s="37" t="str"/>
      <c r="AC312" s="37" t="str"/>
      <c r="AD312" s="37" t="str"/>
      <c r="AE312" s="37" t="str"/>
      <c r="AF312" s="37" t="str"/>
      <c r="AG312" s="37" t="str"/>
      <c r="AH312" s="37" t="str"/>
      <c r="AI312" s="37" t="str"/>
      <c r="AJ312" s="37" t="str"/>
      <c r="AK312" s="37" t="str"/>
      <c r="AL312" s="37" t="str"/>
      <c r="AM312" s="37" t="str"/>
      <c r="AN312" s="37" t="str"/>
      <c r="AO312" s="37" t="str"/>
      <c r="AP312" s="37" t="str"/>
      <c r="AQ312" s="37" t="str"/>
      <c r="AR312" s="37" t="str"/>
      <c r="AS312" s="37" t="str"/>
      <c r="AT312" s="37" t="str"/>
      <c r="AU312" s="37" t="str"/>
      <c r="AV312" s="37" t="str"/>
      <c r="AW312" s="37" t="str"/>
      <c r="AX312" s="37" t="str"/>
      <c r="AY312" s="37" t="str"/>
      <c r="AZ312" s="37" t="str"/>
      <c r="BA312" s="37" t="str"/>
      <c r="BB312" s="37" t="str"/>
      <c r="BC312" s="37" t="str"/>
      <c r="BD312" s="37" t="str"/>
      <c r="BE312" s="37" t="str"/>
      <c r="BF312" s="37" t="str"/>
      <c r="BG312" s="37" t="str"/>
      <c r="BH312" s="37" t="str"/>
      <c r="BI312" s="37" t="str"/>
      <c r="BJ312" s="37" t="str"/>
      <c r="BK312" s="37" t="str"/>
      <c r="BL312" s="37" t="str"/>
      <c r="BM312" s="37" t="str"/>
      <c r="BN312" s="37" t="str"/>
      <c r="BO312" s="37" t="str"/>
      <c r="BP312" s="37" t="str"/>
      <c r="BQ312" s="37" t="str"/>
      <c r="BR312" s="37" t="str"/>
      <c r="BS312" s="37" t="str"/>
      <c r="BT312" s="37" t="str"/>
      <c r="BU312" s="37" t="str"/>
      <c r="BV312" s="37" t="str"/>
      <c r="BW312" s="37" t="str"/>
      <c r="BX312" s="37" t="str"/>
      <c r="BY312" s="37" t="str"/>
      <c r="BZ312" s="37" t="str"/>
      <c r="CA312" s="37" t="str"/>
      <c r="CB312" s="37" t="str"/>
      <c r="CC312" s="37" t="str"/>
      <c r="CD312" s="37" t="str"/>
      <c r="CE312" s="37" t="str"/>
      <c r="CF312" s="37" t="str"/>
      <c r="CG312" s="37" t="str"/>
      <c r="CH312" s="37" t="str"/>
      <c r="CI312" s="37" t="str"/>
      <c r="CJ312" s="37" t="str"/>
      <c r="CK312" s="37" t="str"/>
      <c r="CL312" s="37" t="str"/>
      <c r="CM312" s="37" t="str"/>
      <c r="CN312" s="37" t="str"/>
      <c r="CO312" s="37" t="str"/>
      <c r="CP312" s="37" t="str"/>
      <c r="CQ312" s="37" t="str"/>
      <c r="CR312" s="37" t="str"/>
      <c r="CS312" s="37" t="str"/>
      <c r="CT312" s="37" t="str"/>
      <c r="CU312" s="37" t="str"/>
      <c r="CV312" s="37" t="str"/>
      <c r="CW312" s="37" t="str"/>
      <c r="CX312" s="37" t="str"/>
      <c r="CY312" s="37" t="str"/>
      <c r="CZ312" s="37" t="str"/>
      <c r="DA312" s="37" t="str"/>
      <c r="DB312" s="37" t="str"/>
      <c r="DC312" s="37" t="str"/>
      <c r="DD312" s="37" t="str"/>
      <c r="DE312" s="37" t="str"/>
      <c r="DF312" s="37" t="str"/>
      <c r="DG312" s="37" t="str"/>
      <c r="DH312" s="37" t="str"/>
      <c r="DI312" s="37" t="str"/>
      <c r="DJ312" s="37" t="str"/>
      <c r="DK312" s="37" t="str"/>
      <c r="DL312" s="37" t="str"/>
      <c r="DM312" s="37" t="str"/>
      <c r="DN312" s="37" t="str"/>
      <c r="DO312" s="37" t="str"/>
      <c r="DP312" s="37" t="str"/>
      <c r="DQ312" s="37" t="str"/>
      <c r="DR312" s="37" t="str"/>
      <c r="DS312" s="37" t="str"/>
      <c r="DT312" s="37" t="str"/>
      <c r="DU312" s="37" t="str"/>
      <c r="DV312" s="37" t="str"/>
      <c r="DW312" s="37" t="str"/>
      <c r="DX312" s="37" t="str"/>
      <c r="DY312" s="37" t="str"/>
      <c r="DZ312" s="37" t="str"/>
      <c r="EA312" s="37" t="str"/>
      <c r="EB312" s="37" t="str"/>
      <c r="EC312" s="37" t="str"/>
      <c r="ED312" s="37" t="str"/>
      <c r="EE312" s="37" t="str"/>
      <c r="EF312" s="37" t="str"/>
      <c r="EG312" s="37" t="str"/>
      <c r="EH312" s="37" t="str"/>
      <c r="EI312" s="37" t="str"/>
      <c r="EJ312" s="37" t="str"/>
      <c r="EK312" s="37" t="str"/>
      <c r="EL312" s="37" t="str"/>
      <c r="EM312" s="37" t="str"/>
    </row>
    <row r="313">
      <c r="B313" s="37" t="str"/>
      <c r="C313" s="37" t="str"/>
      <c r="D313" s="37" t="str"/>
      <c r="E313" s="37" t="str"/>
      <c r="F313" s="37" t="str"/>
      <c r="G313" s="37" t="str"/>
      <c r="H313" s="37" t="str"/>
      <c r="I313" s="37" t="str"/>
      <c r="J313" s="37" t="str"/>
      <c r="K313" s="37" t="str"/>
      <c r="L313" s="37" t="str"/>
      <c r="M313" s="37" t="str"/>
      <c r="N313" s="37" t="str"/>
      <c r="O313" s="37" t="str"/>
      <c r="P313" s="37" t="str"/>
      <c r="Q313" s="37" t="str"/>
      <c r="R313" s="37" t="str"/>
      <c r="S313" s="37" t="str"/>
      <c r="T313" s="37" t="str"/>
      <c r="U313" s="37" t="str"/>
      <c r="V313" s="37" t="str"/>
      <c r="W313" s="37" t="str"/>
      <c r="X313" s="37" t="str"/>
      <c r="Y313" s="37" t="str"/>
      <c r="Z313" s="37" t="str"/>
      <c r="AA313" s="37" t="str"/>
      <c r="AB313" s="37" t="str"/>
      <c r="AC313" s="37" t="str"/>
      <c r="AD313" s="37" t="str"/>
      <c r="AE313" s="37" t="str"/>
      <c r="AF313" s="37" t="str"/>
      <c r="AG313" s="37" t="str"/>
      <c r="AH313" s="37" t="str"/>
      <c r="AI313" s="37" t="str"/>
      <c r="AJ313" s="37" t="str"/>
      <c r="AK313" s="37" t="str"/>
      <c r="AL313" s="37" t="str"/>
      <c r="AM313" s="37" t="str"/>
      <c r="AN313" s="37" t="str"/>
      <c r="AO313" s="37" t="str"/>
      <c r="AP313" s="37" t="str"/>
      <c r="AQ313" s="37" t="str"/>
      <c r="AR313" s="37" t="str"/>
      <c r="AS313" s="37" t="str"/>
      <c r="AT313" s="37" t="str"/>
      <c r="AU313" s="37" t="str"/>
      <c r="AV313" s="37" t="str"/>
      <c r="AW313" s="37" t="str"/>
      <c r="AX313" s="37" t="str"/>
      <c r="AY313" s="37" t="str"/>
      <c r="AZ313" s="37" t="str"/>
      <c r="BA313" s="37" t="str"/>
      <c r="BB313" s="37" t="str"/>
      <c r="BC313" s="37" t="str"/>
      <c r="BD313" s="37" t="str"/>
      <c r="BE313" s="37" t="str"/>
      <c r="BF313" s="37" t="str"/>
      <c r="BG313" s="37" t="str"/>
      <c r="BH313" s="37" t="str"/>
      <c r="BI313" s="37" t="str"/>
      <c r="BJ313" s="37" t="str"/>
      <c r="BK313" s="37" t="str"/>
      <c r="BL313" s="37" t="str"/>
      <c r="BM313" s="37" t="str"/>
      <c r="BN313" s="37" t="str"/>
      <c r="BO313" s="37" t="str"/>
      <c r="BP313" s="37" t="str"/>
      <c r="BQ313" s="37" t="str"/>
      <c r="BR313" s="37" t="str"/>
      <c r="BS313" s="37" t="str"/>
      <c r="BT313" s="37" t="str"/>
      <c r="BU313" s="37" t="str"/>
      <c r="BV313" s="37" t="str"/>
      <c r="BW313" s="37" t="str"/>
      <c r="BX313" s="37" t="str"/>
      <c r="BY313" s="37" t="str"/>
      <c r="BZ313" s="37" t="str"/>
      <c r="CA313" s="37" t="str"/>
      <c r="CB313" s="37" t="str"/>
      <c r="CC313" s="37" t="str"/>
      <c r="CD313" s="37" t="str"/>
      <c r="CE313" s="37" t="str"/>
      <c r="CF313" s="37" t="str"/>
      <c r="CG313" s="37" t="str"/>
      <c r="CH313" s="37" t="str"/>
      <c r="CI313" s="37" t="str"/>
      <c r="CJ313" s="37" t="str"/>
      <c r="CK313" s="37" t="str"/>
      <c r="CL313" s="37" t="str"/>
      <c r="CM313" s="37" t="str"/>
      <c r="CN313" s="37" t="str"/>
      <c r="CO313" s="37" t="str"/>
      <c r="CP313" s="37" t="str"/>
      <c r="CQ313" s="37" t="str"/>
      <c r="CR313" s="37" t="str"/>
      <c r="CS313" s="37" t="str"/>
      <c r="CT313" s="37" t="str"/>
      <c r="CU313" s="37" t="str"/>
      <c r="CV313" s="37" t="str"/>
      <c r="CW313" s="37" t="str"/>
      <c r="CX313" s="37" t="str"/>
      <c r="CY313" s="37" t="str"/>
      <c r="CZ313" s="37" t="str"/>
      <c r="DA313" s="37" t="str"/>
      <c r="DB313" s="37" t="str"/>
      <c r="DC313" s="37" t="str"/>
      <c r="DD313" s="37" t="str"/>
      <c r="DE313" s="37" t="str"/>
      <c r="DF313" s="37" t="str"/>
      <c r="DG313" s="37" t="str"/>
      <c r="DH313" s="37" t="str"/>
      <c r="DI313" s="37" t="str"/>
      <c r="DJ313" s="37" t="str"/>
      <c r="DK313" s="37" t="str"/>
      <c r="DL313" s="37" t="str"/>
      <c r="DM313" s="37" t="str"/>
      <c r="DN313" s="37" t="str"/>
      <c r="DO313" s="37" t="str"/>
      <c r="DP313" s="37" t="str"/>
      <c r="DQ313" s="37" t="str"/>
      <c r="DR313" s="37" t="str"/>
      <c r="DS313" s="37" t="str"/>
      <c r="DT313" s="37" t="str"/>
      <c r="DU313" s="37" t="str"/>
      <c r="DV313" s="37" t="str"/>
      <c r="DW313" s="37" t="str"/>
      <c r="DX313" s="37" t="str"/>
      <c r="DY313" s="37" t="str"/>
      <c r="DZ313" s="37" t="str"/>
      <c r="EA313" s="37" t="str"/>
      <c r="EB313" s="37" t="str"/>
      <c r="EC313" s="37" t="str"/>
      <c r="ED313" s="37" t="str"/>
      <c r="EE313" s="37" t="str"/>
      <c r="EF313" s="37" t="str"/>
      <c r="EG313" s="37" t="str"/>
      <c r="EH313" s="37" t="str"/>
      <c r="EI313" s="37" t="str"/>
      <c r="EJ313" s="37" t="str"/>
      <c r="EK313" s="37" t="str"/>
      <c r="EL313" s="37" t="str"/>
      <c r="EM313" s="37" t="str"/>
    </row>
    <row r="314">
      <c r="B314" s="37" t="str"/>
      <c r="C314" s="37" t="str"/>
      <c r="D314" s="37" t="str"/>
      <c r="E314" s="37" t="str"/>
      <c r="F314" s="37" t="str"/>
      <c r="G314" s="37" t="str"/>
      <c r="H314" s="37" t="str"/>
      <c r="I314" s="37" t="str"/>
      <c r="J314" s="37" t="str"/>
      <c r="K314" s="37" t="str"/>
      <c r="L314" s="37" t="str"/>
      <c r="M314" s="37" t="str"/>
      <c r="N314" s="37" t="str"/>
      <c r="O314" s="37" t="str"/>
      <c r="P314" s="37" t="str"/>
      <c r="Q314" s="37" t="str"/>
      <c r="R314" s="37" t="str"/>
      <c r="S314" s="37" t="str"/>
      <c r="T314" s="37" t="str"/>
      <c r="U314" s="37" t="str"/>
      <c r="V314" s="37" t="str"/>
      <c r="W314" s="37" t="str"/>
      <c r="X314" s="37" t="str"/>
      <c r="Y314" s="37" t="str"/>
      <c r="Z314" s="37" t="str"/>
      <c r="AA314" s="37" t="str"/>
      <c r="AB314" s="37" t="str"/>
      <c r="AC314" s="37" t="str"/>
      <c r="AD314" s="37" t="str"/>
      <c r="AE314" s="37" t="str"/>
      <c r="AF314" s="37" t="str"/>
      <c r="AG314" s="37" t="str"/>
      <c r="AH314" s="37" t="str"/>
      <c r="AI314" s="37" t="str"/>
      <c r="AJ314" s="37" t="str"/>
      <c r="AK314" s="37" t="str"/>
      <c r="AL314" s="37" t="str"/>
      <c r="AM314" s="37" t="str"/>
      <c r="AN314" s="37" t="str"/>
      <c r="AO314" s="37" t="str"/>
      <c r="AP314" s="37" t="str"/>
      <c r="AQ314" s="37" t="str"/>
      <c r="AR314" s="37" t="str"/>
      <c r="AS314" s="37" t="str"/>
      <c r="AT314" s="37" t="str"/>
      <c r="AU314" s="37" t="str"/>
      <c r="AV314" s="37" t="str"/>
      <c r="AW314" s="37" t="str"/>
      <c r="AX314" s="37" t="str"/>
      <c r="AY314" s="37" t="str"/>
      <c r="AZ314" s="37" t="str"/>
      <c r="BA314" s="37" t="str"/>
      <c r="BB314" s="37" t="str"/>
      <c r="BC314" s="37" t="str"/>
      <c r="BD314" s="37" t="str"/>
      <c r="BE314" s="37" t="str"/>
      <c r="BF314" s="37" t="str"/>
      <c r="BG314" s="37" t="str"/>
      <c r="BH314" s="37" t="str"/>
      <c r="BI314" s="37" t="str"/>
      <c r="BJ314" s="37" t="str"/>
      <c r="BK314" s="37" t="str"/>
      <c r="BL314" s="37" t="str"/>
      <c r="BM314" s="37" t="str"/>
      <c r="BN314" s="37" t="str"/>
      <c r="BO314" s="37" t="str"/>
      <c r="BP314" s="37" t="str"/>
      <c r="BQ314" s="37" t="str"/>
      <c r="BR314" s="37" t="str"/>
      <c r="BS314" s="37" t="str"/>
      <c r="BT314" s="37" t="str"/>
      <c r="BU314" s="37" t="str"/>
      <c r="BV314" s="37" t="str"/>
      <c r="BW314" s="37" t="str"/>
      <c r="BX314" s="37" t="str"/>
      <c r="BY314" s="37" t="str"/>
      <c r="BZ314" s="37" t="str"/>
      <c r="CA314" s="37" t="str"/>
      <c r="CB314" s="37" t="str"/>
      <c r="CC314" s="37" t="str"/>
      <c r="CD314" s="37" t="str"/>
      <c r="CE314" s="37" t="str"/>
      <c r="CF314" s="37" t="str"/>
      <c r="CG314" s="37" t="str"/>
      <c r="CH314" s="37" t="str"/>
      <c r="CI314" s="37" t="str"/>
      <c r="CJ314" s="37" t="str"/>
      <c r="CK314" s="37" t="str"/>
      <c r="CL314" s="37" t="str"/>
      <c r="CM314" s="37" t="str"/>
      <c r="CN314" s="37" t="str"/>
      <c r="CO314" s="37" t="str"/>
      <c r="CP314" s="37" t="str"/>
      <c r="CQ314" s="37" t="str"/>
      <c r="CR314" s="37" t="str"/>
      <c r="CS314" s="37" t="str"/>
      <c r="CT314" s="37" t="str"/>
      <c r="CU314" s="37" t="str"/>
      <c r="CV314" s="37" t="str"/>
      <c r="CW314" s="37" t="str"/>
      <c r="CX314" s="37" t="str"/>
      <c r="CY314" s="37" t="str"/>
      <c r="CZ314" s="37" t="str"/>
      <c r="DA314" s="37" t="str"/>
      <c r="DB314" s="37" t="str"/>
      <c r="DC314" s="37" t="str"/>
      <c r="DD314" s="37" t="str"/>
      <c r="DE314" s="37" t="str"/>
      <c r="DF314" s="37" t="str"/>
      <c r="DG314" s="37" t="str"/>
      <c r="DH314" s="37" t="str"/>
      <c r="DI314" s="37" t="str"/>
      <c r="DJ314" s="37" t="str"/>
      <c r="DK314" s="37" t="str"/>
      <c r="DL314" s="37" t="str"/>
      <c r="DM314" s="37" t="str"/>
      <c r="DN314" s="37" t="str"/>
      <c r="DO314" s="37" t="str"/>
      <c r="DP314" s="37" t="str"/>
      <c r="DQ314" s="37" t="str"/>
      <c r="DR314" s="37" t="str"/>
      <c r="DS314" s="37" t="str"/>
      <c r="DT314" s="37" t="str"/>
      <c r="DU314" s="37" t="str"/>
      <c r="DV314" s="37" t="str"/>
      <c r="DW314" s="37" t="str"/>
      <c r="DX314" s="37" t="str"/>
      <c r="DY314" s="37" t="str"/>
      <c r="DZ314" s="37" t="str"/>
      <c r="EA314" s="37" t="str"/>
      <c r="EB314" s="37" t="str"/>
      <c r="EC314" s="37" t="str"/>
      <c r="ED314" s="37" t="str"/>
      <c r="EE314" s="37" t="str"/>
      <c r="EF314" s="37" t="str"/>
      <c r="EG314" s="37" t="str"/>
      <c r="EH314" s="37" t="str"/>
      <c r="EI314" s="37" t="str"/>
      <c r="EJ314" s="37" t="str"/>
      <c r="EK314" s="37" t="str"/>
      <c r="EL314" s="37" t="str"/>
      <c r="EM314" s="37" t="str"/>
    </row>
    <row r="315">
      <c r="B315" s="37" t="str"/>
      <c r="C315" s="37" t="str"/>
      <c r="D315" s="37" t="str"/>
      <c r="E315" s="37" t="str"/>
      <c r="F315" s="37" t="str"/>
      <c r="G315" s="37" t="str"/>
      <c r="H315" s="37" t="str"/>
      <c r="I315" s="37" t="str"/>
      <c r="J315" s="37" t="str"/>
      <c r="K315" s="37" t="str"/>
      <c r="L315" s="37" t="str"/>
      <c r="M315" s="37" t="str"/>
      <c r="N315" s="37" t="str"/>
      <c r="O315" s="37" t="str"/>
      <c r="P315" s="37" t="str"/>
      <c r="Q315" s="37" t="str"/>
      <c r="R315" s="37" t="str"/>
      <c r="S315" s="37" t="str"/>
      <c r="T315" s="37" t="str"/>
      <c r="U315" s="37" t="str"/>
      <c r="V315" s="37" t="str"/>
      <c r="W315" s="37" t="str"/>
      <c r="X315" s="37" t="str"/>
      <c r="Y315" s="37" t="str"/>
      <c r="Z315" s="37" t="str"/>
      <c r="AA315" s="37" t="str"/>
      <c r="AB315" s="37" t="str"/>
      <c r="AC315" s="37" t="str"/>
      <c r="AD315" s="37" t="str"/>
      <c r="AE315" s="37" t="str"/>
      <c r="AF315" s="37" t="str"/>
      <c r="AG315" s="37" t="str"/>
      <c r="AH315" s="37" t="str"/>
      <c r="AI315" s="37" t="str"/>
      <c r="AJ315" s="37" t="str"/>
      <c r="AK315" s="37" t="str"/>
      <c r="AL315" s="37" t="str"/>
      <c r="AM315" s="37" t="str"/>
      <c r="AN315" s="37" t="str"/>
      <c r="AO315" s="37" t="str"/>
      <c r="AP315" s="37" t="str"/>
      <c r="AQ315" s="37" t="str"/>
      <c r="AR315" s="37" t="str"/>
      <c r="AS315" s="37" t="str"/>
      <c r="AT315" s="37" t="str"/>
      <c r="AU315" s="37" t="str"/>
      <c r="AV315" s="37" t="str"/>
      <c r="AW315" s="37" t="str"/>
      <c r="AX315" s="37" t="str"/>
      <c r="AY315" s="37" t="str"/>
      <c r="AZ315" s="37" t="str"/>
      <c r="BA315" s="37" t="str"/>
      <c r="BB315" s="37" t="str"/>
      <c r="BC315" s="37" t="str"/>
      <c r="BD315" s="37" t="str"/>
      <c r="BE315" s="37" t="str"/>
      <c r="BF315" s="37" t="str"/>
      <c r="BG315" s="37" t="str"/>
      <c r="BH315" s="37" t="str"/>
      <c r="BI315" s="37" t="str"/>
      <c r="BJ315" s="37" t="str"/>
      <c r="BK315" s="37" t="str"/>
      <c r="BL315" s="37" t="str"/>
      <c r="BM315" s="37" t="str"/>
      <c r="BN315" s="37" t="str"/>
      <c r="BO315" s="37" t="str"/>
      <c r="BP315" s="37" t="str"/>
      <c r="BQ315" s="37" t="str"/>
      <c r="BR315" s="37" t="str"/>
      <c r="BS315" s="37" t="str"/>
      <c r="BT315" s="37" t="str"/>
      <c r="BU315" s="37" t="str"/>
      <c r="BV315" s="37" t="str"/>
      <c r="BW315" s="37" t="str"/>
      <c r="BX315" s="37" t="str"/>
      <c r="BY315" s="37" t="str"/>
      <c r="BZ315" s="37" t="str"/>
      <c r="CA315" s="37" t="str"/>
      <c r="CB315" s="37" t="str"/>
      <c r="CC315" s="37" t="str"/>
      <c r="CD315" s="37" t="str"/>
      <c r="CE315" s="37" t="str"/>
      <c r="CF315" s="37" t="str"/>
      <c r="CG315" s="37" t="str"/>
      <c r="CH315" s="37" t="str"/>
      <c r="CI315" s="37" t="str"/>
      <c r="CJ315" s="37" t="str"/>
      <c r="CK315" s="37" t="str"/>
      <c r="CL315" s="37" t="str"/>
      <c r="CM315" s="37" t="str"/>
      <c r="CN315" s="37" t="str"/>
      <c r="CO315" s="37" t="str"/>
      <c r="CP315" s="37" t="str"/>
      <c r="CQ315" s="37" t="str"/>
      <c r="CR315" s="37" t="str"/>
      <c r="CS315" s="37" t="str"/>
      <c r="CT315" s="37" t="str"/>
      <c r="CU315" s="37" t="str"/>
      <c r="CV315" s="37" t="str"/>
      <c r="CW315" s="37" t="str"/>
      <c r="CX315" s="37" t="str"/>
      <c r="CY315" s="37" t="str"/>
      <c r="CZ315" s="37" t="str"/>
      <c r="DA315" s="37" t="str"/>
      <c r="DB315" s="37" t="str"/>
      <c r="DC315" s="37" t="str"/>
      <c r="DD315" s="37" t="str"/>
      <c r="DE315" s="37" t="str"/>
      <c r="DF315" s="37" t="str"/>
      <c r="DG315" s="37" t="str"/>
      <c r="DH315" s="37" t="str"/>
      <c r="DI315" s="37" t="str"/>
      <c r="DJ315" s="37" t="str"/>
      <c r="DK315" s="37" t="str"/>
      <c r="DL315" s="37" t="str"/>
      <c r="DM315" s="37" t="str"/>
      <c r="DN315" s="37" t="str"/>
      <c r="DO315" s="37" t="str"/>
      <c r="DP315" s="37" t="str"/>
      <c r="DQ315" s="37" t="str"/>
      <c r="DR315" s="37" t="str"/>
      <c r="DS315" s="37" t="str"/>
      <c r="DT315" s="37" t="str"/>
      <c r="DU315" s="37" t="str"/>
      <c r="DV315" s="37" t="str"/>
      <c r="DW315" s="37" t="str"/>
      <c r="DX315" s="37" t="str"/>
      <c r="DY315" s="37" t="str"/>
      <c r="DZ315" s="37" t="str"/>
      <c r="EA315" s="37" t="str"/>
      <c r="EB315" s="37" t="str"/>
      <c r="EC315" s="37" t="str"/>
      <c r="ED315" s="37" t="str"/>
      <c r="EE315" s="37" t="str"/>
      <c r="EF315" s="37" t="str"/>
      <c r="EG315" s="37" t="str"/>
      <c r="EH315" s="37" t="str"/>
      <c r="EI315" s="37" t="str"/>
      <c r="EJ315" s="37" t="str"/>
      <c r="EK315" s="37" t="str"/>
      <c r="EL315" s="37" t="str"/>
      <c r="EM315" s="37" t="str"/>
    </row>
    <row r="316">
      <c r="B316" s="37" t="str"/>
      <c r="C316" s="37" t="str"/>
      <c r="D316" s="37" t="str"/>
      <c r="E316" s="37" t="str"/>
      <c r="F316" s="37" t="str"/>
      <c r="G316" s="37" t="str"/>
      <c r="H316" s="37" t="str"/>
      <c r="I316" s="37" t="str"/>
      <c r="J316" s="37" t="str"/>
      <c r="K316" s="37" t="str"/>
      <c r="L316" s="37" t="str"/>
      <c r="M316" s="37" t="str"/>
      <c r="N316" s="37" t="str"/>
      <c r="O316" s="37" t="str"/>
      <c r="P316" s="37" t="str"/>
      <c r="Q316" s="37" t="str"/>
      <c r="R316" s="37" t="str"/>
      <c r="S316" s="37" t="str"/>
      <c r="T316" s="37" t="str"/>
      <c r="U316" s="37" t="str"/>
      <c r="V316" s="37" t="str"/>
      <c r="W316" s="37" t="str"/>
      <c r="X316" s="37" t="str"/>
      <c r="Y316" s="37" t="str"/>
      <c r="Z316" s="37" t="str"/>
      <c r="AA316" s="37" t="str"/>
      <c r="AB316" s="37" t="str"/>
      <c r="AC316" s="37" t="str"/>
      <c r="AD316" s="37" t="str"/>
      <c r="AE316" s="37" t="str"/>
      <c r="AF316" s="37" t="str"/>
      <c r="AG316" s="37" t="str"/>
      <c r="AH316" s="37" t="str"/>
      <c r="AI316" s="37" t="str"/>
      <c r="AJ316" s="37" t="str"/>
      <c r="AK316" s="37" t="str"/>
      <c r="AL316" s="37" t="str"/>
      <c r="AM316" s="37" t="str"/>
      <c r="AN316" s="37" t="str"/>
      <c r="AO316" s="37" t="str"/>
      <c r="AP316" s="37" t="str"/>
      <c r="AQ316" s="37" t="str"/>
      <c r="AR316" s="37" t="str"/>
      <c r="AS316" s="37" t="str"/>
      <c r="AT316" s="37" t="str"/>
      <c r="AU316" s="37" t="str"/>
      <c r="AV316" s="37" t="str"/>
      <c r="AW316" s="37" t="str"/>
      <c r="AX316" s="37" t="str"/>
      <c r="AY316" s="37" t="str"/>
      <c r="AZ316" s="37" t="str"/>
      <c r="BA316" s="37" t="str"/>
      <c r="BB316" s="37" t="str"/>
      <c r="BC316" s="37" t="str"/>
      <c r="BD316" s="37" t="str"/>
      <c r="BE316" s="37" t="str"/>
      <c r="BF316" s="37" t="str"/>
      <c r="BG316" s="37" t="str"/>
      <c r="BH316" s="37" t="str"/>
      <c r="BI316" s="37" t="str"/>
      <c r="BJ316" s="37" t="str"/>
      <c r="BK316" s="37" t="str"/>
      <c r="BL316" s="37" t="str"/>
      <c r="BM316" s="37" t="str"/>
      <c r="BN316" s="37" t="str"/>
      <c r="BO316" s="37" t="str"/>
      <c r="BP316" s="37" t="str"/>
      <c r="BQ316" s="37" t="str"/>
      <c r="BR316" s="37" t="str"/>
      <c r="BS316" s="37" t="str"/>
      <c r="BT316" s="37" t="str"/>
      <c r="BU316" s="37" t="str"/>
      <c r="BV316" s="37" t="str"/>
      <c r="BW316" s="37" t="str"/>
      <c r="BX316" s="37" t="str"/>
      <c r="BY316" s="37" t="str"/>
      <c r="BZ316" s="37" t="str"/>
      <c r="CA316" s="37" t="str"/>
      <c r="CB316" s="37" t="str"/>
      <c r="CC316" s="37" t="str"/>
      <c r="CD316" s="37" t="str"/>
      <c r="CE316" s="37" t="str"/>
      <c r="CF316" s="37" t="str"/>
      <c r="CG316" s="37" t="str"/>
      <c r="CH316" s="37" t="str"/>
      <c r="CI316" s="37" t="str"/>
      <c r="CJ316" s="37" t="str"/>
      <c r="CK316" s="37" t="str"/>
      <c r="CL316" s="37" t="str"/>
      <c r="CM316" s="37" t="str"/>
      <c r="CN316" s="37" t="str"/>
      <c r="CO316" s="37" t="str"/>
      <c r="CP316" s="37" t="str"/>
      <c r="CQ316" s="37" t="str"/>
      <c r="CR316" s="37" t="str"/>
      <c r="CS316" s="37" t="str"/>
      <c r="CT316" s="37" t="str"/>
      <c r="CU316" s="37" t="str"/>
      <c r="CV316" s="37" t="str"/>
      <c r="CW316" s="37" t="str"/>
      <c r="CX316" s="37" t="str"/>
      <c r="CY316" s="37" t="str"/>
      <c r="CZ316" s="37" t="str"/>
      <c r="DA316" s="37" t="str"/>
      <c r="DB316" s="37" t="str"/>
      <c r="DC316" s="37" t="str"/>
      <c r="DD316" s="37" t="str"/>
      <c r="DE316" s="37" t="str"/>
      <c r="DF316" s="37" t="str"/>
      <c r="DG316" s="37" t="str"/>
      <c r="DH316" s="37" t="str"/>
      <c r="DI316" s="37" t="str"/>
      <c r="DJ316" s="37" t="str"/>
      <c r="DK316" s="37" t="str"/>
      <c r="DL316" s="37" t="str"/>
      <c r="DM316" s="37" t="str"/>
      <c r="DN316" s="37" t="str"/>
      <c r="DO316" s="37" t="str"/>
      <c r="DP316" s="37" t="str"/>
      <c r="DQ316" s="37" t="str"/>
      <c r="DR316" s="37" t="str"/>
      <c r="DS316" s="37" t="str"/>
      <c r="DT316" s="37" t="str"/>
      <c r="DU316" s="37" t="str"/>
      <c r="DV316" s="37" t="str"/>
      <c r="DW316" s="37" t="str"/>
      <c r="DX316" s="37" t="str"/>
      <c r="DY316" s="37" t="str"/>
      <c r="DZ316" s="37" t="str"/>
      <c r="EA316" s="37" t="str"/>
      <c r="EB316" s="37" t="str"/>
      <c r="EC316" s="37" t="str"/>
      <c r="ED316" s="37" t="str"/>
      <c r="EE316" s="37" t="str"/>
      <c r="EF316" s="37" t="str"/>
      <c r="EG316" s="37" t="str"/>
      <c r="EH316" s="37" t="str"/>
      <c r="EI316" s="37" t="str"/>
      <c r="EJ316" s="37" t="str"/>
      <c r="EK316" s="37" t="str"/>
      <c r="EL316" s="37" t="str"/>
      <c r="EM316" s="37" t="str"/>
    </row>
    <row r="317">
      <c r="B317" s="37" t="str"/>
      <c r="C317" s="37" t="str"/>
      <c r="D317" s="37" t="str"/>
      <c r="E317" s="37" t="str"/>
      <c r="F317" s="37" t="str"/>
      <c r="G317" s="37" t="str"/>
      <c r="H317" s="37" t="str"/>
      <c r="I317" s="37" t="str"/>
      <c r="J317" s="37" t="str"/>
      <c r="K317" s="37" t="str"/>
      <c r="L317" s="37" t="str"/>
      <c r="M317" s="37" t="str"/>
      <c r="N317" s="37" t="str"/>
      <c r="O317" s="37" t="str"/>
      <c r="P317" s="37" t="str"/>
      <c r="Q317" s="37" t="str"/>
      <c r="R317" s="37" t="str"/>
      <c r="S317" s="37" t="str"/>
      <c r="T317" s="37" t="str"/>
      <c r="U317" s="37" t="str"/>
      <c r="V317" s="37" t="str"/>
      <c r="W317" s="37" t="str"/>
      <c r="X317" s="37" t="str"/>
      <c r="Y317" s="37" t="str"/>
      <c r="Z317" s="37" t="str"/>
      <c r="AA317" s="37" t="str"/>
      <c r="AB317" s="37" t="str"/>
      <c r="AC317" s="37" t="str"/>
      <c r="AD317" s="37" t="str"/>
      <c r="AE317" s="37" t="str"/>
      <c r="AF317" s="37" t="str"/>
      <c r="AG317" s="37" t="str"/>
      <c r="AH317" s="37" t="str"/>
      <c r="AI317" s="37" t="str"/>
      <c r="AJ317" s="37" t="str"/>
      <c r="AK317" s="37" t="str"/>
      <c r="AL317" s="37" t="str"/>
      <c r="AM317" s="37" t="str"/>
      <c r="AN317" s="37" t="str"/>
      <c r="AO317" s="37" t="str"/>
      <c r="AP317" s="37" t="str"/>
      <c r="AQ317" s="37" t="str"/>
      <c r="AR317" s="37" t="str"/>
      <c r="AS317" s="37" t="str"/>
      <c r="AT317" s="37" t="str"/>
      <c r="AU317" s="37" t="str"/>
      <c r="AV317" s="37" t="str"/>
      <c r="AW317" s="37" t="str"/>
      <c r="AX317" s="37" t="str"/>
      <c r="AY317" s="37" t="str"/>
      <c r="AZ317" s="37" t="str"/>
      <c r="BA317" s="37" t="str"/>
      <c r="BB317" s="37" t="str"/>
      <c r="BC317" s="37" t="str"/>
      <c r="BD317" s="37" t="str"/>
      <c r="BE317" s="37" t="str"/>
      <c r="BF317" s="37" t="str"/>
      <c r="BG317" s="37" t="str"/>
      <c r="BH317" s="37" t="str"/>
      <c r="BI317" s="37" t="str"/>
      <c r="BJ317" s="37" t="str"/>
      <c r="BK317" s="37" t="str"/>
      <c r="BL317" s="37" t="str"/>
      <c r="BM317" s="37" t="str"/>
      <c r="BN317" s="37" t="str"/>
      <c r="BO317" s="37" t="str"/>
      <c r="BP317" s="37" t="str"/>
      <c r="BQ317" s="37" t="str"/>
      <c r="BR317" s="37" t="str"/>
      <c r="BS317" s="37" t="str"/>
      <c r="BT317" s="37" t="str"/>
      <c r="BU317" s="37" t="str"/>
      <c r="BV317" s="37" t="str"/>
      <c r="BW317" s="37" t="str"/>
      <c r="BX317" s="37" t="str"/>
      <c r="BY317" s="37" t="str"/>
      <c r="BZ317" s="37" t="str"/>
      <c r="CA317" s="37" t="str"/>
      <c r="CB317" s="37" t="str"/>
      <c r="CC317" s="37" t="str"/>
      <c r="CD317" s="37" t="str"/>
      <c r="CE317" s="37" t="str"/>
      <c r="CF317" s="37" t="str"/>
      <c r="CG317" s="37" t="str"/>
      <c r="CH317" s="37" t="str"/>
      <c r="CI317" s="37" t="str"/>
      <c r="CJ317" s="37" t="str"/>
      <c r="CK317" s="37" t="str"/>
      <c r="CL317" s="37" t="str"/>
      <c r="CM317" s="37" t="str"/>
      <c r="CN317" s="37" t="str"/>
      <c r="CO317" s="37" t="str"/>
      <c r="CP317" s="37" t="str"/>
      <c r="CQ317" s="37" t="str"/>
      <c r="CR317" s="37" t="str"/>
      <c r="CS317" s="37" t="str"/>
      <c r="CT317" s="37" t="str"/>
      <c r="CU317" s="37" t="str"/>
      <c r="CV317" s="37" t="str"/>
      <c r="CW317" s="37" t="str"/>
      <c r="CX317" s="37" t="str"/>
      <c r="CY317" s="37" t="str"/>
      <c r="CZ317" s="37" t="str"/>
      <c r="DA317" s="37" t="str"/>
      <c r="DB317" s="37" t="str"/>
      <c r="DC317" s="37" t="str"/>
      <c r="DD317" s="37" t="str"/>
      <c r="DE317" s="37" t="str"/>
      <c r="DF317" s="37" t="str"/>
      <c r="DG317" s="37" t="str"/>
      <c r="DH317" s="37" t="str"/>
      <c r="DI317" s="37" t="str"/>
      <c r="DJ317" s="37" t="str"/>
      <c r="DK317" s="37" t="str"/>
      <c r="DL317" s="37" t="str"/>
      <c r="DM317" s="37" t="str"/>
      <c r="DN317" s="37" t="str"/>
      <c r="DO317" s="37" t="str"/>
      <c r="DP317" s="37" t="str"/>
      <c r="DQ317" s="37" t="str"/>
      <c r="DR317" s="37" t="str"/>
      <c r="DS317" s="37" t="str"/>
      <c r="DT317" s="37" t="str"/>
      <c r="DU317" s="37" t="str"/>
      <c r="DV317" s="37" t="str"/>
      <c r="DW317" s="37" t="str"/>
      <c r="DX317" s="37" t="str"/>
      <c r="DY317" s="37" t="str"/>
      <c r="DZ317" s="37" t="str"/>
      <c r="EA317" s="37" t="str"/>
      <c r="EB317" s="37" t="str"/>
      <c r="EC317" s="37" t="str"/>
      <c r="ED317" s="37" t="str"/>
      <c r="EE317" s="37" t="str"/>
      <c r="EF317" s="37" t="str"/>
      <c r="EG317" s="37" t="str"/>
      <c r="EH317" s="37" t="str"/>
      <c r="EI317" s="37" t="str"/>
      <c r="EJ317" s="37" t="str"/>
      <c r="EK317" s="37" t="str"/>
      <c r="EL317" s="37" t="str"/>
      <c r="EM317" s="37" t="str"/>
    </row>
    <row r="318">
      <c r="B318" s="37" t="str"/>
      <c r="C318" s="37" t="str"/>
      <c r="D318" s="37" t="str"/>
      <c r="E318" s="37" t="str"/>
      <c r="F318" s="37" t="str"/>
      <c r="G318" s="37" t="str"/>
      <c r="H318" s="37" t="str"/>
      <c r="I318" s="37" t="str"/>
      <c r="J318" s="37" t="str"/>
      <c r="K318" s="37" t="str"/>
      <c r="L318" s="37" t="str"/>
      <c r="M318" s="37" t="str"/>
      <c r="N318" s="37" t="str"/>
      <c r="O318" s="37" t="str"/>
      <c r="P318" s="37" t="str"/>
      <c r="Q318" s="37" t="str"/>
      <c r="R318" s="37" t="str"/>
      <c r="S318" s="37" t="str"/>
      <c r="T318" s="37" t="str"/>
      <c r="U318" s="37" t="str"/>
      <c r="V318" s="37" t="str"/>
      <c r="W318" s="37" t="str"/>
      <c r="X318" s="37" t="str"/>
      <c r="Y318" s="37" t="str"/>
      <c r="Z318" s="37" t="str"/>
      <c r="AA318" s="37" t="str"/>
      <c r="AB318" s="37" t="str"/>
      <c r="AC318" s="37" t="str"/>
      <c r="AD318" s="37" t="str"/>
      <c r="AE318" s="37" t="str"/>
      <c r="AF318" s="37" t="str"/>
      <c r="AG318" s="37" t="str"/>
      <c r="AH318" s="37" t="str"/>
      <c r="AI318" s="37" t="str"/>
      <c r="AJ318" s="37" t="str"/>
      <c r="AK318" s="37" t="str"/>
      <c r="AL318" s="37" t="str"/>
      <c r="AM318" s="37" t="str"/>
      <c r="AN318" s="37" t="str"/>
      <c r="AO318" s="37" t="str"/>
      <c r="AP318" s="37" t="str"/>
      <c r="AQ318" s="37" t="str"/>
      <c r="AR318" s="37" t="str"/>
      <c r="AS318" s="37" t="str"/>
      <c r="AT318" s="37" t="str"/>
      <c r="AU318" s="37" t="str"/>
      <c r="AV318" s="37" t="str"/>
      <c r="AW318" s="37" t="str"/>
      <c r="AX318" s="37" t="str"/>
      <c r="AY318" s="37" t="str"/>
      <c r="AZ318" s="37" t="str"/>
      <c r="BA318" s="37" t="str"/>
      <c r="BB318" s="37" t="str"/>
      <c r="BC318" s="37" t="str"/>
      <c r="BD318" s="37" t="str"/>
      <c r="BE318" s="37" t="str"/>
      <c r="BF318" s="37" t="str"/>
      <c r="BG318" s="37" t="str"/>
      <c r="BH318" s="37" t="str"/>
      <c r="BI318" s="37" t="str"/>
      <c r="BJ318" s="37" t="str"/>
      <c r="BK318" s="37" t="str"/>
      <c r="BL318" s="37" t="str"/>
      <c r="BM318" s="37" t="str"/>
      <c r="BN318" s="37" t="str"/>
      <c r="BO318" s="37" t="str"/>
      <c r="BP318" s="37" t="str"/>
      <c r="BQ318" s="37" t="str"/>
      <c r="BR318" s="37" t="str"/>
      <c r="BS318" s="37" t="str"/>
      <c r="BT318" s="37" t="str"/>
      <c r="BU318" s="37" t="str"/>
      <c r="BV318" s="37" t="str"/>
      <c r="BW318" s="37" t="str"/>
      <c r="BX318" s="37" t="str"/>
      <c r="BY318" s="37" t="str"/>
      <c r="BZ318" s="37" t="str"/>
      <c r="CA318" s="37" t="str"/>
      <c r="CB318" s="37" t="str"/>
      <c r="CC318" s="37" t="str"/>
      <c r="CD318" s="37" t="str"/>
      <c r="CE318" s="37" t="str"/>
      <c r="CF318" s="37" t="str"/>
      <c r="CG318" s="37" t="str"/>
      <c r="CH318" s="37" t="str"/>
      <c r="CI318" s="37" t="str"/>
      <c r="CJ318" s="37" t="str"/>
      <c r="CK318" s="37" t="str"/>
      <c r="CL318" s="37" t="str"/>
      <c r="CM318" s="37" t="str"/>
      <c r="CN318" s="37" t="str"/>
      <c r="CO318" s="37" t="str"/>
      <c r="CP318" s="37" t="str"/>
      <c r="CQ318" s="37" t="str"/>
      <c r="CR318" s="37" t="str"/>
      <c r="CS318" s="37" t="str"/>
      <c r="CT318" s="37" t="str"/>
      <c r="CU318" s="37" t="str"/>
      <c r="CV318" s="37" t="str"/>
      <c r="CW318" s="37" t="str"/>
      <c r="CX318" s="37" t="str"/>
      <c r="CY318" s="37" t="str"/>
      <c r="CZ318" s="37" t="str"/>
      <c r="DA318" s="37" t="str"/>
      <c r="DB318" s="37" t="str"/>
      <c r="DC318" s="37" t="str"/>
      <c r="DD318" s="37" t="str"/>
      <c r="DE318" s="37" t="str"/>
      <c r="DF318" s="37" t="str"/>
      <c r="DG318" s="37" t="str"/>
      <c r="DH318" s="37" t="str"/>
      <c r="DI318" s="37" t="str"/>
      <c r="DJ318" s="37" t="str"/>
      <c r="DK318" s="37" t="str"/>
      <c r="DL318" s="37" t="str"/>
      <c r="DM318" s="37" t="str"/>
      <c r="DN318" s="37" t="str"/>
      <c r="DO318" s="37" t="str"/>
      <c r="DP318" s="37" t="str"/>
      <c r="DQ318" s="37" t="str"/>
      <c r="DR318" s="37" t="str"/>
      <c r="DS318" s="37" t="str"/>
      <c r="DT318" s="37" t="str"/>
      <c r="DU318" s="37" t="str"/>
      <c r="DV318" s="37" t="str"/>
      <c r="DW318" s="37" t="str"/>
      <c r="DX318" s="37" t="str"/>
      <c r="DY318" s="37" t="str"/>
      <c r="DZ318" s="37" t="str"/>
      <c r="EA318" s="37" t="str"/>
      <c r="EB318" s="37" t="str"/>
      <c r="EC318" s="37" t="str"/>
      <c r="ED318" s="37" t="str"/>
      <c r="EE318" s="37" t="str"/>
      <c r="EF318" s="37" t="str"/>
      <c r="EG318" s="37" t="str"/>
      <c r="EH318" s="37" t="str"/>
      <c r="EI318" s="37" t="str"/>
      <c r="EJ318" s="37" t="str"/>
      <c r="EK318" s="37" t="str"/>
      <c r="EL318" s="37" t="str"/>
      <c r="EM318" s="37" t="str"/>
    </row>
    <row r="319">
      <c r="B319" s="37" t="str"/>
      <c r="C319" s="37" t="str"/>
      <c r="D319" s="37" t="str"/>
      <c r="E319" s="37" t="str"/>
      <c r="F319" s="37" t="str"/>
      <c r="G319" s="37" t="str"/>
      <c r="H319" s="37" t="str"/>
      <c r="I319" s="37" t="str"/>
      <c r="J319" s="37" t="str"/>
      <c r="K319" s="37" t="str"/>
      <c r="L319" s="37" t="str"/>
      <c r="M319" s="37" t="str"/>
      <c r="N319" s="37" t="str"/>
      <c r="O319" s="37" t="str"/>
      <c r="P319" s="37" t="str"/>
      <c r="Q319" s="37" t="str"/>
      <c r="R319" s="37" t="str"/>
      <c r="S319" s="37" t="str"/>
      <c r="T319" s="37" t="str"/>
      <c r="U319" s="37" t="str"/>
      <c r="V319" s="37" t="str"/>
      <c r="W319" s="37" t="str"/>
      <c r="X319" s="37" t="str"/>
      <c r="Y319" s="37" t="str"/>
      <c r="Z319" s="37" t="str"/>
      <c r="AA319" s="37" t="str"/>
      <c r="AB319" s="37" t="str"/>
      <c r="AC319" s="37" t="str"/>
      <c r="AD319" s="37" t="str"/>
      <c r="AE319" s="37" t="str"/>
      <c r="AF319" s="37" t="str"/>
      <c r="AG319" s="37" t="str"/>
      <c r="AH319" s="37" t="str"/>
      <c r="AI319" s="37" t="str"/>
      <c r="AJ319" s="37" t="str"/>
      <c r="AK319" s="37" t="str"/>
      <c r="AL319" s="37" t="str"/>
      <c r="AM319" s="37" t="str"/>
      <c r="AN319" s="37" t="str"/>
      <c r="AO319" s="37" t="str"/>
      <c r="AP319" s="37" t="str"/>
      <c r="AQ319" s="37" t="str"/>
      <c r="AR319" s="37" t="str"/>
      <c r="AS319" s="37" t="str"/>
      <c r="AT319" s="37" t="str"/>
      <c r="AU319" s="37" t="str"/>
      <c r="AV319" s="37" t="str"/>
      <c r="AW319" s="37" t="str"/>
      <c r="AX319" s="37" t="str"/>
      <c r="AY319" s="37" t="str"/>
      <c r="AZ319" s="37" t="str"/>
      <c r="BA319" s="37" t="str"/>
      <c r="BB319" s="37" t="str"/>
      <c r="BC319" s="37" t="str"/>
      <c r="BD319" s="37" t="str"/>
      <c r="BE319" s="37" t="str"/>
      <c r="BF319" s="37" t="str"/>
      <c r="BG319" s="37" t="str"/>
      <c r="BH319" s="37" t="str"/>
      <c r="BI319" s="37" t="str"/>
      <c r="BJ319" s="37" t="str"/>
      <c r="BK319" s="37" t="str"/>
      <c r="BL319" s="37" t="str"/>
      <c r="BM319" s="37" t="str"/>
      <c r="BN319" s="37" t="str"/>
      <c r="BO319" s="37" t="str"/>
      <c r="BP319" s="37" t="str"/>
      <c r="BQ319" s="37" t="str"/>
      <c r="BR319" s="37" t="str"/>
      <c r="BS319" s="37" t="str"/>
      <c r="BT319" s="37" t="str"/>
      <c r="BU319" s="37" t="str"/>
      <c r="BV319" s="37" t="str"/>
      <c r="BW319" s="37" t="str"/>
      <c r="BX319" s="37" t="str"/>
      <c r="BY319" s="37" t="str"/>
      <c r="BZ319" s="37" t="str"/>
      <c r="CA319" s="37" t="str"/>
      <c r="CB319" s="37" t="str"/>
      <c r="CC319" s="37" t="str"/>
      <c r="CD319" s="37" t="str"/>
      <c r="CE319" s="37" t="str"/>
      <c r="CF319" s="37" t="str"/>
      <c r="CG319" s="37" t="str"/>
      <c r="CH319" s="37" t="str"/>
      <c r="CI319" s="37" t="str"/>
      <c r="CJ319" s="37" t="str"/>
      <c r="CK319" s="37" t="str"/>
      <c r="CL319" s="37" t="str"/>
      <c r="CM319" s="37" t="str"/>
      <c r="CN319" s="37" t="str"/>
      <c r="CO319" s="37" t="str"/>
      <c r="CP319" s="37" t="str"/>
      <c r="CQ319" s="37" t="str"/>
      <c r="CR319" s="37" t="str"/>
      <c r="CS319" s="37" t="str"/>
      <c r="CT319" s="37" t="str"/>
      <c r="CU319" s="37" t="str"/>
      <c r="CV319" s="37" t="str"/>
      <c r="CW319" s="37" t="str"/>
      <c r="CX319" s="37" t="str"/>
      <c r="CY319" s="37" t="str"/>
      <c r="CZ319" s="37" t="str"/>
      <c r="DA319" s="37" t="str"/>
      <c r="DB319" s="37" t="str"/>
      <c r="DC319" s="37" t="str"/>
      <c r="DD319" s="37" t="str"/>
      <c r="DE319" s="37" t="str"/>
      <c r="DF319" s="37" t="str"/>
      <c r="DG319" s="37" t="str"/>
      <c r="DH319" s="37" t="str"/>
      <c r="DI319" s="37" t="str"/>
      <c r="DJ319" s="37" t="str"/>
      <c r="DK319" s="37" t="str"/>
      <c r="DL319" s="37" t="str"/>
      <c r="DM319" s="37" t="str"/>
      <c r="DN319" s="37" t="str"/>
      <c r="DO319" s="37" t="str"/>
      <c r="DP319" s="37" t="str"/>
      <c r="DQ319" s="37" t="str"/>
      <c r="DR319" s="37" t="str"/>
      <c r="DS319" s="37" t="str"/>
      <c r="DT319" s="37" t="str"/>
      <c r="DU319" s="37" t="str"/>
      <c r="DV319" s="37" t="str"/>
      <c r="DW319" s="37" t="str"/>
      <c r="DX319" s="37" t="str"/>
      <c r="DY319" s="37" t="str"/>
      <c r="DZ319" s="37" t="str"/>
      <c r="EA319" s="37" t="str"/>
      <c r="EB319" s="37" t="str"/>
      <c r="EC319" s="37" t="str"/>
      <c r="ED319" s="37" t="str"/>
      <c r="EE319" s="37" t="str"/>
      <c r="EF319" s="37" t="str"/>
      <c r="EG319" s="37" t="str"/>
      <c r="EH319" s="37" t="str"/>
      <c r="EI319" s="37" t="str"/>
      <c r="EJ319" s="37" t="str"/>
      <c r="EK319" s="37" t="str"/>
      <c r="EL319" s="37" t="str"/>
      <c r="EM319" s="37" t="str"/>
    </row>
    <row r="320">
      <c r="B320" s="37" t="str"/>
      <c r="C320" s="37" t="str"/>
      <c r="D320" s="37" t="str"/>
      <c r="E320" s="37" t="str"/>
      <c r="F320" s="37" t="str"/>
      <c r="G320" s="37" t="str"/>
      <c r="H320" s="37" t="str"/>
      <c r="I320" s="37" t="str"/>
      <c r="J320" s="37" t="str"/>
      <c r="K320" s="37" t="str"/>
      <c r="L320" s="37" t="str"/>
      <c r="M320" s="37" t="str"/>
      <c r="N320" s="37" t="str"/>
      <c r="O320" s="37" t="str"/>
      <c r="P320" s="37" t="str"/>
      <c r="Q320" s="37" t="str"/>
      <c r="R320" s="37" t="str"/>
      <c r="S320" s="37" t="str"/>
      <c r="T320" s="37" t="str"/>
      <c r="U320" s="37" t="str"/>
      <c r="V320" s="37" t="str"/>
      <c r="W320" s="37" t="str"/>
      <c r="X320" s="37" t="str"/>
      <c r="Y320" s="37" t="str"/>
      <c r="Z320" s="37" t="str"/>
      <c r="AA320" s="37" t="str"/>
      <c r="AB320" s="37" t="str"/>
      <c r="AC320" s="37" t="str"/>
      <c r="AD320" s="37" t="str"/>
      <c r="AE320" s="37" t="str"/>
      <c r="AF320" s="37" t="str"/>
      <c r="AG320" s="37" t="str"/>
      <c r="AH320" s="37" t="str"/>
      <c r="AI320" s="37" t="str"/>
      <c r="AJ320" s="37" t="str"/>
      <c r="AK320" s="37" t="str"/>
      <c r="AL320" s="37" t="str"/>
      <c r="AM320" s="37" t="str"/>
      <c r="AN320" s="37" t="str"/>
      <c r="AO320" s="37" t="str"/>
      <c r="AP320" s="37" t="str"/>
      <c r="AQ320" s="37" t="str"/>
      <c r="AR320" s="37" t="str"/>
      <c r="AS320" s="37" t="str"/>
      <c r="AT320" s="37" t="str"/>
      <c r="AU320" s="37" t="str"/>
      <c r="AV320" s="37" t="str"/>
      <c r="AW320" s="37" t="str"/>
      <c r="AX320" s="37" t="str"/>
      <c r="AY320" s="37" t="str"/>
      <c r="AZ320" s="37" t="str"/>
      <c r="BA320" s="37" t="str"/>
      <c r="BB320" s="37" t="str"/>
      <c r="BC320" s="37" t="str"/>
      <c r="BD320" s="37" t="str"/>
      <c r="BE320" s="37" t="str"/>
      <c r="BF320" s="37" t="str"/>
      <c r="BG320" s="37" t="str"/>
      <c r="BH320" s="37" t="str"/>
      <c r="BI320" s="37" t="str"/>
      <c r="BJ320" s="37" t="str"/>
      <c r="BK320" s="37" t="str"/>
      <c r="BL320" s="37" t="str"/>
      <c r="BM320" s="37" t="str"/>
      <c r="BN320" s="37" t="str"/>
      <c r="BO320" s="37" t="str"/>
      <c r="BP320" s="37" t="str"/>
      <c r="BQ320" s="37" t="str"/>
      <c r="BR320" s="37" t="str"/>
      <c r="BS320" s="37" t="str"/>
      <c r="BT320" s="37" t="str"/>
      <c r="BU320" s="37" t="str"/>
      <c r="BV320" s="37" t="str"/>
      <c r="BW320" s="37" t="str"/>
      <c r="BX320" s="37" t="str"/>
      <c r="BY320" s="37" t="str"/>
      <c r="BZ320" s="37" t="str"/>
      <c r="CA320" s="37" t="str"/>
      <c r="CB320" s="37" t="str"/>
      <c r="CC320" s="37" t="str"/>
      <c r="CD320" s="37" t="str"/>
      <c r="CE320" s="37" t="str"/>
      <c r="CF320" s="37" t="str"/>
      <c r="CG320" s="37" t="str"/>
      <c r="CH320" s="37" t="str"/>
      <c r="CI320" s="37" t="str"/>
      <c r="CJ320" s="37" t="str"/>
      <c r="CK320" s="37" t="str"/>
      <c r="CL320" s="37" t="str"/>
      <c r="CM320" s="37" t="str"/>
      <c r="CN320" s="37" t="str"/>
      <c r="CO320" s="37" t="str"/>
      <c r="CP320" s="37" t="str"/>
      <c r="CQ320" s="37" t="str"/>
      <c r="CR320" s="37" t="str"/>
      <c r="CS320" s="37" t="str"/>
      <c r="CT320" s="37" t="str"/>
      <c r="CU320" s="37" t="str"/>
      <c r="CV320" s="37" t="str"/>
      <c r="CW320" s="37" t="str"/>
      <c r="CX320" s="37" t="str"/>
      <c r="CY320" s="37" t="str"/>
      <c r="CZ320" s="37" t="str"/>
      <c r="DA320" s="37" t="str"/>
      <c r="DB320" s="37" t="str"/>
      <c r="DC320" s="37" t="str"/>
      <c r="DD320" s="37" t="str"/>
      <c r="DE320" s="37" t="str"/>
      <c r="DF320" s="37" t="str"/>
      <c r="DG320" s="37" t="str"/>
      <c r="DH320" s="37" t="str"/>
      <c r="DI320" s="37" t="str"/>
      <c r="DJ320" s="37" t="str"/>
      <c r="DK320" s="37" t="str"/>
      <c r="DL320" s="37" t="str"/>
      <c r="DM320" s="37" t="str"/>
      <c r="DN320" s="37" t="str"/>
      <c r="DO320" s="37" t="str"/>
      <c r="DP320" s="37" t="str"/>
      <c r="DQ320" s="37" t="str"/>
      <c r="DR320" s="37" t="str"/>
      <c r="DS320" s="37" t="str"/>
      <c r="DT320" s="37" t="str"/>
      <c r="DU320" s="37" t="str"/>
      <c r="DV320" s="37" t="str"/>
      <c r="DW320" s="37" t="str"/>
      <c r="DX320" s="37" t="str"/>
      <c r="DY320" s="37" t="str"/>
      <c r="DZ320" s="37" t="str"/>
      <c r="EA320" s="37" t="str"/>
      <c r="EB320" s="37" t="str"/>
      <c r="EC320" s="37" t="str"/>
      <c r="ED320" s="37" t="str"/>
      <c r="EE320" s="37" t="str"/>
      <c r="EF320" s="37" t="str"/>
      <c r="EG320" s="37" t="str"/>
      <c r="EH320" s="37" t="str"/>
      <c r="EI320" s="37" t="str"/>
      <c r="EJ320" s="37" t="str"/>
      <c r="EK320" s="37" t="str"/>
      <c r="EL320" s="37" t="str"/>
      <c r="EM320" s="37" t="str"/>
    </row>
    <row r="321">
      <c r="B321" s="37" t="str"/>
      <c r="C321" s="37" t="str"/>
      <c r="D321" s="37" t="str"/>
      <c r="E321" s="37" t="str"/>
      <c r="F321" s="37" t="str"/>
      <c r="G321" s="37" t="str"/>
      <c r="H321" s="37" t="str"/>
      <c r="I321" s="37" t="str"/>
      <c r="J321" s="37" t="str"/>
      <c r="K321" s="37" t="str"/>
      <c r="L321" s="37" t="str"/>
      <c r="M321" s="37" t="str"/>
      <c r="N321" s="37" t="str"/>
      <c r="O321" s="37" t="str"/>
      <c r="P321" s="37" t="str"/>
      <c r="Q321" s="37" t="str"/>
      <c r="R321" s="37" t="str"/>
      <c r="S321" s="37" t="str"/>
      <c r="T321" s="37" t="str"/>
      <c r="U321" s="37" t="str"/>
      <c r="V321" s="37" t="str"/>
      <c r="W321" s="37" t="str"/>
      <c r="X321" s="37" t="str"/>
      <c r="Y321" s="37" t="str"/>
      <c r="Z321" s="37" t="str"/>
      <c r="AA321" s="37" t="str"/>
      <c r="AB321" s="37" t="str"/>
      <c r="AC321" s="37" t="str"/>
      <c r="AD321" s="37" t="str"/>
      <c r="AE321" s="37" t="str"/>
      <c r="AF321" s="37" t="str"/>
      <c r="AG321" s="37" t="str"/>
      <c r="AH321" s="37" t="str"/>
      <c r="AI321" s="37" t="str"/>
      <c r="AJ321" s="37" t="str"/>
      <c r="AK321" s="37" t="str"/>
      <c r="AL321" s="37" t="str"/>
      <c r="AM321" s="37" t="str"/>
      <c r="AN321" s="37" t="str"/>
      <c r="AO321" s="37" t="str"/>
      <c r="AP321" s="37" t="str"/>
      <c r="AQ321" s="37" t="str"/>
      <c r="AR321" s="37" t="str"/>
      <c r="AS321" s="37" t="str"/>
      <c r="AT321" s="37" t="str"/>
      <c r="AU321" s="37" t="str"/>
      <c r="AV321" s="37" t="str"/>
      <c r="AW321" s="37" t="str"/>
      <c r="AX321" s="37" t="str"/>
      <c r="AY321" s="37" t="str"/>
      <c r="AZ321" s="37" t="str"/>
      <c r="BA321" s="37" t="str"/>
      <c r="BB321" s="37" t="str"/>
      <c r="BC321" s="37" t="str"/>
      <c r="BD321" s="37" t="str"/>
      <c r="BE321" s="37" t="str"/>
      <c r="BF321" s="37" t="str"/>
      <c r="BG321" s="37" t="str"/>
      <c r="BH321" s="37" t="str"/>
      <c r="BI321" s="37" t="str"/>
      <c r="BJ321" s="37" t="str"/>
      <c r="BK321" s="37" t="str"/>
      <c r="BL321" s="37" t="str"/>
      <c r="BM321" s="37" t="str"/>
      <c r="BN321" s="37" t="str"/>
      <c r="BO321" s="37" t="str"/>
      <c r="BP321" s="37" t="str"/>
      <c r="BQ321" s="37" t="str"/>
      <c r="BR321" s="37" t="str"/>
      <c r="BS321" s="37" t="str"/>
      <c r="BT321" s="37" t="str"/>
      <c r="BU321" s="37" t="str"/>
      <c r="BV321" s="37" t="str"/>
      <c r="BW321" s="37" t="str"/>
      <c r="BX321" s="37" t="str"/>
      <c r="BY321" s="37" t="str"/>
      <c r="BZ321" s="37" t="str"/>
      <c r="CA321" s="37" t="str"/>
      <c r="CB321" s="37" t="str"/>
      <c r="CC321" s="37" t="str"/>
      <c r="CD321" s="37" t="str"/>
      <c r="CE321" s="37" t="str"/>
      <c r="CF321" s="37" t="str"/>
      <c r="CG321" s="37" t="str"/>
      <c r="CH321" s="37" t="str"/>
      <c r="CI321" s="37" t="str"/>
      <c r="CJ321" s="37" t="str"/>
      <c r="CK321" s="37" t="str"/>
      <c r="CL321" s="37" t="str"/>
      <c r="CM321" s="37" t="str"/>
      <c r="CN321" s="37" t="str"/>
      <c r="CO321" s="37" t="str"/>
      <c r="CP321" s="37" t="str"/>
      <c r="CQ321" s="37" t="str"/>
      <c r="CR321" s="37" t="str"/>
      <c r="CS321" s="37" t="str"/>
      <c r="CT321" s="37" t="str"/>
      <c r="CU321" s="37" t="str"/>
      <c r="CV321" s="37" t="str"/>
      <c r="CW321" s="37" t="str"/>
      <c r="CX321" s="37" t="str"/>
      <c r="CY321" s="37" t="str"/>
      <c r="CZ321" s="37" t="str"/>
      <c r="DA321" s="37" t="str"/>
      <c r="DB321" s="37" t="str"/>
      <c r="DC321" s="37" t="str"/>
      <c r="DD321" s="37" t="str"/>
      <c r="DE321" s="37" t="str"/>
      <c r="DF321" s="37" t="str"/>
      <c r="DG321" s="37" t="str"/>
      <c r="DH321" s="37" t="str"/>
      <c r="DI321" s="37" t="str"/>
      <c r="DJ321" s="37" t="str"/>
      <c r="DK321" s="37" t="str"/>
      <c r="DL321" s="37" t="str"/>
      <c r="DM321" s="37" t="str"/>
      <c r="DN321" s="37" t="str"/>
      <c r="DO321" s="37" t="str"/>
      <c r="DP321" s="37" t="str"/>
      <c r="DQ321" s="37" t="str"/>
      <c r="DR321" s="37" t="str"/>
      <c r="DS321" s="37" t="str"/>
      <c r="DT321" s="37" t="str"/>
      <c r="DU321" s="37" t="str"/>
      <c r="DV321" s="37" t="str"/>
      <c r="DW321" s="37" t="str"/>
      <c r="DX321" s="37" t="str"/>
      <c r="DY321" s="37" t="str"/>
      <c r="DZ321" s="37" t="str"/>
      <c r="EA321" s="37" t="str"/>
      <c r="EB321" s="37" t="str"/>
      <c r="EC321" s="37" t="str"/>
      <c r="ED321" s="37" t="str"/>
      <c r="EE321" s="37" t="str"/>
      <c r="EF321" s="37" t="str"/>
      <c r="EG321" s="37" t="str"/>
      <c r="EH321" s="37" t="str"/>
      <c r="EI321" s="37" t="str"/>
      <c r="EJ321" s="37" t="str"/>
      <c r="EK321" s="37" t="str"/>
      <c r="EL321" s="37" t="str"/>
      <c r="EM321" s="37" t="str"/>
    </row>
    <row r="322">
      <c r="B322" s="37" t="str"/>
      <c r="C322" s="37" t="str"/>
      <c r="D322" s="37" t="str"/>
      <c r="E322" s="37" t="str"/>
      <c r="F322" s="37" t="str"/>
      <c r="G322" s="37" t="str"/>
      <c r="H322" s="37" t="str"/>
      <c r="I322" s="37" t="str"/>
      <c r="J322" s="37" t="str"/>
      <c r="K322" s="37" t="str"/>
      <c r="L322" s="37" t="str"/>
      <c r="M322" s="37" t="str"/>
      <c r="N322" s="37" t="str"/>
      <c r="O322" s="37" t="str"/>
      <c r="P322" s="37" t="str"/>
      <c r="Q322" s="37" t="str"/>
      <c r="R322" s="37" t="str"/>
      <c r="S322" s="37" t="str"/>
      <c r="T322" s="37" t="str"/>
      <c r="U322" s="37" t="str"/>
      <c r="V322" s="37" t="str"/>
      <c r="W322" s="37" t="str"/>
      <c r="X322" s="37" t="str"/>
      <c r="Y322" s="37" t="str"/>
      <c r="Z322" s="37" t="str"/>
      <c r="AA322" s="37" t="str"/>
      <c r="AB322" s="37" t="str"/>
      <c r="AC322" s="37" t="str"/>
      <c r="AD322" s="37" t="str"/>
      <c r="AE322" s="37" t="str"/>
      <c r="AF322" s="37" t="str"/>
      <c r="AG322" s="37" t="str"/>
      <c r="AH322" s="37" t="str"/>
      <c r="AI322" s="37" t="str"/>
      <c r="AJ322" s="37" t="str"/>
      <c r="AK322" s="37" t="str"/>
      <c r="AL322" s="37" t="str"/>
      <c r="AM322" s="37" t="str"/>
      <c r="AN322" s="37" t="str"/>
      <c r="AO322" s="37" t="str"/>
      <c r="AP322" s="37" t="str"/>
      <c r="AQ322" s="37" t="str"/>
      <c r="AR322" s="37" t="str"/>
      <c r="AS322" s="37" t="str"/>
      <c r="AT322" s="37" t="str"/>
      <c r="AU322" s="37" t="str"/>
      <c r="AV322" s="37" t="str"/>
      <c r="AW322" s="37" t="str"/>
      <c r="AX322" s="37" t="str"/>
      <c r="AY322" s="37" t="str"/>
      <c r="AZ322" s="37" t="str"/>
      <c r="BA322" s="37" t="str"/>
      <c r="BB322" s="37" t="str"/>
      <c r="BC322" s="37" t="str"/>
      <c r="BD322" s="37" t="str"/>
      <c r="BE322" s="37" t="str"/>
      <c r="BF322" s="37" t="str"/>
      <c r="BG322" s="37" t="str"/>
      <c r="BH322" s="37" t="str"/>
      <c r="BI322" s="37" t="str"/>
      <c r="BJ322" s="37" t="str"/>
      <c r="BK322" s="37" t="str"/>
      <c r="BL322" s="37" t="str"/>
      <c r="BM322" s="37" t="str"/>
      <c r="BN322" s="37" t="str"/>
      <c r="BO322" s="37" t="str"/>
      <c r="BP322" s="37" t="str"/>
      <c r="BQ322" s="37" t="str"/>
      <c r="BR322" s="37" t="str"/>
      <c r="BS322" s="37" t="str"/>
      <c r="BT322" s="37" t="str"/>
      <c r="BU322" s="37" t="str"/>
      <c r="BV322" s="37" t="str"/>
      <c r="BW322" s="37" t="str"/>
      <c r="BX322" s="37" t="str"/>
      <c r="BY322" s="37" t="str"/>
      <c r="BZ322" s="37" t="str"/>
      <c r="CA322" s="37" t="str"/>
      <c r="CB322" s="37" t="str"/>
      <c r="CC322" s="37" t="str"/>
      <c r="CD322" s="37" t="str"/>
      <c r="CE322" s="37" t="str"/>
      <c r="CF322" s="37" t="str"/>
      <c r="CG322" s="37" t="str"/>
      <c r="CH322" s="37" t="str"/>
      <c r="CI322" s="37" t="str"/>
      <c r="CJ322" s="37" t="str"/>
      <c r="CK322" s="37" t="str"/>
      <c r="CL322" s="37" t="str"/>
      <c r="CM322" s="37" t="str"/>
      <c r="CN322" s="37" t="str"/>
      <c r="CO322" s="37" t="str"/>
      <c r="CP322" s="37" t="str"/>
      <c r="CQ322" s="37" t="str"/>
      <c r="CR322" s="37" t="str"/>
      <c r="CS322" s="37" t="str"/>
      <c r="CT322" s="37" t="str"/>
      <c r="CU322" s="37" t="str"/>
      <c r="CV322" s="37" t="str"/>
      <c r="CW322" s="37" t="str"/>
      <c r="CX322" s="37" t="str"/>
      <c r="CY322" s="37" t="str"/>
      <c r="CZ322" s="37" t="str"/>
      <c r="DA322" s="37" t="str"/>
      <c r="DB322" s="37" t="str"/>
      <c r="DC322" s="37" t="str"/>
      <c r="DD322" s="37" t="str"/>
      <c r="DE322" s="37" t="str"/>
      <c r="DF322" s="37" t="str"/>
      <c r="DG322" s="37" t="str"/>
      <c r="DH322" s="37" t="str"/>
      <c r="DI322" s="37" t="str"/>
      <c r="DJ322" s="37" t="str"/>
      <c r="DK322" s="37" t="str"/>
      <c r="DL322" s="37" t="str"/>
      <c r="DM322" s="37" t="str"/>
      <c r="DN322" s="37" t="str"/>
      <c r="DO322" s="37" t="str"/>
      <c r="DP322" s="37" t="str"/>
      <c r="DQ322" s="37" t="str"/>
      <c r="DR322" s="37" t="str"/>
      <c r="DS322" s="37" t="str"/>
      <c r="DT322" s="37" t="str"/>
      <c r="DU322" s="37" t="str"/>
      <c r="DV322" s="37" t="str"/>
      <c r="DW322" s="37" t="str"/>
      <c r="DX322" s="37" t="str"/>
      <c r="DY322" s="37" t="str"/>
      <c r="DZ322" s="37" t="str"/>
      <c r="EA322" s="37" t="str"/>
      <c r="EB322" s="37" t="str"/>
      <c r="EC322" s="37" t="str"/>
      <c r="ED322" s="37" t="str"/>
      <c r="EE322" s="37" t="str"/>
      <c r="EF322" s="37" t="str"/>
      <c r="EG322" s="37" t="str"/>
      <c r="EH322" s="37" t="str"/>
      <c r="EI322" s="37" t="str"/>
      <c r="EJ322" s="37" t="str"/>
      <c r="EK322" s="37" t="str"/>
      <c r="EL322" s="37" t="str"/>
      <c r="EM322" s="37" t="str"/>
    </row>
    <row r="323">
      <c r="B323" s="37" t="str"/>
      <c r="C323" s="37" t="str"/>
      <c r="D323" s="37" t="str"/>
      <c r="E323" s="37" t="str"/>
      <c r="F323" s="37" t="str"/>
      <c r="G323" s="37" t="str"/>
      <c r="H323" s="37" t="str"/>
      <c r="I323" s="37" t="str"/>
      <c r="J323" s="37" t="str"/>
      <c r="K323" s="37" t="str"/>
      <c r="L323" s="37" t="str"/>
      <c r="M323" s="37" t="str"/>
      <c r="N323" s="37" t="str"/>
      <c r="O323" s="37" t="str"/>
      <c r="P323" s="37" t="str"/>
      <c r="Q323" s="37" t="str"/>
      <c r="R323" s="37" t="str"/>
      <c r="S323" s="37" t="str"/>
      <c r="T323" s="37" t="str"/>
      <c r="U323" s="37" t="str"/>
      <c r="V323" s="37" t="str"/>
      <c r="W323" s="37" t="str"/>
      <c r="X323" s="37" t="str"/>
      <c r="Y323" s="37" t="str"/>
      <c r="Z323" s="37" t="str"/>
      <c r="AA323" s="37" t="str"/>
      <c r="AB323" s="37" t="str"/>
      <c r="AC323" s="37" t="str"/>
      <c r="AD323" s="37" t="str"/>
      <c r="AE323" s="37" t="str"/>
      <c r="AF323" s="37" t="str"/>
      <c r="AG323" s="37" t="str"/>
      <c r="AH323" s="37" t="str"/>
      <c r="AI323" s="37" t="str"/>
      <c r="AJ323" s="37" t="str"/>
      <c r="AK323" s="37" t="str"/>
      <c r="AL323" s="37" t="str"/>
      <c r="AM323" s="37" t="str"/>
      <c r="AN323" s="37" t="str"/>
      <c r="AO323" s="37" t="str"/>
      <c r="AP323" s="37" t="str"/>
      <c r="AQ323" s="37" t="str"/>
      <c r="AR323" s="37" t="str"/>
      <c r="AS323" s="37" t="str"/>
      <c r="AT323" s="37" t="str"/>
      <c r="AU323" s="37" t="str"/>
      <c r="AV323" s="37" t="str"/>
      <c r="AW323" s="37" t="str"/>
      <c r="AX323" s="37" t="str"/>
      <c r="AY323" s="37" t="str"/>
      <c r="AZ323" s="37" t="str"/>
      <c r="BA323" s="37" t="str"/>
      <c r="BB323" s="37" t="str"/>
      <c r="BC323" s="37" t="str"/>
      <c r="BD323" s="37" t="str"/>
      <c r="BE323" s="37" t="str"/>
      <c r="BF323" s="37" t="str"/>
      <c r="BG323" s="37" t="str"/>
      <c r="BH323" s="37" t="str"/>
      <c r="BI323" s="37" t="str"/>
      <c r="BJ323" s="37" t="str"/>
      <c r="BK323" s="37" t="str"/>
      <c r="BL323" s="37" t="str"/>
      <c r="BM323" s="37" t="str"/>
      <c r="BN323" s="37" t="str"/>
      <c r="BO323" s="37" t="str"/>
      <c r="BP323" s="37" t="str"/>
      <c r="BQ323" s="37" t="str"/>
      <c r="BR323" s="37" t="str"/>
      <c r="BS323" s="37" t="str"/>
      <c r="BT323" s="37" t="str"/>
      <c r="BU323" s="37" t="str"/>
      <c r="BV323" s="37" t="str"/>
      <c r="BW323" s="37" t="str"/>
      <c r="BX323" s="37" t="str"/>
      <c r="BY323" s="37" t="str"/>
      <c r="BZ323" s="37" t="str"/>
      <c r="CA323" s="37" t="str"/>
      <c r="CB323" s="37" t="str"/>
      <c r="CC323" s="37" t="str"/>
      <c r="CD323" s="37" t="str"/>
      <c r="CE323" s="37" t="str"/>
      <c r="CF323" s="37" t="str"/>
      <c r="CG323" s="37" t="str"/>
      <c r="CH323" s="37" t="str"/>
      <c r="CI323" s="37" t="str"/>
      <c r="CJ323" s="37" t="str"/>
      <c r="CK323" s="37" t="str"/>
      <c r="CL323" s="37" t="str"/>
      <c r="CM323" s="37" t="str"/>
      <c r="CN323" s="37" t="str"/>
      <c r="CO323" s="37" t="str"/>
      <c r="CP323" s="37" t="str"/>
      <c r="CQ323" s="37" t="str"/>
      <c r="CR323" s="37" t="str"/>
      <c r="CS323" s="37" t="str"/>
      <c r="CT323" s="37" t="str"/>
      <c r="CU323" s="37" t="str"/>
      <c r="CV323" s="37" t="str"/>
      <c r="CW323" s="37" t="str"/>
      <c r="CX323" s="37" t="str"/>
      <c r="CY323" s="37" t="str"/>
      <c r="CZ323" s="37" t="str"/>
      <c r="DA323" s="37" t="str"/>
      <c r="DB323" s="37" t="str"/>
      <c r="DC323" s="37" t="str"/>
      <c r="DD323" s="37" t="str"/>
      <c r="DE323" s="37" t="str"/>
      <c r="DF323" s="37" t="str"/>
      <c r="DG323" s="37" t="str"/>
      <c r="DH323" s="37" t="str"/>
      <c r="DI323" s="37" t="str"/>
      <c r="DJ323" s="37" t="str"/>
      <c r="DK323" s="37" t="str"/>
      <c r="DL323" s="37" t="str"/>
      <c r="DM323" s="37" t="str"/>
      <c r="DN323" s="37" t="str"/>
      <c r="DO323" s="37" t="str"/>
      <c r="DP323" s="37" t="str"/>
      <c r="DQ323" s="37" t="str"/>
      <c r="DR323" s="37" t="str"/>
      <c r="DS323" s="37" t="str"/>
      <c r="DT323" s="37" t="str"/>
      <c r="DU323" s="37" t="str"/>
      <c r="DV323" s="37" t="str"/>
      <c r="DW323" s="37" t="str"/>
      <c r="DX323" s="37" t="str"/>
      <c r="DY323" s="37" t="str"/>
      <c r="DZ323" s="37" t="str"/>
      <c r="EA323" s="37" t="str"/>
      <c r="EB323" s="37" t="str"/>
      <c r="EC323" s="37" t="str"/>
      <c r="ED323" s="37" t="str"/>
      <c r="EE323" s="37" t="str"/>
      <c r="EF323" s="37" t="str"/>
      <c r="EG323" s="37" t="str"/>
      <c r="EH323" s="37" t="str"/>
      <c r="EI323" s="37" t="str"/>
      <c r="EJ323" s="37" t="str"/>
      <c r="EK323" s="37" t="str"/>
      <c r="EL323" s="37" t="str"/>
      <c r="EM323" s="37" t="str"/>
    </row>
    <row r="324">
      <c r="B324" s="37" t="str"/>
      <c r="C324" s="37" t="str"/>
      <c r="D324" s="37" t="str"/>
      <c r="E324" s="37" t="str"/>
      <c r="F324" s="37" t="str"/>
      <c r="G324" s="37" t="str"/>
      <c r="H324" s="37" t="str"/>
      <c r="I324" s="37" t="str"/>
      <c r="J324" s="37" t="str"/>
      <c r="K324" s="37" t="str"/>
      <c r="L324" s="37" t="str"/>
      <c r="M324" s="37" t="str"/>
      <c r="N324" s="37" t="str"/>
      <c r="O324" s="37" t="str"/>
      <c r="P324" s="37" t="str"/>
      <c r="Q324" s="37" t="str"/>
      <c r="R324" s="37" t="str"/>
      <c r="S324" s="37" t="str"/>
      <c r="T324" s="37" t="str"/>
      <c r="U324" s="37" t="str"/>
      <c r="V324" s="37" t="str"/>
      <c r="W324" s="37" t="str"/>
      <c r="X324" s="37" t="str"/>
      <c r="Y324" s="37" t="str"/>
      <c r="Z324" s="37" t="str"/>
      <c r="AA324" s="37" t="str"/>
      <c r="AB324" s="37" t="str"/>
      <c r="AC324" s="37" t="str"/>
      <c r="AD324" s="37" t="str"/>
      <c r="AE324" s="37" t="str"/>
      <c r="AF324" s="37" t="str"/>
      <c r="AG324" s="37" t="str"/>
      <c r="AH324" s="37" t="str"/>
      <c r="AI324" s="37" t="str"/>
      <c r="AJ324" s="37" t="str"/>
      <c r="AK324" s="37" t="str"/>
      <c r="AL324" s="37" t="str"/>
      <c r="AM324" s="37" t="str"/>
      <c r="AN324" s="37" t="str"/>
      <c r="AO324" s="37" t="str"/>
      <c r="AP324" s="37" t="str"/>
      <c r="AQ324" s="37" t="str"/>
      <c r="AR324" s="37" t="str"/>
      <c r="AS324" s="37" t="str"/>
      <c r="AT324" s="37" t="str"/>
      <c r="AU324" s="37" t="str"/>
      <c r="AV324" s="37" t="str"/>
      <c r="AW324" s="37" t="str"/>
      <c r="AX324" s="37" t="str"/>
      <c r="AY324" s="37" t="str"/>
      <c r="AZ324" s="37" t="str"/>
      <c r="BA324" s="37" t="str"/>
      <c r="BB324" s="37" t="str"/>
      <c r="BC324" s="37" t="str"/>
      <c r="BD324" s="37" t="str"/>
      <c r="BE324" s="37" t="str"/>
      <c r="BF324" s="37" t="str"/>
      <c r="BG324" s="37" t="str"/>
      <c r="BH324" s="37" t="str"/>
      <c r="BI324" s="37" t="str"/>
      <c r="BJ324" s="37" t="str"/>
      <c r="BK324" s="37" t="str"/>
      <c r="BL324" s="37" t="str"/>
      <c r="BM324" s="37" t="str"/>
      <c r="BN324" s="37" t="str"/>
      <c r="BO324" s="37" t="str"/>
      <c r="BP324" s="37" t="str"/>
      <c r="BQ324" s="37" t="str"/>
      <c r="BR324" s="37" t="str"/>
      <c r="BS324" s="37" t="str"/>
      <c r="BT324" s="37" t="str"/>
      <c r="BU324" s="37" t="str"/>
      <c r="BV324" s="37" t="str"/>
      <c r="BW324" s="37" t="str"/>
      <c r="BX324" s="37" t="str"/>
      <c r="BY324" s="37" t="str"/>
      <c r="BZ324" s="37" t="str"/>
      <c r="CA324" s="37" t="str"/>
      <c r="CB324" s="37" t="str"/>
      <c r="CC324" s="37" t="str"/>
      <c r="CD324" s="37" t="str"/>
      <c r="CE324" s="37" t="str"/>
      <c r="CF324" s="37" t="str"/>
      <c r="CG324" s="37" t="str"/>
      <c r="CH324" s="37" t="str"/>
      <c r="CI324" s="37" t="str"/>
      <c r="CJ324" s="37" t="str"/>
      <c r="CK324" s="37" t="str"/>
      <c r="CL324" s="37" t="str"/>
      <c r="CM324" s="37" t="str"/>
      <c r="CN324" s="37" t="str"/>
      <c r="CO324" s="37" t="str"/>
      <c r="CP324" s="37" t="str"/>
      <c r="CQ324" s="37" t="str"/>
      <c r="CR324" s="37" t="str"/>
      <c r="CS324" s="37" t="str"/>
      <c r="CT324" s="37" t="str"/>
      <c r="CU324" s="37" t="str"/>
      <c r="CV324" s="37" t="str"/>
      <c r="CW324" s="37" t="str"/>
      <c r="CX324" s="37" t="str"/>
      <c r="CY324" s="37" t="str"/>
      <c r="CZ324" s="37" t="str"/>
      <c r="DA324" s="37" t="str"/>
      <c r="DB324" s="37" t="str"/>
      <c r="DC324" s="37" t="str"/>
      <c r="DD324" s="37" t="str"/>
      <c r="DE324" s="37" t="str"/>
      <c r="DF324" s="37" t="str"/>
      <c r="DG324" s="37" t="str"/>
      <c r="DH324" s="37" t="str"/>
      <c r="DI324" s="37" t="str"/>
      <c r="DJ324" s="37" t="str"/>
      <c r="DK324" s="37" t="str"/>
      <c r="DL324" s="37" t="str"/>
      <c r="DM324" s="37" t="str"/>
      <c r="DN324" s="37" t="str"/>
      <c r="DO324" s="37" t="str"/>
      <c r="DP324" s="37" t="str"/>
      <c r="DQ324" s="37" t="str"/>
      <c r="DR324" s="37" t="str"/>
      <c r="DS324" s="37" t="str"/>
      <c r="DT324" s="37" t="str"/>
      <c r="DU324" s="37" t="str"/>
      <c r="DV324" s="37" t="str"/>
      <c r="DW324" s="37" t="str"/>
      <c r="DX324" s="37" t="str"/>
      <c r="DY324" s="37" t="str"/>
      <c r="DZ324" s="37" t="str"/>
      <c r="EA324" s="37" t="str"/>
      <c r="EB324" s="37" t="str"/>
      <c r="EC324" s="37" t="str"/>
      <c r="ED324" s="37" t="str"/>
      <c r="EE324" s="37" t="str"/>
      <c r="EF324" s="37" t="str"/>
      <c r="EG324" s="37" t="str"/>
      <c r="EH324" s="37" t="str"/>
      <c r="EI324" s="37" t="str"/>
      <c r="EJ324" s="37" t="str"/>
      <c r="EK324" s="37" t="str"/>
      <c r="EL324" s="37" t="str"/>
      <c r="EM324" s="37" t="str"/>
    </row>
    <row r="325">
      <c r="B325" s="37" t="str"/>
      <c r="C325" s="37" t="str"/>
      <c r="D325" s="37" t="str"/>
      <c r="E325" s="37" t="str"/>
      <c r="F325" s="37" t="str"/>
      <c r="G325" s="37" t="str"/>
      <c r="H325" s="37" t="str"/>
      <c r="I325" s="37" t="str"/>
      <c r="J325" s="37" t="str"/>
      <c r="K325" s="37" t="str"/>
      <c r="L325" s="37" t="str"/>
      <c r="M325" s="37" t="str"/>
      <c r="N325" s="37" t="str"/>
      <c r="O325" s="37" t="str"/>
      <c r="P325" s="37" t="str"/>
      <c r="Q325" s="37" t="str"/>
      <c r="R325" s="37" t="str"/>
      <c r="S325" s="37" t="str"/>
      <c r="T325" s="37" t="str"/>
      <c r="U325" s="37" t="str"/>
      <c r="V325" s="37" t="str"/>
      <c r="W325" s="37" t="str"/>
      <c r="X325" s="37" t="str"/>
      <c r="Y325" s="37" t="str"/>
      <c r="Z325" s="37" t="str"/>
      <c r="AA325" s="37" t="str"/>
      <c r="AB325" s="37" t="str"/>
      <c r="AC325" s="37" t="str"/>
      <c r="AD325" s="37" t="str"/>
      <c r="AE325" s="37" t="str"/>
      <c r="AF325" s="37" t="str"/>
      <c r="AG325" s="37" t="str"/>
      <c r="AH325" s="37" t="str"/>
      <c r="AI325" s="37" t="str"/>
      <c r="AJ325" s="37" t="str"/>
      <c r="AK325" s="37" t="str"/>
      <c r="AL325" s="37" t="str"/>
      <c r="AM325" s="37" t="str"/>
      <c r="AN325" s="37" t="str"/>
      <c r="AO325" s="37" t="str"/>
      <c r="AP325" s="37" t="str"/>
      <c r="AQ325" s="37" t="str"/>
      <c r="AR325" s="37" t="str"/>
      <c r="AS325" s="37" t="str"/>
      <c r="AT325" s="37" t="str"/>
      <c r="AU325" s="37" t="str"/>
      <c r="AV325" s="37" t="str"/>
      <c r="AW325" s="37" t="str"/>
      <c r="AX325" s="37" t="str"/>
      <c r="AY325" s="37" t="str"/>
      <c r="AZ325" s="37" t="str"/>
      <c r="BA325" s="37" t="str"/>
      <c r="BB325" s="37" t="str"/>
      <c r="BC325" s="37" t="str"/>
      <c r="BD325" s="37" t="str"/>
      <c r="BE325" s="37" t="str"/>
      <c r="BF325" s="37" t="str"/>
      <c r="BG325" s="37" t="str"/>
      <c r="BH325" s="37" t="str"/>
      <c r="BI325" s="37" t="str"/>
      <c r="BJ325" s="37" t="str"/>
      <c r="BK325" s="37" t="str"/>
      <c r="BL325" s="37" t="str"/>
      <c r="BM325" s="37" t="str"/>
      <c r="BN325" s="37" t="str"/>
      <c r="BO325" s="37" t="str"/>
      <c r="BP325" s="37" t="str"/>
      <c r="BQ325" s="37" t="str"/>
      <c r="BR325" s="37" t="str"/>
      <c r="BS325" s="37" t="str"/>
      <c r="BT325" s="37" t="str"/>
      <c r="BU325" s="37" t="str"/>
      <c r="BV325" s="37" t="str"/>
      <c r="BW325" s="37" t="str"/>
      <c r="BX325" s="37" t="str"/>
      <c r="BY325" s="37" t="str"/>
      <c r="BZ325" s="37" t="str"/>
      <c r="CA325" s="37" t="str"/>
      <c r="CB325" s="37" t="str"/>
      <c r="CC325" s="37" t="str"/>
      <c r="CD325" s="37" t="str"/>
      <c r="CE325" s="37" t="str"/>
      <c r="CF325" s="37" t="str"/>
      <c r="CG325" s="37" t="str"/>
      <c r="CH325" s="37" t="str"/>
      <c r="CI325" s="37" t="str"/>
      <c r="CJ325" s="37" t="str"/>
      <c r="CK325" s="37" t="str"/>
      <c r="CL325" s="37" t="str"/>
      <c r="CM325" s="37" t="str"/>
      <c r="CN325" s="37" t="str"/>
      <c r="CO325" s="37" t="str"/>
      <c r="CP325" s="37" t="str"/>
      <c r="CQ325" s="37" t="str"/>
      <c r="CR325" s="37" t="str"/>
      <c r="CS325" s="37" t="str"/>
      <c r="CT325" s="37" t="str"/>
      <c r="CU325" s="37" t="str"/>
      <c r="CV325" s="37" t="str"/>
      <c r="CW325" s="37" t="str"/>
      <c r="CX325" s="37" t="str"/>
      <c r="CY325" s="37" t="str"/>
      <c r="CZ325" s="37" t="str"/>
      <c r="DA325" s="37" t="str"/>
      <c r="DB325" s="37" t="str"/>
      <c r="DC325" s="37" t="str"/>
      <c r="DD325" s="37" t="str"/>
      <c r="DE325" s="37" t="str"/>
      <c r="DF325" s="37" t="str"/>
      <c r="DG325" s="37" t="str"/>
      <c r="DH325" s="37" t="str"/>
      <c r="DI325" s="37" t="str"/>
      <c r="DJ325" s="37" t="str"/>
      <c r="DK325" s="37" t="str"/>
      <c r="DL325" s="37" t="str"/>
      <c r="DM325" s="37" t="str"/>
      <c r="DN325" s="37" t="str"/>
      <c r="DO325" s="37" t="str"/>
      <c r="DP325" s="37" t="str"/>
      <c r="DQ325" s="37" t="str"/>
      <c r="DR325" s="37" t="str"/>
      <c r="DS325" s="37" t="str"/>
      <c r="DT325" s="37" t="str"/>
      <c r="DU325" s="37" t="str"/>
      <c r="DV325" s="37" t="str"/>
      <c r="DW325" s="37" t="str"/>
      <c r="DX325" s="37" t="str"/>
      <c r="DY325" s="37" t="str"/>
      <c r="DZ325" s="37" t="str"/>
      <c r="EA325" s="37" t="str"/>
      <c r="EB325" s="37" t="str"/>
      <c r="EC325" s="37" t="str"/>
      <c r="ED325" s="37" t="str"/>
      <c r="EE325" s="37" t="str"/>
      <c r="EF325" s="37" t="str"/>
      <c r="EG325" s="37" t="str"/>
      <c r="EH325" s="37" t="str"/>
      <c r="EI325" s="37" t="str"/>
      <c r="EJ325" s="37" t="str"/>
      <c r="EK325" s="37" t="str"/>
      <c r="EL325" s="37" t="str"/>
      <c r="EM325" s="37" t="str"/>
    </row>
    <row r="326">
      <c r="B326" s="37" t="str"/>
      <c r="C326" s="37" t="str"/>
      <c r="D326" s="37" t="str"/>
      <c r="E326" s="37" t="str"/>
      <c r="F326" s="37" t="str"/>
      <c r="G326" s="37" t="str"/>
      <c r="H326" s="37" t="str"/>
      <c r="I326" s="37" t="str"/>
      <c r="J326" s="37" t="str"/>
      <c r="K326" s="37" t="str"/>
      <c r="L326" s="37" t="str"/>
      <c r="M326" s="37" t="str"/>
      <c r="N326" s="37" t="str"/>
      <c r="O326" s="37" t="str"/>
      <c r="P326" s="37" t="str"/>
      <c r="Q326" s="37" t="str"/>
      <c r="R326" s="37" t="str"/>
      <c r="S326" s="37" t="str"/>
      <c r="T326" s="37" t="str"/>
      <c r="U326" s="37" t="str"/>
      <c r="V326" s="37" t="str"/>
      <c r="W326" s="37" t="str"/>
      <c r="X326" s="37" t="str"/>
      <c r="Y326" s="37" t="str"/>
      <c r="Z326" s="37" t="str"/>
      <c r="AA326" s="37" t="str"/>
      <c r="AB326" s="37" t="str"/>
      <c r="AC326" s="37" t="str"/>
      <c r="AD326" s="37" t="str"/>
      <c r="AE326" s="37" t="str"/>
      <c r="AF326" s="37" t="str"/>
      <c r="AG326" s="37" t="str"/>
      <c r="AH326" s="37" t="str"/>
      <c r="AI326" s="37" t="str"/>
      <c r="AJ326" s="37" t="str"/>
      <c r="AK326" s="37" t="str"/>
      <c r="AL326" s="37" t="str"/>
      <c r="AM326" s="37" t="str"/>
      <c r="AN326" s="37" t="str"/>
      <c r="AO326" s="37" t="str"/>
      <c r="AP326" s="37" t="str"/>
      <c r="AQ326" s="37" t="str"/>
      <c r="AR326" s="37" t="str"/>
      <c r="AS326" s="37" t="str"/>
      <c r="AT326" s="37" t="str"/>
      <c r="AU326" s="37" t="str"/>
      <c r="AV326" s="37" t="str"/>
      <c r="AW326" s="37" t="str"/>
      <c r="AX326" s="37" t="str"/>
      <c r="AY326" s="37" t="str"/>
      <c r="AZ326" s="37" t="str"/>
      <c r="BA326" s="37" t="str"/>
      <c r="BB326" s="37" t="str"/>
      <c r="BC326" s="37" t="str"/>
      <c r="BD326" s="37" t="str"/>
      <c r="BE326" s="37" t="str"/>
      <c r="BF326" s="37" t="str"/>
      <c r="BG326" s="37" t="str"/>
      <c r="BH326" s="37" t="str"/>
      <c r="BI326" s="37" t="str"/>
      <c r="BJ326" s="37" t="str"/>
      <c r="BK326" s="37" t="str"/>
      <c r="BL326" s="37" t="str"/>
      <c r="BM326" s="37" t="str"/>
      <c r="BN326" s="37" t="str"/>
      <c r="BO326" s="37" t="str"/>
      <c r="BP326" s="37" t="str"/>
      <c r="BQ326" s="37" t="str"/>
      <c r="BR326" s="37" t="str"/>
      <c r="BS326" s="37" t="str"/>
      <c r="BT326" s="37" t="str"/>
      <c r="BU326" s="37" t="str"/>
      <c r="BV326" s="37" t="str"/>
      <c r="BW326" s="37" t="str"/>
      <c r="BX326" s="37" t="str"/>
      <c r="BY326" s="37" t="str"/>
      <c r="BZ326" s="37" t="str"/>
      <c r="CA326" s="37" t="str"/>
      <c r="CB326" s="37" t="str"/>
      <c r="CC326" s="37" t="str"/>
      <c r="CD326" s="37" t="str"/>
      <c r="CE326" s="37" t="str"/>
      <c r="CF326" s="37" t="str"/>
      <c r="CG326" s="37" t="str"/>
      <c r="CH326" s="37" t="str"/>
      <c r="CI326" s="37" t="str"/>
      <c r="CJ326" s="37" t="str"/>
      <c r="CK326" s="37" t="str"/>
      <c r="CL326" s="37" t="str"/>
      <c r="CM326" s="37" t="str"/>
      <c r="CN326" s="37" t="str"/>
      <c r="CO326" s="37" t="str"/>
      <c r="CP326" s="37" t="str"/>
      <c r="CQ326" s="37" t="str"/>
      <c r="CR326" s="37" t="str"/>
      <c r="CS326" s="37" t="str"/>
      <c r="CT326" s="37" t="str"/>
      <c r="CU326" s="37" t="str"/>
      <c r="CV326" s="37" t="str"/>
      <c r="CW326" s="37" t="str"/>
      <c r="CX326" s="37" t="str"/>
      <c r="CY326" s="37" t="str"/>
      <c r="CZ326" s="37" t="str"/>
      <c r="DA326" s="37" t="str"/>
      <c r="DB326" s="37" t="str"/>
      <c r="DC326" s="37" t="str"/>
      <c r="DD326" s="37" t="str"/>
      <c r="DE326" s="37" t="str"/>
      <c r="DF326" s="37" t="str"/>
      <c r="DG326" s="37" t="str"/>
      <c r="DH326" s="37" t="str"/>
      <c r="DI326" s="37" t="str"/>
      <c r="DJ326" s="37" t="str"/>
      <c r="DK326" s="37" t="str"/>
      <c r="DL326" s="37" t="str"/>
      <c r="DM326" s="37" t="str"/>
      <c r="DN326" s="37" t="str"/>
      <c r="DO326" s="37" t="str"/>
      <c r="DP326" s="37" t="str"/>
      <c r="DQ326" s="37" t="str"/>
      <c r="DR326" s="37" t="str"/>
      <c r="DS326" s="37" t="str"/>
      <c r="DT326" s="37" t="str"/>
      <c r="DU326" s="37" t="str"/>
      <c r="DV326" s="37" t="str"/>
      <c r="DW326" s="37" t="str"/>
      <c r="DX326" s="37" t="str"/>
      <c r="DY326" s="37" t="str"/>
      <c r="DZ326" s="37" t="str"/>
      <c r="EA326" s="37" t="str"/>
      <c r="EB326" s="37" t="str"/>
      <c r="EC326" s="37" t="str"/>
      <c r="ED326" s="37" t="str"/>
      <c r="EE326" s="37" t="str"/>
      <c r="EF326" s="37" t="str"/>
      <c r="EG326" s="37" t="str"/>
      <c r="EH326" s="37" t="str"/>
      <c r="EI326" s="37" t="str"/>
      <c r="EJ326" s="37" t="str"/>
      <c r="EK326" s="37" t="str"/>
      <c r="EL326" s="37" t="str"/>
      <c r="EM326" s="37" t="str"/>
    </row>
    <row r="327">
      <c r="B327" s="37" t="str"/>
      <c r="C327" s="37" t="str"/>
      <c r="D327" s="37" t="str"/>
      <c r="E327" s="37" t="str"/>
      <c r="F327" s="37" t="str"/>
      <c r="G327" s="37" t="str"/>
      <c r="H327" s="37" t="str"/>
      <c r="I327" s="37" t="str"/>
      <c r="J327" s="37" t="str"/>
      <c r="K327" s="37" t="str"/>
      <c r="L327" s="37" t="str"/>
      <c r="M327" s="37" t="str"/>
      <c r="N327" s="37" t="str"/>
      <c r="O327" s="37" t="str"/>
      <c r="P327" s="37" t="str"/>
      <c r="Q327" s="37" t="str"/>
      <c r="R327" s="37" t="str"/>
      <c r="S327" s="37" t="str"/>
      <c r="T327" s="37" t="str"/>
      <c r="U327" s="37" t="str"/>
      <c r="V327" s="37" t="str"/>
      <c r="W327" s="37" t="str"/>
      <c r="X327" s="37" t="str"/>
      <c r="Y327" s="37" t="str"/>
      <c r="Z327" s="37" t="str"/>
      <c r="AA327" s="37" t="str"/>
      <c r="AB327" s="37" t="str"/>
      <c r="AC327" s="37" t="str"/>
      <c r="AD327" s="37" t="str"/>
      <c r="AE327" s="37" t="str"/>
      <c r="AF327" s="37" t="str"/>
      <c r="AG327" s="37" t="str"/>
      <c r="AH327" s="37" t="str"/>
      <c r="AI327" s="37" t="str"/>
      <c r="AJ327" s="37" t="str"/>
      <c r="AK327" s="37" t="str"/>
      <c r="AL327" s="37" t="str"/>
      <c r="AM327" s="37" t="str"/>
      <c r="AN327" s="37" t="str"/>
      <c r="AO327" s="37" t="str"/>
      <c r="AP327" s="37" t="str"/>
      <c r="AQ327" s="37" t="str"/>
      <c r="AR327" s="37" t="str"/>
      <c r="AS327" s="37" t="str"/>
      <c r="AT327" s="37" t="str"/>
      <c r="AU327" s="37" t="str"/>
      <c r="AV327" s="37" t="str"/>
      <c r="AW327" s="37" t="str"/>
      <c r="AX327" s="37" t="str"/>
      <c r="AY327" s="37" t="str"/>
      <c r="AZ327" s="37" t="str"/>
      <c r="BA327" s="37" t="str"/>
      <c r="BB327" s="37" t="str"/>
      <c r="BC327" s="37" t="str"/>
      <c r="BD327" s="37" t="str"/>
      <c r="BE327" s="37" t="str"/>
      <c r="BF327" s="37" t="str"/>
      <c r="BG327" s="37" t="str"/>
      <c r="BH327" s="37" t="str"/>
      <c r="BI327" s="37" t="str"/>
      <c r="BJ327" s="37" t="str"/>
      <c r="BK327" s="37" t="str"/>
      <c r="BL327" s="37" t="str"/>
      <c r="BM327" s="37" t="str"/>
      <c r="BN327" s="37" t="str"/>
      <c r="BO327" s="37" t="str"/>
      <c r="BP327" s="37" t="str"/>
      <c r="BQ327" s="37" t="str"/>
      <c r="BR327" s="37" t="str"/>
      <c r="BS327" s="37" t="str"/>
      <c r="BT327" s="37" t="str"/>
      <c r="BU327" s="37" t="str"/>
      <c r="BV327" s="37" t="str"/>
      <c r="BW327" s="37" t="str"/>
      <c r="BX327" s="37" t="str"/>
      <c r="BY327" s="37" t="str"/>
      <c r="BZ327" s="37" t="str"/>
      <c r="CA327" s="37" t="str"/>
      <c r="CB327" s="37" t="str"/>
      <c r="CC327" s="37" t="str"/>
      <c r="CD327" s="37" t="str"/>
      <c r="CE327" s="37" t="str"/>
      <c r="CF327" s="37" t="str"/>
      <c r="CG327" s="37" t="str"/>
      <c r="CH327" s="37" t="str"/>
      <c r="CI327" s="37" t="str"/>
      <c r="CJ327" s="37" t="str"/>
      <c r="CK327" s="37" t="str"/>
      <c r="CL327" s="37" t="str"/>
      <c r="CM327" s="37" t="str"/>
      <c r="CN327" s="37" t="str"/>
      <c r="CO327" s="37" t="str"/>
      <c r="CP327" s="37" t="str"/>
      <c r="CQ327" s="37" t="str"/>
      <c r="CR327" s="37" t="str"/>
      <c r="CS327" s="37" t="str"/>
      <c r="CT327" s="37" t="str"/>
      <c r="CU327" s="37" t="str"/>
      <c r="CV327" s="37" t="str"/>
      <c r="CW327" s="37" t="str"/>
      <c r="CX327" s="37" t="str"/>
      <c r="CY327" s="37" t="str"/>
      <c r="CZ327" s="37" t="str"/>
      <c r="DA327" s="37" t="str"/>
      <c r="DB327" s="37" t="str"/>
      <c r="DC327" s="37" t="str"/>
      <c r="DD327" s="37" t="str"/>
      <c r="DE327" s="37" t="str"/>
      <c r="DF327" s="37" t="str"/>
      <c r="DG327" s="37" t="str"/>
      <c r="DH327" s="37" t="str"/>
      <c r="DI327" s="37" t="str"/>
      <c r="DJ327" s="37" t="str"/>
      <c r="DK327" s="37" t="str"/>
      <c r="DL327" s="37" t="str"/>
      <c r="DM327" s="37" t="str"/>
      <c r="DN327" s="37" t="str"/>
      <c r="DO327" s="37" t="str"/>
      <c r="DP327" s="37" t="str"/>
      <c r="DQ327" s="37" t="str"/>
      <c r="DR327" s="37" t="str"/>
      <c r="DS327" s="37" t="str"/>
      <c r="DT327" s="37" t="str"/>
      <c r="DU327" s="37" t="str"/>
      <c r="DV327" s="37" t="str"/>
      <c r="DW327" s="37" t="str"/>
      <c r="DX327" s="37" t="str"/>
      <c r="DY327" s="37" t="str"/>
      <c r="DZ327" s="37" t="str"/>
      <c r="EA327" s="37" t="str"/>
      <c r="EB327" s="37" t="str"/>
      <c r="EC327" s="37" t="str"/>
      <c r="ED327" s="37" t="str"/>
      <c r="EE327" s="37" t="str"/>
      <c r="EF327" s="37" t="str"/>
      <c r="EG327" s="37" t="str"/>
      <c r="EH327" s="37" t="str"/>
      <c r="EI327" s="37" t="str"/>
      <c r="EJ327" s="37" t="str"/>
      <c r="EK327" s="37" t="str"/>
      <c r="EL327" s="37" t="str"/>
      <c r="EM327" s="37" t="str"/>
    </row>
    <row r="328">
      <c r="B328" s="37" t="str"/>
      <c r="C328" s="37" t="str"/>
      <c r="D328" s="37" t="str"/>
      <c r="E328" s="37" t="str"/>
      <c r="F328" s="37" t="str"/>
      <c r="G328" s="37" t="str"/>
      <c r="H328" s="37" t="str"/>
      <c r="I328" s="37" t="str"/>
      <c r="J328" s="37" t="str"/>
      <c r="K328" s="37" t="str"/>
      <c r="L328" s="37" t="str"/>
      <c r="M328" s="37" t="str"/>
      <c r="N328" s="37" t="str"/>
      <c r="O328" s="37" t="str"/>
      <c r="P328" s="37" t="str"/>
      <c r="Q328" s="37" t="str"/>
      <c r="R328" s="37" t="str"/>
      <c r="S328" s="37" t="str"/>
      <c r="T328" s="37" t="str"/>
      <c r="U328" s="37" t="str"/>
      <c r="V328" s="37" t="str"/>
      <c r="W328" s="37" t="str"/>
      <c r="X328" s="37" t="str"/>
      <c r="Y328" s="37" t="str"/>
      <c r="Z328" s="37" t="str"/>
      <c r="AA328" s="37" t="str"/>
      <c r="AB328" s="37" t="str"/>
      <c r="AC328" s="37" t="str"/>
      <c r="AD328" s="37" t="str"/>
      <c r="AE328" s="37" t="str"/>
      <c r="AF328" s="37" t="str"/>
      <c r="AG328" s="37" t="str"/>
      <c r="AH328" s="37" t="str"/>
      <c r="AI328" s="37" t="str"/>
      <c r="AJ328" s="37" t="str"/>
      <c r="AK328" s="37" t="str"/>
      <c r="AL328" s="37" t="str"/>
      <c r="AM328" s="37" t="str"/>
      <c r="AN328" s="37" t="str"/>
      <c r="AO328" s="37" t="str"/>
      <c r="AP328" s="37" t="str"/>
      <c r="AQ328" s="37" t="str"/>
      <c r="AR328" s="37" t="str"/>
      <c r="AS328" s="37" t="str"/>
      <c r="AT328" s="37" t="str"/>
      <c r="AU328" s="37" t="str"/>
      <c r="AV328" s="37" t="str"/>
      <c r="AW328" s="37" t="str"/>
      <c r="AX328" s="37" t="str"/>
      <c r="AY328" s="37" t="str"/>
      <c r="AZ328" s="37" t="str"/>
      <c r="BA328" s="37" t="str"/>
      <c r="BB328" s="37" t="str"/>
      <c r="BC328" s="37" t="str"/>
      <c r="BD328" s="37" t="str"/>
      <c r="BE328" s="37" t="str"/>
      <c r="BF328" s="37" t="str"/>
      <c r="BG328" s="37" t="str"/>
      <c r="BH328" s="37" t="str"/>
      <c r="BI328" s="37" t="str"/>
      <c r="BJ328" s="37" t="str"/>
      <c r="BK328" s="37" t="str"/>
      <c r="BL328" s="37" t="str"/>
      <c r="BM328" s="37" t="str"/>
      <c r="BN328" s="37" t="str"/>
      <c r="BO328" s="37" t="str"/>
      <c r="BP328" s="37" t="str"/>
      <c r="BQ328" s="37" t="str"/>
      <c r="BR328" s="37" t="str"/>
      <c r="BS328" s="37" t="str"/>
      <c r="BT328" s="37" t="str"/>
      <c r="BU328" s="37" t="str"/>
      <c r="BV328" s="37" t="str"/>
      <c r="BW328" s="37" t="str"/>
      <c r="BX328" s="37" t="str"/>
      <c r="BY328" s="37" t="str"/>
      <c r="BZ328" s="37" t="str"/>
      <c r="CA328" s="37" t="str"/>
      <c r="CB328" s="37" t="str"/>
      <c r="CC328" s="37" t="str"/>
      <c r="CD328" s="37" t="str"/>
      <c r="CE328" s="37" t="str"/>
      <c r="CF328" s="37" t="str"/>
      <c r="CG328" s="37" t="str"/>
      <c r="CH328" s="37" t="str"/>
      <c r="CI328" s="37" t="str"/>
      <c r="CJ328" s="37" t="str"/>
      <c r="CK328" s="37" t="str"/>
      <c r="CL328" s="37" t="str"/>
      <c r="CM328" s="37" t="str"/>
      <c r="CN328" s="37" t="str"/>
      <c r="CO328" s="37" t="str"/>
      <c r="CP328" s="37" t="str"/>
      <c r="CQ328" s="37" t="str"/>
      <c r="CR328" s="37" t="str"/>
      <c r="CS328" s="37" t="str"/>
      <c r="CT328" s="37" t="str"/>
      <c r="CU328" s="37" t="str"/>
      <c r="CV328" s="37" t="str"/>
      <c r="CW328" s="37" t="str"/>
      <c r="CX328" s="37" t="str"/>
      <c r="CY328" s="37" t="str"/>
      <c r="CZ328" s="37" t="str"/>
      <c r="DA328" s="37" t="str"/>
      <c r="DB328" s="37" t="str"/>
      <c r="DC328" s="37" t="str"/>
      <c r="DD328" s="37" t="str"/>
      <c r="DE328" s="37" t="str"/>
      <c r="DF328" s="37" t="str"/>
      <c r="DG328" s="37" t="str"/>
      <c r="DH328" s="37" t="str"/>
      <c r="DI328" s="37" t="str"/>
      <c r="DJ328" s="37" t="str"/>
      <c r="DK328" s="37" t="str"/>
      <c r="DL328" s="37" t="str"/>
      <c r="DM328" s="37" t="str"/>
      <c r="DN328" s="37" t="str"/>
      <c r="DO328" s="37" t="str"/>
      <c r="DP328" s="37" t="str"/>
      <c r="DQ328" s="37" t="str"/>
      <c r="DR328" s="37" t="str"/>
      <c r="DS328" s="37" t="str"/>
      <c r="DT328" s="37" t="str"/>
      <c r="DU328" s="37" t="str"/>
      <c r="DV328" s="37" t="str"/>
      <c r="DW328" s="37" t="str"/>
      <c r="DX328" s="37" t="str"/>
      <c r="DY328" s="37" t="str"/>
      <c r="DZ328" s="37" t="str"/>
      <c r="EA328" s="37" t="str"/>
      <c r="EB328" s="37" t="str"/>
      <c r="EC328" s="37" t="str"/>
      <c r="ED328" s="37" t="str"/>
      <c r="EE328" s="37" t="str"/>
      <c r="EF328" s="37" t="str"/>
      <c r="EG328" s="37" t="str"/>
      <c r="EH328" s="37" t="str"/>
      <c r="EI328" s="37" t="str"/>
      <c r="EJ328" s="37" t="str"/>
      <c r="EK328" s="37" t="str"/>
      <c r="EL328" s="37" t="str"/>
      <c r="EM328" s="37" t="str"/>
    </row>
    <row r="329">
      <c r="B329" s="37" t="str"/>
      <c r="C329" s="37" t="str"/>
      <c r="D329" s="37" t="str"/>
      <c r="E329" s="37" t="str"/>
      <c r="F329" s="37" t="str"/>
      <c r="G329" s="37" t="str"/>
      <c r="H329" s="37" t="str"/>
      <c r="I329" s="37" t="str"/>
      <c r="J329" s="37" t="str"/>
      <c r="K329" s="37" t="str"/>
      <c r="L329" s="37" t="str"/>
      <c r="M329" s="37" t="str"/>
      <c r="N329" s="37" t="str"/>
      <c r="O329" s="37" t="str"/>
      <c r="P329" s="37" t="str"/>
      <c r="Q329" s="37" t="str"/>
      <c r="R329" s="37" t="str"/>
      <c r="S329" s="37" t="str"/>
      <c r="T329" s="37" t="str"/>
      <c r="U329" s="37" t="str"/>
      <c r="V329" s="37" t="str"/>
      <c r="W329" s="37" t="str"/>
      <c r="X329" s="37" t="str"/>
      <c r="Y329" s="37" t="str"/>
      <c r="Z329" s="37" t="str"/>
      <c r="AA329" s="37" t="str"/>
      <c r="AB329" s="37" t="str"/>
      <c r="AC329" s="37" t="str"/>
      <c r="AD329" s="37" t="str"/>
      <c r="AE329" s="37" t="str"/>
      <c r="AF329" s="37" t="str"/>
      <c r="AG329" s="37" t="str"/>
      <c r="AH329" s="37" t="str"/>
      <c r="AI329" s="37" t="str"/>
      <c r="AJ329" s="37" t="str"/>
      <c r="AK329" s="37" t="str"/>
      <c r="AL329" s="37" t="str"/>
      <c r="AM329" s="37" t="str"/>
      <c r="AN329" s="37" t="str"/>
      <c r="AO329" s="37" t="str"/>
      <c r="AP329" s="37" t="str"/>
      <c r="AQ329" s="37" t="str"/>
      <c r="AR329" s="37" t="str"/>
      <c r="AS329" s="37" t="str"/>
      <c r="AT329" s="37" t="str"/>
      <c r="AU329" s="37" t="str"/>
      <c r="AV329" s="37" t="str"/>
      <c r="AW329" s="37" t="str"/>
      <c r="AX329" s="37" t="str"/>
      <c r="AY329" s="37" t="str"/>
      <c r="AZ329" s="37" t="str"/>
      <c r="BA329" s="37" t="str"/>
      <c r="BB329" s="37" t="str"/>
      <c r="BC329" s="37" t="str"/>
      <c r="BD329" s="37" t="str"/>
      <c r="BE329" s="37" t="str"/>
      <c r="BF329" s="37" t="str"/>
      <c r="BG329" s="37" t="str"/>
      <c r="BH329" s="37" t="str"/>
      <c r="BI329" s="37" t="str"/>
      <c r="BJ329" s="37" t="str"/>
      <c r="BK329" s="37" t="str"/>
      <c r="BL329" s="37" t="str"/>
      <c r="BM329" s="37" t="str"/>
      <c r="BN329" s="37" t="str"/>
      <c r="BO329" s="37" t="str"/>
      <c r="BP329" s="37" t="str"/>
      <c r="BQ329" s="37" t="str"/>
      <c r="BR329" s="37" t="str"/>
      <c r="BS329" s="37" t="str"/>
      <c r="BT329" s="37" t="str"/>
      <c r="BU329" s="37" t="str"/>
      <c r="BV329" s="37" t="str"/>
      <c r="BW329" s="37" t="str"/>
      <c r="BX329" s="37" t="str"/>
      <c r="BY329" s="37" t="str"/>
      <c r="BZ329" s="37" t="str"/>
      <c r="CA329" s="37" t="str"/>
      <c r="CB329" s="37" t="str"/>
      <c r="CC329" s="37" t="str"/>
      <c r="CD329" s="37" t="str"/>
      <c r="CE329" s="37" t="str"/>
      <c r="CF329" s="37" t="str"/>
      <c r="CG329" s="37" t="str"/>
      <c r="CH329" s="37" t="str"/>
      <c r="CI329" s="37" t="str"/>
      <c r="CJ329" s="37" t="str"/>
      <c r="CK329" s="37" t="str"/>
      <c r="CL329" s="37" t="str"/>
      <c r="CM329" s="37" t="str"/>
      <c r="CN329" s="37" t="str"/>
      <c r="CO329" s="37" t="str"/>
      <c r="CP329" s="37" t="str"/>
      <c r="CQ329" s="37" t="str"/>
      <c r="CR329" s="37" t="str"/>
      <c r="CS329" s="37" t="str"/>
      <c r="CT329" s="37" t="str"/>
      <c r="CU329" s="37" t="str"/>
      <c r="CV329" s="37" t="str"/>
      <c r="CW329" s="37" t="str"/>
      <c r="CX329" s="37" t="str"/>
      <c r="CY329" s="37" t="str"/>
      <c r="CZ329" s="37" t="str"/>
      <c r="DA329" s="37" t="str"/>
      <c r="DB329" s="37" t="str"/>
      <c r="DC329" s="37" t="str"/>
      <c r="DD329" s="37" t="str"/>
      <c r="DE329" s="37" t="str"/>
      <c r="DF329" s="37" t="str"/>
      <c r="DG329" s="37" t="str"/>
      <c r="DH329" s="37" t="str"/>
      <c r="DI329" s="37" t="str"/>
      <c r="DJ329" s="37" t="str"/>
      <c r="DK329" s="37" t="str"/>
      <c r="DL329" s="37" t="str"/>
      <c r="DM329" s="37" t="str"/>
      <c r="DN329" s="37" t="str"/>
      <c r="DO329" s="37" t="str"/>
      <c r="DP329" s="37" t="str"/>
      <c r="DQ329" s="37" t="str"/>
      <c r="DR329" s="37" t="str"/>
      <c r="DS329" s="37" t="str"/>
      <c r="DT329" s="37" t="str"/>
      <c r="DU329" s="37" t="str"/>
      <c r="DV329" s="37" t="str"/>
      <c r="DW329" s="37" t="str"/>
      <c r="DX329" s="37" t="str"/>
      <c r="DY329" s="37" t="str"/>
      <c r="DZ329" s="37" t="str"/>
      <c r="EA329" s="37" t="str"/>
      <c r="EB329" s="37" t="str"/>
      <c r="EC329" s="37" t="str"/>
      <c r="ED329" s="37" t="str"/>
      <c r="EE329" s="37" t="str"/>
      <c r="EF329" s="37" t="str"/>
      <c r="EG329" s="37" t="str"/>
      <c r="EH329" s="37" t="str"/>
      <c r="EI329" s="37" t="str"/>
      <c r="EJ329" s="37" t="str"/>
      <c r="EK329" s="37" t="str"/>
      <c r="EL329" s="37" t="str"/>
      <c r="EM329" s="37" t="str"/>
    </row>
    <row r="330">
      <c r="B330" s="37" t="str"/>
      <c r="C330" s="37" t="str"/>
      <c r="D330" s="37" t="str"/>
      <c r="E330" s="37" t="str"/>
      <c r="F330" s="37" t="str"/>
      <c r="G330" s="37" t="str"/>
      <c r="H330" s="37" t="str"/>
      <c r="I330" s="37" t="str"/>
      <c r="J330" s="37" t="str"/>
      <c r="K330" s="37" t="str"/>
      <c r="L330" s="37" t="str"/>
      <c r="M330" s="37" t="str"/>
      <c r="N330" s="37" t="str"/>
      <c r="O330" s="37" t="str"/>
      <c r="P330" s="37" t="str"/>
      <c r="Q330" s="37" t="str"/>
      <c r="R330" s="37" t="str"/>
      <c r="S330" s="37" t="str"/>
      <c r="T330" s="37" t="str"/>
      <c r="U330" s="37" t="str"/>
      <c r="V330" s="37" t="str"/>
      <c r="W330" s="37" t="str"/>
      <c r="X330" s="37" t="str"/>
      <c r="Y330" s="37" t="str"/>
      <c r="Z330" s="37" t="str"/>
      <c r="AA330" s="37" t="str"/>
      <c r="AB330" s="37" t="str"/>
      <c r="AC330" s="37" t="str"/>
      <c r="AD330" s="37" t="str"/>
      <c r="AE330" s="37" t="str"/>
      <c r="AF330" s="37" t="str"/>
      <c r="AG330" s="37" t="str"/>
      <c r="AH330" s="37" t="str"/>
      <c r="AI330" s="37" t="str"/>
      <c r="AJ330" s="37" t="str"/>
      <c r="AK330" s="37" t="str"/>
      <c r="AL330" s="37" t="str"/>
      <c r="AM330" s="37" t="str"/>
      <c r="AN330" s="37" t="str"/>
      <c r="AO330" s="37" t="str"/>
      <c r="AP330" s="37" t="str"/>
      <c r="AQ330" s="37" t="str"/>
      <c r="AR330" s="37" t="str"/>
      <c r="AS330" s="37" t="str"/>
      <c r="AT330" s="37" t="str"/>
      <c r="AU330" s="37" t="str"/>
      <c r="AV330" s="37" t="str"/>
      <c r="AW330" s="37" t="str"/>
      <c r="AX330" s="37" t="str"/>
      <c r="AY330" s="37" t="str"/>
      <c r="AZ330" s="37" t="str"/>
      <c r="BA330" s="37" t="str"/>
      <c r="BB330" s="37" t="str"/>
      <c r="BC330" s="37" t="str"/>
      <c r="BD330" s="37" t="str"/>
      <c r="BE330" s="37" t="str"/>
      <c r="BF330" s="37" t="str"/>
      <c r="BG330" s="37" t="str"/>
      <c r="BH330" s="37" t="str"/>
      <c r="BI330" s="37" t="str"/>
      <c r="BJ330" s="37" t="str"/>
      <c r="BK330" s="37" t="str"/>
      <c r="BL330" s="37" t="str"/>
      <c r="BM330" s="37" t="str"/>
      <c r="BN330" s="37" t="str"/>
      <c r="BO330" s="37" t="str"/>
      <c r="BP330" s="37" t="str"/>
      <c r="BQ330" s="37" t="str"/>
      <c r="BR330" s="37" t="str"/>
      <c r="BS330" s="37" t="str"/>
      <c r="BT330" s="37" t="str"/>
      <c r="BU330" s="37" t="str"/>
      <c r="BV330" s="37" t="str"/>
      <c r="BW330" s="37" t="str"/>
      <c r="BX330" s="37" t="str"/>
      <c r="BY330" s="37" t="str"/>
      <c r="BZ330" s="37" t="str"/>
      <c r="CA330" s="37" t="str"/>
      <c r="CB330" s="37" t="str"/>
      <c r="CC330" s="37" t="str"/>
      <c r="CD330" s="37" t="str"/>
      <c r="CE330" s="37" t="str"/>
      <c r="CF330" s="37" t="str"/>
      <c r="CG330" s="37" t="str"/>
      <c r="CH330" s="37" t="str"/>
      <c r="CI330" s="37" t="str"/>
      <c r="CJ330" s="37" t="str"/>
      <c r="CK330" s="37" t="str"/>
      <c r="CL330" s="37" t="str"/>
      <c r="CM330" s="37" t="str"/>
      <c r="CN330" s="37" t="str"/>
      <c r="CO330" s="37" t="str"/>
      <c r="CP330" s="37" t="str"/>
      <c r="CQ330" s="37" t="str"/>
      <c r="CR330" s="37" t="str"/>
      <c r="CS330" s="37" t="str"/>
      <c r="CT330" s="37" t="str"/>
      <c r="CU330" s="37" t="str"/>
      <c r="CV330" s="37" t="str"/>
      <c r="CW330" s="37" t="str"/>
      <c r="CX330" s="37" t="str"/>
      <c r="CY330" s="37" t="str"/>
      <c r="CZ330" s="37" t="str"/>
      <c r="DA330" s="37" t="str"/>
      <c r="DB330" s="37" t="str"/>
      <c r="DC330" s="37" t="str"/>
      <c r="DD330" s="37" t="str"/>
      <c r="DE330" s="37" t="str"/>
      <c r="DF330" s="37" t="str"/>
      <c r="DG330" s="37" t="str"/>
      <c r="DH330" s="37" t="str"/>
      <c r="DI330" s="37" t="str"/>
      <c r="DJ330" s="37" t="str"/>
      <c r="DK330" s="37" t="str"/>
      <c r="DL330" s="37" t="str"/>
      <c r="DM330" s="37" t="str"/>
      <c r="DN330" s="37" t="str"/>
      <c r="DO330" s="37" t="str"/>
      <c r="DP330" s="37" t="str"/>
      <c r="DQ330" s="37" t="str"/>
      <c r="DR330" s="37" t="str"/>
      <c r="DS330" s="37" t="str"/>
      <c r="DT330" s="37" t="str"/>
      <c r="DU330" s="37" t="str"/>
      <c r="DV330" s="37" t="str"/>
      <c r="DW330" s="37" t="str"/>
      <c r="DX330" s="37" t="str"/>
      <c r="DY330" s="37" t="str"/>
      <c r="DZ330" s="37" t="str"/>
      <c r="EA330" s="37" t="str"/>
      <c r="EB330" s="37" t="str"/>
      <c r="EC330" s="37" t="str"/>
      <c r="ED330" s="37" t="str"/>
      <c r="EE330" s="37" t="str"/>
      <c r="EF330" s="37" t="str"/>
      <c r="EG330" s="37" t="str"/>
      <c r="EH330" s="37" t="str"/>
      <c r="EI330" s="37" t="str"/>
      <c r="EJ330" s="37" t="str"/>
      <c r="EK330" s="37" t="str"/>
      <c r="EL330" s="37" t="str"/>
      <c r="EM330" s="37" t="str"/>
    </row>
    <row r="331">
      <c r="B331" s="37" t="str"/>
      <c r="C331" s="37" t="str"/>
      <c r="D331" s="37" t="str"/>
      <c r="E331" s="37" t="str"/>
      <c r="F331" s="37" t="str"/>
      <c r="G331" s="37" t="str"/>
      <c r="H331" s="37" t="str"/>
      <c r="I331" s="37" t="str"/>
      <c r="J331" s="37" t="str"/>
      <c r="K331" s="37" t="str"/>
      <c r="L331" s="37" t="str"/>
      <c r="M331" s="37" t="str"/>
      <c r="N331" s="37" t="str"/>
      <c r="O331" s="37" t="str"/>
      <c r="P331" s="37" t="str"/>
      <c r="Q331" s="37" t="str"/>
      <c r="R331" s="37" t="str"/>
      <c r="S331" s="37" t="str"/>
      <c r="T331" s="37" t="str"/>
      <c r="U331" s="37" t="str"/>
      <c r="V331" s="37" t="str"/>
      <c r="W331" s="37" t="str"/>
      <c r="X331" s="37" t="str"/>
      <c r="Y331" s="37" t="str"/>
      <c r="Z331" s="37" t="str"/>
      <c r="AA331" s="37" t="str"/>
      <c r="AB331" s="37" t="str"/>
      <c r="AC331" s="37" t="str"/>
      <c r="AD331" s="37" t="str"/>
      <c r="AE331" s="37" t="str"/>
      <c r="AF331" s="37" t="str"/>
      <c r="AG331" s="37" t="str"/>
      <c r="AH331" s="37" t="str"/>
      <c r="AI331" s="37" t="str"/>
      <c r="AJ331" s="37" t="str"/>
      <c r="AK331" s="37" t="str"/>
      <c r="AL331" s="37" t="str"/>
      <c r="AM331" s="37" t="str"/>
      <c r="AN331" s="37" t="str"/>
      <c r="AO331" s="37" t="str"/>
      <c r="AP331" s="37" t="str"/>
      <c r="AQ331" s="37" t="str"/>
      <c r="AR331" s="37" t="str"/>
      <c r="AS331" s="37" t="str"/>
      <c r="AT331" s="37" t="str"/>
      <c r="AU331" s="37" t="str"/>
      <c r="AV331" s="37" t="str"/>
      <c r="AW331" s="37" t="str"/>
      <c r="AX331" s="37" t="str"/>
      <c r="AY331" s="37" t="str"/>
      <c r="AZ331" s="37" t="str"/>
      <c r="BA331" s="37" t="str"/>
      <c r="BB331" s="37" t="str"/>
      <c r="BC331" s="37" t="str"/>
      <c r="BD331" s="37" t="str"/>
      <c r="BE331" s="37" t="str"/>
      <c r="BF331" s="37" t="str"/>
      <c r="BG331" s="37" t="str"/>
      <c r="BH331" s="37" t="str"/>
      <c r="BI331" s="37" t="str"/>
      <c r="BJ331" s="37" t="str"/>
      <c r="BK331" s="37" t="str"/>
      <c r="BL331" s="37" t="str"/>
      <c r="BM331" s="37" t="str"/>
      <c r="BN331" s="37" t="str"/>
      <c r="BO331" s="37" t="str"/>
      <c r="BP331" s="37" t="str"/>
      <c r="BQ331" s="37" t="str"/>
      <c r="BR331" s="37" t="str"/>
      <c r="BS331" s="37" t="str"/>
      <c r="BT331" s="37" t="str"/>
      <c r="BU331" s="37" t="str"/>
      <c r="BV331" s="37" t="str"/>
      <c r="BW331" s="37" t="str"/>
      <c r="BX331" s="37" t="str"/>
      <c r="BY331" s="37" t="str"/>
      <c r="BZ331" s="37" t="str"/>
      <c r="CA331" s="37" t="str"/>
      <c r="CB331" s="37" t="str"/>
      <c r="CC331" s="37" t="str"/>
      <c r="CD331" s="37" t="str"/>
      <c r="CE331" s="37" t="str"/>
      <c r="CF331" s="37" t="str"/>
      <c r="CG331" s="37" t="str"/>
      <c r="CH331" s="37" t="str"/>
      <c r="CI331" s="37" t="str"/>
      <c r="CJ331" s="37" t="str"/>
      <c r="CK331" s="37" t="str"/>
      <c r="CL331" s="37" t="str"/>
      <c r="CM331" s="37" t="str"/>
      <c r="CN331" s="37" t="str"/>
      <c r="CO331" s="37" t="str"/>
      <c r="CP331" s="37" t="str"/>
      <c r="CQ331" s="37" t="str"/>
      <c r="CR331" s="37" t="str"/>
      <c r="CS331" s="37" t="str"/>
      <c r="CT331" s="37" t="str"/>
      <c r="CU331" s="37" t="str"/>
      <c r="CV331" s="37" t="str"/>
      <c r="CW331" s="37" t="str"/>
      <c r="CX331" s="37" t="str"/>
      <c r="CY331" s="37" t="str"/>
      <c r="CZ331" s="37" t="str"/>
      <c r="DA331" s="37" t="str"/>
      <c r="DB331" s="37" t="str"/>
      <c r="DC331" s="37" t="str"/>
      <c r="DD331" s="37" t="str"/>
      <c r="DE331" s="37" t="str"/>
      <c r="DF331" s="37" t="str"/>
      <c r="DG331" s="37" t="str"/>
      <c r="DH331" s="37" t="str"/>
      <c r="DI331" s="37" t="str"/>
      <c r="DJ331" s="37" t="str"/>
      <c r="DK331" s="37" t="str"/>
      <c r="DL331" s="37" t="str"/>
      <c r="DM331" s="37" t="str"/>
      <c r="DN331" s="37" t="str"/>
      <c r="DO331" s="37" t="str"/>
      <c r="DP331" s="37" t="str"/>
      <c r="DQ331" s="37" t="str"/>
      <c r="DR331" s="37" t="str"/>
      <c r="DS331" s="37" t="str"/>
      <c r="DT331" s="37" t="str"/>
      <c r="DU331" s="37" t="str"/>
      <c r="DV331" s="37" t="str"/>
      <c r="DW331" s="37" t="str"/>
      <c r="DX331" s="37" t="str"/>
      <c r="DY331" s="37" t="str"/>
      <c r="DZ331" s="37" t="str"/>
      <c r="EA331" s="37" t="str"/>
      <c r="EB331" s="37" t="str"/>
      <c r="EC331" s="37" t="str"/>
      <c r="ED331" s="37" t="str"/>
      <c r="EE331" s="37" t="str"/>
      <c r="EF331" s="37" t="str"/>
      <c r="EG331" s="37" t="str"/>
      <c r="EH331" s="37" t="str"/>
      <c r="EI331" s="37" t="str"/>
      <c r="EJ331" s="37" t="str"/>
      <c r="EK331" s="37" t="str"/>
      <c r="EL331" s="37" t="str"/>
      <c r="EM331" s="37" t="str"/>
    </row>
    <row r="332">
      <c r="B332" s="37" t="str"/>
      <c r="C332" s="37" t="str"/>
      <c r="D332" s="37" t="str"/>
      <c r="E332" s="37" t="str"/>
      <c r="F332" s="37" t="str"/>
      <c r="G332" s="37" t="str"/>
      <c r="H332" s="37" t="str"/>
      <c r="I332" s="37" t="str"/>
      <c r="J332" s="37" t="str"/>
      <c r="K332" s="37" t="str"/>
      <c r="L332" s="37" t="str"/>
      <c r="M332" s="37" t="str"/>
      <c r="N332" s="37" t="str"/>
      <c r="O332" s="37" t="str"/>
      <c r="P332" s="37" t="str"/>
      <c r="Q332" s="37" t="str"/>
      <c r="R332" s="37" t="str"/>
      <c r="S332" s="37" t="str"/>
      <c r="T332" s="37" t="str"/>
      <c r="U332" s="37" t="str"/>
      <c r="V332" s="37" t="str"/>
      <c r="W332" s="37" t="str"/>
      <c r="X332" s="37" t="str"/>
      <c r="Y332" s="37" t="str"/>
      <c r="Z332" s="37" t="str"/>
      <c r="AA332" s="37" t="str"/>
      <c r="AB332" s="37" t="str"/>
      <c r="AC332" s="37" t="str"/>
      <c r="AD332" s="37" t="str"/>
      <c r="AE332" s="37" t="str"/>
      <c r="AF332" s="37" t="str"/>
      <c r="AG332" s="37" t="str"/>
      <c r="AH332" s="37" t="str"/>
      <c r="AI332" s="37" t="str"/>
      <c r="AJ332" s="37" t="str"/>
      <c r="AK332" s="37" t="str"/>
      <c r="AL332" s="37" t="str"/>
      <c r="AM332" s="37" t="str"/>
      <c r="AN332" s="37" t="str"/>
      <c r="AO332" s="37" t="str"/>
      <c r="AP332" s="37" t="str"/>
      <c r="AQ332" s="37" t="str"/>
      <c r="AR332" s="37" t="str"/>
      <c r="AS332" s="37" t="str"/>
      <c r="AT332" s="37" t="str"/>
      <c r="AU332" s="37" t="str"/>
      <c r="AV332" s="37" t="str"/>
      <c r="AW332" s="37" t="str"/>
      <c r="AX332" s="37" t="str"/>
      <c r="AY332" s="37" t="str"/>
      <c r="AZ332" s="37" t="str"/>
      <c r="BA332" s="37" t="str"/>
      <c r="BB332" s="37" t="str"/>
      <c r="BC332" s="37" t="str"/>
      <c r="BD332" s="37" t="str"/>
      <c r="BE332" s="37" t="str"/>
      <c r="BF332" s="37" t="str"/>
      <c r="BG332" s="37" t="str"/>
      <c r="BH332" s="37" t="str"/>
      <c r="BI332" s="37" t="str"/>
      <c r="BJ332" s="37" t="str"/>
      <c r="BK332" s="37" t="str"/>
      <c r="BL332" s="37" t="str"/>
      <c r="BM332" s="37" t="str"/>
      <c r="BN332" s="37" t="str"/>
      <c r="BO332" s="37" t="str"/>
      <c r="BP332" s="37" t="str"/>
      <c r="BQ332" s="37" t="str"/>
      <c r="BR332" s="37" t="str"/>
      <c r="BS332" s="37" t="str"/>
      <c r="BT332" s="37" t="str"/>
      <c r="BU332" s="37" t="str"/>
      <c r="BV332" s="37" t="str"/>
      <c r="BW332" s="37" t="str"/>
      <c r="BX332" s="37" t="str"/>
      <c r="BY332" s="37" t="str"/>
      <c r="BZ332" s="37" t="str"/>
      <c r="CA332" s="37" t="str"/>
      <c r="CB332" s="37" t="str"/>
      <c r="CC332" s="37" t="str"/>
      <c r="CD332" s="37" t="str"/>
      <c r="CE332" s="37" t="str"/>
      <c r="CF332" s="37" t="str"/>
      <c r="CG332" s="37" t="str"/>
      <c r="CH332" s="37" t="str"/>
      <c r="CI332" s="37" t="str"/>
      <c r="CJ332" s="37" t="str"/>
      <c r="CK332" s="37" t="str"/>
      <c r="CL332" s="37" t="str"/>
      <c r="CM332" s="37" t="str"/>
      <c r="CN332" s="37" t="str"/>
      <c r="CO332" s="37" t="str"/>
      <c r="CP332" s="37" t="str"/>
      <c r="CQ332" s="37" t="str"/>
      <c r="CR332" s="37" t="str"/>
      <c r="CS332" s="37" t="str"/>
      <c r="CT332" s="37" t="str"/>
      <c r="CU332" s="37" t="str"/>
      <c r="CV332" s="37" t="str"/>
      <c r="CW332" s="37" t="str"/>
      <c r="CX332" s="37" t="str"/>
      <c r="CY332" s="37" t="str"/>
      <c r="CZ332" s="37" t="str"/>
      <c r="DA332" s="37" t="str"/>
      <c r="DB332" s="37" t="str"/>
      <c r="DC332" s="37" t="str"/>
      <c r="DD332" s="37" t="str"/>
      <c r="DE332" s="37" t="str"/>
      <c r="DF332" s="37" t="str"/>
      <c r="DG332" s="37" t="str"/>
      <c r="DH332" s="37" t="str"/>
      <c r="DI332" s="37" t="str"/>
      <c r="DJ332" s="37" t="str"/>
      <c r="DK332" s="37" t="str"/>
      <c r="DL332" s="37" t="str"/>
      <c r="DM332" s="37" t="str"/>
      <c r="DN332" s="37" t="str"/>
      <c r="DO332" s="37" t="str"/>
      <c r="DP332" s="37" t="str"/>
      <c r="DQ332" s="37" t="str"/>
      <c r="DR332" s="37" t="str"/>
      <c r="DS332" s="37" t="str"/>
      <c r="DT332" s="37" t="str"/>
      <c r="DU332" s="37" t="str"/>
      <c r="DV332" s="37" t="str"/>
      <c r="DW332" s="37" t="str"/>
      <c r="DX332" s="37" t="str"/>
      <c r="DY332" s="37" t="str"/>
      <c r="DZ332" s="37" t="str"/>
      <c r="EA332" s="37" t="str"/>
      <c r="EB332" s="37" t="str"/>
      <c r="EC332" s="37" t="str"/>
      <c r="ED332" s="37" t="str"/>
      <c r="EE332" s="37" t="str"/>
      <c r="EF332" s="37" t="str"/>
      <c r="EG332" s="37" t="str"/>
      <c r="EH332" s="37" t="str"/>
      <c r="EI332" s="37" t="str"/>
      <c r="EJ332" s="37" t="str"/>
      <c r="EK332" s="37" t="str"/>
      <c r="EL332" s="37" t="str"/>
      <c r="EM332" s="37" t="str"/>
    </row>
    <row r="333">
      <c r="B333" s="37" t="str"/>
      <c r="C333" s="37" t="str"/>
      <c r="D333" s="37" t="str"/>
      <c r="E333" s="37" t="str"/>
      <c r="F333" s="37" t="str"/>
      <c r="G333" s="37" t="str"/>
      <c r="H333" s="37" t="str"/>
      <c r="I333" s="37" t="str"/>
      <c r="J333" s="37" t="str"/>
      <c r="K333" s="37" t="str"/>
      <c r="L333" s="37" t="str"/>
      <c r="M333" s="37" t="str"/>
      <c r="N333" s="37" t="str"/>
      <c r="O333" s="37" t="str"/>
      <c r="P333" s="37" t="str"/>
      <c r="Q333" s="37" t="str"/>
      <c r="R333" s="37" t="str"/>
      <c r="S333" s="37" t="str"/>
      <c r="T333" s="37" t="str"/>
      <c r="U333" s="37" t="str"/>
      <c r="V333" s="37" t="str"/>
      <c r="W333" s="37" t="str"/>
      <c r="X333" s="37" t="str"/>
      <c r="Y333" s="37" t="str"/>
      <c r="Z333" s="37" t="str"/>
      <c r="AA333" s="37" t="str"/>
      <c r="AB333" s="37" t="str"/>
      <c r="AC333" s="37" t="str"/>
      <c r="AD333" s="37" t="str"/>
      <c r="AE333" s="37" t="str"/>
      <c r="AF333" s="37" t="str"/>
      <c r="AG333" s="37" t="str"/>
      <c r="AH333" s="37" t="str"/>
      <c r="AI333" s="37" t="str"/>
      <c r="AJ333" s="37" t="str"/>
      <c r="AK333" s="37" t="str"/>
      <c r="AL333" s="37" t="str"/>
      <c r="AM333" s="37" t="str"/>
      <c r="AN333" s="37" t="str"/>
      <c r="AO333" s="37" t="str"/>
      <c r="AP333" s="37" t="str"/>
      <c r="AQ333" s="37" t="str"/>
      <c r="AR333" s="37" t="str"/>
      <c r="AS333" s="37" t="str"/>
      <c r="AT333" s="37" t="str"/>
      <c r="AU333" s="37" t="str"/>
      <c r="AV333" s="37" t="str"/>
      <c r="AW333" s="37" t="str"/>
      <c r="AX333" s="37" t="str"/>
      <c r="AY333" s="37" t="str"/>
      <c r="AZ333" s="37" t="str"/>
      <c r="BA333" s="37" t="str"/>
      <c r="BB333" s="37" t="str"/>
      <c r="BC333" s="37" t="str"/>
      <c r="BD333" s="37" t="str"/>
      <c r="BE333" s="37" t="str"/>
      <c r="BF333" s="37" t="str"/>
      <c r="BG333" s="37" t="str"/>
      <c r="BH333" s="37" t="str"/>
      <c r="BI333" s="37" t="str"/>
      <c r="BJ333" s="37" t="str"/>
      <c r="BK333" s="37" t="str"/>
      <c r="BL333" s="37" t="str"/>
      <c r="BM333" s="37" t="str"/>
      <c r="BN333" s="37" t="str"/>
      <c r="BO333" s="37" t="str"/>
      <c r="BP333" s="37" t="str"/>
      <c r="BQ333" s="37" t="str"/>
      <c r="BR333" s="37" t="str"/>
      <c r="BS333" s="37" t="str"/>
      <c r="BT333" s="37" t="str"/>
      <c r="BU333" s="37" t="str"/>
      <c r="BV333" s="37" t="str"/>
      <c r="BW333" s="37" t="str"/>
      <c r="BX333" s="37" t="str"/>
      <c r="BY333" s="37" t="str"/>
      <c r="BZ333" s="37" t="str"/>
      <c r="CA333" s="37" t="str"/>
      <c r="CB333" s="37" t="str"/>
      <c r="CC333" s="37" t="str"/>
      <c r="CD333" s="37" t="str"/>
      <c r="CE333" s="37" t="str"/>
      <c r="CF333" s="37" t="str"/>
      <c r="CG333" s="37" t="str"/>
      <c r="CH333" s="37" t="str"/>
      <c r="CI333" s="37" t="str"/>
      <c r="CJ333" s="37" t="str"/>
      <c r="CK333" s="37" t="str"/>
      <c r="CL333" s="37" t="str"/>
      <c r="CM333" s="37" t="str"/>
      <c r="CN333" s="37" t="str"/>
      <c r="CO333" s="37" t="str"/>
      <c r="CP333" s="37" t="str"/>
      <c r="CQ333" s="37" t="str"/>
      <c r="CR333" s="37" t="str"/>
      <c r="CS333" s="37" t="str"/>
      <c r="CT333" s="37" t="str"/>
      <c r="CU333" s="37" t="str"/>
      <c r="CV333" s="37" t="str"/>
      <c r="CW333" s="37" t="str"/>
      <c r="CX333" s="37" t="str"/>
      <c r="CY333" s="37" t="str"/>
      <c r="CZ333" s="37" t="str"/>
      <c r="DA333" s="37" t="str"/>
      <c r="DB333" s="37" t="str"/>
      <c r="DC333" s="37" t="str"/>
      <c r="DD333" s="37" t="str"/>
      <c r="DE333" s="37" t="str"/>
      <c r="DF333" s="37" t="str"/>
      <c r="DG333" s="37" t="str"/>
      <c r="DH333" s="37" t="str"/>
      <c r="DI333" s="37" t="str"/>
      <c r="DJ333" s="37" t="str"/>
      <c r="DK333" s="37" t="str"/>
      <c r="DL333" s="37" t="str"/>
      <c r="DM333" s="37" t="str"/>
      <c r="DN333" s="37" t="str"/>
      <c r="DO333" s="37" t="str"/>
      <c r="DP333" s="37" t="str"/>
      <c r="DQ333" s="37" t="str"/>
      <c r="DR333" s="37" t="str"/>
      <c r="DS333" s="37" t="str"/>
      <c r="DT333" s="37" t="str"/>
      <c r="DU333" s="37" t="str"/>
      <c r="DV333" s="37" t="str"/>
      <c r="DW333" s="37" t="str"/>
      <c r="DX333" s="37" t="str"/>
      <c r="DY333" s="37" t="str"/>
      <c r="DZ333" s="37" t="str"/>
      <c r="EA333" s="37" t="str"/>
      <c r="EB333" s="37" t="str"/>
      <c r="EC333" s="37" t="str"/>
      <c r="ED333" s="37" t="str"/>
      <c r="EE333" s="37" t="str"/>
      <c r="EF333" s="37" t="str"/>
      <c r="EG333" s="37" t="str"/>
      <c r="EH333" s="37" t="str"/>
      <c r="EI333" s="37" t="str"/>
      <c r="EJ333" s="37" t="str"/>
      <c r="EK333" s="37" t="str"/>
      <c r="EL333" s="37" t="str"/>
      <c r="EM333" s="37" t="str"/>
    </row>
    <row r="334">
      <c r="B334" s="37" t="str"/>
      <c r="C334" s="37" t="str"/>
      <c r="D334" s="37" t="str"/>
      <c r="E334" s="37" t="str"/>
      <c r="F334" s="37" t="str"/>
      <c r="G334" s="37" t="str"/>
      <c r="H334" s="37" t="str"/>
      <c r="I334" s="37" t="str"/>
      <c r="J334" s="37" t="str"/>
      <c r="K334" s="37" t="str"/>
      <c r="L334" s="37" t="str"/>
      <c r="M334" s="37" t="str"/>
      <c r="N334" s="37" t="str"/>
      <c r="O334" s="37" t="str"/>
      <c r="P334" s="37" t="str"/>
      <c r="Q334" s="37" t="str"/>
      <c r="R334" s="37" t="str"/>
      <c r="S334" s="37" t="str"/>
      <c r="T334" s="37" t="str"/>
      <c r="U334" s="37" t="str"/>
      <c r="V334" s="37" t="str"/>
      <c r="W334" s="37" t="str"/>
      <c r="X334" s="37" t="str"/>
      <c r="Y334" s="37" t="str"/>
      <c r="Z334" s="37" t="str"/>
      <c r="AA334" s="37" t="str"/>
      <c r="AB334" s="37" t="str"/>
      <c r="AC334" s="37" t="str"/>
      <c r="AD334" s="37" t="str"/>
      <c r="AE334" s="37" t="str"/>
      <c r="AF334" s="37" t="str"/>
      <c r="AG334" s="37" t="str"/>
      <c r="AH334" s="37" t="str"/>
      <c r="AI334" s="37" t="str"/>
      <c r="AJ334" s="37" t="str"/>
      <c r="AK334" s="37" t="str"/>
      <c r="AL334" s="37" t="str"/>
      <c r="AM334" s="37" t="str"/>
      <c r="AN334" s="37" t="str"/>
      <c r="AO334" s="37" t="str"/>
      <c r="AP334" s="37" t="str"/>
      <c r="AQ334" s="37" t="str"/>
      <c r="AR334" s="37" t="str"/>
      <c r="AS334" s="37" t="str"/>
      <c r="AT334" s="37" t="str"/>
      <c r="AU334" s="37" t="str"/>
      <c r="AV334" s="37" t="str"/>
      <c r="AW334" s="37" t="str"/>
      <c r="AX334" s="37" t="str"/>
      <c r="AY334" s="37" t="str"/>
      <c r="AZ334" s="37" t="str"/>
      <c r="BA334" s="37" t="str"/>
      <c r="BB334" s="37" t="str"/>
      <c r="BC334" s="37" t="str"/>
      <c r="BD334" s="37" t="str"/>
      <c r="BE334" s="37" t="str"/>
      <c r="BF334" s="37" t="str"/>
      <c r="BG334" s="37" t="str"/>
      <c r="BH334" s="37" t="str"/>
      <c r="BI334" s="37" t="str"/>
      <c r="BJ334" s="37" t="str"/>
      <c r="BK334" s="37" t="str"/>
      <c r="BL334" s="37" t="str"/>
      <c r="BM334" s="37" t="str"/>
      <c r="BN334" s="37" t="str"/>
      <c r="BO334" s="37" t="str"/>
      <c r="BP334" s="37" t="str"/>
      <c r="BQ334" s="37" t="str"/>
      <c r="BR334" s="37" t="str"/>
      <c r="BS334" s="37" t="str"/>
      <c r="BT334" s="37" t="str"/>
      <c r="BU334" s="37" t="str"/>
      <c r="BV334" s="37" t="str"/>
      <c r="BW334" s="37" t="str"/>
      <c r="BX334" s="37" t="str"/>
      <c r="BY334" s="37" t="str"/>
      <c r="BZ334" s="37" t="str"/>
      <c r="CA334" s="37" t="str"/>
      <c r="CB334" s="37" t="str"/>
      <c r="CC334" s="37" t="str"/>
      <c r="CD334" s="37" t="str"/>
      <c r="CE334" s="37" t="str"/>
      <c r="CF334" s="37" t="str"/>
      <c r="CG334" s="37" t="str"/>
      <c r="CH334" s="37" t="str"/>
      <c r="CI334" s="37" t="str"/>
      <c r="CJ334" s="37" t="str"/>
      <c r="CK334" s="37" t="str"/>
      <c r="CL334" s="37" t="str"/>
      <c r="CM334" s="37" t="str"/>
      <c r="CN334" s="37" t="str"/>
      <c r="CO334" s="37" t="str"/>
      <c r="CP334" s="37" t="str"/>
      <c r="CQ334" s="37" t="str"/>
      <c r="CR334" s="37" t="str"/>
      <c r="CS334" s="37" t="str"/>
      <c r="CT334" s="37" t="str"/>
      <c r="CU334" s="37" t="str"/>
      <c r="CV334" s="37" t="str"/>
      <c r="CW334" s="37" t="str"/>
      <c r="CX334" s="37" t="str"/>
      <c r="CY334" s="37" t="str"/>
      <c r="CZ334" s="37" t="str"/>
      <c r="DA334" s="37" t="str"/>
      <c r="DB334" s="37" t="str"/>
      <c r="DC334" s="37" t="str"/>
      <c r="DD334" s="37" t="str"/>
      <c r="DE334" s="37" t="str"/>
      <c r="DF334" s="37" t="str"/>
      <c r="DG334" s="37" t="str"/>
      <c r="DH334" s="37" t="str"/>
      <c r="DI334" s="37" t="str"/>
      <c r="DJ334" s="37" t="str"/>
      <c r="DK334" s="37" t="str"/>
      <c r="DL334" s="37" t="str"/>
      <c r="DM334" s="37" t="str"/>
      <c r="DN334" s="37" t="str"/>
      <c r="DO334" s="37" t="str"/>
      <c r="DP334" s="37" t="str"/>
      <c r="DQ334" s="37" t="str"/>
      <c r="DR334" s="37" t="str"/>
      <c r="DS334" s="37" t="str"/>
      <c r="DT334" s="37" t="str"/>
      <c r="DU334" s="37" t="str"/>
      <c r="DV334" s="37" t="str"/>
      <c r="DW334" s="37" t="str"/>
      <c r="DX334" s="37" t="str"/>
      <c r="DY334" s="37" t="str"/>
      <c r="DZ334" s="37" t="str"/>
      <c r="EA334" s="37" t="str"/>
      <c r="EB334" s="37" t="str"/>
      <c r="EC334" s="37" t="str"/>
      <c r="ED334" s="37" t="str"/>
      <c r="EE334" s="37" t="str"/>
      <c r="EF334" s="37" t="str"/>
      <c r="EG334" s="37" t="str"/>
      <c r="EH334" s="37" t="str"/>
      <c r="EI334" s="37" t="str"/>
      <c r="EJ334" s="37" t="str"/>
      <c r="EK334" s="37" t="str"/>
      <c r="EL334" s="37" t="str"/>
      <c r="EM334" s="37" t="str"/>
    </row>
    <row r="335">
      <c r="B335" s="37" t="str"/>
      <c r="C335" s="37" t="str"/>
      <c r="D335" s="37" t="str"/>
      <c r="E335" s="37" t="str"/>
      <c r="F335" s="37" t="str"/>
      <c r="G335" s="37" t="str"/>
      <c r="H335" s="37" t="str"/>
      <c r="I335" s="37" t="str"/>
      <c r="J335" s="37" t="str"/>
      <c r="K335" s="37" t="str"/>
      <c r="L335" s="37" t="str"/>
      <c r="M335" s="37" t="str"/>
      <c r="N335" s="37" t="str"/>
      <c r="O335" s="37" t="str"/>
      <c r="P335" s="37" t="str"/>
      <c r="Q335" s="37" t="str"/>
      <c r="R335" s="37" t="str"/>
      <c r="S335" s="37" t="str"/>
      <c r="T335" s="37" t="str"/>
      <c r="U335" s="37" t="str"/>
      <c r="V335" s="37" t="str"/>
      <c r="W335" s="37" t="str"/>
      <c r="X335" s="37" t="str"/>
      <c r="Y335" s="37" t="str"/>
      <c r="Z335" s="37" t="str"/>
      <c r="AA335" s="37" t="str"/>
      <c r="AB335" s="37" t="str"/>
      <c r="AC335" s="37" t="str"/>
      <c r="AD335" s="37" t="str"/>
      <c r="AE335" s="37" t="str"/>
      <c r="AF335" s="37" t="str"/>
      <c r="AG335" s="37" t="str"/>
      <c r="AH335" s="37" t="str"/>
      <c r="AI335" s="37" t="str"/>
      <c r="AJ335" s="37" t="str"/>
      <c r="AK335" s="37" t="str"/>
      <c r="AL335" s="37" t="str"/>
      <c r="AM335" s="37" t="str"/>
      <c r="AN335" s="37" t="str"/>
      <c r="AO335" s="37" t="str"/>
      <c r="AP335" s="37" t="str"/>
      <c r="AQ335" s="37" t="str"/>
      <c r="AR335" s="37" t="str"/>
      <c r="AS335" s="37" t="str"/>
      <c r="AT335" s="37" t="str"/>
      <c r="AU335" s="37" t="str"/>
      <c r="AV335" s="37" t="str"/>
      <c r="AW335" s="37" t="str"/>
      <c r="AX335" s="37" t="str"/>
      <c r="AY335" s="37" t="str"/>
      <c r="AZ335" s="37" t="str"/>
      <c r="BA335" s="37" t="str"/>
      <c r="BB335" s="37" t="str"/>
      <c r="BC335" s="37" t="str"/>
      <c r="BD335" s="37" t="str"/>
      <c r="BE335" s="37" t="str"/>
      <c r="BF335" s="37" t="str"/>
      <c r="BG335" s="37" t="str"/>
      <c r="BH335" s="37" t="str"/>
      <c r="BI335" s="37" t="str"/>
      <c r="BJ335" s="37" t="str"/>
      <c r="BK335" s="37" t="str"/>
      <c r="BL335" s="37" t="str"/>
      <c r="BM335" s="37" t="str"/>
      <c r="BN335" s="37" t="str"/>
      <c r="BO335" s="37" t="str"/>
      <c r="BP335" s="37" t="str"/>
      <c r="BQ335" s="37" t="str"/>
      <c r="BR335" s="37" t="str"/>
      <c r="BS335" s="37" t="str"/>
      <c r="BT335" s="37" t="str"/>
      <c r="BU335" s="37" t="str"/>
      <c r="BV335" s="37" t="str"/>
      <c r="BW335" s="37" t="str"/>
      <c r="BX335" s="37" t="str"/>
      <c r="BY335" s="37" t="str"/>
      <c r="BZ335" s="37" t="str"/>
      <c r="CA335" s="37" t="str"/>
      <c r="CB335" s="37" t="str"/>
      <c r="CC335" s="37" t="str"/>
      <c r="CD335" s="37" t="str"/>
      <c r="CE335" s="37" t="str"/>
      <c r="CF335" s="37" t="str"/>
      <c r="CG335" s="37" t="str"/>
      <c r="CH335" s="37" t="str"/>
      <c r="CI335" s="37" t="str"/>
      <c r="CJ335" s="37" t="str"/>
      <c r="CK335" s="37" t="str"/>
      <c r="CL335" s="37" t="str"/>
      <c r="CM335" s="37" t="str"/>
      <c r="CN335" s="37" t="str"/>
      <c r="CO335" s="37" t="str"/>
      <c r="CP335" s="37" t="str"/>
      <c r="CQ335" s="37" t="str"/>
      <c r="CR335" s="37" t="str"/>
      <c r="CS335" s="37" t="str"/>
      <c r="CT335" s="37" t="str"/>
      <c r="CU335" s="37" t="str"/>
      <c r="CV335" s="37" t="str"/>
      <c r="CW335" s="37" t="str"/>
      <c r="CX335" s="37" t="str"/>
      <c r="CY335" s="37" t="str"/>
      <c r="CZ335" s="37" t="str"/>
      <c r="DA335" s="37" t="str"/>
      <c r="DB335" s="37" t="str"/>
      <c r="DC335" s="37" t="str"/>
      <c r="DD335" s="37" t="str"/>
      <c r="DE335" s="37" t="str"/>
      <c r="DF335" s="37" t="str"/>
      <c r="DG335" s="37" t="str"/>
      <c r="DH335" s="37" t="str"/>
      <c r="DI335" s="37" t="str"/>
      <c r="DJ335" s="37" t="str"/>
      <c r="DK335" s="37" t="str"/>
      <c r="DL335" s="37" t="str"/>
      <c r="DM335" s="37" t="str"/>
      <c r="DN335" s="37" t="str"/>
      <c r="DO335" s="37" t="str"/>
      <c r="DP335" s="37" t="str"/>
      <c r="DQ335" s="37" t="str"/>
      <c r="DR335" s="37" t="str"/>
      <c r="DS335" s="37" t="str"/>
      <c r="DT335" s="37" t="str"/>
      <c r="DU335" s="37" t="str"/>
      <c r="DV335" s="37" t="str"/>
      <c r="DW335" s="37" t="str"/>
      <c r="DX335" s="37" t="str"/>
      <c r="DY335" s="37" t="str"/>
      <c r="DZ335" s="37" t="str"/>
      <c r="EA335" s="37" t="str"/>
      <c r="EB335" s="37" t="str"/>
      <c r="EC335" s="37" t="str"/>
      <c r="ED335" s="37" t="str"/>
      <c r="EE335" s="37" t="str"/>
      <c r="EF335" s="37" t="str"/>
      <c r="EG335" s="37" t="str"/>
      <c r="EH335" s="37" t="str"/>
      <c r="EI335" s="37" t="str"/>
      <c r="EJ335" s="37" t="str"/>
      <c r="EK335" s="37" t="str"/>
      <c r="EL335" s="37" t="str"/>
      <c r="EM335" s="37" t="str"/>
    </row>
    <row r="336">
      <c r="B336" s="37" t="str"/>
      <c r="C336" s="37" t="str"/>
      <c r="D336" s="37" t="str"/>
      <c r="E336" s="37" t="str"/>
      <c r="F336" s="37" t="str"/>
      <c r="G336" s="37" t="str"/>
      <c r="H336" s="37" t="str"/>
      <c r="I336" s="37" t="str"/>
      <c r="J336" s="37" t="str"/>
      <c r="K336" s="37" t="str"/>
      <c r="L336" s="37" t="str"/>
      <c r="M336" s="37" t="str"/>
      <c r="N336" s="37" t="str"/>
      <c r="O336" s="37" t="str"/>
      <c r="P336" s="37" t="str"/>
      <c r="Q336" s="37" t="str"/>
      <c r="R336" s="37" t="str"/>
      <c r="S336" s="37" t="str"/>
      <c r="T336" s="37" t="str"/>
      <c r="U336" s="37" t="str"/>
      <c r="V336" s="37" t="str"/>
      <c r="W336" s="37" t="str"/>
      <c r="X336" s="37" t="str"/>
      <c r="Y336" s="37" t="str"/>
      <c r="Z336" s="37" t="str"/>
      <c r="AA336" s="37" t="str"/>
      <c r="AB336" s="37" t="str"/>
      <c r="AC336" s="37" t="str"/>
      <c r="AD336" s="37" t="str"/>
      <c r="AE336" s="37" t="str"/>
      <c r="AF336" s="37" t="str"/>
      <c r="AG336" s="37" t="str"/>
      <c r="AH336" s="37" t="str"/>
      <c r="AI336" s="37" t="str"/>
      <c r="AJ336" s="37" t="str"/>
      <c r="AK336" s="37" t="str"/>
      <c r="AL336" s="37" t="str"/>
      <c r="AM336" s="37" t="str"/>
      <c r="AN336" s="37" t="str"/>
      <c r="AO336" s="37" t="str"/>
      <c r="AP336" s="37" t="str"/>
      <c r="AQ336" s="37" t="str"/>
      <c r="AR336" s="37" t="str"/>
      <c r="AS336" s="37" t="str"/>
      <c r="AT336" s="37" t="str"/>
      <c r="AU336" s="37" t="str"/>
      <c r="AV336" s="37" t="str"/>
      <c r="AW336" s="37" t="str"/>
      <c r="AX336" s="37" t="str"/>
      <c r="AY336" s="37" t="str"/>
      <c r="AZ336" s="37" t="str"/>
      <c r="BA336" s="37" t="str"/>
      <c r="BB336" s="37" t="str"/>
      <c r="BC336" s="37" t="str"/>
      <c r="BD336" s="37" t="str"/>
      <c r="BE336" s="37" t="str"/>
      <c r="BF336" s="37" t="str"/>
      <c r="BG336" s="37" t="str"/>
      <c r="BH336" s="37" t="str"/>
      <c r="BI336" s="37" t="str"/>
      <c r="BJ336" s="37" t="str"/>
      <c r="BK336" s="37" t="str"/>
      <c r="BL336" s="37" t="str"/>
      <c r="BM336" s="37" t="str"/>
      <c r="BN336" s="37" t="str"/>
      <c r="BO336" s="37" t="str"/>
      <c r="BP336" s="37" t="str"/>
      <c r="BQ336" s="37" t="str"/>
      <c r="BR336" s="37" t="str"/>
      <c r="BS336" s="37" t="str"/>
      <c r="BT336" s="37" t="str"/>
      <c r="BU336" s="37" t="str"/>
      <c r="BV336" s="37" t="str"/>
      <c r="BW336" s="37" t="str"/>
      <c r="BX336" s="37" t="str"/>
      <c r="BY336" s="37" t="str"/>
      <c r="BZ336" s="37" t="str"/>
      <c r="CA336" s="37" t="str"/>
      <c r="CB336" s="37" t="str"/>
      <c r="CC336" s="37" t="str"/>
      <c r="CD336" s="37" t="str"/>
      <c r="CE336" s="37" t="str"/>
      <c r="CF336" s="37" t="str"/>
      <c r="CG336" s="37" t="str"/>
      <c r="CH336" s="37" t="str"/>
      <c r="CI336" s="37" t="str"/>
      <c r="CJ336" s="37" t="str"/>
      <c r="CK336" s="37" t="str"/>
      <c r="CL336" s="37" t="str"/>
      <c r="CM336" s="37" t="str"/>
      <c r="CN336" s="37" t="str"/>
      <c r="CO336" s="37" t="str"/>
      <c r="CP336" s="37" t="str"/>
      <c r="CQ336" s="37" t="str"/>
      <c r="CR336" s="37" t="str"/>
      <c r="CS336" s="37" t="str"/>
      <c r="CT336" s="37" t="str"/>
      <c r="CU336" s="37" t="str"/>
      <c r="CV336" s="37" t="str"/>
      <c r="CW336" s="37" t="str"/>
      <c r="CX336" s="37" t="str"/>
      <c r="CY336" s="37" t="str"/>
      <c r="CZ336" s="37" t="str"/>
      <c r="DA336" s="37" t="str"/>
      <c r="DB336" s="37" t="str"/>
      <c r="DC336" s="37" t="str"/>
      <c r="DD336" s="37" t="str"/>
      <c r="DE336" s="37" t="str"/>
      <c r="DF336" s="37" t="str"/>
      <c r="DG336" s="37" t="str"/>
      <c r="DH336" s="37" t="str"/>
      <c r="DI336" s="37" t="str"/>
      <c r="DJ336" s="37" t="str"/>
      <c r="DK336" s="37" t="str"/>
      <c r="DL336" s="37" t="str"/>
      <c r="DM336" s="37" t="str"/>
      <c r="DN336" s="37" t="str"/>
      <c r="DO336" s="37" t="str"/>
      <c r="DP336" s="37" t="str"/>
      <c r="DQ336" s="37" t="str"/>
      <c r="DR336" s="37" t="str"/>
      <c r="DS336" s="37" t="str"/>
      <c r="DT336" s="37" t="str"/>
      <c r="DU336" s="37" t="str"/>
      <c r="DV336" s="37" t="str"/>
      <c r="DW336" s="37" t="str"/>
      <c r="DX336" s="37" t="str"/>
      <c r="DY336" s="37" t="str"/>
      <c r="DZ336" s="37" t="str"/>
      <c r="EA336" s="37" t="str"/>
      <c r="EB336" s="37" t="str"/>
      <c r="EC336" s="37" t="str"/>
      <c r="ED336" s="37" t="str"/>
      <c r="EE336" s="37" t="str"/>
      <c r="EF336" s="37" t="str"/>
      <c r="EG336" s="37" t="str"/>
      <c r="EH336" s="37" t="str"/>
      <c r="EI336" s="37" t="str"/>
      <c r="EJ336" s="37" t="str"/>
      <c r="EK336" s="37" t="str"/>
      <c r="EL336" s="37" t="str"/>
      <c r="EM336" s="37" t="str"/>
    </row>
    <row r="337">
      <c r="B337" s="37" t="str"/>
      <c r="C337" s="37" t="str"/>
      <c r="D337" s="37" t="str"/>
      <c r="E337" s="37" t="str"/>
      <c r="F337" s="37" t="str"/>
      <c r="G337" s="37" t="str"/>
      <c r="H337" s="37" t="str"/>
      <c r="I337" s="37" t="str"/>
      <c r="J337" s="37" t="str"/>
      <c r="K337" s="37" t="str"/>
      <c r="L337" s="37" t="str"/>
      <c r="M337" s="37" t="str"/>
      <c r="N337" s="37" t="str"/>
      <c r="O337" s="37" t="str"/>
      <c r="P337" s="37" t="str"/>
      <c r="Q337" s="37" t="str"/>
      <c r="R337" s="37" t="str"/>
      <c r="S337" s="37" t="str"/>
      <c r="T337" s="37" t="str"/>
      <c r="U337" s="37" t="str"/>
      <c r="V337" s="37" t="str"/>
      <c r="W337" s="37" t="str"/>
      <c r="X337" s="37" t="str"/>
      <c r="Y337" s="37" t="str"/>
      <c r="Z337" s="37" t="str"/>
      <c r="AA337" s="37" t="str"/>
      <c r="AB337" s="37" t="str"/>
      <c r="AC337" s="37" t="str"/>
      <c r="AD337" s="37" t="str"/>
      <c r="AE337" s="37" t="str"/>
      <c r="AF337" s="37" t="str"/>
      <c r="AG337" s="37" t="str"/>
      <c r="AH337" s="37" t="str"/>
      <c r="AI337" s="37" t="str"/>
      <c r="AJ337" s="37" t="str"/>
      <c r="AK337" s="37" t="str"/>
      <c r="AL337" s="37" t="str"/>
      <c r="AM337" s="37" t="str"/>
      <c r="AN337" s="37" t="str"/>
      <c r="AO337" s="37" t="str"/>
      <c r="AP337" s="37" t="str"/>
      <c r="AQ337" s="37" t="str"/>
      <c r="AR337" s="37" t="str"/>
      <c r="AS337" s="37" t="str"/>
      <c r="AT337" s="37" t="str"/>
      <c r="AU337" s="37" t="str"/>
      <c r="AV337" s="37" t="str"/>
      <c r="AW337" s="37" t="str"/>
      <c r="AX337" s="37" t="str"/>
      <c r="AY337" s="37" t="str"/>
      <c r="AZ337" s="37" t="str"/>
      <c r="BA337" s="37" t="str"/>
      <c r="BB337" s="37" t="str"/>
      <c r="BC337" s="37" t="str"/>
      <c r="BD337" s="37" t="str"/>
      <c r="BE337" s="37" t="str"/>
      <c r="BF337" s="37" t="str"/>
      <c r="BG337" s="37" t="str"/>
      <c r="BH337" s="37" t="str"/>
      <c r="BI337" s="37" t="str"/>
      <c r="BJ337" s="37" t="str"/>
      <c r="BK337" s="37" t="str"/>
      <c r="BL337" s="37" t="str"/>
      <c r="BM337" s="37" t="str"/>
      <c r="BN337" s="37" t="str"/>
      <c r="BO337" s="37" t="str"/>
      <c r="BP337" s="37" t="str"/>
      <c r="BQ337" s="37" t="str"/>
      <c r="BR337" s="37" t="str"/>
      <c r="BS337" s="37" t="str"/>
      <c r="BT337" s="37" t="str"/>
      <c r="BU337" s="37" t="str"/>
      <c r="BV337" s="37" t="str"/>
      <c r="BW337" s="37" t="str"/>
      <c r="BX337" s="37" t="str"/>
      <c r="BY337" s="37" t="str"/>
      <c r="BZ337" s="37" t="str"/>
      <c r="CA337" s="37" t="str"/>
      <c r="CB337" s="37" t="str"/>
      <c r="CC337" s="37" t="str"/>
      <c r="CD337" s="37" t="str"/>
      <c r="CE337" s="37" t="str"/>
      <c r="CF337" s="37" t="str"/>
      <c r="CG337" s="37" t="str"/>
      <c r="CH337" s="37" t="str"/>
      <c r="CI337" s="37" t="str"/>
      <c r="CJ337" s="37" t="str"/>
      <c r="CK337" s="37" t="str"/>
      <c r="CL337" s="37" t="str"/>
      <c r="CM337" s="37" t="str"/>
      <c r="CN337" s="37" t="str"/>
      <c r="CO337" s="37" t="str"/>
      <c r="CP337" s="37" t="str"/>
      <c r="CQ337" s="37" t="str"/>
      <c r="CR337" s="37" t="str"/>
      <c r="CS337" s="37" t="str"/>
      <c r="CT337" s="37" t="str"/>
      <c r="CU337" s="37" t="str"/>
      <c r="CV337" s="37" t="str"/>
      <c r="CW337" s="37" t="str"/>
      <c r="CX337" s="37" t="str"/>
      <c r="CY337" s="37" t="str"/>
      <c r="CZ337" s="37" t="str"/>
      <c r="DA337" s="37" t="str"/>
      <c r="DB337" s="37" t="str"/>
      <c r="DC337" s="37" t="str"/>
      <c r="DD337" s="37" t="str"/>
      <c r="DE337" s="37" t="str"/>
      <c r="DF337" s="37" t="str"/>
      <c r="DG337" s="37" t="str"/>
      <c r="DH337" s="37" t="str"/>
      <c r="DI337" s="37" t="str"/>
      <c r="DJ337" s="37" t="str"/>
      <c r="DK337" s="37" t="str"/>
      <c r="DL337" s="37" t="str"/>
      <c r="DM337" s="37" t="str"/>
      <c r="DN337" s="37" t="str"/>
      <c r="DO337" s="37" t="str"/>
      <c r="DP337" s="37" t="str"/>
      <c r="DQ337" s="37" t="str"/>
      <c r="DR337" s="37" t="str"/>
      <c r="DS337" s="37" t="str"/>
      <c r="DT337" s="37" t="str"/>
      <c r="DU337" s="37" t="str"/>
      <c r="DV337" s="37" t="str"/>
      <c r="DW337" s="37" t="str"/>
      <c r="DX337" s="37" t="str"/>
      <c r="DY337" s="37" t="str"/>
      <c r="DZ337" s="37" t="str"/>
      <c r="EA337" s="37" t="str"/>
      <c r="EB337" s="37" t="str"/>
      <c r="EC337" s="37" t="str"/>
      <c r="ED337" s="37" t="str"/>
      <c r="EE337" s="37" t="str"/>
      <c r="EF337" s="37" t="str"/>
      <c r="EG337" s="37" t="str"/>
      <c r="EH337" s="37" t="str"/>
      <c r="EI337" s="37" t="str"/>
      <c r="EJ337" s="37" t="str"/>
      <c r="EK337" s="37" t="str"/>
      <c r="EL337" s="37" t="str"/>
      <c r="EM337" s="37" t="str"/>
    </row>
    <row r="338">
      <c r="B338" s="37" t="str"/>
      <c r="C338" s="37" t="str"/>
      <c r="D338" s="37" t="str"/>
      <c r="E338" s="37" t="str"/>
      <c r="F338" s="37" t="str"/>
      <c r="G338" s="37" t="str"/>
      <c r="H338" s="37" t="str"/>
      <c r="I338" s="37" t="str"/>
      <c r="J338" s="37" t="str"/>
      <c r="K338" s="37" t="str"/>
      <c r="L338" s="37" t="str"/>
      <c r="M338" s="37" t="str"/>
      <c r="N338" s="37" t="str"/>
      <c r="O338" s="37" t="str"/>
      <c r="P338" s="37" t="str"/>
      <c r="Q338" s="37" t="str"/>
      <c r="R338" s="37" t="str"/>
      <c r="S338" s="37" t="str"/>
      <c r="T338" s="37" t="str"/>
      <c r="U338" s="37" t="str"/>
      <c r="V338" s="37" t="str"/>
      <c r="W338" s="37" t="str"/>
      <c r="X338" s="37" t="str"/>
      <c r="Y338" s="37" t="str"/>
      <c r="Z338" s="37" t="str"/>
      <c r="AA338" s="37" t="str"/>
      <c r="AB338" s="37" t="str"/>
      <c r="AC338" s="37" t="str"/>
      <c r="AD338" s="37" t="str"/>
      <c r="AE338" s="37" t="str"/>
      <c r="AF338" s="37" t="str"/>
      <c r="AG338" s="37" t="str"/>
      <c r="AH338" s="37" t="str"/>
      <c r="AI338" s="37" t="str"/>
      <c r="AJ338" s="37" t="str"/>
      <c r="AK338" s="37" t="str"/>
      <c r="AL338" s="37" t="str"/>
      <c r="AM338" s="37" t="str"/>
      <c r="AN338" s="37" t="str"/>
      <c r="AO338" s="37" t="str"/>
      <c r="AP338" s="37" t="str"/>
      <c r="AQ338" s="37" t="str"/>
      <c r="AR338" s="37" t="str"/>
      <c r="AS338" s="37" t="str"/>
      <c r="AT338" s="37" t="str"/>
      <c r="AU338" s="37" t="str"/>
      <c r="AV338" s="37" t="str"/>
      <c r="AW338" s="37" t="str"/>
      <c r="AX338" s="37" t="str"/>
      <c r="AY338" s="37" t="str"/>
      <c r="AZ338" s="37" t="str"/>
      <c r="BA338" s="37" t="str"/>
      <c r="BB338" s="37" t="str"/>
      <c r="BC338" s="37" t="str"/>
      <c r="BD338" s="37" t="str"/>
      <c r="BE338" s="37" t="str"/>
      <c r="BF338" s="37" t="str"/>
      <c r="BG338" s="37" t="str"/>
      <c r="BH338" s="37" t="str"/>
      <c r="BI338" s="37" t="str"/>
      <c r="BJ338" s="37" t="str"/>
      <c r="BK338" s="37" t="str"/>
      <c r="BL338" s="37" t="str"/>
      <c r="BM338" s="37" t="str"/>
      <c r="BN338" s="37" t="str"/>
      <c r="BO338" s="37" t="str"/>
      <c r="BP338" s="37" t="str"/>
      <c r="BQ338" s="37" t="str"/>
      <c r="BR338" s="37" t="str"/>
      <c r="BS338" s="37" t="str"/>
      <c r="BT338" s="37" t="str"/>
      <c r="BU338" s="37" t="str"/>
      <c r="BV338" s="37" t="str"/>
      <c r="BW338" s="37" t="str"/>
      <c r="BX338" s="37" t="str"/>
      <c r="BY338" s="37" t="str"/>
      <c r="BZ338" s="37" t="str"/>
      <c r="CA338" s="37" t="str"/>
      <c r="CB338" s="37" t="str"/>
      <c r="CC338" s="37" t="str"/>
      <c r="CD338" s="37" t="str"/>
      <c r="CE338" s="37" t="str"/>
      <c r="CF338" s="37" t="str"/>
      <c r="CG338" s="37" t="str"/>
      <c r="CH338" s="37" t="str"/>
      <c r="CI338" s="37" t="str"/>
      <c r="CJ338" s="37" t="str"/>
      <c r="CK338" s="37" t="str"/>
      <c r="CL338" s="37" t="str"/>
      <c r="CM338" s="37" t="str"/>
      <c r="CN338" s="37" t="str"/>
      <c r="CO338" s="37" t="str"/>
      <c r="CP338" s="37" t="str"/>
      <c r="CQ338" s="37" t="str"/>
      <c r="CR338" s="37" t="str"/>
      <c r="CS338" s="37" t="str"/>
      <c r="CT338" s="37" t="str"/>
      <c r="CU338" s="37" t="str"/>
      <c r="CV338" s="37" t="str"/>
      <c r="CW338" s="37" t="str"/>
      <c r="CX338" s="37" t="str"/>
      <c r="CY338" s="37" t="str"/>
      <c r="CZ338" s="37" t="str"/>
      <c r="DA338" s="37" t="str"/>
      <c r="DB338" s="37" t="str"/>
      <c r="DC338" s="37" t="str"/>
      <c r="DD338" s="37" t="str"/>
      <c r="DE338" s="37" t="str"/>
      <c r="DF338" s="37" t="str"/>
      <c r="DG338" s="37" t="str"/>
      <c r="DH338" s="37" t="str"/>
      <c r="DI338" s="37" t="str"/>
      <c r="DJ338" s="37" t="str"/>
      <c r="DK338" s="37" t="str"/>
      <c r="DL338" s="37" t="str"/>
      <c r="DM338" s="37" t="str"/>
      <c r="DN338" s="37" t="str"/>
      <c r="DO338" s="37" t="str"/>
      <c r="DP338" s="37" t="str"/>
      <c r="DQ338" s="37" t="str"/>
      <c r="DR338" s="37" t="str"/>
      <c r="DS338" s="37" t="str"/>
      <c r="DT338" s="37" t="str"/>
      <c r="DU338" s="37" t="str"/>
      <c r="DV338" s="37" t="str"/>
      <c r="DW338" s="37" t="str"/>
      <c r="DX338" s="37" t="str"/>
      <c r="DY338" s="37" t="str"/>
      <c r="DZ338" s="37" t="str"/>
      <c r="EA338" s="37" t="str"/>
      <c r="EB338" s="37" t="str"/>
      <c r="EC338" s="37" t="str"/>
      <c r="ED338" s="37" t="str"/>
      <c r="EE338" s="37" t="str"/>
      <c r="EF338" s="37" t="str"/>
      <c r="EG338" s="37" t="str"/>
      <c r="EH338" s="37" t="str"/>
      <c r="EI338" s="37" t="str"/>
      <c r="EJ338" s="37" t="str"/>
      <c r="EK338" s="37" t="str"/>
      <c r="EL338" s="37" t="str"/>
      <c r="EM338" s="37" t="str"/>
    </row>
    <row r="339">
      <c r="B339" s="37" t="str"/>
      <c r="C339" s="37" t="str"/>
      <c r="D339" s="37" t="str"/>
      <c r="E339" s="37" t="str"/>
      <c r="F339" s="37" t="str"/>
      <c r="G339" s="37" t="str"/>
      <c r="H339" s="37" t="str"/>
      <c r="I339" s="37" t="str"/>
      <c r="J339" s="37" t="str"/>
      <c r="K339" s="37" t="str"/>
      <c r="L339" s="37" t="str"/>
      <c r="M339" s="37" t="str"/>
      <c r="N339" s="37" t="str"/>
      <c r="O339" s="37" t="str"/>
      <c r="P339" s="37" t="str"/>
      <c r="Q339" s="37" t="str"/>
      <c r="R339" s="37" t="str"/>
      <c r="S339" s="37" t="str"/>
      <c r="T339" s="37" t="str"/>
      <c r="U339" s="37" t="str"/>
      <c r="V339" s="37" t="str"/>
      <c r="W339" s="37" t="str"/>
      <c r="X339" s="37" t="str"/>
      <c r="Y339" s="37" t="str"/>
      <c r="Z339" s="37" t="str"/>
      <c r="AA339" s="37" t="str"/>
      <c r="AB339" s="37" t="str"/>
      <c r="AC339" s="37" t="str"/>
      <c r="AD339" s="37" t="str"/>
      <c r="AE339" s="37" t="str"/>
      <c r="AF339" s="37" t="str"/>
      <c r="AG339" s="37" t="str"/>
      <c r="AH339" s="37" t="str"/>
      <c r="AI339" s="37" t="str"/>
      <c r="AJ339" s="37" t="str"/>
      <c r="AK339" s="37" t="str"/>
      <c r="AL339" s="37" t="str"/>
      <c r="AM339" s="37" t="str"/>
      <c r="AN339" s="37" t="str"/>
      <c r="AO339" s="37" t="str"/>
      <c r="AP339" s="37" t="str"/>
      <c r="AQ339" s="37" t="str"/>
      <c r="AR339" s="37" t="str"/>
      <c r="AS339" s="37" t="str"/>
      <c r="AT339" s="37" t="str"/>
      <c r="AU339" s="37" t="str"/>
      <c r="AV339" s="37" t="str"/>
      <c r="AW339" s="37" t="str"/>
      <c r="AX339" s="37" t="str"/>
      <c r="AY339" s="37" t="str"/>
      <c r="AZ339" s="37" t="str"/>
      <c r="BA339" s="37" t="str"/>
      <c r="BB339" s="37" t="str"/>
      <c r="BC339" s="37" t="str"/>
      <c r="BD339" s="37" t="str"/>
      <c r="BE339" s="37" t="str"/>
      <c r="BF339" s="37" t="str"/>
      <c r="BG339" s="37" t="str"/>
      <c r="BH339" s="37" t="str"/>
      <c r="BI339" s="37" t="str"/>
      <c r="BJ339" s="37" t="str"/>
      <c r="BK339" s="37" t="str"/>
      <c r="BL339" s="37" t="str"/>
      <c r="BM339" s="37" t="str"/>
      <c r="BN339" s="37" t="str"/>
      <c r="BO339" s="37" t="str"/>
      <c r="BP339" s="37" t="str"/>
      <c r="BQ339" s="37" t="str"/>
      <c r="BR339" s="37" t="str"/>
      <c r="BS339" s="37" t="str"/>
      <c r="BT339" s="37" t="str"/>
      <c r="BU339" s="37" t="str"/>
      <c r="BV339" s="37" t="str"/>
      <c r="BW339" s="37" t="str"/>
      <c r="BX339" s="37" t="str"/>
      <c r="BY339" s="37" t="str"/>
      <c r="BZ339" s="37" t="str"/>
      <c r="CA339" s="37" t="str"/>
      <c r="CB339" s="37" t="str"/>
      <c r="CC339" s="37" t="str"/>
      <c r="CD339" s="37" t="str"/>
      <c r="CE339" s="37" t="str"/>
      <c r="CF339" s="37" t="str"/>
      <c r="CG339" s="37" t="str"/>
      <c r="CH339" s="37" t="str"/>
      <c r="CI339" s="37" t="str"/>
      <c r="CJ339" s="37" t="str"/>
      <c r="CK339" s="37" t="str"/>
      <c r="CL339" s="37" t="str"/>
      <c r="CM339" s="37" t="str"/>
      <c r="CN339" s="37" t="str"/>
      <c r="CO339" s="37" t="str"/>
      <c r="CP339" s="37" t="str"/>
      <c r="CQ339" s="37" t="str"/>
      <c r="CR339" s="37" t="str"/>
      <c r="CS339" s="37" t="str"/>
      <c r="CT339" s="37" t="str"/>
      <c r="CU339" s="37" t="str"/>
      <c r="CV339" s="37" t="str"/>
      <c r="CW339" s="37" t="str"/>
      <c r="CX339" s="37" t="str"/>
      <c r="CY339" s="37" t="str"/>
      <c r="CZ339" s="37" t="str"/>
      <c r="DA339" s="37" t="str"/>
      <c r="DB339" s="37" t="str"/>
      <c r="DC339" s="37" t="str"/>
      <c r="DD339" s="37" t="str"/>
      <c r="DE339" s="37" t="str"/>
      <c r="DF339" s="37" t="str"/>
      <c r="DG339" s="37" t="str"/>
      <c r="DH339" s="37" t="str"/>
      <c r="DI339" s="37" t="str"/>
      <c r="DJ339" s="37" t="str"/>
      <c r="DK339" s="37" t="str"/>
      <c r="DL339" s="37" t="str"/>
      <c r="DM339" s="37" t="str"/>
      <c r="DN339" s="37" t="str"/>
      <c r="DO339" s="37" t="str"/>
      <c r="DP339" s="37" t="str"/>
      <c r="DQ339" s="37" t="str"/>
      <c r="DR339" s="37" t="str"/>
      <c r="DS339" s="37" t="str"/>
      <c r="DT339" s="37" t="str"/>
      <c r="DU339" s="37" t="str"/>
      <c r="DV339" s="37" t="str"/>
      <c r="DW339" s="37" t="str"/>
      <c r="DX339" s="37" t="str"/>
      <c r="DY339" s="37" t="str"/>
      <c r="DZ339" s="37" t="str"/>
      <c r="EA339" s="37" t="str"/>
      <c r="EB339" s="37" t="str"/>
      <c r="EC339" s="37" t="str"/>
      <c r="ED339" s="37" t="str"/>
      <c r="EE339" s="37" t="str"/>
      <c r="EF339" s="37" t="str"/>
      <c r="EG339" s="37" t="str"/>
      <c r="EH339" s="37" t="str"/>
      <c r="EI339" s="37" t="str"/>
      <c r="EJ339" s="37" t="str"/>
      <c r="EK339" s="37" t="str"/>
      <c r="EL339" s="37" t="str"/>
      <c r="EM339" s="37" t="str"/>
    </row>
    <row r="340">
      <c r="B340" s="37" t="str"/>
      <c r="C340" s="37" t="str"/>
      <c r="D340" s="37" t="str"/>
      <c r="E340" s="37" t="str"/>
      <c r="F340" s="37" t="str"/>
      <c r="G340" s="37" t="str"/>
      <c r="H340" s="37" t="str"/>
      <c r="I340" s="37" t="str"/>
      <c r="J340" s="37" t="str"/>
      <c r="K340" s="37" t="str"/>
      <c r="L340" s="37" t="str"/>
      <c r="M340" s="37" t="str"/>
      <c r="N340" s="37" t="str"/>
      <c r="O340" s="37" t="str"/>
      <c r="P340" s="37" t="str"/>
      <c r="Q340" s="37" t="str"/>
      <c r="R340" s="37" t="str"/>
      <c r="S340" s="37" t="str"/>
      <c r="T340" s="37" t="str"/>
      <c r="U340" s="37" t="str"/>
      <c r="V340" s="37" t="str"/>
      <c r="W340" s="37" t="str"/>
      <c r="X340" s="37" t="str"/>
      <c r="Y340" s="37" t="str"/>
      <c r="Z340" s="37" t="str"/>
      <c r="AA340" s="37" t="str"/>
      <c r="AB340" s="37" t="str"/>
      <c r="AC340" s="37" t="str"/>
      <c r="AD340" s="37" t="str"/>
      <c r="AE340" s="37" t="str"/>
      <c r="AF340" s="37" t="str"/>
      <c r="AG340" s="37" t="str"/>
      <c r="AH340" s="37" t="str"/>
      <c r="AI340" s="37" t="str"/>
      <c r="AJ340" s="37" t="str"/>
      <c r="AK340" s="37" t="str"/>
      <c r="AL340" s="37" t="str"/>
      <c r="AM340" s="37" t="str"/>
      <c r="AN340" s="37" t="str"/>
      <c r="AO340" s="37" t="str"/>
      <c r="AP340" s="37" t="str"/>
      <c r="AQ340" s="37" t="str"/>
      <c r="AR340" s="37" t="str"/>
      <c r="AS340" s="37" t="str"/>
      <c r="AT340" s="37" t="str"/>
      <c r="AU340" s="37" t="str"/>
      <c r="AV340" s="37" t="str"/>
      <c r="AW340" s="37" t="str"/>
      <c r="AX340" s="37" t="str"/>
      <c r="AY340" s="37" t="str"/>
      <c r="AZ340" s="37" t="str"/>
      <c r="BA340" s="37" t="str"/>
      <c r="BB340" s="37" t="str"/>
      <c r="BC340" s="37" t="str"/>
      <c r="BD340" s="37" t="str"/>
      <c r="BE340" s="37" t="str"/>
      <c r="BF340" s="37" t="str"/>
      <c r="BG340" s="37" t="str"/>
      <c r="BH340" s="37" t="str"/>
      <c r="BI340" s="37" t="str"/>
      <c r="BJ340" s="37" t="str"/>
      <c r="BK340" s="37" t="str"/>
      <c r="BL340" s="37" t="str"/>
      <c r="BM340" s="37" t="str"/>
      <c r="BN340" s="37" t="str"/>
      <c r="BO340" s="37" t="str"/>
      <c r="BP340" s="37" t="str"/>
      <c r="BQ340" s="37" t="str"/>
      <c r="BR340" s="37" t="str"/>
      <c r="BS340" s="37" t="str"/>
      <c r="BT340" s="37" t="str"/>
      <c r="BU340" s="37" t="str"/>
      <c r="BV340" s="37" t="str"/>
      <c r="BW340" s="37" t="str"/>
      <c r="BX340" s="37" t="str"/>
      <c r="BY340" s="37" t="str"/>
      <c r="BZ340" s="37" t="str"/>
      <c r="CA340" s="37" t="str"/>
      <c r="CB340" s="37" t="str"/>
      <c r="CC340" s="37" t="str"/>
      <c r="CD340" s="37" t="str"/>
      <c r="CE340" s="37" t="str"/>
      <c r="CF340" s="37" t="str"/>
      <c r="CG340" s="37" t="str"/>
      <c r="CH340" s="37" t="str"/>
      <c r="CI340" s="37" t="str"/>
      <c r="CJ340" s="37" t="str"/>
      <c r="CK340" s="37" t="str"/>
      <c r="CL340" s="37" t="str"/>
      <c r="CM340" s="37" t="str"/>
      <c r="CN340" s="37" t="str"/>
      <c r="CO340" s="37" t="str"/>
      <c r="CP340" s="37" t="str"/>
      <c r="CQ340" s="37" t="str"/>
      <c r="CR340" s="37" t="str"/>
      <c r="CS340" s="37" t="str"/>
      <c r="CT340" s="37" t="str"/>
      <c r="CU340" s="37" t="str"/>
      <c r="CV340" s="37" t="str"/>
      <c r="CW340" s="37" t="str"/>
      <c r="CX340" s="37" t="str"/>
      <c r="CY340" s="37" t="str"/>
      <c r="CZ340" s="37" t="str"/>
      <c r="DA340" s="37" t="str"/>
      <c r="DB340" s="37" t="str"/>
      <c r="DC340" s="37" t="str"/>
      <c r="DD340" s="37" t="str"/>
      <c r="DE340" s="37" t="str"/>
      <c r="DF340" s="37" t="str"/>
      <c r="DG340" s="37" t="str"/>
      <c r="DH340" s="37" t="str"/>
      <c r="DI340" s="37" t="str"/>
      <c r="DJ340" s="37" t="str"/>
      <c r="DK340" s="37" t="str"/>
      <c r="DL340" s="37" t="str"/>
      <c r="DM340" s="37" t="str"/>
      <c r="DN340" s="37" t="str"/>
      <c r="DO340" s="37" t="str"/>
      <c r="DP340" s="37" t="str"/>
      <c r="DQ340" s="37" t="str"/>
      <c r="DR340" s="37" t="str"/>
      <c r="DS340" s="37" t="str"/>
      <c r="DT340" s="37" t="str"/>
      <c r="DU340" s="37" t="str"/>
      <c r="DV340" s="37" t="str"/>
      <c r="DW340" s="37" t="str"/>
      <c r="DX340" s="37" t="str"/>
      <c r="DY340" s="37" t="str"/>
      <c r="DZ340" s="37" t="str"/>
      <c r="EA340" s="37" t="str"/>
      <c r="EB340" s="37" t="str"/>
      <c r="EC340" s="37" t="str"/>
      <c r="ED340" s="37" t="str"/>
      <c r="EE340" s="37" t="str"/>
      <c r="EF340" s="37" t="str"/>
      <c r="EG340" s="37" t="str"/>
      <c r="EH340" s="37" t="str"/>
      <c r="EI340" s="37" t="str"/>
      <c r="EJ340" s="37" t="str"/>
      <c r="EK340" s="37" t="str"/>
      <c r="EL340" s="37" t="str"/>
      <c r="EM340" s="37" t="str"/>
    </row>
    <row r="341">
      <c r="B341" s="37" t="str"/>
      <c r="C341" s="37" t="str"/>
      <c r="D341" s="37" t="str"/>
      <c r="E341" s="37" t="str"/>
      <c r="F341" s="37" t="str"/>
      <c r="G341" s="37" t="str"/>
      <c r="H341" s="37" t="str"/>
      <c r="I341" s="37" t="str"/>
      <c r="J341" s="37" t="str"/>
      <c r="K341" s="37" t="str"/>
      <c r="L341" s="37" t="str"/>
      <c r="M341" s="37" t="str"/>
      <c r="N341" s="37" t="str"/>
      <c r="O341" s="37" t="str"/>
      <c r="P341" s="37" t="str"/>
      <c r="Q341" s="37" t="str"/>
      <c r="R341" s="37" t="str"/>
      <c r="S341" s="37" t="str"/>
      <c r="T341" s="37" t="str"/>
      <c r="U341" s="37" t="str"/>
      <c r="V341" s="37" t="str"/>
      <c r="W341" s="37" t="str"/>
      <c r="X341" s="37" t="str"/>
      <c r="Y341" s="37" t="str"/>
      <c r="Z341" s="37" t="str"/>
      <c r="AA341" s="37" t="str"/>
      <c r="AB341" s="37" t="str"/>
      <c r="AC341" s="37" t="str"/>
      <c r="AD341" s="37" t="str"/>
      <c r="AE341" s="37" t="str"/>
      <c r="AF341" s="37" t="str"/>
      <c r="AG341" s="37" t="str"/>
      <c r="AH341" s="37" t="str"/>
      <c r="AI341" s="37" t="str"/>
      <c r="AJ341" s="37" t="str"/>
      <c r="AK341" s="37" t="str"/>
      <c r="AL341" s="37" t="str"/>
      <c r="AM341" s="37" t="str"/>
      <c r="AN341" s="37" t="str"/>
      <c r="AO341" s="37" t="str"/>
      <c r="AP341" s="37" t="str"/>
      <c r="AQ341" s="37" t="str"/>
      <c r="AR341" s="37" t="str"/>
      <c r="AS341" s="37" t="str"/>
      <c r="AT341" s="37" t="str"/>
      <c r="AU341" s="37" t="str"/>
      <c r="AV341" s="37" t="str"/>
      <c r="AW341" s="37" t="str"/>
      <c r="AX341" s="37" t="str"/>
      <c r="AY341" s="37" t="str"/>
      <c r="AZ341" s="37" t="str"/>
      <c r="BA341" s="37" t="str"/>
      <c r="BB341" s="37" t="str"/>
      <c r="BC341" s="37" t="str"/>
      <c r="BD341" s="37" t="str"/>
      <c r="BE341" s="37" t="str"/>
      <c r="BF341" s="37" t="str"/>
      <c r="BG341" s="37" t="str"/>
      <c r="BH341" s="37" t="str"/>
      <c r="BI341" s="37" t="str"/>
      <c r="BJ341" s="37" t="str"/>
      <c r="BK341" s="37" t="str"/>
      <c r="BL341" s="37" t="str"/>
      <c r="BM341" s="37" t="str"/>
      <c r="BN341" s="37" t="str"/>
      <c r="BO341" s="37" t="str"/>
      <c r="BP341" s="37" t="str"/>
      <c r="BQ341" s="37" t="str"/>
      <c r="BR341" s="37" t="str"/>
      <c r="BS341" s="37" t="str"/>
      <c r="BT341" s="37" t="str"/>
      <c r="BU341" s="37" t="str"/>
      <c r="BV341" s="37" t="str"/>
      <c r="BW341" s="37" t="str"/>
      <c r="BX341" s="37" t="str"/>
      <c r="BY341" s="37" t="str"/>
      <c r="BZ341" s="37" t="str"/>
      <c r="CA341" s="37" t="str"/>
      <c r="CB341" s="37" t="str"/>
      <c r="CC341" s="37" t="str"/>
      <c r="CD341" s="37" t="str"/>
      <c r="CE341" s="37" t="str"/>
      <c r="CF341" s="37" t="str"/>
      <c r="CG341" s="37" t="str"/>
      <c r="CH341" s="37" t="str"/>
      <c r="CI341" s="37" t="str"/>
      <c r="CJ341" s="37" t="str"/>
      <c r="CK341" s="37" t="str"/>
      <c r="CL341" s="37" t="str"/>
      <c r="CM341" s="37" t="str"/>
      <c r="CN341" s="37" t="str"/>
      <c r="CO341" s="37" t="str"/>
      <c r="CP341" s="37" t="str"/>
      <c r="CQ341" s="37" t="str"/>
      <c r="CR341" s="37" t="str"/>
      <c r="CS341" s="37" t="str"/>
      <c r="CT341" s="37" t="str"/>
      <c r="CU341" s="37" t="str"/>
      <c r="CV341" s="37" t="str"/>
      <c r="CW341" s="37" t="str"/>
      <c r="CX341" s="37" t="str"/>
      <c r="CY341" s="37" t="str"/>
      <c r="CZ341" s="37" t="str"/>
      <c r="DA341" s="37" t="str"/>
      <c r="DB341" s="37" t="str"/>
      <c r="DC341" s="37" t="str"/>
      <c r="DD341" s="37" t="str"/>
      <c r="DE341" s="37" t="str"/>
      <c r="DF341" s="37" t="str"/>
      <c r="DG341" s="37" t="str"/>
      <c r="DH341" s="37" t="str"/>
      <c r="DI341" s="37" t="str"/>
      <c r="DJ341" s="37" t="str"/>
      <c r="DK341" s="37" t="str"/>
      <c r="DL341" s="37" t="str"/>
      <c r="DM341" s="37" t="str"/>
      <c r="DN341" s="37" t="str"/>
      <c r="DO341" s="37" t="str"/>
      <c r="DP341" s="37" t="str"/>
      <c r="DQ341" s="37" t="str"/>
      <c r="DR341" s="37" t="str"/>
      <c r="DS341" s="37" t="str"/>
      <c r="DT341" s="37" t="str"/>
      <c r="DU341" s="37" t="str"/>
      <c r="DV341" s="37" t="str"/>
      <c r="DW341" s="37" t="str"/>
      <c r="DX341" s="37" t="str"/>
      <c r="DY341" s="37" t="str"/>
      <c r="DZ341" s="37" t="str"/>
      <c r="EA341" s="37" t="str"/>
      <c r="EB341" s="37" t="str"/>
      <c r="EC341" s="37" t="str"/>
      <c r="ED341" s="37" t="str"/>
      <c r="EE341" s="37" t="str"/>
      <c r="EF341" s="37" t="str"/>
      <c r="EG341" s="37" t="str"/>
      <c r="EH341" s="37" t="str"/>
      <c r="EI341" s="37" t="str"/>
      <c r="EJ341" s="37" t="str"/>
      <c r="EK341" s="37" t="str"/>
      <c r="EL341" s="37" t="str"/>
      <c r="EM341" s="37" t="str"/>
    </row>
    <row r="342">
      <c r="B342" s="37" t="str"/>
      <c r="C342" s="37" t="str"/>
      <c r="D342" s="37" t="str"/>
      <c r="E342" s="37" t="str"/>
      <c r="F342" s="37" t="str"/>
      <c r="G342" s="37" t="str"/>
      <c r="H342" s="37" t="str"/>
      <c r="I342" s="37" t="str"/>
      <c r="J342" s="37" t="str"/>
      <c r="K342" s="37" t="str"/>
      <c r="L342" s="37" t="str"/>
      <c r="M342" s="37" t="str"/>
      <c r="N342" s="37" t="str"/>
      <c r="O342" s="37" t="str"/>
      <c r="P342" s="37" t="str"/>
      <c r="Q342" s="37" t="str"/>
      <c r="R342" s="37" t="str"/>
      <c r="S342" s="37" t="str"/>
      <c r="T342" s="37" t="str"/>
      <c r="U342" s="37" t="str"/>
      <c r="V342" s="37" t="str"/>
      <c r="W342" s="37" t="str"/>
      <c r="X342" s="37" t="str"/>
      <c r="Y342" s="37" t="str"/>
      <c r="Z342" s="37" t="str"/>
      <c r="AA342" s="37" t="str"/>
      <c r="AB342" s="37" t="str"/>
      <c r="AC342" s="37" t="str"/>
      <c r="AD342" s="37" t="str"/>
      <c r="AE342" s="37" t="str"/>
      <c r="AF342" s="37" t="str"/>
      <c r="AG342" s="37" t="str"/>
      <c r="AH342" s="37" t="str"/>
      <c r="AI342" s="37" t="str"/>
      <c r="AJ342" s="37" t="str"/>
      <c r="AK342" s="37" t="str"/>
      <c r="AL342" s="37" t="str"/>
      <c r="AM342" s="37" t="str"/>
      <c r="AN342" s="37" t="str"/>
      <c r="AO342" s="37" t="str"/>
      <c r="AP342" s="37" t="str"/>
      <c r="AQ342" s="37" t="str"/>
      <c r="AR342" s="37" t="str"/>
      <c r="AS342" s="37" t="str"/>
      <c r="AT342" s="37" t="str"/>
      <c r="AU342" s="37" t="str"/>
      <c r="AV342" s="37" t="str"/>
      <c r="AW342" s="37" t="str"/>
      <c r="AX342" s="37" t="str"/>
      <c r="AY342" s="37" t="str"/>
      <c r="AZ342" s="37" t="str"/>
      <c r="BA342" s="37" t="str"/>
      <c r="BB342" s="37" t="str"/>
      <c r="BC342" s="37" t="str"/>
      <c r="BD342" s="37" t="str"/>
      <c r="BE342" s="37" t="str"/>
      <c r="BF342" s="37" t="str"/>
      <c r="BG342" s="37" t="str"/>
      <c r="BH342" s="37" t="str"/>
      <c r="BI342" s="37" t="str"/>
      <c r="BJ342" s="37" t="str"/>
      <c r="BK342" s="37" t="str"/>
      <c r="BL342" s="37" t="str"/>
      <c r="BM342" s="37" t="str"/>
      <c r="BN342" s="37" t="str"/>
      <c r="BO342" s="37" t="str"/>
      <c r="BP342" s="37" t="str"/>
      <c r="BQ342" s="37" t="str"/>
      <c r="BR342" s="37" t="str"/>
      <c r="BS342" s="37" t="str"/>
      <c r="BT342" s="37" t="str"/>
      <c r="BU342" s="37" t="str"/>
      <c r="BV342" s="37" t="str"/>
      <c r="BW342" s="37" t="str"/>
      <c r="BX342" s="37" t="str"/>
      <c r="BY342" s="37" t="str"/>
      <c r="BZ342" s="37" t="str"/>
      <c r="CA342" s="37" t="str"/>
      <c r="CB342" s="37" t="str"/>
      <c r="CC342" s="37" t="str"/>
      <c r="CD342" s="37" t="str"/>
      <c r="CE342" s="37" t="str"/>
      <c r="CF342" s="37" t="str"/>
      <c r="CG342" s="37" t="str"/>
      <c r="CH342" s="37" t="str"/>
      <c r="CI342" s="37" t="str"/>
      <c r="CJ342" s="37" t="str"/>
      <c r="CK342" s="37" t="str"/>
      <c r="CL342" s="37" t="str"/>
      <c r="CM342" s="37" t="str"/>
      <c r="CN342" s="37" t="str"/>
      <c r="CO342" s="37" t="str"/>
      <c r="CP342" s="37" t="str"/>
      <c r="CQ342" s="37" t="str"/>
      <c r="CR342" s="37" t="str"/>
      <c r="CS342" s="37" t="str"/>
      <c r="CT342" s="37" t="str"/>
      <c r="CU342" s="37" t="str"/>
      <c r="CV342" s="37" t="str"/>
      <c r="CW342" s="37" t="str"/>
      <c r="CX342" s="37" t="str"/>
      <c r="CY342" s="37" t="str"/>
      <c r="CZ342" s="37" t="str"/>
      <c r="DA342" s="37" t="str"/>
      <c r="DB342" s="37" t="str"/>
      <c r="DC342" s="37" t="str"/>
      <c r="DD342" s="37" t="str"/>
      <c r="DE342" s="37" t="str"/>
      <c r="DF342" s="37" t="str"/>
      <c r="DG342" s="37" t="str"/>
      <c r="DH342" s="37" t="str"/>
      <c r="DI342" s="37" t="str"/>
      <c r="DJ342" s="37" t="str"/>
      <c r="DK342" s="37" t="str"/>
      <c r="DL342" s="37" t="str"/>
      <c r="DM342" s="37" t="str"/>
      <c r="DN342" s="37" t="str"/>
      <c r="DO342" s="37" t="str"/>
      <c r="DP342" s="37" t="str"/>
      <c r="DQ342" s="37" t="str"/>
      <c r="DR342" s="37" t="str"/>
      <c r="DS342" s="37" t="str"/>
      <c r="DT342" s="37" t="str"/>
      <c r="DU342" s="37" t="str"/>
      <c r="DV342" s="37" t="str"/>
      <c r="DW342" s="37" t="str"/>
      <c r="DX342" s="37" t="str"/>
      <c r="DY342" s="37" t="str"/>
      <c r="DZ342" s="37" t="str"/>
      <c r="EA342" s="37" t="str"/>
      <c r="EB342" s="37" t="str"/>
      <c r="EC342" s="37" t="str"/>
      <c r="ED342" s="37" t="str"/>
      <c r="EE342" s="37" t="str"/>
      <c r="EF342" s="37" t="str"/>
      <c r="EG342" s="37" t="str"/>
      <c r="EH342" s="37" t="str"/>
      <c r="EI342" s="37" t="str"/>
      <c r="EJ342" s="37" t="str"/>
      <c r="EK342" s="37" t="str"/>
      <c r="EL342" s="37" t="str"/>
      <c r="EM342" s="37" t="str"/>
    </row>
    <row r="343">
      <c r="B343" s="37" t="str"/>
      <c r="C343" s="37" t="str"/>
      <c r="D343" s="37" t="str"/>
      <c r="E343" s="37" t="str"/>
      <c r="F343" s="37" t="str"/>
      <c r="G343" s="37" t="str"/>
      <c r="H343" s="37" t="str"/>
      <c r="I343" s="37" t="str"/>
      <c r="J343" s="37" t="str"/>
      <c r="K343" s="37" t="str"/>
      <c r="L343" s="37" t="str"/>
      <c r="M343" s="37" t="str"/>
      <c r="N343" s="37" t="str"/>
      <c r="O343" s="37" t="str"/>
      <c r="P343" s="37" t="str"/>
      <c r="Q343" s="37" t="str"/>
      <c r="R343" s="37" t="str"/>
      <c r="S343" s="37" t="str"/>
      <c r="T343" s="37" t="str"/>
      <c r="U343" s="37" t="str"/>
      <c r="V343" s="37" t="str"/>
      <c r="W343" s="37" t="str"/>
      <c r="X343" s="37" t="str"/>
      <c r="Y343" s="37" t="str"/>
      <c r="Z343" s="37" t="str"/>
      <c r="AA343" s="37" t="str"/>
      <c r="AB343" s="37" t="str"/>
      <c r="AC343" s="37" t="str"/>
      <c r="AD343" s="37" t="str"/>
      <c r="AE343" s="37" t="str"/>
      <c r="AF343" s="37" t="str"/>
      <c r="AG343" s="37" t="str"/>
      <c r="AH343" s="37" t="str"/>
      <c r="AI343" s="37" t="str"/>
      <c r="AJ343" s="37" t="str"/>
      <c r="AK343" s="37" t="str"/>
      <c r="AL343" s="37" t="str"/>
      <c r="AM343" s="37" t="str"/>
      <c r="AN343" s="37" t="str"/>
      <c r="AO343" s="37" t="str"/>
      <c r="AP343" s="37" t="str"/>
      <c r="AQ343" s="37" t="str"/>
      <c r="AR343" s="37" t="str"/>
      <c r="AS343" s="37" t="str"/>
      <c r="AT343" s="37" t="str"/>
      <c r="AU343" s="37" t="str"/>
      <c r="AV343" s="37" t="str"/>
      <c r="AW343" s="37" t="str"/>
      <c r="AX343" s="37" t="str"/>
      <c r="AY343" s="37" t="str"/>
      <c r="AZ343" s="37" t="str"/>
      <c r="BA343" s="37" t="str"/>
      <c r="BB343" s="37" t="str"/>
      <c r="BC343" s="37" t="str"/>
      <c r="BD343" s="37" t="str"/>
      <c r="BE343" s="37" t="str"/>
      <c r="BF343" s="37" t="str"/>
      <c r="BG343" s="37" t="str"/>
      <c r="BH343" s="37" t="str"/>
      <c r="BI343" s="37" t="str"/>
      <c r="BJ343" s="37" t="str"/>
      <c r="BK343" s="37" t="str"/>
      <c r="BL343" s="37" t="str"/>
      <c r="BM343" s="37" t="str"/>
      <c r="BN343" s="37" t="str"/>
      <c r="BO343" s="37" t="str"/>
      <c r="BP343" s="37" t="str"/>
      <c r="BQ343" s="37" t="str"/>
      <c r="BR343" s="37" t="str"/>
      <c r="BS343" s="37" t="str"/>
      <c r="BT343" s="37" t="str"/>
      <c r="BU343" s="37" t="str"/>
      <c r="BV343" s="37" t="str"/>
      <c r="BW343" s="37" t="str"/>
      <c r="BX343" s="37" t="str"/>
      <c r="BY343" s="37" t="str"/>
      <c r="BZ343" s="37" t="str"/>
      <c r="CA343" s="37" t="str"/>
      <c r="CB343" s="37" t="str"/>
      <c r="CC343" s="37" t="str"/>
      <c r="CD343" s="37" t="str"/>
      <c r="CE343" s="37" t="str"/>
      <c r="CF343" s="37" t="str"/>
      <c r="CG343" s="37" t="str"/>
      <c r="CH343" s="37" t="str"/>
      <c r="CI343" s="37" t="str"/>
      <c r="CJ343" s="37" t="str"/>
      <c r="CK343" s="37" t="str"/>
      <c r="CL343" s="37" t="str"/>
      <c r="CM343" s="37" t="str"/>
      <c r="CN343" s="37" t="str"/>
      <c r="CO343" s="37" t="str"/>
      <c r="CP343" s="37" t="str"/>
      <c r="CQ343" s="37" t="str"/>
      <c r="CR343" s="37" t="str"/>
      <c r="CS343" s="37" t="str"/>
      <c r="CT343" s="37" t="str"/>
      <c r="CU343" s="37" t="str"/>
      <c r="CV343" s="37" t="str"/>
      <c r="CW343" s="37" t="str"/>
      <c r="CX343" s="37" t="str"/>
      <c r="CY343" s="37" t="str"/>
      <c r="CZ343" s="37" t="str"/>
      <c r="DA343" s="37" t="str"/>
      <c r="DB343" s="37" t="str"/>
      <c r="DC343" s="37" t="str"/>
      <c r="DD343" s="37" t="str"/>
      <c r="DE343" s="37" t="str"/>
      <c r="DF343" s="37" t="str"/>
      <c r="DG343" s="37" t="str"/>
      <c r="DH343" s="37" t="str"/>
      <c r="DI343" s="37" t="str"/>
      <c r="DJ343" s="37" t="str"/>
      <c r="DK343" s="37" t="str"/>
      <c r="DL343" s="37" t="str"/>
      <c r="DM343" s="37" t="str"/>
      <c r="DN343" s="37" t="str"/>
      <c r="DO343" s="37" t="str"/>
      <c r="DP343" s="37" t="str"/>
      <c r="DQ343" s="37" t="str"/>
      <c r="DR343" s="37" t="str"/>
      <c r="DS343" s="37" t="str"/>
      <c r="DT343" s="37" t="str"/>
      <c r="DU343" s="37" t="str"/>
      <c r="DV343" s="37" t="str"/>
      <c r="DW343" s="37" t="str"/>
      <c r="DX343" s="37" t="str"/>
      <c r="DY343" s="37" t="str"/>
      <c r="DZ343" s="37" t="str"/>
      <c r="EA343" s="37" t="str"/>
      <c r="EB343" s="37" t="str"/>
      <c r="EC343" s="37" t="str"/>
      <c r="ED343" s="37" t="str"/>
      <c r="EE343" s="37" t="str"/>
      <c r="EF343" s="37" t="str"/>
      <c r="EG343" s="37" t="str"/>
      <c r="EH343" s="37" t="str"/>
      <c r="EI343" s="37" t="str"/>
      <c r="EJ343" s="37" t="str"/>
      <c r="EK343" s="37" t="str"/>
      <c r="EL343" s="37" t="str"/>
      <c r="EM343" s="37" t="str"/>
    </row>
    <row r="344">
      <c r="B344" s="37" t="str"/>
      <c r="C344" s="37" t="str"/>
      <c r="D344" s="37" t="str"/>
      <c r="E344" s="37" t="str"/>
      <c r="F344" s="37" t="str"/>
      <c r="G344" s="37" t="str"/>
      <c r="H344" s="37" t="str"/>
      <c r="I344" s="37" t="str"/>
      <c r="J344" s="37" t="str"/>
      <c r="K344" s="37" t="str"/>
      <c r="L344" s="37" t="str"/>
      <c r="M344" s="37" t="str"/>
      <c r="N344" s="37" t="str"/>
      <c r="O344" s="37" t="str"/>
      <c r="P344" s="37" t="str"/>
      <c r="Q344" s="37" t="str"/>
      <c r="R344" s="37" t="str"/>
      <c r="S344" s="37" t="str"/>
      <c r="T344" s="37" t="str"/>
      <c r="U344" s="37" t="str"/>
      <c r="V344" s="37" t="str"/>
      <c r="W344" s="37" t="str"/>
      <c r="X344" s="37" t="str"/>
      <c r="Y344" s="37" t="str"/>
      <c r="Z344" s="37" t="str"/>
      <c r="AA344" s="37" t="str"/>
      <c r="AB344" s="37" t="str"/>
      <c r="AC344" s="37" t="str"/>
      <c r="AD344" s="37" t="str"/>
      <c r="AE344" s="37" t="str"/>
      <c r="AF344" s="37" t="str"/>
      <c r="AG344" s="37" t="str"/>
      <c r="AH344" s="37" t="str"/>
      <c r="AI344" s="37" t="str"/>
      <c r="AJ344" s="37" t="str"/>
      <c r="AK344" s="37" t="str"/>
      <c r="AL344" s="37" t="str"/>
      <c r="AM344" s="37" t="str"/>
      <c r="AN344" s="37" t="str"/>
      <c r="AO344" s="37" t="str"/>
      <c r="AP344" s="37" t="str"/>
      <c r="AQ344" s="37" t="str"/>
      <c r="AR344" s="37" t="str"/>
      <c r="AS344" s="37" t="str"/>
      <c r="AT344" s="37" t="str"/>
      <c r="AU344" s="37" t="str"/>
      <c r="AV344" s="37" t="str"/>
      <c r="AW344" s="37" t="str"/>
      <c r="AX344" s="37" t="str"/>
      <c r="AY344" s="37" t="str"/>
      <c r="AZ344" s="37" t="str"/>
      <c r="BA344" s="37" t="str"/>
      <c r="BB344" s="37" t="str"/>
      <c r="BC344" s="37" t="str"/>
      <c r="BD344" s="37" t="str"/>
      <c r="BE344" s="37" t="str"/>
      <c r="BF344" s="37" t="str"/>
      <c r="BG344" s="37" t="str"/>
      <c r="BH344" s="37" t="str"/>
      <c r="BI344" s="37" t="str"/>
      <c r="BJ344" s="37" t="str"/>
      <c r="BK344" s="37" t="str"/>
      <c r="BL344" s="37" t="str"/>
      <c r="BM344" s="37" t="str"/>
      <c r="BN344" s="37" t="str"/>
      <c r="BO344" s="37" t="str"/>
      <c r="BP344" s="37" t="str"/>
      <c r="BQ344" s="37" t="str"/>
      <c r="BR344" s="37" t="str"/>
      <c r="BS344" s="37" t="str"/>
      <c r="BT344" s="37" t="str"/>
      <c r="BU344" s="37" t="str"/>
      <c r="BV344" s="37" t="str"/>
      <c r="BW344" s="37" t="str"/>
      <c r="BX344" s="37" t="str"/>
      <c r="BY344" s="37" t="str"/>
      <c r="BZ344" s="37" t="str"/>
      <c r="CA344" s="37" t="str"/>
      <c r="CB344" s="37" t="str"/>
      <c r="CC344" s="37" t="str"/>
      <c r="CD344" s="37" t="str"/>
      <c r="CE344" s="37" t="str"/>
      <c r="CF344" s="37" t="str"/>
      <c r="CG344" s="37" t="str"/>
      <c r="CH344" s="37" t="str"/>
      <c r="CI344" s="37" t="str"/>
      <c r="CJ344" s="37" t="str"/>
      <c r="CK344" s="37" t="str"/>
      <c r="CL344" s="37" t="str"/>
      <c r="CM344" s="37" t="str"/>
      <c r="CN344" s="37" t="str"/>
      <c r="CO344" s="37" t="str"/>
      <c r="CP344" s="37" t="str"/>
      <c r="CQ344" s="37" t="str"/>
      <c r="CR344" s="37" t="str"/>
      <c r="CS344" s="37" t="str"/>
      <c r="CT344" s="37" t="str"/>
      <c r="CU344" s="37" t="str"/>
      <c r="CV344" s="37" t="str"/>
      <c r="CW344" s="37" t="str"/>
      <c r="CX344" s="37" t="str"/>
      <c r="CY344" s="37" t="str"/>
      <c r="CZ344" s="37" t="str"/>
      <c r="DA344" s="37" t="str"/>
      <c r="DB344" s="37" t="str"/>
      <c r="DC344" s="37" t="str"/>
      <c r="DD344" s="37" t="str"/>
      <c r="DE344" s="37" t="str"/>
      <c r="DF344" s="37" t="str"/>
      <c r="DG344" s="37" t="str"/>
      <c r="DH344" s="37" t="str"/>
      <c r="DI344" s="37" t="str"/>
      <c r="DJ344" s="37" t="str"/>
      <c r="DK344" s="37" t="str"/>
      <c r="DL344" s="37" t="str"/>
      <c r="DM344" s="37" t="str"/>
      <c r="DN344" s="37" t="str"/>
      <c r="DO344" s="37" t="str"/>
      <c r="DP344" s="37" t="str"/>
      <c r="DQ344" s="37" t="str"/>
      <c r="DR344" s="37" t="str"/>
      <c r="DS344" s="37" t="str"/>
      <c r="DT344" s="37" t="str"/>
      <c r="DU344" s="37" t="str"/>
      <c r="DV344" s="37" t="str"/>
      <c r="DW344" s="37" t="str"/>
      <c r="DX344" s="37" t="str"/>
      <c r="DY344" s="37" t="str"/>
      <c r="DZ344" s="37" t="str"/>
      <c r="EA344" s="37" t="str"/>
      <c r="EB344" s="37" t="str"/>
      <c r="EC344" s="37" t="str"/>
      <c r="ED344" s="37" t="str"/>
      <c r="EE344" s="37" t="str"/>
      <c r="EF344" s="37" t="str"/>
      <c r="EG344" s="37" t="str"/>
      <c r="EH344" s="37" t="str"/>
      <c r="EI344" s="37" t="str"/>
      <c r="EJ344" s="37" t="str"/>
      <c r="EK344" s="37" t="str"/>
      <c r="EL344" s="37" t="str"/>
      <c r="EM344" s="37" t="str"/>
    </row>
    <row r="345">
      <c r="B345" s="37" t="str"/>
      <c r="C345" s="37" t="str"/>
      <c r="D345" s="37" t="str"/>
      <c r="E345" s="37" t="str"/>
      <c r="F345" s="37" t="str"/>
      <c r="G345" s="37" t="str"/>
      <c r="H345" s="37" t="str"/>
      <c r="I345" s="37" t="str"/>
      <c r="J345" s="37" t="str"/>
      <c r="K345" s="37" t="str"/>
      <c r="L345" s="37" t="str"/>
      <c r="M345" s="37" t="str"/>
      <c r="N345" s="37" t="str"/>
      <c r="O345" s="37" t="str"/>
      <c r="P345" s="37" t="str"/>
      <c r="Q345" s="37" t="str"/>
      <c r="R345" s="37" t="str"/>
      <c r="S345" s="37" t="str"/>
      <c r="T345" s="37" t="str"/>
      <c r="U345" s="37" t="str"/>
      <c r="V345" s="37" t="str"/>
      <c r="W345" s="37" t="str"/>
      <c r="X345" s="37" t="str"/>
      <c r="Y345" s="37" t="str"/>
      <c r="Z345" s="37" t="str"/>
      <c r="AA345" s="37" t="str"/>
      <c r="AB345" s="37" t="str"/>
      <c r="AC345" s="37" t="str"/>
      <c r="AD345" s="37" t="str"/>
      <c r="AE345" s="37" t="str"/>
      <c r="AF345" s="37" t="str"/>
      <c r="AG345" s="37" t="str"/>
      <c r="AH345" s="37" t="str"/>
      <c r="AI345" s="37" t="str"/>
      <c r="AJ345" s="37" t="str"/>
      <c r="AK345" s="37" t="str"/>
      <c r="AL345" s="37" t="str"/>
      <c r="AM345" s="37" t="str"/>
      <c r="AN345" s="37" t="str"/>
      <c r="AO345" s="37" t="str"/>
      <c r="AP345" s="37" t="str"/>
      <c r="AQ345" s="37" t="str"/>
      <c r="AR345" s="37" t="str"/>
      <c r="AS345" s="37" t="str"/>
      <c r="AT345" s="37" t="str"/>
      <c r="AU345" s="37" t="str"/>
      <c r="AV345" s="37" t="str"/>
      <c r="AW345" s="37" t="str"/>
      <c r="AX345" s="37" t="str"/>
      <c r="AY345" s="37" t="str"/>
      <c r="AZ345" s="37" t="str"/>
      <c r="BA345" s="37" t="str"/>
      <c r="BB345" s="37" t="str"/>
      <c r="BC345" s="37" t="str"/>
      <c r="BD345" s="37" t="str"/>
      <c r="BE345" s="37" t="str"/>
      <c r="BF345" s="37" t="str"/>
      <c r="BG345" s="37" t="str"/>
      <c r="BH345" s="37" t="str"/>
      <c r="BI345" s="37" t="str"/>
      <c r="BJ345" s="37" t="str"/>
      <c r="BK345" s="37" t="str"/>
      <c r="BL345" s="37" t="str"/>
      <c r="BM345" s="37" t="str"/>
      <c r="BN345" s="37" t="str"/>
      <c r="BO345" s="37" t="str"/>
      <c r="BP345" s="37" t="str"/>
      <c r="BQ345" s="37" t="str"/>
      <c r="BR345" s="37" t="str"/>
      <c r="BS345" s="37" t="str"/>
      <c r="BT345" s="37" t="str"/>
      <c r="BU345" s="37" t="str"/>
      <c r="BV345" s="37" t="str"/>
      <c r="BW345" s="37" t="str"/>
      <c r="BX345" s="37" t="str"/>
      <c r="BY345" s="37" t="str"/>
      <c r="BZ345" s="37" t="str"/>
      <c r="CA345" s="37" t="str"/>
      <c r="CB345" s="37" t="str"/>
      <c r="CC345" s="37" t="str"/>
      <c r="CD345" s="37" t="str"/>
      <c r="CE345" s="37" t="str"/>
      <c r="CF345" s="37" t="str"/>
      <c r="CG345" s="37" t="str"/>
      <c r="CH345" s="37" t="str"/>
      <c r="CI345" s="37" t="str"/>
      <c r="CJ345" s="37" t="str"/>
      <c r="CK345" s="37" t="str"/>
      <c r="CL345" s="37" t="str"/>
      <c r="CM345" s="37" t="str"/>
      <c r="CN345" s="37" t="str"/>
      <c r="CO345" s="37" t="str"/>
      <c r="CP345" s="37" t="str"/>
      <c r="CQ345" s="37" t="str"/>
      <c r="CR345" s="37" t="str"/>
      <c r="CS345" s="37" t="str"/>
      <c r="CT345" s="37" t="str"/>
      <c r="CU345" s="37" t="str"/>
      <c r="CV345" s="37" t="str"/>
      <c r="CW345" s="37" t="str"/>
      <c r="CX345" s="37" t="str"/>
      <c r="CY345" s="37" t="str"/>
      <c r="CZ345" s="37" t="str"/>
      <c r="DA345" s="37" t="str"/>
      <c r="DB345" s="37" t="str"/>
      <c r="DC345" s="37" t="str"/>
      <c r="DD345" s="37" t="str"/>
      <c r="DE345" s="37" t="str"/>
      <c r="DF345" s="37" t="str"/>
      <c r="DG345" s="37" t="str"/>
      <c r="DH345" s="37" t="str"/>
      <c r="DI345" s="37" t="str"/>
      <c r="DJ345" s="37" t="str"/>
      <c r="DK345" s="37" t="str"/>
      <c r="DL345" s="37" t="str"/>
      <c r="DM345" s="37" t="str"/>
      <c r="DN345" s="37" t="str"/>
      <c r="DO345" s="37" t="str"/>
      <c r="DP345" s="37" t="str"/>
      <c r="DQ345" s="37" t="str"/>
      <c r="DR345" s="37" t="str"/>
      <c r="DS345" s="37" t="str"/>
      <c r="DT345" s="37" t="str"/>
      <c r="DU345" s="37" t="str"/>
      <c r="DV345" s="37" t="str"/>
      <c r="DW345" s="37" t="str"/>
      <c r="DX345" s="37" t="str"/>
      <c r="DY345" s="37" t="str"/>
      <c r="DZ345" s="37" t="str"/>
      <c r="EA345" s="37" t="str"/>
      <c r="EB345" s="37" t="str"/>
      <c r="EC345" s="37" t="str"/>
      <c r="ED345" s="37" t="str"/>
      <c r="EE345" s="37" t="str"/>
      <c r="EF345" s="37" t="str"/>
      <c r="EG345" s="37" t="str"/>
      <c r="EH345" s="37" t="str"/>
      <c r="EI345" s="37" t="str"/>
      <c r="EJ345" s="37" t="str"/>
      <c r="EK345" s="37" t="str"/>
      <c r="EL345" s="37" t="str"/>
      <c r="EM345" s="37" t="str"/>
    </row>
    <row r="346">
      <c r="B346" s="37" t="str"/>
      <c r="C346" s="37" t="str"/>
      <c r="D346" s="37" t="str"/>
      <c r="E346" s="37" t="str"/>
      <c r="F346" s="37" t="str"/>
      <c r="G346" s="37" t="str"/>
      <c r="H346" s="37" t="str"/>
      <c r="I346" s="37" t="str"/>
      <c r="J346" s="37" t="str"/>
      <c r="K346" s="37" t="str"/>
      <c r="L346" s="37" t="str"/>
      <c r="M346" s="37" t="str"/>
      <c r="N346" s="37" t="str"/>
      <c r="O346" s="37" t="str"/>
      <c r="P346" s="37" t="str"/>
      <c r="Q346" s="37" t="str"/>
      <c r="R346" s="37" t="str"/>
      <c r="S346" s="37" t="str"/>
      <c r="T346" s="37" t="str"/>
      <c r="U346" s="37" t="str"/>
      <c r="V346" s="37" t="str"/>
      <c r="W346" s="37" t="str"/>
      <c r="X346" s="37" t="str"/>
      <c r="Y346" s="37" t="str"/>
      <c r="Z346" s="37" t="str"/>
      <c r="AA346" s="37" t="str"/>
      <c r="AB346" s="37" t="str"/>
      <c r="AC346" s="37" t="str"/>
      <c r="AD346" s="37" t="str"/>
      <c r="AE346" s="37" t="str"/>
      <c r="AF346" s="37" t="str"/>
      <c r="AG346" s="37" t="str"/>
      <c r="AH346" s="37" t="str"/>
      <c r="AI346" s="37" t="str"/>
      <c r="AJ346" s="37" t="str"/>
      <c r="AK346" s="37" t="str"/>
      <c r="AL346" s="37" t="str"/>
      <c r="AM346" s="37" t="str"/>
      <c r="AN346" s="37" t="str"/>
      <c r="AO346" s="37" t="str"/>
      <c r="AP346" s="37" t="str"/>
      <c r="AQ346" s="37" t="str"/>
      <c r="AR346" s="37" t="str"/>
      <c r="AS346" s="37" t="str"/>
      <c r="AT346" s="37" t="str"/>
      <c r="AU346" s="37" t="str"/>
      <c r="AV346" s="37" t="str"/>
      <c r="AW346" s="37" t="str"/>
      <c r="AX346" s="37" t="str"/>
      <c r="AY346" s="37" t="str"/>
      <c r="AZ346" s="37" t="str"/>
      <c r="BA346" s="37" t="str"/>
      <c r="BB346" s="37" t="str"/>
      <c r="BC346" s="37" t="str"/>
      <c r="BD346" s="37" t="str"/>
      <c r="BE346" s="37" t="str"/>
      <c r="BF346" s="37" t="str"/>
      <c r="BG346" s="37" t="str"/>
      <c r="BH346" s="37" t="str"/>
      <c r="BI346" s="37" t="str"/>
      <c r="BJ346" s="37" t="str"/>
      <c r="BK346" s="37" t="str"/>
      <c r="BL346" s="37" t="str"/>
      <c r="BM346" s="37" t="str"/>
      <c r="BN346" s="37" t="str"/>
      <c r="BO346" s="37" t="str"/>
      <c r="BP346" s="37" t="str"/>
      <c r="BQ346" s="37" t="str"/>
      <c r="BR346" s="37" t="str"/>
      <c r="BS346" s="37" t="str"/>
      <c r="BT346" s="37" t="str"/>
      <c r="BU346" s="37" t="str"/>
      <c r="BV346" s="37" t="str"/>
      <c r="BW346" s="37" t="str"/>
      <c r="BX346" s="37" t="str"/>
      <c r="BY346" s="37" t="str"/>
      <c r="BZ346" s="37" t="str"/>
      <c r="CA346" s="37" t="str"/>
      <c r="CB346" s="37" t="str"/>
      <c r="CC346" s="37" t="str"/>
      <c r="CD346" s="37" t="str"/>
      <c r="CE346" s="37" t="str"/>
      <c r="CF346" s="37" t="str"/>
      <c r="CG346" s="37" t="str"/>
      <c r="CH346" s="37" t="str"/>
      <c r="CI346" s="37" t="str"/>
      <c r="CJ346" s="37" t="str"/>
      <c r="CK346" s="37" t="str"/>
      <c r="CL346" s="37" t="str"/>
      <c r="CM346" s="37" t="str"/>
      <c r="CN346" s="37" t="str"/>
      <c r="CO346" s="37" t="str"/>
      <c r="CP346" s="37" t="str"/>
      <c r="CQ346" s="37" t="str"/>
      <c r="CR346" s="37" t="str"/>
      <c r="CS346" s="37" t="str"/>
      <c r="CT346" s="37" t="str"/>
      <c r="CU346" s="37" t="str"/>
      <c r="CV346" s="37" t="str"/>
      <c r="CW346" s="37" t="str"/>
      <c r="CX346" s="37" t="str"/>
      <c r="CY346" s="37" t="str"/>
      <c r="CZ346" s="37" t="str"/>
      <c r="DA346" s="37" t="str"/>
      <c r="DB346" s="37" t="str"/>
      <c r="DC346" s="37" t="str"/>
      <c r="DD346" s="37" t="str"/>
      <c r="DE346" s="37" t="str"/>
      <c r="DF346" s="37" t="str"/>
      <c r="DG346" s="37" t="str"/>
      <c r="DH346" s="37" t="str"/>
      <c r="DI346" s="37" t="str"/>
      <c r="DJ346" s="37" t="str"/>
      <c r="DK346" s="37" t="str"/>
      <c r="DL346" s="37" t="str"/>
      <c r="DM346" s="37" t="str"/>
      <c r="DN346" s="37" t="str"/>
      <c r="DO346" s="37" t="str"/>
      <c r="DP346" s="37" t="str"/>
      <c r="DQ346" s="37" t="str"/>
      <c r="DR346" s="37" t="str"/>
      <c r="DS346" s="37" t="str"/>
      <c r="DT346" s="37" t="str"/>
      <c r="DU346" s="37" t="str"/>
      <c r="DV346" s="37" t="str"/>
      <c r="DW346" s="37" t="str"/>
      <c r="DX346" s="37" t="str"/>
      <c r="DY346" s="37" t="str"/>
      <c r="DZ346" s="37" t="str"/>
      <c r="EA346" s="37" t="str"/>
      <c r="EB346" s="37" t="str"/>
      <c r="EC346" s="37" t="str"/>
      <c r="ED346" s="37" t="str"/>
      <c r="EE346" s="37" t="str"/>
      <c r="EF346" s="37" t="str"/>
      <c r="EG346" s="37" t="str"/>
      <c r="EH346" s="37" t="str"/>
      <c r="EI346" s="37" t="str"/>
      <c r="EJ346" s="37" t="str"/>
      <c r="EK346" s="37" t="str"/>
      <c r="EL346" s="37" t="str"/>
      <c r="EM346" s="37" t="str"/>
    </row>
    <row r="347">
      <c r="B347" s="37" t="str"/>
      <c r="C347" s="37" t="str"/>
      <c r="D347" s="37" t="str"/>
      <c r="E347" s="37" t="str"/>
      <c r="F347" s="37" t="str"/>
      <c r="G347" s="37" t="str"/>
      <c r="H347" s="37" t="str"/>
      <c r="I347" s="37" t="str"/>
      <c r="J347" s="37" t="str"/>
      <c r="K347" s="37" t="str"/>
      <c r="L347" s="37" t="str"/>
      <c r="M347" s="37" t="str"/>
      <c r="N347" s="37" t="str"/>
      <c r="O347" s="37" t="str"/>
      <c r="P347" s="37" t="str"/>
      <c r="Q347" s="37" t="str"/>
      <c r="R347" s="37" t="str"/>
      <c r="S347" s="37" t="str"/>
      <c r="T347" s="37" t="str"/>
      <c r="U347" s="37" t="str"/>
      <c r="V347" s="37" t="str"/>
      <c r="W347" s="37" t="str"/>
      <c r="X347" s="37" t="str"/>
      <c r="Y347" s="37" t="str"/>
      <c r="Z347" s="37" t="str"/>
      <c r="AA347" s="37" t="str"/>
      <c r="AB347" s="37" t="str"/>
      <c r="AC347" s="37" t="str"/>
      <c r="AD347" s="37" t="str"/>
      <c r="AE347" s="37" t="str"/>
      <c r="AF347" s="37" t="str"/>
      <c r="AG347" s="37" t="str"/>
      <c r="AH347" s="37" t="str"/>
      <c r="AI347" s="37" t="str"/>
      <c r="AJ347" s="37" t="str"/>
      <c r="AK347" s="37" t="str"/>
      <c r="AL347" s="37" t="str"/>
      <c r="AM347" s="37" t="str"/>
      <c r="AN347" s="37" t="str"/>
      <c r="AO347" s="37" t="str"/>
      <c r="AP347" s="37" t="str"/>
      <c r="AQ347" s="37" t="str"/>
      <c r="AR347" s="37" t="str"/>
      <c r="AS347" s="37" t="str"/>
      <c r="AT347" s="37" t="str"/>
      <c r="AU347" s="37" t="str"/>
      <c r="AV347" s="37" t="str"/>
      <c r="AW347" s="37" t="str"/>
      <c r="AX347" s="37" t="str"/>
      <c r="AY347" s="37" t="str"/>
      <c r="AZ347" s="37" t="str"/>
      <c r="BA347" s="37" t="str"/>
      <c r="BB347" s="37" t="str"/>
      <c r="BC347" s="37" t="str"/>
      <c r="BD347" s="37" t="str"/>
      <c r="BE347" s="37" t="str"/>
      <c r="BF347" s="37" t="str"/>
      <c r="BG347" s="37" t="str"/>
      <c r="BH347" s="37" t="str"/>
      <c r="BI347" s="37" t="str"/>
      <c r="BJ347" s="37" t="str"/>
      <c r="BK347" s="37" t="str"/>
      <c r="BL347" s="37" t="str"/>
      <c r="BM347" s="37" t="str"/>
      <c r="BN347" s="37" t="str"/>
      <c r="BO347" s="37" t="str"/>
      <c r="BP347" s="37" t="str"/>
      <c r="BQ347" s="37" t="str"/>
      <c r="BR347" s="37" t="str"/>
      <c r="BS347" s="37" t="str"/>
      <c r="BT347" s="37" t="str"/>
      <c r="BU347" s="37" t="str"/>
      <c r="BV347" s="37" t="str"/>
      <c r="BW347" s="37" t="str"/>
      <c r="BX347" s="37" t="str"/>
      <c r="BY347" s="37" t="str"/>
      <c r="BZ347" s="37" t="str"/>
      <c r="CA347" s="37" t="str"/>
      <c r="CB347" s="37" t="str"/>
      <c r="CC347" s="37" t="str"/>
      <c r="CD347" s="37" t="str"/>
      <c r="CE347" s="37" t="str"/>
      <c r="CF347" s="37" t="str"/>
      <c r="CG347" s="37" t="str"/>
      <c r="CH347" s="37" t="str"/>
      <c r="CI347" s="37" t="str"/>
      <c r="CJ347" s="37" t="str"/>
      <c r="CK347" s="37" t="str"/>
      <c r="CL347" s="37" t="str"/>
      <c r="CM347" s="37" t="str"/>
      <c r="CN347" s="37" t="str"/>
      <c r="CO347" s="37" t="str"/>
      <c r="CP347" s="37" t="str"/>
      <c r="CQ347" s="37" t="str"/>
      <c r="CR347" s="37" t="str"/>
      <c r="CS347" s="37" t="str"/>
      <c r="CT347" s="37" t="str"/>
      <c r="CU347" s="37" t="str"/>
      <c r="CV347" s="37" t="str"/>
      <c r="CW347" s="37" t="str"/>
      <c r="CX347" s="37" t="str"/>
      <c r="CY347" s="37" t="str"/>
      <c r="CZ347" s="37" t="str"/>
      <c r="DA347" s="37" t="str"/>
      <c r="DB347" s="37" t="str"/>
      <c r="DC347" s="37" t="str"/>
      <c r="DD347" s="37" t="str"/>
      <c r="DE347" s="37" t="str"/>
      <c r="DF347" s="37" t="str"/>
      <c r="DG347" s="37" t="str"/>
      <c r="DH347" s="37" t="str"/>
      <c r="DI347" s="37" t="str"/>
      <c r="DJ347" s="37" t="str"/>
      <c r="DK347" s="37" t="str"/>
      <c r="DL347" s="37" t="str"/>
      <c r="DM347" s="37" t="str"/>
      <c r="DN347" s="37" t="str"/>
      <c r="DO347" s="37" t="str"/>
      <c r="DP347" s="37" t="str"/>
      <c r="DQ347" s="37" t="str"/>
      <c r="DR347" s="37" t="str"/>
      <c r="DS347" s="37" t="str"/>
      <c r="DT347" s="37" t="str"/>
      <c r="DU347" s="37" t="str"/>
      <c r="DV347" s="37" t="str"/>
      <c r="DW347" s="37" t="str"/>
      <c r="DX347" s="37" t="str"/>
      <c r="DY347" s="37" t="str"/>
      <c r="DZ347" s="37" t="str"/>
      <c r="EA347" s="37" t="str"/>
      <c r="EB347" s="37" t="str"/>
      <c r="EC347" s="37" t="str"/>
      <c r="ED347" s="37" t="str"/>
      <c r="EE347" s="37" t="str"/>
      <c r="EF347" s="37" t="str"/>
      <c r="EG347" s="37" t="str"/>
      <c r="EH347" s="37" t="str"/>
      <c r="EI347" s="37" t="str"/>
      <c r="EJ347" s="37" t="str"/>
      <c r="EK347" s="37" t="str"/>
      <c r="EL347" s="37" t="str"/>
      <c r="EM347" s="37" t="str"/>
    </row>
    <row r="348">
      <c r="B348" s="37" t="str"/>
      <c r="C348" s="37" t="str"/>
      <c r="D348" s="37" t="str"/>
      <c r="E348" s="37" t="str"/>
      <c r="F348" s="37" t="str"/>
      <c r="G348" s="37" t="str"/>
      <c r="H348" s="37" t="str"/>
      <c r="I348" s="37" t="str"/>
      <c r="J348" s="37" t="str"/>
      <c r="K348" s="37" t="str"/>
      <c r="L348" s="37" t="str"/>
      <c r="M348" s="37" t="str"/>
      <c r="N348" s="37" t="str"/>
      <c r="O348" s="37" t="str"/>
      <c r="P348" s="37" t="str"/>
      <c r="Q348" s="37" t="str"/>
      <c r="R348" s="37" t="str"/>
      <c r="S348" s="37" t="str"/>
      <c r="T348" s="37" t="str"/>
      <c r="U348" s="37" t="str"/>
      <c r="V348" s="37" t="str"/>
      <c r="W348" s="37" t="str"/>
      <c r="X348" s="37" t="str"/>
      <c r="Y348" s="37" t="str"/>
      <c r="Z348" s="37" t="str"/>
      <c r="AA348" s="37" t="str"/>
      <c r="AB348" s="37" t="str"/>
      <c r="AC348" s="37" t="str"/>
      <c r="AD348" s="37" t="str"/>
      <c r="AE348" s="37" t="str"/>
      <c r="AF348" s="37" t="str"/>
      <c r="AG348" s="37" t="str"/>
      <c r="AH348" s="37" t="str"/>
      <c r="AI348" s="37" t="str"/>
      <c r="AJ348" s="37" t="str"/>
      <c r="AK348" s="37" t="str"/>
      <c r="AL348" s="37" t="str"/>
      <c r="AM348" s="37" t="str"/>
      <c r="AN348" s="37" t="str"/>
      <c r="AO348" s="37" t="str"/>
      <c r="AP348" s="37" t="str"/>
      <c r="AQ348" s="37" t="str"/>
      <c r="AR348" s="37" t="str"/>
      <c r="AS348" s="37" t="str"/>
      <c r="AT348" s="37" t="str"/>
      <c r="AU348" s="37" t="str"/>
      <c r="AV348" s="37" t="str"/>
      <c r="AW348" s="37" t="str"/>
      <c r="AX348" s="37" t="str"/>
      <c r="AY348" s="37" t="str"/>
      <c r="AZ348" s="37" t="str"/>
      <c r="BA348" s="37" t="str"/>
      <c r="BB348" s="37" t="str"/>
      <c r="BC348" s="37" t="str"/>
      <c r="BD348" s="37" t="str"/>
      <c r="BE348" s="37" t="str"/>
      <c r="BF348" s="37" t="str"/>
      <c r="BG348" s="37" t="str"/>
      <c r="BH348" s="37" t="str"/>
      <c r="BI348" s="37" t="str"/>
      <c r="BJ348" s="37" t="str"/>
      <c r="BK348" s="37" t="str"/>
      <c r="BL348" s="37" t="str"/>
      <c r="BM348" s="37" t="str"/>
      <c r="BN348" s="37" t="str"/>
      <c r="BO348" s="37" t="str"/>
      <c r="BP348" s="37" t="str"/>
      <c r="BQ348" s="37" t="str"/>
      <c r="BR348" s="37" t="str"/>
      <c r="BS348" s="37" t="str"/>
      <c r="BT348" s="37" t="str"/>
      <c r="BU348" s="37" t="str"/>
      <c r="BV348" s="37" t="str"/>
      <c r="BW348" s="37" t="str"/>
      <c r="BX348" s="37" t="str"/>
      <c r="BY348" s="37" t="str"/>
      <c r="BZ348" s="37" t="str"/>
      <c r="CA348" s="37" t="str"/>
      <c r="CB348" s="37" t="str"/>
      <c r="CC348" s="37" t="str"/>
      <c r="CD348" s="37" t="str"/>
      <c r="CE348" s="37" t="str"/>
      <c r="CF348" s="37" t="str"/>
      <c r="CG348" s="37" t="str"/>
      <c r="CH348" s="37" t="str"/>
      <c r="CI348" s="37" t="str"/>
      <c r="CJ348" s="37" t="str"/>
      <c r="CK348" s="37" t="str"/>
      <c r="CL348" s="37" t="str"/>
      <c r="CM348" s="37" t="str"/>
      <c r="CN348" s="37" t="str"/>
      <c r="CO348" s="37" t="str"/>
      <c r="CP348" s="37" t="str"/>
      <c r="CQ348" s="37" t="str"/>
      <c r="CR348" s="37" t="str"/>
      <c r="CS348" s="37" t="str"/>
      <c r="CT348" s="37" t="str"/>
      <c r="CU348" s="37" t="str"/>
      <c r="CV348" s="37" t="str"/>
      <c r="CW348" s="37" t="str"/>
      <c r="CX348" s="37" t="str"/>
      <c r="CY348" s="37" t="str"/>
      <c r="CZ348" s="37" t="str"/>
      <c r="DA348" s="37" t="str"/>
      <c r="DB348" s="37" t="str"/>
      <c r="DC348" s="37" t="str"/>
      <c r="DD348" s="37" t="str"/>
      <c r="DE348" s="37" t="str"/>
      <c r="DF348" s="37" t="str"/>
      <c r="DG348" s="37" t="str"/>
      <c r="DH348" s="37" t="str"/>
      <c r="DI348" s="37" t="str"/>
      <c r="DJ348" s="37" t="str"/>
      <c r="DK348" s="37" t="str"/>
      <c r="DL348" s="37" t="str"/>
      <c r="DM348" s="37" t="str"/>
      <c r="DN348" s="37" t="str"/>
      <c r="DO348" s="37" t="str"/>
      <c r="DP348" s="37" t="str"/>
      <c r="DQ348" s="37" t="str"/>
      <c r="DR348" s="37" t="str"/>
      <c r="DS348" s="37" t="str"/>
      <c r="DT348" s="37" t="str"/>
      <c r="DU348" s="37" t="str"/>
      <c r="DV348" s="37" t="str"/>
      <c r="DW348" s="37" t="str"/>
      <c r="DX348" s="37" t="str"/>
      <c r="DY348" s="37" t="str"/>
      <c r="DZ348" s="37" t="str"/>
      <c r="EA348" s="37" t="str"/>
      <c r="EB348" s="37" t="str"/>
      <c r="EC348" s="37" t="str"/>
      <c r="ED348" s="37" t="str"/>
      <c r="EE348" s="37" t="str"/>
      <c r="EF348" s="37" t="str"/>
      <c r="EG348" s="37" t="str"/>
      <c r="EH348" s="37" t="str"/>
      <c r="EI348" s="37" t="str"/>
      <c r="EJ348" s="37" t="str"/>
      <c r="EK348" s="37" t="str"/>
      <c r="EL348" s="37" t="str"/>
      <c r="EM348" s="37" t="str"/>
    </row>
    <row r="349">
      <c r="B349" s="37" t="str"/>
      <c r="C349" s="37" t="str"/>
      <c r="D349" s="37" t="str"/>
      <c r="E349" s="37" t="str"/>
      <c r="F349" s="37" t="str"/>
      <c r="G349" s="37" t="str"/>
      <c r="H349" s="37" t="str"/>
      <c r="I349" s="37" t="str"/>
      <c r="J349" s="37" t="str"/>
      <c r="K349" s="37" t="str"/>
      <c r="L349" s="37" t="str"/>
      <c r="M349" s="37" t="str"/>
      <c r="N349" s="37" t="str"/>
      <c r="O349" s="37" t="str"/>
      <c r="P349" s="37" t="str"/>
      <c r="Q349" s="37" t="str"/>
      <c r="R349" s="37" t="str"/>
      <c r="S349" s="37" t="str"/>
      <c r="T349" s="37" t="str"/>
      <c r="U349" s="37" t="str"/>
      <c r="V349" s="37" t="str"/>
      <c r="W349" s="37" t="str"/>
      <c r="X349" s="37" t="str"/>
      <c r="Y349" s="37" t="str"/>
      <c r="Z349" s="37" t="str"/>
      <c r="AA349" s="37" t="str"/>
      <c r="AB349" s="37" t="str"/>
      <c r="AC349" s="37" t="str"/>
      <c r="AD349" s="37" t="str"/>
      <c r="AE349" s="37" t="str"/>
      <c r="AF349" s="37" t="str"/>
      <c r="AG349" s="37" t="str"/>
      <c r="AH349" s="37" t="str"/>
      <c r="AI349" s="37" t="str"/>
      <c r="AJ349" s="37" t="str"/>
      <c r="AK349" s="37" t="str"/>
      <c r="AL349" s="37" t="str"/>
      <c r="AM349" s="37" t="str"/>
      <c r="AN349" s="37" t="str"/>
      <c r="AO349" s="37" t="str"/>
      <c r="AP349" s="37" t="str"/>
      <c r="AQ349" s="37" t="str"/>
      <c r="AR349" s="37" t="str"/>
      <c r="AS349" s="37" t="str"/>
      <c r="AT349" s="37" t="str"/>
      <c r="AU349" s="37" t="str"/>
      <c r="AV349" s="37" t="str"/>
      <c r="AW349" s="37" t="str"/>
      <c r="AX349" s="37" t="str"/>
      <c r="AY349" s="37" t="str"/>
      <c r="AZ349" s="37" t="str"/>
      <c r="BA349" s="37" t="str"/>
      <c r="BB349" s="37" t="str"/>
      <c r="BC349" s="37" t="str"/>
      <c r="BD349" s="37" t="str"/>
      <c r="BE349" s="37" t="str"/>
      <c r="BF349" s="37" t="str"/>
      <c r="BG349" s="37" t="str"/>
      <c r="BH349" s="37" t="str"/>
      <c r="BI349" s="37" t="str"/>
      <c r="BJ349" s="37" t="str"/>
      <c r="BK349" s="37" t="str"/>
      <c r="BL349" s="37" t="str"/>
      <c r="BM349" s="37" t="str"/>
      <c r="BN349" s="37" t="str"/>
      <c r="BO349" s="37" t="str"/>
      <c r="BP349" s="37" t="str"/>
      <c r="BQ349" s="37" t="str"/>
      <c r="BR349" s="37" t="str"/>
      <c r="BS349" s="37" t="str"/>
      <c r="BT349" s="37" t="str"/>
      <c r="BU349" s="37" t="str"/>
      <c r="BV349" s="37" t="str"/>
      <c r="BW349" s="37" t="str"/>
      <c r="BX349" s="37" t="str"/>
      <c r="BY349" s="37" t="str"/>
      <c r="BZ349" s="37" t="str"/>
      <c r="CA349" s="37" t="str"/>
      <c r="CB349" s="37" t="str"/>
      <c r="CC349" s="37" t="str"/>
      <c r="CD349" s="37" t="str"/>
      <c r="CE349" s="37" t="str"/>
      <c r="CF349" s="37" t="str"/>
      <c r="CG349" s="37" t="str"/>
      <c r="CH349" s="37" t="str"/>
      <c r="CI349" s="37" t="str"/>
      <c r="CJ349" s="37" t="str"/>
      <c r="CK349" s="37" t="str"/>
      <c r="CL349" s="37" t="str"/>
      <c r="CM349" s="37" t="str"/>
      <c r="CN349" s="37" t="str"/>
      <c r="CO349" s="37" t="str"/>
      <c r="CP349" s="37" t="str"/>
      <c r="CQ349" s="37" t="str"/>
      <c r="CR349" s="37" t="str"/>
      <c r="CS349" s="37" t="str"/>
      <c r="CT349" s="37" t="str"/>
      <c r="CU349" s="37" t="str"/>
      <c r="CV349" s="37" t="str"/>
      <c r="CW349" s="37" t="str"/>
      <c r="CX349" s="37" t="str"/>
      <c r="CY349" s="37" t="str"/>
      <c r="CZ349" s="37" t="str"/>
      <c r="DA349" s="37" t="str"/>
      <c r="DB349" s="37" t="str"/>
      <c r="DC349" s="37" t="str"/>
      <c r="DD349" s="37" t="str"/>
      <c r="DE349" s="37" t="str"/>
      <c r="DF349" s="37" t="str"/>
      <c r="DG349" s="37" t="str"/>
      <c r="DH349" s="37" t="str"/>
      <c r="DI349" s="37" t="str"/>
      <c r="DJ349" s="37" t="str"/>
      <c r="DK349" s="37" t="str"/>
      <c r="DL349" s="37" t="str"/>
      <c r="DM349" s="37" t="str"/>
      <c r="DN349" s="37" t="str"/>
      <c r="DO349" s="37" t="str"/>
      <c r="DP349" s="37" t="str"/>
      <c r="DQ349" s="37" t="str"/>
      <c r="DR349" s="37" t="str"/>
      <c r="DS349" s="37" t="str"/>
      <c r="DT349" s="37" t="str"/>
      <c r="DU349" s="37" t="str"/>
      <c r="DV349" s="37" t="str"/>
      <c r="DW349" s="37" t="str"/>
      <c r="DX349" s="37" t="str"/>
      <c r="DY349" s="37" t="str"/>
      <c r="DZ349" s="37" t="str"/>
      <c r="EA349" s="37" t="str"/>
      <c r="EB349" s="37" t="str"/>
      <c r="EC349" s="37" t="str"/>
      <c r="ED349" s="37" t="str"/>
      <c r="EE349" s="37" t="str"/>
      <c r="EF349" s="37" t="str"/>
      <c r="EG349" s="37" t="str"/>
      <c r="EH349" s="37" t="str"/>
      <c r="EI349" s="37" t="str"/>
      <c r="EJ349" s="37" t="str"/>
      <c r="EK349" s="37" t="str"/>
      <c r="EL349" s="37" t="str"/>
      <c r="EM349" s="37" t="str"/>
    </row>
    <row r="350">
      <c r="B350" s="37" t="str"/>
      <c r="C350" s="37" t="str"/>
      <c r="D350" s="37" t="str"/>
      <c r="E350" s="37" t="str"/>
      <c r="F350" s="37" t="str"/>
      <c r="G350" s="37" t="str"/>
      <c r="H350" s="37" t="str"/>
      <c r="I350" s="37" t="str"/>
      <c r="J350" s="37" t="str"/>
      <c r="K350" s="37" t="str"/>
      <c r="L350" s="37" t="str"/>
      <c r="M350" s="37" t="str"/>
      <c r="N350" s="37" t="str"/>
      <c r="O350" s="37" t="str"/>
      <c r="P350" s="37" t="str"/>
      <c r="Q350" s="37" t="str"/>
      <c r="R350" s="37" t="str"/>
      <c r="S350" s="37" t="str"/>
      <c r="T350" s="37" t="str"/>
      <c r="U350" s="37" t="str"/>
      <c r="V350" s="37" t="str"/>
      <c r="W350" s="37" t="str"/>
      <c r="X350" s="37" t="str"/>
      <c r="Y350" s="37" t="str"/>
      <c r="Z350" s="37" t="str"/>
      <c r="AA350" s="37" t="str"/>
      <c r="AB350" s="37" t="str"/>
      <c r="AC350" s="37" t="str"/>
      <c r="AD350" s="37" t="str"/>
      <c r="AE350" s="37" t="str"/>
      <c r="AF350" s="37" t="str"/>
      <c r="AG350" s="37" t="str"/>
      <c r="AH350" s="37" t="str"/>
      <c r="AI350" s="37" t="str"/>
      <c r="AJ350" s="37" t="str"/>
      <c r="AK350" s="37" t="str"/>
      <c r="AL350" s="37" t="str"/>
      <c r="AM350" s="37" t="str"/>
      <c r="AN350" s="37" t="str"/>
      <c r="AO350" s="37" t="str"/>
      <c r="AP350" s="37" t="str"/>
      <c r="AQ350" s="37" t="str"/>
      <c r="AR350" s="37" t="str"/>
      <c r="AS350" s="37" t="str"/>
      <c r="AT350" s="37" t="str"/>
      <c r="AU350" s="37" t="str"/>
      <c r="AV350" s="37" t="str"/>
      <c r="AW350" s="37" t="str"/>
      <c r="AX350" s="37" t="str"/>
      <c r="AY350" s="37" t="str"/>
      <c r="AZ350" s="37" t="str"/>
      <c r="BA350" s="37" t="str"/>
      <c r="BB350" s="37" t="str"/>
      <c r="BC350" s="37" t="str"/>
      <c r="BD350" s="37" t="str"/>
      <c r="BE350" s="37" t="str"/>
      <c r="BF350" s="37" t="str"/>
      <c r="BG350" s="37" t="str"/>
      <c r="BH350" s="37" t="str"/>
      <c r="BI350" s="37" t="str"/>
      <c r="BJ350" s="37" t="str"/>
      <c r="BK350" s="37" t="str"/>
      <c r="BL350" s="37" t="str"/>
      <c r="BM350" s="37" t="str"/>
      <c r="BN350" s="37" t="str"/>
      <c r="BO350" s="37" t="str"/>
      <c r="BP350" s="37" t="str"/>
      <c r="BQ350" s="37" t="str"/>
      <c r="BR350" s="37" t="str"/>
      <c r="BS350" s="37" t="str"/>
      <c r="BT350" s="37" t="str"/>
      <c r="BU350" s="37" t="str"/>
      <c r="BV350" s="37" t="str"/>
      <c r="BW350" s="37" t="str"/>
      <c r="BX350" s="37" t="str"/>
      <c r="BY350" s="37" t="str"/>
      <c r="BZ350" s="37" t="str"/>
      <c r="CA350" s="37" t="str"/>
      <c r="CB350" s="37" t="str"/>
      <c r="CC350" s="37" t="str"/>
      <c r="CD350" s="37" t="str"/>
      <c r="CE350" s="37" t="str"/>
      <c r="CF350" s="37" t="str"/>
      <c r="CG350" s="37" t="str"/>
      <c r="CH350" s="37" t="str"/>
      <c r="CI350" s="37" t="str"/>
      <c r="CJ350" s="37" t="str"/>
      <c r="CK350" s="37" t="str"/>
      <c r="CL350" s="37" t="str"/>
      <c r="CM350" s="37" t="str"/>
      <c r="CN350" s="37" t="str"/>
      <c r="CO350" s="37" t="str"/>
      <c r="CP350" s="37" t="str"/>
      <c r="CQ350" s="37" t="str"/>
      <c r="CR350" s="37" t="str"/>
      <c r="CS350" s="37" t="str"/>
      <c r="CT350" s="37" t="str"/>
      <c r="CU350" s="37" t="str"/>
      <c r="CV350" s="37" t="str"/>
      <c r="CW350" s="37" t="str"/>
      <c r="CX350" s="37" t="str"/>
      <c r="CY350" s="37" t="str"/>
      <c r="CZ350" s="37" t="str"/>
      <c r="DA350" s="37" t="str"/>
      <c r="DB350" s="37" t="str"/>
      <c r="DC350" s="37" t="str"/>
      <c r="DD350" s="37" t="str"/>
      <c r="DE350" s="37" t="str"/>
      <c r="DF350" s="37" t="str"/>
      <c r="DG350" s="37" t="str"/>
      <c r="DH350" s="37" t="str"/>
      <c r="DI350" s="37" t="str"/>
      <c r="DJ350" s="37" t="str"/>
      <c r="DK350" s="37" t="str"/>
      <c r="DL350" s="37" t="str"/>
      <c r="DM350" s="37" t="str"/>
      <c r="DN350" s="37" t="str"/>
      <c r="DO350" s="37" t="str"/>
      <c r="DP350" s="37" t="str"/>
      <c r="DQ350" s="37" t="str"/>
      <c r="DR350" s="37" t="str"/>
      <c r="DS350" s="37" t="str"/>
      <c r="DT350" s="37" t="str"/>
      <c r="DU350" s="37" t="str"/>
      <c r="DV350" s="37" t="str"/>
      <c r="DW350" s="37" t="str"/>
      <c r="DX350" s="37" t="str"/>
      <c r="DY350" s="37" t="str"/>
      <c r="DZ350" s="37" t="str"/>
      <c r="EA350" s="37" t="str"/>
      <c r="EB350" s="37" t="str"/>
      <c r="EC350" s="37" t="str"/>
      <c r="ED350" s="37" t="str"/>
      <c r="EE350" s="37" t="str"/>
      <c r="EF350" s="37" t="str"/>
      <c r="EG350" s="37" t="str"/>
      <c r="EH350" s="37" t="str"/>
      <c r="EI350" s="37" t="str"/>
      <c r="EJ350" s="37" t="str"/>
      <c r="EK350" s="37" t="str"/>
      <c r="EL350" s="37" t="str"/>
      <c r="EM350" s="37" t="str"/>
    </row>
    <row r="351">
      <c r="B351" s="37" t="str"/>
      <c r="C351" s="37" t="str"/>
      <c r="D351" s="37" t="str"/>
      <c r="E351" s="37" t="str"/>
      <c r="F351" s="37" t="str"/>
      <c r="G351" s="37" t="str"/>
      <c r="H351" s="37" t="str"/>
      <c r="I351" s="37" t="str"/>
      <c r="J351" s="37" t="str"/>
      <c r="K351" s="37" t="str"/>
      <c r="L351" s="37" t="str"/>
      <c r="M351" s="37" t="str"/>
      <c r="N351" s="37" t="str"/>
      <c r="O351" s="37" t="str"/>
      <c r="P351" s="37" t="str"/>
      <c r="Q351" s="37" t="str"/>
      <c r="R351" s="37" t="str"/>
      <c r="S351" s="37" t="str"/>
      <c r="T351" s="37" t="str"/>
      <c r="U351" s="37" t="str"/>
      <c r="V351" s="37" t="str"/>
      <c r="W351" s="37" t="str"/>
      <c r="X351" s="37" t="str"/>
      <c r="Y351" s="37" t="str"/>
      <c r="Z351" s="37" t="str"/>
      <c r="AA351" s="37" t="str"/>
      <c r="AB351" s="37" t="str"/>
      <c r="AC351" s="37" t="str"/>
      <c r="AD351" s="37" t="str"/>
      <c r="AE351" s="37" t="str"/>
      <c r="AF351" s="37" t="str"/>
      <c r="AG351" s="37" t="str"/>
      <c r="AH351" s="37" t="str"/>
      <c r="AI351" s="37" t="str"/>
      <c r="AJ351" s="37" t="str"/>
      <c r="AK351" s="37" t="str"/>
      <c r="AL351" s="37" t="str"/>
      <c r="AM351" s="37" t="str"/>
      <c r="AN351" s="37" t="str"/>
      <c r="AO351" s="37" t="str"/>
      <c r="AP351" s="37" t="str"/>
      <c r="AQ351" s="37" t="str"/>
      <c r="AR351" s="37" t="str"/>
      <c r="AS351" s="37" t="str"/>
      <c r="AT351" s="37" t="str"/>
      <c r="AU351" s="37" t="str"/>
      <c r="AV351" s="37" t="str"/>
      <c r="AW351" s="37" t="str"/>
      <c r="AX351" s="37" t="str"/>
      <c r="AY351" s="37" t="str"/>
      <c r="AZ351" s="37" t="str"/>
      <c r="BA351" s="37" t="str"/>
      <c r="BB351" s="37" t="str"/>
      <c r="BC351" s="37" t="str"/>
      <c r="BD351" s="37" t="str"/>
      <c r="BE351" s="37" t="str"/>
      <c r="BF351" s="37" t="str"/>
      <c r="BG351" s="37" t="str"/>
      <c r="BH351" s="37" t="str"/>
      <c r="BI351" s="37" t="str"/>
      <c r="BJ351" s="37" t="str"/>
      <c r="BK351" s="37" t="str"/>
      <c r="BL351" s="37" t="str"/>
      <c r="BM351" s="37" t="str"/>
      <c r="BN351" s="37" t="str"/>
      <c r="BO351" s="37" t="str"/>
      <c r="BP351" s="37" t="str"/>
      <c r="BQ351" s="37" t="str"/>
      <c r="BR351" s="37" t="str"/>
      <c r="BS351" s="37" t="str"/>
      <c r="BT351" s="37" t="str"/>
      <c r="BU351" s="37" t="str"/>
      <c r="BV351" s="37" t="str"/>
      <c r="BW351" s="37" t="str"/>
      <c r="BX351" s="37" t="str"/>
      <c r="BY351" s="37" t="str"/>
      <c r="BZ351" s="37" t="str"/>
      <c r="CA351" s="37" t="str"/>
      <c r="CB351" s="37" t="str"/>
      <c r="CC351" s="37" t="str"/>
      <c r="CD351" s="37" t="str"/>
      <c r="CE351" s="37" t="str"/>
      <c r="CF351" s="37" t="str"/>
      <c r="CG351" s="37" t="str"/>
      <c r="CH351" s="37" t="str"/>
      <c r="CI351" s="37" t="str"/>
      <c r="CJ351" s="37" t="str"/>
      <c r="CK351" s="37" t="str"/>
      <c r="CL351" s="37" t="str"/>
      <c r="CM351" s="37" t="str"/>
      <c r="CN351" s="37" t="str"/>
      <c r="CO351" s="37" t="str"/>
      <c r="CP351" s="37" t="str"/>
      <c r="CQ351" s="37" t="str"/>
      <c r="CR351" s="37" t="str"/>
      <c r="CS351" s="37" t="str"/>
      <c r="CT351" s="37" t="str"/>
      <c r="CU351" s="37" t="str"/>
      <c r="CV351" s="37" t="str"/>
      <c r="CW351" s="37" t="str"/>
      <c r="CX351" s="37" t="str"/>
      <c r="CY351" s="37" t="str"/>
      <c r="CZ351" s="37" t="str"/>
      <c r="DA351" s="37" t="str"/>
      <c r="DB351" s="37" t="str"/>
      <c r="DC351" s="37" t="str"/>
      <c r="DD351" s="37" t="str"/>
      <c r="DE351" s="37" t="str"/>
      <c r="DF351" s="37" t="str"/>
      <c r="DG351" s="37" t="str"/>
      <c r="DH351" s="37" t="str"/>
      <c r="DI351" s="37" t="str"/>
      <c r="DJ351" s="37" t="str"/>
      <c r="DK351" s="37" t="str"/>
      <c r="DL351" s="37" t="str"/>
      <c r="DM351" s="37" t="str"/>
      <c r="DN351" s="37" t="str"/>
      <c r="DO351" s="37" t="str"/>
      <c r="DP351" s="37" t="str"/>
      <c r="DQ351" s="37" t="str"/>
      <c r="DR351" s="37" t="str"/>
      <c r="DS351" s="37" t="str"/>
      <c r="DT351" s="37" t="str"/>
      <c r="DU351" s="37" t="str"/>
      <c r="DV351" s="37" t="str"/>
      <c r="DW351" s="37" t="str"/>
      <c r="DX351" s="37" t="str"/>
      <c r="DY351" s="37" t="str"/>
      <c r="DZ351" s="37" t="str"/>
      <c r="EA351" s="37" t="str"/>
      <c r="EB351" s="37" t="str"/>
      <c r="EC351" s="37" t="str"/>
      <c r="ED351" s="37" t="str"/>
      <c r="EE351" s="37" t="str"/>
      <c r="EF351" s="37" t="str"/>
      <c r="EG351" s="37" t="str"/>
      <c r="EH351" s="37" t="str"/>
      <c r="EI351" s="37" t="str"/>
      <c r="EJ351" s="37" t="str"/>
      <c r="EK351" s="37" t="str"/>
      <c r="EL351" s="37" t="str"/>
      <c r="EM351" s="37" t="str"/>
    </row>
    <row r="352">
      <c r="B352" s="37" t="str"/>
      <c r="C352" s="37" t="str"/>
      <c r="D352" s="37" t="str"/>
      <c r="E352" s="37" t="str"/>
      <c r="F352" s="37" t="str"/>
      <c r="G352" s="37" t="str"/>
      <c r="H352" s="37" t="str"/>
      <c r="I352" s="37" t="str"/>
      <c r="J352" s="37" t="str"/>
      <c r="K352" s="37" t="str"/>
      <c r="L352" s="37" t="str"/>
      <c r="M352" s="37" t="str"/>
      <c r="N352" s="37" t="str"/>
      <c r="O352" s="37" t="str"/>
      <c r="P352" s="37" t="str"/>
      <c r="Q352" s="37" t="str"/>
      <c r="R352" s="37" t="str"/>
      <c r="S352" s="37" t="str"/>
      <c r="T352" s="37" t="str"/>
      <c r="U352" s="37" t="str"/>
      <c r="V352" s="37" t="str"/>
      <c r="W352" s="37" t="str"/>
      <c r="X352" s="37" t="str"/>
      <c r="Y352" s="37" t="str"/>
      <c r="Z352" s="37" t="str"/>
      <c r="AA352" s="37" t="str"/>
      <c r="AB352" s="37" t="str"/>
      <c r="AC352" s="37" t="str"/>
      <c r="AD352" s="37" t="str"/>
      <c r="AE352" s="37" t="str"/>
      <c r="AF352" s="37" t="str"/>
      <c r="AG352" s="37" t="str"/>
      <c r="AH352" s="37" t="str"/>
      <c r="AI352" s="37" t="str"/>
      <c r="AJ352" s="37" t="str"/>
      <c r="AK352" s="37" t="str"/>
      <c r="AL352" s="37" t="str"/>
      <c r="AM352" s="37" t="str"/>
      <c r="AN352" s="37" t="str"/>
      <c r="AO352" s="37" t="str"/>
      <c r="AP352" s="37" t="str"/>
      <c r="AQ352" s="37" t="str"/>
      <c r="AR352" s="37" t="str"/>
      <c r="AS352" s="37" t="str"/>
      <c r="AT352" s="37" t="str"/>
      <c r="AU352" s="37" t="str"/>
      <c r="AV352" s="37" t="str"/>
      <c r="AW352" s="37" t="str"/>
      <c r="AX352" s="37" t="str"/>
      <c r="AY352" s="37" t="str"/>
      <c r="AZ352" s="37" t="str"/>
      <c r="BA352" s="37" t="str"/>
      <c r="BB352" s="37" t="str"/>
      <c r="BC352" s="37" t="str"/>
      <c r="BD352" s="37" t="str"/>
      <c r="BE352" s="37" t="str"/>
      <c r="BF352" s="37" t="str"/>
      <c r="BG352" s="37" t="str"/>
      <c r="BH352" s="37" t="str"/>
      <c r="BI352" s="37" t="str"/>
      <c r="BJ352" s="37" t="str"/>
      <c r="BK352" s="37" t="str"/>
      <c r="BL352" s="37" t="str"/>
      <c r="BM352" s="37" t="str"/>
      <c r="BN352" s="37" t="str"/>
      <c r="BO352" s="37" t="str"/>
      <c r="BP352" s="37" t="str"/>
      <c r="BQ352" s="37" t="str"/>
      <c r="BR352" s="37" t="str"/>
      <c r="BS352" s="37" t="str"/>
      <c r="BT352" s="37" t="str"/>
      <c r="BU352" s="37" t="str"/>
      <c r="BV352" s="37" t="str"/>
      <c r="BW352" s="37" t="str"/>
      <c r="BX352" s="37" t="str"/>
      <c r="BY352" s="37" t="str"/>
      <c r="BZ352" s="37" t="str"/>
      <c r="CA352" s="37" t="str"/>
      <c r="CB352" s="37" t="str"/>
      <c r="CC352" s="37" t="str"/>
      <c r="CD352" s="37" t="str"/>
      <c r="CE352" s="37" t="str"/>
      <c r="CF352" s="37" t="str"/>
      <c r="CG352" s="37" t="str"/>
      <c r="CH352" s="37" t="str"/>
      <c r="CI352" s="37" t="str"/>
      <c r="CJ352" s="37" t="str"/>
      <c r="CK352" s="37" t="str"/>
      <c r="CL352" s="37" t="str"/>
      <c r="CM352" s="37" t="str"/>
      <c r="CN352" s="37" t="str"/>
      <c r="CO352" s="37" t="str"/>
      <c r="CP352" s="37" t="str"/>
      <c r="CQ352" s="37" t="str"/>
      <c r="CR352" s="37" t="str"/>
      <c r="CS352" s="37" t="str"/>
      <c r="CT352" s="37" t="str"/>
      <c r="CU352" s="37" t="str"/>
      <c r="CV352" s="37" t="str"/>
      <c r="CW352" s="37" t="str"/>
      <c r="CX352" s="37" t="str"/>
      <c r="CY352" s="37" t="str"/>
      <c r="CZ352" s="37" t="str"/>
      <c r="DA352" s="37" t="str"/>
      <c r="DB352" s="37" t="str"/>
      <c r="DC352" s="37" t="str"/>
      <c r="DD352" s="37" t="str"/>
      <c r="DE352" s="37" t="str"/>
      <c r="DF352" s="37" t="str"/>
      <c r="DG352" s="37" t="str"/>
      <c r="DH352" s="37" t="str"/>
      <c r="DI352" s="37" t="str"/>
      <c r="DJ352" s="37" t="str"/>
      <c r="DK352" s="37" t="str"/>
      <c r="DL352" s="37" t="str"/>
      <c r="DM352" s="37" t="str"/>
      <c r="DN352" s="37" t="str"/>
      <c r="DO352" s="37" t="str"/>
      <c r="DP352" s="37" t="str"/>
      <c r="DQ352" s="37" t="str"/>
      <c r="DR352" s="37" t="str"/>
      <c r="DS352" s="37" t="str"/>
      <c r="DT352" s="37" t="str"/>
      <c r="DU352" s="37" t="str"/>
      <c r="DV352" s="37" t="str"/>
      <c r="DW352" s="37" t="str"/>
      <c r="DX352" s="37" t="str"/>
      <c r="DY352" s="37" t="str"/>
      <c r="DZ352" s="37" t="str"/>
      <c r="EA352" s="37" t="str"/>
      <c r="EB352" s="37" t="str"/>
      <c r="EC352" s="37" t="str"/>
      <c r="ED352" s="37" t="str"/>
      <c r="EE352" s="37" t="str"/>
      <c r="EF352" s="37" t="str"/>
      <c r="EG352" s="37" t="str"/>
      <c r="EH352" s="37" t="str"/>
      <c r="EI352" s="37" t="str"/>
      <c r="EJ352" s="37" t="str"/>
      <c r="EK352" s="37" t="str"/>
      <c r="EL352" s="37" t="str"/>
      <c r="EM352" s="37" t="str"/>
    </row>
    <row r="353">
      <c r="B353" s="37" t="str"/>
      <c r="C353" s="37" t="str"/>
      <c r="D353" s="37" t="str"/>
      <c r="E353" s="37" t="str"/>
      <c r="F353" s="37" t="str"/>
      <c r="G353" s="37" t="str"/>
      <c r="H353" s="37" t="str"/>
      <c r="I353" s="37" t="str"/>
      <c r="J353" s="37" t="str"/>
      <c r="K353" s="37" t="str"/>
      <c r="L353" s="37" t="str"/>
      <c r="M353" s="37" t="str"/>
      <c r="N353" s="37" t="str"/>
      <c r="O353" s="37" t="str"/>
      <c r="P353" s="37" t="str"/>
      <c r="Q353" s="37" t="str"/>
      <c r="R353" s="37" t="str"/>
      <c r="S353" s="37" t="str"/>
      <c r="T353" s="37" t="str"/>
      <c r="U353" s="37" t="str"/>
      <c r="V353" s="37" t="str"/>
      <c r="W353" s="37" t="str"/>
      <c r="X353" s="37" t="str"/>
      <c r="Y353" s="37" t="str"/>
      <c r="Z353" s="37" t="str"/>
      <c r="AA353" s="37" t="str"/>
      <c r="AB353" s="37" t="str"/>
      <c r="AC353" s="37" t="str"/>
      <c r="AD353" s="37" t="str"/>
      <c r="AE353" s="37" t="str"/>
      <c r="AF353" s="37" t="str"/>
      <c r="AG353" s="37" t="str"/>
      <c r="AH353" s="37" t="str"/>
      <c r="AI353" s="37" t="str"/>
      <c r="AJ353" s="37" t="str"/>
      <c r="AK353" s="37" t="str"/>
      <c r="AL353" s="37" t="str"/>
      <c r="AM353" s="37" t="str"/>
      <c r="AN353" s="37" t="str"/>
      <c r="AO353" s="37" t="str"/>
      <c r="AP353" s="37" t="str"/>
      <c r="AQ353" s="37" t="str"/>
      <c r="AR353" s="37" t="str"/>
      <c r="AS353" s="37" t="str"/>
      <c r="AT353" s="37" t="str"/>
      <c r="AU353" s="37" t="str"/>
      <c r="AV353" s="37" t="str"/>
      <c r="AW353" s="37" t="str"/>
      <c r="AX353" s="37" t="str"/>
      <c r="AY353" s="37" t="str"/>
      <c r="AZ353" s="37" t="str"/>
      <c r="BA353" s="37" t="str"/>
      <c r="BB353" s="37" t="str"/>
      <c r="BC353" s="37" t="str"/>
      <c r="BD353" s="37" t="str"/>
      <c r="BE353" s="37" t="str"/>
      <c r="BF353" s="37" t="str"/>
      <c r="BG353" s="37" t="str"/>
      <c r="BH353" s="37" t="str"/>
      <c r="BI353" s="37" t="str"/>
      <c r="BJ353" s="37" t="str"/>
      <c r="BK353" s="37" t="str"/>
      <c r="BL353" s="37" t="str"/>
      <c r="BM353" s="37" t="str"/>
      <c r="BN353" s="37" t="str"/>
      <c r="BO353" s="37" t="str"/>
      <c r="BP353" s="37" t="str"/>
      <c r="BQ353" s="37" t="str"/>
      <c r="BR353" s="37" t="str"/>
      <c r="BS353" s="37" t="str"/>
      <c r="BT353" s="37" t="str"/>
      <c r="BU353" s="37" t="str"/>
      <c r="BV353" s="37" t="str"/>
      <c r="BW353" s="37" t="str"/>
      <c r="BX353" s="37" t="str"/>
      <c r="BY353" s="37" t="str"/>
      <c r="BZ353" s="37" t="str"/>
      <c r="CA353" s="37" t="str"/>
      <c r="CB353" s="37" t="str"/>
      <c r="CC353" s="37" t="str"/>
      <c r="CD353" s="37" t="str"/>
      <c r="CE353" s="37" t="str"/>
      <c r="CF353" s="37" t="str"/>
      <c r="CG353" s="37" t="str"/>
      <c r="CH353" s="37" t="str"/>
      <c r="CI353" s="37" t="str"/>
      <c r="CJ353" s="37" t="str"/>
      <c r="CK353" s="37" t="str"/>
      <c r="CL353" s="37" t="str"/>
      <c r="CM353" s="37" t="str"/>
      <c r="CN353" s="37" t="str"/>
      <c r="CO353" s="37" t="str"/>
      <c r="CP353" s="37" t="str"/>
      <c r="CQ353" s="37" t="str"/>
      <c r="CR353" s="37" t="str"/>
      <c r="CS353" s="37" t="str"/>
      <c r="CT353" s="37" t="str"/>
      <c r="CU353" s="37" t="str"/>
      <c r="CV353" s="37" t="str"/>
      <c r="CW353" s="37" t="str"/>
      <c r="CX353" s="37" t="str"/>
      <c r="CY353" s="37" t="str"/>
      <c r="CZ353" s="37" t="str"/>
      <c r="DA353" s="37" t="str"/>
      <c r="DB353" s="37" t="str"/>
      <c r="DC353" s="37" t="str"/>
      <c r="DD353" s="37" t="str"/>
      <c r="DE353" s="37" t="str"/>
      <c r="DF353" s="37" t="str"/>
      <c r="DG353" s="37" t="str"/>
      <c r="DH353" s="37" t="str"/>
      <c r="DI353" s="37" t="str"/>
      <c r="DJ353" s="37" t="str"/>
      <c r="DK353" s="37" t="str"/>
      <c r="DL353" s="37" t="str"/>
      <c r="DM353" s="37" t="str"/>
      <c r="DN353" s="37" t="str"/>
      <c r="DO353" s="37" t="str"/>
      <c r="DP353" s="37" t="str"/>
      <c r="DQ353" s="37" t="str"/>
      <c r="DR353" s="37" t="str"/>
      <c r="DS353" s="37" t="str"/>
      <c r="DT353" s="37" t="str"/>
      <c r="DU353" s="37" t="str"/>
      <c r="DV353" s="37" t="str"/>
      <c r="DW353" s="37" t="str"/>
      <c r="DX353" s="37" t="str"/>
      <c r="DY353" s="37" t="str"/>
      <c r="DZ353" s="37" t="str"/>
      <c r="EA353" s="37" t="str"/>
      <c r="EB353" s="37" t="str"/>
      <c r="EC353" s="37" t="str"/>
      <c r="ED353" s="37" t="str"/>
      <c r="EE353" s="37" t="str"/>
      <c r="EF353" s="37" t="str"/>
      <c r="EG353" s="37" t="str"/>
      <c r="EH353" s="37" t="str"/>
      <c r="EI353" s="37" t="str"/>
      <c r="EJ353" s="37" t="str"/>
      <c r="EK353" s="37" t="str"/>
      <c r="EL353" s="37" t="str"/>
      <c r="EM353" s="37" t="str"/>
    </row>
    <row r="354">
      <c r="B354" s="37" t="str"/>
      <c r="C354" s="37" t="str"/>
      <c r="D354" s="37" t="str"/>
      <c r="E354" s="37" t="str"/>
      <c r="F354" s="37" t="str"/>
      <c r="G354" s="37" t="str"/>
      <c r="H354" s="37" t="str"/>
      <c r="I354" s="37" t="str"/>
      <c r="J354" s="37" t="str"/>
      <c r="K354" s="37" t="str"/>
      <c r="L354" s="37" t="str"/>
      <c r="M354" s="37" t="str"/>
      <c r="N354" s="37" t="str"/>
      <c r="O354" s="37" t="str"/>
      <c r="P354" s="37" t="str"/>
      <c r="Q354" s="37" t="str"/>
      <c r="R354" s="37" t="str"/>
      <c r="S354" s="37" t="str"/>
      <c r="T354" s="37" t="str"/>
      <c r="U354" s="37" t="str"/>
      <c r="V354" s="37" t="str"/>
      <c r="W354" s="37" t="str"/>
      <c r="X354" s="37" t="str"/>
      <c r="Y354" s="37" t="str"/>
      <c r="Z354" s="37" t="str"/>
      <c r="AA354" s="37" t="str"/>
      <c r="AB354" s="37" t="str"/>
      <c r="AC354" s="37" t="str"/>
      <c r="AD354" s="37" t="str"/>
      <c r="AE354" s="37" t="str"/>
      <c r="AF354" s="37" t="str"/>
      <c r="AG354" s="37" t="str"/>
      <c r="AH354" s="37" t="str"/>
      <c r="AI354" s="37" t="str"/>
      <c r="AJ354" s="37" t="str"/>
      <c r="AK354" s="37" t="str"/>
      <c r="AL354" s="37" t="str"/>
      <c r="AM354" s="37" t="str"/>
      <c r="AN354" s="37" t="str"/>
      <c r="AO354" s="37" t="str"/>
      <c r="AP354" s="37" t="str"/>
      <c r="AQ354" s="37" t="str"/>
      <c r="AR354" s="37" t="str"/>
      <c r="AS354" s="37" t="str"/>
      <c r="AT354" s="37" t="str"/>
      <c r="AU354" s="37" t="str"/>
      <c r="AV354" s="37" t="str"/>
      <c r="AW354" s="37" t="str"/>
      <c r="AX354" s="37" t="str"/>
      <c r="AY354" s="37" t="str"/>
      <c r="AZ354" s="37" t="str"/>
      <c r="BA354" s="37" t="str"/>
      <c r="BB354" s="37" t="str"/>
      <c r="BC354" s="37" t="str"/>
      <c r="BD354" s="37" t="str"/>
      <c r="BE354" s="37" t="str"/>
      <c r="BF354" s="37" t="str"/>
      <c r="BG354" s="37" t="str"/>
      <c r="BH354" s="37" t="str"/>
      <c r="BI354" s="37" t="str"/>
      <c r="BJ354" s="37" t="str"/>
      <c r="BK354" s="37" t="str"/>
      <c r="BL354" s="37" t="str"/>
      <c r="BM354" s="37" t="str"/>
      <c r="BN354" s="37" t="str"/>
      <c r="BO354" s="37" t="str"/>
      <c r="BP354" s="37" t="str"/>
      <c r="BQ354" s="37" t="str"/>
      <c r="BR354" s="37" t="str"/>
      <c r="BS354" s="37" t="str"/>
      <c r="BT354" s="37" t="str"/>
      <c r="BU354" s="37" t="str"/>
      <c r="BV354" s="37" t="str"/>
      <c r="BW354" s="37" t="str"/>
      <c r="BX354" s="37" t="str"/>
      <c r="BY354" s="37" t="str"/>
      <c r="BZ354" s="37" t="str"/>
      <c r="CA354" s="37" t="str"/>
      <c r="CB354" s="37" t="str"/>
      <c r="CC354" s="37" t="str"/>
      <c r="CD354" s="37" t="str"/>
      <c r="CE354" s="37" t="str"/>
      <c r="CF354" s="37" t="str"/>
      <c r="CG354" s="37" t="str"/>
      <c r="CH354" s="37" t="str"/>
      <c r="CI354" s="37" t="str"/>
      <c r="CJ354" s="37" t="str"/>
      <c r="CK354" s="37" t="str"/>
      <c r="CL354" s="37" t="str"/>
      <c r="CM354" s="37" t="str"/>
      <c r="CN354" s="37" t="str"/>
      <c r="CO354" s="37" t="str"/>
      <c r="CP354" s="37" t="str"/>
      <c r="CQ354" s="37" t="str"/>
      <c r="CR354" s="37" t="str"/>
      <c r="CS354" s="37" t="str"/>
      <c r="CT354" s="37" t="str"/>
      <c r="CU354" s="37" t="str"/>
      <c r="CV354" s="37" t="str"/>
      <c r="CW354" s="37" t="str"/>
      <c r="CX354" s="37" t="str"/>
      <c r="CY354" s="37" t="str"/>
      <c r="CZ354" s="37" t="str"/>
      <c r="DA354" s="37" t="str"/>
      <c r="DB354" s="37" t="str"/>
      <c r="DC354" s="37" t="str"/>
      <c r="DD354" s="37" t="str"/>
      <c r="DE354" s="37" t="str"/>
      <c r="DF354" s="37" t="str"/>
      <c r="DG354" s="37" t="str"/>
      <c r="DH354" s="37" t="str"/>
      <c r="DI354" s="37" t="str"/>
      <c r="DJ354" s="37" t="str"/>
      <c r="DK354" s="37" t="str"/>
      <c r="DL354" s="37" t="str"/>
      <c r="DM354" s="37" t="str"/>
      <c r="DN354" s="37" t="str"/>
      <c r="DO354" s="37" t="str"/>
      <c r="DP354" s="37" t="str"/>
      <c r="DQ354" s="37" t="str"/>
      <c r="DR354" s="37" t="str"/>
      <c r="DS354" s="37" t="str"/>
      <c r="DT354" s="37" t="str"/>
      <c r="DU354" s="37" t="str"/>
      <c r="DV354" s="37" t="str"/>
      <c r="DW354" s="37" t="str"/>
      <c r="DX354" s="37" t="str"/>
      <c r="DY354" s="37" t="str"/>
      <c r="DZ354" s="37" t="str"/>
      <c r="EA354" s="37" t="str"/>
      <c r="EB354" s="37" t="str"/>
      <c r="EC354" s="37" t="str"/>
      <c r="ED354" s="37" t="str"/>
      <c r="EE354" s="37" t="str"/>
      <c r="EF354" s="37" t="str"/>
      <c r="EG354" s="37" t="str"/>
      <c r="EH354" s="37" t="str"/>
      <c r="EI354" s="37" t="str"/>
      <c r="EJ354" s="37" t="str"/>
      <c r="EK354" s="37" t="str"/>
      <c r="EL354" s="37" t="str"/>
      <c r="EM354" s="37" t="str"/>
    </row>
    <row r="355">
      <c r="B355" s="37" t="str"/>
      <c r="C355" s="37" t="str"/>
      <c r="D355" s="37" t="str"/>
      <c r="E355" s="37" t="str"/>
      <c r="F355" s="37" t="str"/>
      <c r="G355" s="37" t="str"/>
      <c r="H355" s="37" t="str"/>
      <c r="I355" s="37" t="str"/>
      <c r="J355" s="37" t="str"/>
      <c r="K355" s="37" t="str"/>
      <c r="L355" s="37" t="str"/>
      <c r="M355" s="37" t="str"/>
      <c r="N355" s="37" t="str"/>
      <c r="O355" s="37" t="str"/>
      <c r="P355" s="37" t="str"/>
      <c r="Q355" s="37" t="str"/>
      <c r="R355" s="37" t="str"/>
      <c r="S355" s="37" t="str"/>
      <c r="T355" s="37" t="str"/>
      <c r="U355" s="37" t="str"/>
      <c r="V355" s="37" t="str"/>
      <c r="W355" s="37" t="str"/>
      <c r="X355" s="37" t="str"/>
      <c r="Y355" s="37" t="str"/>
      <c r="Z355" s="37" t="str"/>
      <c r="AA355" s="37" t="str"/>
      <c r="AB355" s="37" t="str"/>
      <c r="AC355" s="37" t="str"/>
      <c r="AD355" s="37" t="str"/>
      <c r="AE355" s="37" t="str"/>
      <c r="AF355" s="37" t="str"/>
      <c r="AG355" s="37" t="str"/>
      <c r="AH355" s="37" t="str"/>
      <c r="AI355" s="37" t="str"/>
      <c r="AJ355" s="37" t="str"/>
      <c r="AK355" s="37" t="str"/>
      <c r="AL355" s="37" t="str"/>
      <c r="AM355" s="37" t="str"/>
      <c r="AN355" s="37" t="str"/>
      <c r="AO355" s="37" t="str"/>
      <c r="AP355" s="37" t="str"/>
      <c r="AQ355" s="37" t="str"/>
      <c r="AR355" s="37" t="str"/>
      <c r="AS355" s="37" t="str"/>
      <c r="AT355" s="37" t="str"/>
      <c r="AU355" s="37" t="str"/>
      <c r="AV355" s="37" t="str"/>
      <c r="AW355" s="37" t="str"/>
      <c r="AX355" s="37" t="str"/>
      <c r="AY355" s="37" t="str"/>
      <c r="AZ355" s="37" t="str"/>
      <c r="BA355" s="37" t="str"/>
      <c r="BB355" s="37" t="str"/>
      <c r="BC355" s="37" t="str"/>
      <c r="BD355" s="37" t="str"/>
      <c r="BE355" s="37" t="str"/>
      <c r="BF355" s="37" t="str"/>
      <c r="BG355" s="37" t="str"/>
      <c r="BH355" s="37" t="str"/>
      <c r="BI355" s="37" t="str"/>
      <c r="BJ355" s="37" t="str"/>
      <c r="BK355" s="37" t="str"/>
      <c r="BL355" s="37" t="str"/>
      <c r="BM355" s="37" t="str"/>
      <c r="BN355" s="37" t="str"/>
      <c r="BO355" s="37" t="str"/>
      <c r="BP355" s="37" t="str"/>
      <c r="BQ355" s="37" t="str"/>
      <c r="BR355" s="37" t="str"/>
      <c r="BS355" s="37" t="str"/>
      <c r="BT355" s="37" t="str"/>
      <c r="BU355" s="37" t="str"/>
      <c r="BV355" s="37" t="str"/>
      <c r="BW355" s="37" t="str"/>
      <c r="BX355" s="37" t="str"/>
      <c r="BY355" s="37" t="str"/>
      <c r="BZ355" s="37" t="str"/>
      <c r="CA355" s="37" t="str"/>
      <c r="CB355" s="37" t="str"/>
      <c r="CC355" s="37" t="str"/>
      <c r="CD355" s="37" t="str"/>
      <c r="CE355" s="37" t="str"/>
      <c r="CF355" s="37" t="str"/>
      <c r="CG355" s="37" t="str"/>
      <c r="CH355" s="37" t="str"/>
      <c r="CI355" s="37" t="str"/>
      <c r="CJ355" s="37" t="str"/>
      <c r="CK355" s="37" t="str"/>
      <c r="CL355" s="37" t="str"/>
      <c r="CM355" s="37" t="str"/>
      <c r="CN355" s="37" t="str"/>
      <c r="CO355" s="37" t="str"/>
      <c r="CP355" s="37" t="str"/>
      <c r="CQ355" s="37" t="str"/>
      <c r="CR355" s="37" t="str"/>
      <c r="CS355" s="37" t="str"/>
      <c r="CT355" s="37" t="str"/>
      <c r="CU355" s="37" t="str"/>
      <c r="CV355" s="37" t="str"/>
      <c r="CW355" s="37" t="str"/>
      <c r="CX355" s="37" t="str"/>
      <c r="CY355" s="37" t="str"/>
      <c r="CZ355" s="37" t="str"/>
      <c r="DA355" s="37" t="str"/>
      <c r="DB355" s="37" t="str"/>
      <c r="DC355" s="37" t="str"/>
      <c r="DD355" s="37" t="str"/>
      <c r="DE355" s="37" t="str"/>
      <c r="DF355" s="37" t="str"/>
      <c r="DG355" s="37" t="str"/>
      <c r="DH355" s="37" t="str"/>
      <c r="DI355" s="37" t="str"/>
      <c r="DJ355" s="37" t="str"/>
      <c r="DK355" s="37" t="str"/>
      <c r="DL355" s="37" t="str"/>
      <c r="DM355" s="37" t="str"/>
      <c r="DN355" s="37" t="str"/>
      <c r="DO355" s="37" t="str"/>
      <c r="DP355" s="37" t="str"/>
      <c r="DQ355" s="37" t="str"/>
      <c r="DR355" s="37" t="str"/>
      <c r="DS355" s="37" t="str"/>
      <c r="DT355" s="37" t="str"/>
      <c r="DU355" s="37" t="str"/>
      <c r="DV355" s="37" t="str"/>
      <c r="DW355" s="37" t="str"/>
      <c r="DX355" s="37" t="str"/>
      <c r="DY355" s="37" t="str"/>
      <c r="DZ355" s="37" t="str"/>
      <c r="EA355" s="37" t="str"/>
      <c r="EB355" s="37" t="str"/>
      <c r="EC355" s="37" t="str"/>
      <c r="ED355" s="37" t="str"/>
      <c r="EE355" s="37" t="str"/>
      <c r="EF355" s="37" t="str"/>
      <c r="EG355" s="37" t="str"/>
      <c r="EH355" s="37" t="str"/>
      <c r="EI355" s="37" t="str"/>
      <c r="EJ355" s="37" t="str"/>
      <c r="EK355" s="37" t="str"/>
      <c r="EL355" s="37" t="str"/>
      <c r="EM355" s="37" t="str"/>
    </row>
    <row r="356">
      <c r="B356" s="37" t="str"/>
      <c r="C356" s="37" t="str"/>
      <c r="D356" s="37" t="str"/>
      <c r="E356" s="37" t="str"/>
      <c r="F356" s="37" t="str"/>
      <c r="G356" s="37" t="str"/>
      <c r="H356" s="37" t="str"/>
      <c r="I356" s="37" t="str"/>
      <c r="J356" s="37" t="str"/>
      <c r="K356" s="37" t="str"/>
      <c r="L356" s="37" t="str"/>
      <c r="M356" s="37" t="str"/>
      <c r="N356" s="37" t="str"/>
      <c r="O356" s="37" t="str"/>
      <c r="P356" s="37" t="str"/>
      <c r="Q356" s="37" t="str"/>
      <c r="R356" s="37" t="str"/>
      <c r="S356" s="37" t="str"/>
      <c r="T356" s="37" t="str"/>
      <c r="U356" s="37" t="str"/>
      <c r="V356" s="37" t="str"/>
      <c r="W356" s="37" t="str"/>
      <c r="X356" s="37" t="str"/>
      <c r="Y356" s="37" t="str"/>
      <c r="Z356" s="37" t="str"/>
      <c r="AA356" s="37" t="str"/>
      <c r="AB356" s="37" t="str"/>
      <c r="AC356" s="37" t="str"/>
      <c r="AD356" s="37" t="str"/>
      <c r="AE356" s="37" t="str"/>
      <c r="AF356" s="37" t="str"/>
      <c r="AG356" s="37" t="str"/>
      <c r="AH356" s="37" t="str"/>
      <c r="AI356" s="37" t="str"/>
      <c r="AJ356" s="37" t="str"/>
      <c r="AK356" s="37" t="str"/>
      <c r="AL356" s="37" t="str"/>
      <c r="AM356" s="37" t="str"/>
      <c r="AN356" s="37" t="str"/>
      <c r="AO356" s="37" t="str"/>
      <c r="AP356" s="37" t="str"/>
      <c r="AQ356" s="37" t="str"/>
      <c r="AR356" s="37" t="str"/>
      <c r="AS356" s="37" t="str"/>
      <c r="AT356" s="37" t="str"/>
      <c r="AU356" s="37" t="str"/>
      <c r="AV356" s="37" t="str"/>
      <c r="AW356" s="37" t="str"/>
      <c r="AX356" s="37" t="str"/>
      <c r="AY356" s="37" t="str"/>
      <c r="AZ356" s="37" t="str"/>
      <c r="BA356" s="37" t="str"/>
      <c r="BB356" s="37" t="str"/>
      <c r="BC356" s="37" t="str"/>
      <c r="BD356" s="37" t="str"/>
      <c r="BE356" s="37" t="str"/>
      <c r="BF356" s="37" t="str"/>
      <c r="BG356" s="37" t="str"/>
      <c r="BH356" s="37" t="str"/>
      <c r="BI356" s="37" t="str"/>
      <c r="BJ356" s="37" t="str"/>
      <c r="BK356" s="37" t="str"/>
      <c r="BL356" s="37" t="str"/>
      <c r="BM356" s="37" t="str"/>
      <c r="BN356" s="37" t="str"/>
      <c r="BO356" s="37" t="str"/>
      <c r="BP356" s="37" t="str"/>
      <c r="BQ356" s="37" t="str"/>
      <c r="BR356" s="37" t="str"/>
      <c r="BS356" s="37" t="str"/>
      <c r="BT356" s="37" t="str"/>
      <c r="BU356" s="37" t="str"/>
      <c r="BV356" s="37" t="str"/>
      <c r="BW356" s="37" t="str"/>
      <c r="BX356" s="37" t="str"/>
      <c r="BY356" s="37" t="str"/>
      <c r="BZ356" s="37" t="str"/>
      <c r="CA356" s="37" t="str"/>
      <c r="CB356" s="37" t="str"/>
      <c r="CC356" s="37" t="str"/>
      <c r="CD356" s="37" t="str"/>
      <c r="CE356" s="37" t="str"/>
      <c r="CF356" s="37" t="str"/>
      <c r="CG356" s="37" t="str"/>
      <c r="CH356" s="37" t="str"/>
      <c r="CI356" s="37" t="str"/>
      <c r="CJ356" s="37" t="str"/>
      <c r="CK356" s="37" t="str"/>
      <c r="CL356" s="37" t="str"/>
      <c r="CM356" s="37" t="str"/>
      <c r="CN356" s="37" t="str"/>
      <c r="CO356" s="37" t="str"/>
      <c r="CP356" s="37" t="str"/>
      <c r="CQ356" s="37" t="str"/>
      <c r="CR356" s="37" t="str"/>
      <c r="CS356" s="37" t="str"/>
      <c r="CT356" s="37" t="str"/>
      <c r="CU356" s="37" t="str"/>
      <c r="CV356" s="37" t="str"/>
      <c r="CW356" s="37" t="str"/>
      <c r="CX356" s="37" t="str"/>
      <c r="CY356" s="37" t="str"/>
      <c r="CZ356" s="37" t="str"/>
      <c r="DA356" s="37" t="str"/>
      <c r="DB356" s="37" t="str"/>
      <c r="DC356" s="37" t="str"/>
      <c r="DD356" s="37" t="str"/>
      <c r="DE356" s="37" t="str"/>
      <c r="DF356" s="37" t="str"/>
      <c r="DG356" s="37" t="str"/>
      <c r="DH356" s="37" t="str"/>
      <c r="DI356" s="37" t="str"/>
      <c r="DJ356" s="37" t="str"/>
      <c r="DK356" s="37" t="str"/>
      <c r="DL356" s="37" t="str"/>
      <c r="DM356" s="37" t="str"/>
      <c r="DN356" s="37" t="str"/>
      <c r="DO356" s="37" t="str"/>
      <c r="DP356" s="37" t="str"/>
      <c r="DQ356" s="37" t="str"/>
      <c r="DR356" s="37" t="str"/>
      <c r="DS356" s="37" t="str"/>
      <c r="DT356" s="37" t="str"/>
      <c r="DU356" s="37" t="str"/>
      <c r="DV356" s="37" t="str"/>
      <c r="DW356" s="37" t="str"/>
      <c r="DX356" s="37" t="str"/>
      <c r="DY356" s="37" t="str"/>
      <c r="DZ356" s="37" t="str"/>
      <c r="EA356" s="37" t="str"/>
      <c r="EB356" s="37" t="str"/>
      <c r="EC356" s="37" t="str"/>
      <c r="ED356" s="37" t="str"/>
      <c r="EE356" s="37" t="str"/>
      <c r="EF356" s="37" t="str"/>
      <c r="EG356" s="37" t="str"/>
      <c r="EH356" s="37" t="str"/>
      <c r="EI356" s="37" t="str"/>
      <c r="EJ356" s="37" t="str"/>
      <c r="EK356" s="37" t="str"/>
      <c r="EL356" s="37" t="str"/>
      <c r="EM356" s="37" t="str"/>
    </row>
    <row r="357">
      <c r="B357" s="37" t="str"/>
      <c r="C357" s="37" t="str"/>
      <c r="D357" s="37" t="str"/>
      <c r="E357" s="37" t="str"/>
      <c r="F357" s="37" t="str"/>
      <c r="G357" s="37" t="str"/>
      <c r="H357" s="37" t="str"/>
      <c r="I357" s="37" t="str"/>
      <c r="J357" s="37" t="str"/>
      <c r="K357" s="37" t="str"/>
      <c r="L357" s="37" t="str"/>
      <c r="M357" s="37" t="str"/>
      <c r="N357" s="37" t="str"/>
      <c r="O357" s="37" t="str"/>
      <c r="P357" s="37" t="str"/>
      <c r="Q357" s="37" t="str"/>
      <c r="R357" s="37" t="str"/>
      <c r="S357" s="37" t="str"/>
      <c r="T357" s="37" t="str"/>
      <c r="U357" s="37" t="str"/>
      <c r="V357" s="37" t="str"/>
      <c r="W357" s="37" t="str"/>
      <c r="X357" s="37" t="str"/>
      <c r="Y357" s="37" t="str"/>
      <c r="Z357" s="37" t="str"/>
      <c r="AA357" s="37" t="str"/>
      <c r="AB357" s="37" t="str"/>
      <c r="AC357" s="37" t="str"/>
      <c r="AD357" s="37" t="str"/>
      <c r="AE357" s="37" t="str"/>
      <c r="AF357" s="37" t="str"/>
      <c r="AG357" s="37" t="str"/>
      <c r="AH357" s="37" t="str"/>
      <c r="AI357" s="37" t="str"/>
      <c r="AJ357" s="37" t="str"/>
      <c r="AK357" s="37" t="str"/>
      <c r="AL357" s="37" t="str"/>
      <c r="AM357" s="37" t="str"/>
      <c r="AN357" s="37" t="str"/>
      <c r="AO357" s="37" t="str"/>
      <c r="AP357" s="37" t="str"/>
      <c r="AQ357" s="37" t="str"/>
      <c r="AR357" s="37" t="str"/>
      <c r="AS357" s="37" t="str"/>
      <c r="AT357" s="37" t="str"/>
      <c r="AU357" s="37" t="str"/>
      <c r="AV357" s="37" t="str"/>
      <c r="AW357" s="37" t="str"/>
      <c r="AX357" s="37" t="str"/>
      <c r="AY357" s="37" t="str"/>
      <c r="AZ357" s="37" t="str"/>
      <c r="BA357" s="37" t="str"/>
      <c r="BB357" s="37" t="str"/>
      <c r="BC357" s="37" t="str"/>
      <c r="BD357" s="37" t="str"/>
      <c r="BE357" s="37" t="str"/>
      <c r="BF357" s="37" t="str"/>
      <c r="BG357" s="37" t="str"/>
      <c r="BH357" s="37" t="str"/>
      <c r="BI357" s="37" t="str"/>
      <c r="BJ357" s="37" t="str"/>
      <c r="BK357" s="37" t="str"/>
      <c r="BL357" s="37" t="str"/>
      <c r="BM357" s="37" t="str"/>
      <c r="BN357" s="37" t="str"/>
      <c r="BO357" s="37" t="str"/>
      <c r="BP357" s="37" t="str"/>
      <c r="BQ357" s="37" t="str"/>
      <c r="BR357" s="37" t="str"/>
      <c r="BS357" s="37" t="str"/>
      <c r="BT357" s="37" t="str"/>
      <c r="BU357" s="37" t="str"/>
      <c r="BV357" s="37" t="str"/>
      <c r="BW357" s="37" t="str"/>
      <c r="BX357" s="37" t="str"/>
      <c r="BY357" s="37" t="str"/>
      <c r="BZ357" s="37" t="str"/>
      <c r="CA357" s="37" t="str"/>
      <c r="CB357" s="37" t="str"/>
      <c r="CC357" s="37" t="str"/>
      <c r="CD357" s="37" t="str"/>
      <c r="CE357" s="37" t="str"/>
      <c r="CF357" s="37" t="str"/>
      <c r="CG357" s="37" t="str"/>
      <c r="CH357" s="37" t="str"/>
      <c r="CI357" s="37" t="str"/>
      <c r="CJ357" s="37" t="str"/>
      <c r="CK357" s="37" t="str"/>
      <c r="CL357" s="37" t="str"/>
      <c r="CM357" s="37" t="str"/>
      <c r="CN357" s="37" t="str"/>
      <c r="CO357" s="37" t="str"/>
      <c r="CP357" s="37" t="str"/>
      <c r="CQ357" s="37" t="str"/>
      <c r="CR357" s="37" t="str"/>
      <c r="CS357" s="37" t="str"/>
      <c r="CT357" s="37" t="str"/>
      <c r="CU357" s="37" t="str"/>
      <c r="CV357" s="37" t="str"/>
      <c r="CW357" s="37" t="str"/>
      <c r="CX357" s="37" t="str"/>
      <c r="CY357" s="37" t="str"/>
      <c r="CZ357" s="37" t="str"/>
      <c r="DA357" s="37" t="str"/>
      <c r="DB357" s="37" t="str"/>
      <c r="DC357" s="37" t="str"/>
      <c r="DD357" s="37" t="str"/>
      <c r="DE357" s="37" t="str"/>
      <c r="DF357" s="37" t="str"/>
      <c r="DG357" s="37" t="str"/>
      <c r="DH357" s="37" t="str"/>
      <c r="DI357" s="37" t="str"/>
      <c r="DJ357" s="37" t="str"/>
      <c r="DK357" s="37" t="str"/>
      <c r="DL357" s="37" t="str"/>
      <c r="DM357" s="37" t="str"/>
      <c r="DN357" s="37" t="str"/>
      <c r="DO357" s="37" t="str"/>
      <c r="DP357" s="37" t="str"/>
      <c r="DQ357" s="37" t="str"/>
      <c r="DR357" s="37" t="str"/>
      <c r="DS357" s="37" t="str"/>
      <c r="DT357" s="37" t="str"/>
      <c r="DU357" s="37" t="str"/>
      <c r="DV357" s="37" t="str"/>
      <c r="DW357" s="37" t="str"/>
      <c r="DX357" s="37" t="str"/>
      <c r="DY357" s="37" t="str"/>
      <c r="DZ357" s="37" t="str"/>
      <c r="EA357" s="37" t="str"/>
      <c r="EB357" s="37" t="str"/>
      <c r="EC357" s="37" t="str"/>
      <c r="ED357" s="37" t="str"/>
      <c r="EE357" s="37" t="str"/>
      <c r="EF357" s="37" t="str"/>
      <c r="EG357" s="37" t="str"/>
      <c r="EH357" s="37" t="str"/>
      <c r="EI357" s="37" t="str"/>
      <c r="EJ357" s="37" t="str"/>
      <c r="EK357" s="37" t="str"/>
      <c r="EL357" s="37" t="str"/>
      <c r="EM357" s="37" t="str"/>
    </row>
    <row r="358">
      <c r="B358" s="37" t="str"/>
      <c r="C358" s="37" t="str"/>
      <c r="D358" s="37" t="str"/>
      <c r="E358" s="37" t="str"/>
      <c r="F358" s="37" t="str"/>
      <c r="G358" s="37" t="str"/>
      <c r="H358" s="37" t="str"/>
      <c r="I358" s="37" t="str"/>
      <c r="J358" s="37" t="str"/>
      <c r="K358" s="37" t="str"/>
      <c r="L358" s="37" t="str"/>
      <c r="M358" s="37" t="str"/>
      <c r="N358" s="37" t="str"/>
      <c r="O358" s="37" t="str"/>
      <c r="P358" s="37" t="str"/>
      <c r="Q358" s="37" t="str"/>
      <c r="R358" s="37" t="str"/>
      <c r="S358" s="37" t="str"/>
      <c r="T358" s="37" t="str"/>
      <c r="U358" s="37" t="str"/>
      <c r="V358" s="37" t="str"/>
      <c r="W358" s="37" t="str"/>
      <c r="X358" s="37" t="str"/>
      <c r="Y358" s="37" t="str"/>
      <c r="Z358" s="37" t="str"/>
      <c r="AA358" s="37" t="str"/>
      <c r="AB358" s="37" t="str"/>
      <c r="AC358" s="37" t="str"/>
      <c r="AD358" s="37" t="str"/>
      <c r="AE358" s="37" t="str"/>
      <c r="AF358" s="37" t="str"/>
      <c r="AG358" s="37" t="str"/>
      <c r="AH358" s="37" t="str"/>
      <c r="AI358" s="37" t="str"/>
      <c r="AJ358" s="37" t="str"/>
      <c r="AK358" s="37" t="str"/>
      <c r="AL358" s="37" t="str"/>
      <c r="AM358" s="37" t="str"/>
      <c r="AN358" s="37" t="str"/>
      <c r="AO358" s="37" t="str"/>
      <c r="AP358" s="37" t="str"/>
      <c r="AQ358" s="37" t="str"/>
      <c r="AR358" s="37" t="str"/>
      <c r="AS358" s="37" t="str"/>
      <c r="AT358" s="37" t="str"/>
      <c r="AU358" s="37" t="str"/>
      <c r="AV358" s="37" t="str"/>
      <c r="AW358" s="37" t="str"/>
      <c r="AX358" s="37" t="str"/>
      <c r="AY358" s="37" t="str"/>
      <c r="AZ358" s="37" t="str"/>
      <c r="BA358" s="37" t="str"/>
      <c r="BB358" s="37" t="str"/>
      <c r="BC358" s="37" t="str"/>
      <c r="BD358" s="37" t="str"/>
      <c r="BE358" s="37" t="str"/>
      <c r="BF358" s="37" t="str"/>
      <c r="BG358" s="37" t="str"/>
      <c r="BH358" s="37" t="str"/>
      <c r="BI358" s="37" t="str"/>
      <c r="BJ358" s="37" t="str"/>
      <c r="BK358" s="37" t="str"/>
      <c r="BL358" s="37" t="str"/>
      <c r="BM358" s="37" t="str"/>
      <c r="BN358" s="37" t="str"/>
      <c r="BO358" s="37" t="str"/>
      <c r="BP358" s="37" t="str"/>
      <c r="BQ358" s="37" t="str"/>
      <c r="BR358" s="37" t="str"/>
      <c r="BS358" s="37" t="str"/>
      <c r="BT358" s="37" t="str"/>
      <c r="BU358" s="37" t="str"/>
      <c r="BV358" s="37" t="str"/>
      <c r="BW358" s="37" t="str"/>
      <c r="BX358" s="37" t="str"/>
      <c r="BY358" s="37" t="str"/>
      <c r="BZ358" s="37" t="str"/>
      <c r="CA358" s="37" t="str"/>
      <c r="CB358" s="37" t="str"/>
      <c r="CC358" s="37" t="str"/>
      <c r="CD358" s="37" t="str"/>
      <c r="CE358" s="37" t="str"/>
      <c r="CF358" s="37" t="str"/>
      <c r="CG358" s="37" t="str"/>
      <c r="CH358" s="37" t="str"/>
      <c r="CI358" s="37" t="str"/>
      <c r="CJ358" s="37" t="str"/>
      <c r="CK358" s="37" t="str"/>
      <c r="CL358" s="37" t="str"/>
      <c r="CM358" s="37" t="str"/>
      <c r="CN358" s="37" t="str"/>
      <c r="CO358" s="37" t="str"/>
      <c r="CP358" s="37" t="str"/>
      <c r="CQ358" s="37" t="str"/>
      <c r="CR358" s="37" t="str"/>
      <c r="CS358" s="37" t="str"/>
      <c r="CT358" s="37" t="str"/>
      <c r="CU358" s="37" t="str"/>
      <c r="CV358" s="37" t="str"/>
      <c r="CW358" s="37" t="str"/>
      <c r="CX358" s="37" t="str"/>
      <c r="CY358" s="37" t="str"/>
      <c r="CZ358" s="37" t="str"/>
      <c r="DA358" s="37" t="str"/>
      <c r="DB358" s="37" t="str"/>
      <c r="DC358" s="37" t="str"/>
      <c r="DD358" s="37" t="str"/>
      <c r="DE358" s="37" t="str"/>
      <c r="DF358" s="37" t="str"/>
      <c r="DG358" s="37" t="str"/>
      <c r="DH358" s="37" t="str"/>
      <c r="DI358" s="37" t="str"/>
      <c r="DJ358" s="37" t="str"/>
      <c r="DK358" s="37" t="str"/>
      <c r="DL358" s="37" t="str"/>
      <c r="DM358" s="37" t="str"/>
      <c r="DN358" s="37" t="str"/>
      <c r="DO358" s="37" t="str"/>
      <c r="DP358" s="37" t="str"/>
      <c r="DQ358" s="37" t="str"/>
      <c r="DR358" s="37" t="str"/>
      <c r="DS358" s="37" t="str"/>
      <c r="DT358" s="37" t="str"/>
      <c r="DU358" s="37" t="str"/>
      <c r="DV358" s="37" t="str"/>
      <c r="DW358" s="37" t="str"/>
      <c r="DX358" s="37" t="str"/>
      <c r="DY358" s="37" t="str"/>
      <c r="DZ358" s="37" t="str"/>
      <c r="EA358" s="37" t="str"/>
      <c r="EB358" s="37" t="str"/>
      <c r="EC358" s="37" t="str"/>
      <c r="ED358" s="37" t="str"/>
      <c r="EE358" s="37" t="str"/>
      <c r="EF358" s="37" t="str"/>
      <c r="EG358" s="37" t="str"/>
      <c r="EH358" s="37" t="str"/>
      <c r="EI358" s="37" t="str"/>
      <c r="EJ358" s="37" t="str"/>
      <c r="EK358" s="37" t="str"/>
      <c r="EL358" s="37" t="str"/>
      <c r="EM358" s="37" t="str"/>
    </row>
    <row r="359">
      <c r="B359" s="37" t="str"/>
      <c r="C359" s="37" t="str"/>
      <c r="D359" s="37" t="str"/>
      <c r="E359" s="37" t="str"/>
      <c r="F359" s="37" t="str"/>
      <c r="G359" s="37" t="str"/>
      <c r="H359" s="37" t="str"/>
      <c r="I359" s="37" t="str"/>
      <c r="J359" s="37" t="str"/>
      <c r="K359" s="37" t="str"/>
      <c r="L359" s="37" t="str"/>
      <c r="M359" s="37" t="str"/>
      <c r="N359" s="37" t="str"/>
      <c r="O359" s="37" t="str"/>
      <c r="P359" s="37" t="str"/>
      <c r="Q359" s="37" t="str"/>
      <c r="R359" s="37" t="str"/>
      <c r="S359" s="37" t="str"/>
      <c r="T359" s="37" t="str"/>
      <c r="U359" s="37" t="str"/>
      <c r="V359" s="37" t="str"/>
      <c r="W359" s="37" t="str"/>
      <c r="X359" s="37" t="str"/>
      <c r="Y359" s="37" t="str"/>
      <c r="Z359" s="37" t="str"/>
      <c r="AA359" s="37" t="str"/>
      <c r="AB359" s="37" t="str"/>
      <c r="AC359" s="37" t="str"/>
      <c r="AD359" s="37" t="str"/>
      <c r="AE359" s="37" t="str"/>
      <c r="AF359" s="37" t="str"/>
      <c r="AG359" s="37" t="str"/>
      <c r="AH359" s="37" t="str"/>
      <c r="AI359" s="37" t="str"/>
      <c r="AJ359" s="37" t="str"/>
      <c r="AK359" s="37" t="str"/>
      <c r="AL359" s="37" t="str"/>
      <c r="AM359" s="37" t="str"/>
      <c r="AN359" s="37" t="str"/>
      <c r="AO359" s="37" t="str"/>
      <c r="AP359" s="37" t="str"/>
      <c r="AQ359" s="37" t="str"/>
      <c r="AR359" s="37" t="str"/>
      <c r="AS359" s="37" t="str"/>
      <c r="AT359" s="37" t="str"/>
      <c r="AU359" s="37" t="str"/>
      <c r="AV359" s="37" t="str"/>
      <c r="AW359" s="37" t="str"/>
      <c r="AX359" s="37" t="str"/>
      <c r="AY359" s="37" t="str"/>
      <c r="AZ359" s="37" t="str"/>
      <c r="BA359" s="37" t="str"/>
      <c r="BB359" s="37" t="str"/>
      <c r="BC359" s="37" t="str"/>
      <c r="BD359" s="37" t="str"/>
      <c r="BE359" s="37" t="str"/>
      <c r="BF359" s="37" t="str"/>
      <c r="BG359" s="37" t="str"/>
      <c r="BH359" s="37" t="str"/>
      <c r="BI359" s="37" t="str"/>
      <c r="BJ359" s="37" t="str"/>
      <c r="BK359" s="37" t="str"/>
      <c r="BL359" s="37" t="str"/>
      <c r="BM359" s="37" t="str"/>
      <c r="BN359" s="37" t="str"/>
      <c r="BO359" s="37" t="str"/>
      <c r="BP359" s="37" t="str"/>
      <c r="BQ359" s="37" t="str"/>
      <c r="BR359" s="37" t="str"/>
      <c r="BS359" s="37" t="str"/>
      <c r="BT359" s="37" t="str"/>
      <c r="BU359" s="37" t="str"/>
      <c r="BV359" s="37" t="str"/>
      <c r="BW359" s="37" t="str"/>
      <c r="BX359" s="37" t="str"/>
      <c r="BY359" s="37" t="str"/>
      <c r="BZ359" s="37" t="str"/>
      <c r="CA359" s="37" t="str"/>
      <c r="CB359" s="37" t="str"/>
      <c r="CC359" s="37" t="str"/>
      <c r="CD359" s="37" t="str"/>
      <c r="CE359" s="37" t="str"/>
      <c r="CF359" s="37" t="str"/>
      <c r="CG359" s="37" t="str"/>
      <c r="CH359" s="37" t="str"/>
      <c r="CI359" s="37" t="str"/>
      <c r="CJ359" s="37" t="str"/>
      <c r="CK359" s="37" t="str"/>
      <c r="CL359" s="37" t="str"/>
      <c r="CM359" s="37" t="str"/>
      <c r="CN359" s="37" t="str"/>
      <c r="CO359" s="37" t="str"/>
      <c r="CP359" s="37" t="str"/>
      <c r="CQ359" s="37" t="str"/>
      <c r="CR359" s="37" t="str"/>
      <c r="CS359" s="37" t="str"/>
      <c r="CT359" s="37" t="str"/>
      <c r="CU359" s="37" t="str"/>
      <c r="CV359" s="37" t="str"/>
      <c r="CW359" s="37" t="str"/>
      <c r="CX359" s="37" t="str"/>
      <c r="CY359" s="37" t="str"/>
      <c r="CZ359" s="37" t="str"/>
      <c r="DA359" s="37" t="str"/>
      <c r="DB359" s="37" t="str"/>
      <c r="DC359" s="37" t="str"/>
      <c r="DD359" s="37" t="str"/>
      <c r="DE359" s="37" t="str"/>
      <c r="DF359" s="37" t="str"/>
      <c r="DG359" s="37" t="str"/>
      <c r="DH359" s="37" t="str"/>
      <c r="DI359" s="37" t="str"/>
      <c r="DJ359" s="37" t="str"/>
      <c r="DK359" s="37" t="str"/>
      <c r="DL359" s="37" t="str"/>
      <c r="DM359" s="37" t="str"/>
      <c r="DN359" s="37" t="str"/>
      <c r="DO359" s="37" t="str"/>
      <c r="DP359" s="37" t="str"/>
      <c r="DQ359" s="37" t="str"/>
      <c r="DR359" s="37" t="str"/>
      <c r="DS359" s="37" t="str"/>
      <c r="DT359" s="37" t="str"/>
      <c r="DU359" s="37" t="str"/>
      <c r="DV359" s="37" t="str"/>
      <c r="DW359" s="37" t="str"/>
      <c r="DX359" s="37" t="str"/>
      <c r="DY359" s="37" t="str"/>
      <c r="DZ359" s="37" t="str"/>
      <c r="EA359" s="37" t="str"/>
      <c r="EB359" s="37" t="str"/>
      <c r="EC359" s="37" t="str"/>
      <c r="ED359" s="37" t="str"/>
      <c r="EE359" s="37" t="str"/>
      <c r="EF359" s="37" t="str"/>
      <c r="EG359" s="37" t="str"/>
      <c r="EH359" s="37" t="str"/>
      <c r="EI359" s="37" t="str"/>
      <c r="EJ359" s="37" t="str"/>
      <c r="EK359" s="37" t="str"/>
      <c r="EL359" s="37" t="str"/>
      <c r="EM359" s="37" t="str"/>
    </row>
    <row r="360">
      <c r="B360" s="37" t="str"/>
      <c r="C360" s="37" t="str"/>
      <c r="D360" s="37" t="str"/>
      <c r="E360" s="37" t="str"/>
      <c r="F360" s="37" t="str"/>
      <c r="G360" s="37" t="str"/>
      <c r="H360" s="37" t="str"/>
      <c r="I360" s="37" t="str"/>
      <c r="J360" s="37" t="str"/>
      <c r="K360" s="37" t="str"/>
      <c r="L360" s="37" t="str"/>
      <c r="M360" s="37" t="str"/>
      <c r="N360" s="37" t="str"/>
      <c r="O360" s="37" t="str"/>
      <c r="P360" s="37" t="str"/>
      <c r="Q360" s="37" t="str"/>
      <c r="R360" s="37" t="str"/>
      <c r="S360" s="37" t="str"/>
      <c r="T360" s="37" t="str"/>
      <c r="U360" s="37" t="str"/>
      <c r="V360" s="37" t="str"/>
      <c r="W360" s="37" t="str"/>
      <c r="X360" s="37" t="str"/>
      <c r="Y360" s="37" t="str"/>
      <c r="Z360" s="37" t="str"/>
      <c r="AA360" s="37" t="str"/>
      <c r="AB360" s="37" t="str"/>
      <c r="AC360" s="37" t="str"/>
      <c r="AD360" s="37" t="str"/>
      <c r="AE360" s="37" t="str"/>
      <c r="AF360" s="37" t="str"/>
      <c r="AG360" s="37" t="str"/>
      <c r="AH360" s="37" t="str"/>
      <c r="AI360" s="37" t="str"/>
      <c r="AJ360" s="37" t="str"/>
      <c r="AK360" s="37" t="str"/>
      <c r="AL360" s="37" t="str"/>
      <c r="AM360" s="37" t="str"/>
      <c r="AN360" s="37" t="str"/>
      <c r="AO360" s="37" t="str"/>
      <c r="AP360" s="37" t="str"/>
      <c r="AQ360" s="37" t="str"/>
      <c r="AR360" s="37" t="str"/>
      <c r="AS360" s="37" t="str"/>
      <c r="AT360" s="37" t="str"/>
      <c r="AU360" s="37" t="str"/>
      <c r="AV360" s="37" t="str"/>
      <c r="AW360" s="37" t="str"/>
      <c r="AX360" s="37" t="str"/>
      <c r="AY360" s="37" t="str"/>
      <c r="AZ360" s="37" t="str"/>
      <c r="BA360" s="37" t="str"/>
      <c r="BB360" s="37" t="str"/>
      <c r="BC360" s="37" t="str"/>
      <c r="BD360" s="37" t="str"/>
      <c r="BE360" s="37" t="str"/>
      <c r="BF360" s="37" t="str"/>
      <c r="BG360" s="37" t="str"/>
      <c r="BH360" s="37" t="str"/>
      <c r="BI360" s="37" t="str"/>
      <c r="BJ360" s="37" t="str"/>
      <c r="BK360" s="37" t="str"/>
      <c r="BL360" s="37" t="str"/>
      <c r="BM360" s="37" t="str"/>
      <c r="BN360" s="37" t="str"/>
      <c r="BO360" s="37" t="str"/>
      <c r="BP360" s="37" t="str"/>
      <c r="BQ360" s="37" t="str"/>
      <c r="BR360" s="37" t="str"/>
      <c r="BS360" s="37" t="str"/>
      <c r="BT360" s="37" t="str"/>
      <c r="BU360" s="37" t="str"/>
      <c r="BV360" s="37" t="str"/>
      <c r="BW360" s="37" t="str"/>
      <c r="BX360" s="37" t="str"/>
      <c r="BY360" s="37" t="str"/>
      <c r="BZ360" s="37" t="str"/>
      <c r="CA360" s="37" t="str"/>
      <c r="CB360" s="37" t="str"/>
      <c r="CC360" s="37" t="str"/>
      <c r="CD360" s="37" t="str"/>
      <c r="CE360" s="37" t="str"/>
      <c r="CF360" s="37" t="str"/>
      <c r="CG360" s="37" t="str"/>
      <c r="CH360" s="37" t="str"/>
      <c r="CI360" s="37" t="str"/>
      <c r="CJ360" s="37" t="str"/>
      <c r="CK360" s="37" t="str"/>
      <c r="CL360" s="37" t="str"/>
      <c r="CM360" s="37" t="str"/>
      <c r="CN360" s="37" t="str"/>
      <c r="CO360" s="37" t="str"/>
      <c r="CP360" s="37" t="str"/>
      <c r="CQ360" s="37" t="str"/>
      <c r="CR360" s="37" t="str"/>
      <c r="CS360" s="37" t="str"/>
      <c r="CT360" s="37" t="str"/>
      <c r="CU360" s="37" t="str"/>
      <c r="CV360" s="37" t="str"/>
      <c r="CW360" s="37" t="str"/>
      <c r="CX360" s="37" t="str"/>
      <c r="CY360" s="37" t="str"/>
      <c r="CZ360" s="37" t="str"/>
      <c r="DA360" s="37" t="str"/>
      <c r="DB360" s="37" t="str"/>
      <c r="DC360" s="37" t="str"/>
      <c r="DD360" s="37" t="str"/>
      <c r="DE360" s="37" t="str"/>
      <c r="DF360" s="37" t="str"/>
      <c r="DG360" s="37" t="str"/>
      <c r="DH360" s="37" t="str"/>
      <c r="DI360" s="37" t="str"/>
      <c r="DJ360" s="37" t="str"/>
      <c r="DK360" s="37" t="str"/>
      <c r="DL360" s="37" t="str"/>
      <c r="DM360" s="37" t="str"/>
      <c r="DN360" s="37" t="str"/>
      <c r="DO360" s="37" t="str"/>
      <c r="DP360" s="37" t="str"/>
      <c r="DQ360" s="37" t="str"/>
      <c r="DR360" s="37" t="str"/>
      <c r="DS360" s="37" t="str"/>
      <c r="DT360" s="37" t="str"/>
      <c r="DU360" s="37" t="str"/>
      <c r="DV360" s="37" t="str"/>
      <c r="DW360" s="37" t="str"/>
      <c r="DX360" s="37" t="str"/>
      <c r="DY360" s="37" t="str"/>
      <c r="DZ360" s="37" t="str"/>
      <c r="EA360" s="37" t="str"/>
      <c r="EB360" s="37" t="str"/>
      <c r="EC360" s="37" t="str"/>
      <c r="ED360" s="37" t="str"/>
      <c r="EE360" s="37" t="str"/>
      <c r="EF360" s="37" t="str"/>
      <c r="EG360" s="37" t="str"/>
      <c r="EH360" s="37" t="str"/>
      <c r="EI360" s="37" t="str"/>
      <c r="EJ360" s="37" t="str"/>
      <c r="EK360" s="37" t="str"/>
      <c r="EL360" s="37" t="str"/>
      <c r="EM360" s="37" t="str"/>
    </row>
    <row r="361">
      <c r="B361" s="37" t="str"/>
      <c r="C361" s="37" t="str"/>
      <c r="D361" s="37" t="str"/>
      <c r="E361" s="37" t="str"/>
      <c r="F361" s="37" t="str"/>
      <c r="G361" s="37" t="str"/>
      <c r="H361" s="37" t="str"/>
      <c r="I361" s="37" t="str"/>
      <c r="J361" s="37" t="str"/>
      <c r="K361" s="37" t="str"/>
      <c r="L361" s="37" t="str"/>
      <c r="M361" s="37" t="str"/>
      <c r="N361" s="37" t="str"/>
      <c r="O361" s="37" t="str"/>
      <c r="P361" s="37" t="str"/>
      <c r="Q361" s="37" t="str"/>
      <c r="R361" s="37" t="str"/>
      <c r="S361" s="37" t="str"/>
      <c r="T361" s="37" t="str"/>
      <c r="U361" s="37" t="str"/>
      <c r="V361" s="37" t="str"/>
      <c r="W361" s="37" t="str"/>
      <c r="X361" s="37" t="str"/>
      <c r="Y361" s="37" t="str"/>
      <c r="Z361" s="37" t="str"/>
      <c r="AA361" s="37" t="str"/>
      <c r="AB361" s="37" t="str"/>
      <c r="AC361" s="37" t="str"/>
      <c r="AD361" s="37" t="str"/>
      <c r="AE361" s="37" t="str"/>
      <c r="AF361" s="37" t="str"/>
      <c r="AG361" s="37" t="str"/>
      <c r="AH361" s="37" t="str"/>
      <c r="AI361" s="37" t="str"/>
      <c r="AJ361" s="37" t="str"/>
      <c r="AK361" s="37" t="str"/>
      <c r="AL361" s="37" t="str"/>
      <c r="AM361" s="37" t="str"/>
      <c r="AN361" s="37" t="str"/>
      <c r="AO361" s="37" t="str"/>
      <c r="AP361" s="37" t="str"/>
      <c r="AQ361" s="37" t="str"/>
      <c r="AR361" s="37" t="str"/>
      <c r="AS361" s="37" t="str"/>
      <c r="AT361" s="37" t="str"/>
      <c r="AU361" s="37" t="str"/>
      <c r="AV361" s="37" t="str"/>
      <c r="AW361" s="37" t="str"/>
      <c r="AX361" s="37" t="str"/>
      <c r="AY361" s="37" t="str"/>
      <c r="AZ361" s="37" t="str"/>
      <c r="BA361" s="37" t="str"/>
      <c r="BB361" s="37" t="str"/>
      <c r="BC361" s="37" t="str"/>
      <c r="BD361" s="37" t="str"/>
      <c r="BE361" s="37" t="str"/>
      <c r="BF361" s="37" t="str"/>
      <c r="BG361" s="37" t="str"/>
      <c r="BH361" s="37" t="str"/>
      <c r="BI361" s="37" t="str"/>
      <c r="BJ361" s="37" t="str"/>
      <c r="BK361" s="37" t="str"/>
      <c r="BL361" s="37" t="str"/>
      <c r="BM361" s="37" t="str"/>
      <c r="BN361" s="37" t="str"/>
      <c r="BO361" s="37" t="str"/>
      <c r="BP361" s="37" t="str"/>
      <c r="BQ361" s="37" t="str"/>
      <c r="BR361" s="37" t="str"/>
      <c r="BS361" s="37" t="str"/>
      <c r="BT361" s="37" t="str"/>
      <c r="BU361" s="37" t="str"/>
      <c r="BV361" s="37" t="str"/>
      <c r="BW361" s="37" t="str"/>
      <c r="BX361" s="37" t="str"/>
      <c r="BY361" s="37" t="str"/>
      <c r="BZ361" s="37" t="str"/>
      <c r="CA361" s="37" t="str"/>
      <c r="CB361" s="37" t="str"/>
      <c r="CC361" s="37" t="str"/>
      <c r="CD361" s="37" t="str"/>
      <c r="CE361" s="37" t="str"/>
      <c r="CF361" s="37" t="str"/>
      <c r="CG361" s="37" t="str"/>
      <c r="CH361" s="37" t="str"/>
      <c r="CI361" s="37" t="str"/>
      <c r="CJ361" s="37" t="str"/>
      <c r="CK361" s="37" t="str"/>
      <c r="CL361" s="37" t="str"/>
      <c r="CM361" s="37" t="str"/>
      <c r="CN361" s="37" t="str"/>
      <c r="CO361" s="37" t="str"/>
      <c r="CP361" s="37" t="str"/>
      <c r="CQ361" s="37" t="str"/>
      <c r="CR361" s="37" t="str"/>
      <c r="CS361" s="37" t="str"/>
      <c r="CT361" s="37" t="str"/>
      <c r="CU361" s="37" t="str"/>
      <c r="CV361" s="37" t="str"/>
      <c r="CW361" s="37" t="str"/>
      <c r="CX361" s="37" t="str"/>
      <c r="CY361" s="37" t="str"/>
      <c r="CZ361" s="37" t="str"/>
      <c r="DA361" s="37" t="str"/>
      <c r="DB361" s="37" t="str"/>
      <c r="DC361" s="37" t="str"/>
      <c r="DD361" s="37" t="str"/>
      <c r="DE361" s="37" t="str"/>
      <c r="DF361" s="37" t="str"/>
      <c r="DG361" s="37" t="str"/>
      <c r="DH361" s="37" t="str"/>
      <c r="DI361" s="37" t="str"/>
      <c r="DJ361" s="37" t="str"/>
      <c r="DK361" s="37" t="str"/>
      <c r="DL361" s="37" t="str"/>
      <c r="DM361" s="37" t="str"/>
      <c r="DN361" s="37" t="str"/>
      <c r="DO361" s="37" t="str"/>
      <c r="DP361" s="37" t="str"/>
      <c r="DQ361" s="37" t="str"/>
      <c r="DR361" s="37" t="str"/>
      <c r="DS361" s="37" t="str"/>
      <c r="DT361" s="37" t="str"/>
      <c r="DU361" s="37" t="str"/>
      <c r="DV361" s="37" t="str"/>
      <c r="DW361" s="37" t="str"/>
      <c r="DX361" s="37" t="str"/>
      <c r="DY361" s="37" t="str"/>
      <c r="DZ361" s="37" t="str"/>
      <c r="EA361" s="37" t="str"/>
      <c r="EB361" s="37" t="str"/>
      <c r="EC361" s="37" t="str"/>
      <c r="ED361" s="37" t="str"/>
      <c r="EE361" s="37" t="str"/>
      <c r="EF361" s="37" t="str"/>
      <c r="EG361" s="37" t="str"/>
      <c r="EH361" s="37" t="str"/>
      <c r="EI361" s="37" t="str"/>
      <c r="EJ361" s="37" t="str"/>
      <c r="EK361" s="37" t="str"/>
      <c r="EL361" s="37" t="str"/>
      <c r="EM361" s="37" t="str"/>
    </row>
    <row r="362">
      <c r="B362" s="37" t="str"/>
      <c r="C362" s="37" t="str"/>
      <c r="D362" s="37" t="str"/>
      <c r="E362" s="37" t="str"/>
      <c r="F362" s="37" t="str"/>
      <c r="G362" s="37" t="str"/>
      <c r="H362" s="37" t="str"/>
      <c r="I362" s="37" t="str"/>
      <c r="J362" s="37" t="str"/>
      <c r="K362" s="37" t="str"/>
      <c r="L362" s="37" t="str"/>
      <c r="M362" s="37" t="str"/>
      <c r="N362" s="37" t="str"/>
      <c r="O362" s="37" t="str"/>
      <c r="P362" s="37" t="str"/>
      <c r="Q362" s="37" t="str"/>
      <c r="R362" s="37" t="str"/>
      <c r="S362" s="37" t="str"/>
      <c r="T362" s="37" t="str"/>
      <c r="U362" s="37" t="str"/>
      <c r="V362" s="37" t="str"/>
      <c r="W362" s="37" t="str"/>
      <c r="X362" s="37" t="str"/>
      <c r="Y362" s="37" t="str"/>
      <c r="Z362" s="37" t="str"/>
      <c r="AA362" s="37" t="str"/>
      <c r="AB362" s="37" t="str"/>
      <c r="AC362" s="37" t="str"/>
      <c r="AD362" s="37" t="str"/>
      <c r="AE362" s="37" t="str"/>
      <c r="AF362" s="37" t="str"/>
      <c r="AG362" s="37" t="str"/>
      <c r="AH362" s="37" t="str"/>
      <c r="AI362" s="37" t="str"/>
      <c r="AJ362" s="37" t="str"/>
      <c r="AK362" s="37" t="str"/>
      <c r="AL362" s="37" t="str"/>
      <c r="AM362" s="37" t="str"/>
      <c r="AN362" s="37" t="str"/>
      <c r="AO362" s="37" t="str"/>
      <c r="AP362" s="37" t="str"/>
      <c r="AQ362" s="37" t="str"/>
      <c r="AR362" s="37" t="str"/>
      <c r="AS362" s="37" t="str"/>
      <c r="AT362" s="37" t="str"/>
      <c r="AU362" s="37" t="str"/>
      <c r="AV362" s="37" t="str"/>
      <c r="AW362" s="37" t="str"/>
      <c r="AX362" s="37" t="str"/>
      <c r="AY362" s="37" t="str"/>
      <c r="AZ362" s="37" t="str"/>
      <c r="BA362" s="37" t="str"/>
      <c r="BB362" s="37" t="str"/>
      <c r="BC362" s="37" t="str"/>
      <c r="BD362" s="37" t="str"/>
      <c r="BE362" s="37" t="str"/>
      <c r="BF362" s="37" t="str"/>
      <c r="BG362" s="37" t="str"/>
      <c r="BH362" s="37" t="str"/>
      <c r="BI362" s="37" t="str"/>
      <c r="BJ362" s="37" t="str"/>
      <c r="BK362" s="37" t="str"/>
      <c r="BL362" s="37" t="str"/>
      <c r="BM362" s="37" t="str"/>
      <c r="BN362" s="37" t="str"/>
      <c r="BO362" s="37" t="str"/>
      <c r="BP362" s="37" t="str"/>
      <c r="BQ362" s="37" t="str"/>
      <c r="BR362" s="37" t="str"/>
      <c r="BS362" s="37" t="str"/>
      <c r="BT362" s="37" t="str"/>
      <c r="BU362" s="37" t="str"/>
      <c r="BV362" s="37" t="str"/>
      <c r="BW362" s="37" t="str"/>
      <c r="BX362" s="37" t="str"/>
      <c r="BY362" s="37" t="str"/>
      <c r="BZ362" s="37" t="str"/>
      <c r="CA362" s="37" t="str"/>
      <c r="CB362" s="37" t="str"/>
      <c r="CC362" s="37" t="str"/>
      <c r="CD362" s="37" t="str"/>
      <c r="CE362" s="37" t="str"/>
      <c r="CF362" s="37" t="str"/>
      <c r="CG362" s="37" t="str"/>
      <c r="CH362" s="37" t="str"/>
      <c r="CI362" s="37" t="str"/>
      <c r="CJ362" s="37" t="str"/>
      <c r="CK362" s="37" t="str"/>
      <c r="CL362" s="37" t="str"/>
      <c r="CM362" s="37" t="str"/>
      <c r="CN362" s="37" t="str"/>
      <c r="CO362" s="37" t="str"/>
      <c r="CP362" s="37" t="str"/>
      <c r="CQ362" s="37" t="str"/>
      <c r="CR362" s="37" t="str"/>
      <c r="CS362" s="37" t="str"/>
      <c r="CT362" s="37" t="str"/>
      <c r="CU362" s="37" t="str"/>
      <c r="CV362" s="37" t="str"/>
      <c r="CW362" s="37" t="str"/>
      <c r="CX362" s="37" t="str"/>
      <c r="CY362" s="37" t="str"/>
      <c r="CZ362" s="37" t="str"/>
      <c r="DA362" s="37" t="str"/>
      <c r="DB362" s="37" t="str"/>
      <c r="DC362" s="37" t="str"/>
      <c r="DD362" s="37" t="str"/>
      <c r="DE362" s="37" t="str"/>
      <c r="DF362" s="37" t="str"/>
      <c r="DG362" s="37" t="str"/>
      <c r="DH362" s="37" t="str"/>
      <c r="DI362" s="37" t="str"/>
      <c r="DJ362" s="37" t="str"/>
      <c r="DK362" s="37" t="str"/>
      <c r="DL362" s="37" t="str"/>
      <c r="DM362" s="37" t="str"/>
      <c r="DN362" s="37" t="str"/>
      <c r="DO362" s="37" t="str"/>
      <c r="DP362" s="37" t="str"/>
      <c r="DQ362" s="37" t="str"/>
      <c r="DR362" s="37" t="str"/>
      <c r="DS362" s="37" t="str"/>
      <c r="DT362" s="37" t="str"/>
      <c r="DU362" s="37" t="str"/>
      <c r="DV362" s="37" t="str"/>
      <c r="DW362" s="37" t="str"/>
      <c r="DX362" s="37" t="str"/>
      <c r="DY362" s="37" t="str"/>
      <c r="DZ362" s="37" t="str"/>
      <c r="EA362" s="37" t="str"/>
      <c r="EB362" s="37" t="str"/>
      <c r="EC362" s="37" t="str"/>
      <c r="ED362" s="37" t="str"/>
      <c r="EE362" s="37" t="str"/>
      <c r="EF362" s="37" t="str"/>
      <c r="EG362" s="37" t="str"/>
      <c r="EH362" s="37" t="str"/>
      <c r="EI362" s="37" t="str"/>
      <c r="EJ362" s="37" t="str"/>
      <c r="EK362" s="37" t="str"/>
      <c r="EL362" s="37" t="str"/>
      <c r="EM362" s="37" t="str"/>
    </row>
    <row r="363">
      <c r="B363" s="37" t="str"/>
      <c r="C363" s="37" t="str"/>
      <c r="D363" s="37" t="str"/>
      <c r="E363" s="37" t="str"/>
      <c r="F363" s="37" t="str"/>
      <c r="G363" s="37" t="str"/>
      <c r="H363" s="37" t="str"/>
      <c r="I363" s="37" t="str"/>
      <c r="J363" s="37" t="str"/>
      <c r="K363" s="37" t="str"/>
      <c r="L363" s="37" t="str"/>
      <c r="M363" s="37" t="str"/>
      <c r="N363" s="37" t="str"/>
      <c r="O363" s="37" t="str"/>
      <c r="P363" s="37" t="str"/>
      <c r="Q363" s="37" t="str"/>
      <c r="R363" s="37" t="str"/>
      <c r="S363" s="37" t="str"/>
      <c r="T363" s="37" t="str"/>
      <c r="U363" s="37" t="str"/>
      <c r="V363" s="37" t="str"/>
      <c r="W363" s="37" t="str"/>
      <c r="X363" s="37" t="str"/>
      <c r="Y363" s="37" t="str"/>
      <c r="Z363" s="37" t="str"/>
      <c r="AA363" s="37" t="str"/>
      <c r="AB363" s="37" t="str"/>
      <c r="AC363" s="37" t="str"/>
      <c r="AD363" s="37" t="str"/>
      <c r="AE363" s="37" t="str"/>
      <c r="AF363" s="37" t="str"/>
      <c r="AG363" s="37" t="str"/>
      <c r="AH363" s="37" t="str"/>
      <c r="AI363" s="37" t="str"/>
      <c r="AJ363" s="37" t="str"/>
      <c r="AK363" s="37" t="str"/>
      <c r="AL363" s="37" t="str"/>
      <c r="AM363" s="37" t="str"/>
      <c r="AN363" s="37" t="str"/>
      <c r="AO363" s="37" t="str"/>
      <c r="AP363" s="37" t="str"/>
      <c r="AQ363" s="37" t="str"/>
      <c r="AR363" s="37" t="str"/>
      <c r="AS363" s="37" t="str"/>
      <c r="AT363" s="37" t="str"/>
      <c r="AU363" s="37" t="str"/>
      <c r="AV363" s="37" t="str"/>
      <c r="AW363" s="37" t="str"/>
      <c r="AX363" s="37" t="str"/>
      <c r="AY363" s="37" t="str"/>
      <c r="AZ363" s="37" t="str"/>
      <c r="BA363" s="37" t="str"/>
      <c r="BB363" s="37" t="str"/>
      <c r="BC363" s="37" t="str"/>
      <c r="BD363" s="37" t="str"/>
      <c r="BE363" s="37" t="str"/>
      <c r="BF363" s="37" t="str"/>
      <c r="BG363" s="37" t="str"/>
      <c r="BH363" s="37" t="str"/>
      <c r="BI363" s="37" t="str"/>
      <c r="BJ363" s="37" t="str"/>
      <c r="BK363" s="37" t="str"/>
      <c r="BL363" s="37" t="str"/>
      <c r="BM363" s="37" t="str"/>
      <c r="BN363" s="37" t="str"/>
      <c r="BO363" s="37" t="str"/>
      <c r="BP363" s="37" t="str"/>
      <c r="BQ363" s="37" t="str"/>
      <c r="BR363" s="37" t="str"/>
      <c r="BS363" s="37" t="str"/>
      <c r="BT363" s="37" t="str"/>
      <c r="BU363" s="37" t="str"/>
      <c r="BV363" s="37" t="str"/>
      <c r="BW363" s="37" t="str"/>
      <c r="BX363" s="37" t="str"/>
      <c r="BY363" s="37" t="str"/>
      <c r="BZ363" s="37" t="str"/>
      <c r="CA363" s="37" t="str"/>
      <c r="CB363" s="37" t="str"/>
      <c r="CC363" s="37" t="str"/>
      <c r="CD363" s="37" t="str"/>
      <c r="CE363" s="37" t="str"/>
      <c r="CF363" s="37" t="str"/>
      <c r="CG363" s="37" t="str"/>
      <c r="CH363" s="37" t="str"/>
      <c r="CI363" s="37" t="str"/>
      <c r="CJ363" s="37" t="str"/>
      <c r="CK363" s="37" t="str"/>
      <c r="CL363" s="37" t="str"/>
      <c r="CM363" s="37" t="str"/>
      <c r="CN363" s="37" t="str"/>
      <c r="CO363" s="37" t="str"/>
      <c r="CP363" s="37" t="str"/>
      <c r="CQ363" s="37" t="str"/>
      <c r="CR363" s="37" t="str"/>
      <c r="CS363" s="37" t="str"/>
      <c r="CT363" s="37" t="str"/>
      <c r="CU363" s="37" t="str"/>
      <c r="CV363" s="37" t="str"/>
      <c r="CW363" s="37" t="str"/>
      <c r="CX363" s="37" t="str"/>
      <c r="CY363" s="37" t="str"/>
      <c r="CZ363" s="37" t="str"/>
      <c r="DA363" s="37" t="str"/>
      <c r="DB363" s="37" t="str"/>
      <c r="DC363" s="37" t="str"/>
      <c r="DD363" s="37" t="str"/>
      <c r="DE363" s="37" t="str"/>
      <c r="DF363" s="37" t="str"/>
      <c r="DG363" s="37" t="str"/>
      <c r="DH363" s="37" t="str"/>
      <c r="DI363" s="37" t="str"/>
      <c r="DJ363" s="37" t="str"/>
      <c r="DK363" s="37" t="str"/>
      <c r="DL363" s="37" t="str"/>
      <c r="DM363" s="37" t="str"/>
      <c r="DN363" s="37" t="str"/>
      <c r="DO363" s="37" t="str"/>
      <c r="DP363" s="37" t="str"/>
      <c r="DQ363" s="37" t="str"/>
      <c r="DR363" s="37" t="str"/>
      <c r="DS363" s="37" t="str"/>
      <c r="DT363" s="37" t="str"/>
      <c r="DU363" s="37" t="str"/>
      <c r="DV363" s="37" t="str"/>
      <c r="DW363" s="37" t="str"/>
      <c r="DX363" s="37" t="str"/>
      <c r="DY363" s="37" t="str"/>
      <c r="DZ363" s="37" t="str"/>
      <c r="EA363" s="37" t="str"/>
      <c r="EB363" s="37" t="str"/>
      <c r="EC363" s="37" t="str"/>
      <c r="ED363" s="37" t="str"/>
      <c r="EE363" s="37" t="str"/>
      <c r="EF363" s="37" t="str"/>
      <c r="EG363" s="37" t="str"/>
      <c r="EH363" s="37" t="str"/>
      <c r="EI363" s="37" t="str"/>
      <c r="EJ363" s="37" t="str"/>
      <c r="EK363" s="37" t="str"/>
      <c r="EL363" s="37" t="str"/>
      <c r="EM363" s="37" t="str"/>
    </row>
    <row r="364">
      <c r="B364" s="37" t="str"/>
      <c r="C364" s="37" t="str"/>
      <c r="D364" s="37" t="str"/>
      <c r="E364" s="37" t="str"/>
      <c r="F364" s="37" t="str"/>
      <c r="G364" s="37" t="str"/>
      <c r="H364" s="37" t="str"/>
      <c r="I364" s="37" t="str"/>
      <c r="J364" s="37" t="str"/>
      <c r="K364" s="37" t="str"/>
      <c r="L364" s="37" t="str"/>
      <c r="M364" s="37" t="str"/>
      <c r="N364" s="37" t="str"/>
      <c r="O364" s="37" t="str"/>
      <c r="P364" s="37" t="str"/>
      <c r="Q364" s="37" t="str"/>
      <c r="R364" s="37" t="str"/>
      <c r="S364" s="37" t="str"/>
      <c r="T364" s="37" t="str"/>
      <c r="U364" s="37" t="str"/>
      <c r="V364" s="37" t="str"/>
      <c r="W364" s="37" t="str"/>
      <c r="X364" s="37" t="str"/>
      <c r="Y364" s="37" t="str"/>
      <c r="Z364" s="37" t="str"/>
      <c r="AA364" s="37" t="str"/>
      <c r="AB364" s="37" t="str"/>
      <c r="AC364" s="37" t="str"/>
      <c r="AD364" s="37" t="str"/>
      <c r="AE364" s="37" t="str"/>
      <c r="AF364" s="37" t="str"/>
      <c r="AG364" s="37" t="str"/>
      <c r="AH364" s="37" t="str"/>
      <c r="AI364" s="37" t="str"/>
      <c r="AJ364" s="37" t="str"/>
      <c r="AK364" s="37" t="str"/>
      <c r="AL364" s="37" t="str"/>
      <c r="AM364" s="37" t="str"/>
      <c r="AN364" s="37" t="str"/>
      <c r="AO364" s="37" t="str"/>
      <c r="AP364" s="37" t="str"/>
      <c r="AQ364" s="37" t="str"/>
      <c r="AR364" s="37" t="str"/>
      <c r="AS364" s="37" t="str"/>
      <c r="AT364" s="37" t="str"/>
      <c r="AU364" s="37" t="str"/>
      <c r="AV364" s="37" t="str"/>
      <c r="AW364" s="37" t="str"/>
      <c r="AX364" s="37" t="str"/>
      <c r="AY364" s="37" t="str"/>
      <c r="AZ364" s="37" t="str"/>
      <c r="BA364" s="37" t="str"/>
      <c r="BB364" s="37" t="str"/>
      <c r="BC364" s="37" t="str"/>
      <c r="BD364" s="37" t="str"/>
      <c r="BE364" s="37" t="str"/>
      <c r="BF364" s="37" t="str"/>
      <c r="BG364" s="37" t="str"/>
      <c r="BH364" s="37" t="str"/>
      <c r="BI364" s="37" t="str"/>
      <c r="BJ364" s="37" t="str"/>
      <c r="BK364" s="37" t="str"/>
      <c r="BL364" s="37" t="str"/>
      <c r="BM364" s="37" t="str"/>
      <c r="BN364" s="37" t="str"/>
      <c r="BO364" s="37" t="str"/>
      <c r="BP364" s="37" t="str"/>
      <c r="BQ364" s="37" t="str"/>
      <c r="BR364" s="37" t="str"/>
      <c r="BS364" s="37" t="str"/>
      <c r="BT364" s="37" t="str"/>
      <c r="BU364" s="37" t="str"/>
      <c r="BV364" s="37" t="str"/>
      <c r="BW364" s="37" t="str"/>
      <c r="BX364" s="37" t="str"/>
      <c r="BY364" s="37" t="str"/>
      <c r="BZ364" s="37" t="str"/>
      <c r="CA364" s="37" t="str"/>
      <c r="CB364" s="37" t="str"/>
      <c r="CC364" s="37" t="str"/>
      <c r="CD364" s="37" t="str"/>
      <c r="CE364" s="37" t="str"/>
      <c r="CF364" s="37" t="str"/>
      <c r="CG364" s="37" t="str"/>
      <c r="CH364" s="37" t="str"/>
      <c r="CI364" s="37" t="str"/>
      <c r="CJ364" s="37" t="str"/>
      <c r="CK364" s="37" t="str"/>
      <c r="CL364" s="37" t="str"/>
      <c r="CM364" s="37" t="str"/>
      <c r="CN364" s="37" t="str"/>
      <c r="CO364" s="37" t="str"/>
      <c r="CP364" s="37" t="str"/>
      <c r="CQ364" s="37" t="str"/>
      <c r="CR364" s="37" t="str"/>
      <c r="CS364" s="37" t="str"/>
      <c r="CT364" s="37" t="str"/>
      <c r="CU364" s="37" t="str"/>
      <c r="CV364" s="37" t="str"/>
      <c r="CW364" s="37" t="str"/>
      <c r="CX364" s="37" t="str"/>
      <c r="CY364" s="37" t="str"/>
      <c r="CZ364" s="37" t="str"/>
      <c r="DA364" s="37" t="str"/>
      <c r="DB364" s="37" t="str"/>
      <c r="DC364" s="37" t="str"/>
      <c r="DD364" s="37" t="str"/>
      <c r="DE364" s="37" t="str"/>
      <c r="DF364" s="37" t="str"/>
      <c r="DG364" s="37" t="str"/>
      <c r="DH364" s="37" t="str"/>
      <c r="DI364" s="37" t="str"/>
      <c r="DJ364" s="37" t="str"/>
      <c r="DK364" s="37" t="str"/>
      <c r="DL364" s="37" t="str"/>
      <c r="DM364" s="37" t="str"/>
      <c r="DN364" s="37" t="str"/>
      <c r="DO364" s="37" t="str"/>
      <c r="DP364" s="37" t="str"/>
      <c r="DQ364" s="37" t="str"/>
      <c r="DR364" s="37" t="str"/>
      <c r="DS364" s="37" t="str"/>
      <c r="DT364" s="37" t="str"/>
      <c r="DU364" s="37" t="str"/>
      <c r="DV364" s="37" t="str"/>
      <c r="DW364" s="37" t="str"/>
      <c r="DX364" s="37" t="str"/>
      <c r="DY364" s="37" t="str"/>
      <c r="DZ364" s="37" t="str"/>
      <c r="EA364" s="37" t="str"/>
      <c r="EB364" s="37" t="str"/>
      <c r="EC364" s="37" t="str"/>
      <c r="ED364" s="37" t="str"/>
      <c r="EE364" s="37" t="str"/>
      <c r="EF364" s="37" t="str"/>
      <c r="EG364" s="37" t="str"/>
      <c r="EH364" s="37" t="str"/>
      <c r="EI364" s="37" t="str"/>
      <c r="EJ364" s="37" t="str"/>
      <c r="EK364" s="37" t="str"/>
      <c r="EL364" s="37" t="str"/>
      <c r="EM364" s="37" t="str"/>
    </row>
    <row r="365">
      <c r="B365" s="37" t="str"/>
      <c r="C365" s="37" t="str"/>
      <c r="D365" s="37" t="str"/>
      <c r="E365" s="37" t="str"/>
      <c r="F365" s="37" t="str"/>
      <c r="G365" s="37" t="str"/>
      <c r="H365" s="37" t="str"/>
      <c r="I365" s="37" t="str"/>
      <c r="J365" s="37" t="str"/>
      <c r="K365" s="37" t="str"/>
      <c r="L365" s="37" t="str"/>
      <c r="M365" s="37" t="str"/>
      <c r="N365" s="37" t="str"/>
      <c r="O365" s="37" t="str"/>
      <c r="P365" s="37" t="str"/>
      <c r="Q365" s="37" t="str"/>
      <c r="R365" s="37" t="str"/>
      <c r="S365" s="37" t="str"/>
      <c r="T365" s="37" t="str"/>
      <c r="U365" s="37" t="str"/>
      <c r="V365" s="37" t="str"/>
      <c r="W365" s="37" t="str"/>
      <c r="X365" s="37" t="str"/>
      <c r="Y365" s="37" t="str"/>
      <c r="Z365" s="37" t="str"/>
      <c r="AA365" s="37" t="str"/>
      <c r="AB365" s="37" t="str"/>
      <c r="AC365" s="37" t="str"/>
      <c r="AD365" s="37" t="str"/>
      <c r="AE365" s="37" t="str"/>
      <c r="AF365" s="37" t="str"/>
      <c r="AG365" s="37" t="str"/>
      <c r="AH365" s="37" t="str"/>
      <c r="AI365" s="37" t="str"/>
      <c r="AJ365" s="37" t="str"/>
      <c r="AK365" s="37" t="str"/>
      <c r="AL365" s="37" t="str"/>
      <c r="AM365" s="37" t="str"/>
      <c r="AN365" s="37" t="str"/>
      <c r="AO365" s="37" t="str"/>
      <c r="AP365" s="37" t="str"/>
      <c r="AQ365" s="37" t="str"/>
      <c r="AR365" s="37" t="str"/>
      <c r="AS365" s="37" t="str"/>
      <c r="AT365" s="37" t="str"/>
      <c r="AU365" s="37" t="str"/>
      <c r="AV365" s="37" t="str"/>
      <c r="AW365" s="37" t="str"/>
      <c r="AX365" s="37" t="str"/>
      <c r="AY365" s="37" t="str"/>
      <c r="AZ365" s="37" t="str"/>
      <c r="BA365" s="37" t="str"/>
      <c r="BB365" s="37" t="str"/>
      <c r="BC365" s="37" t="str"/>
      <c r="BD365" s="37" t="str"/>
      <c r="BE365" s="37" t="str"/>
      <c r="BF365" s="37" t="str"/>
      <c r="BG365" s="37" t="str"/>
      <c r="BH365" s="37" t="str"/>
      <c r="BI365" s="37" t="str"/>
      <c r="BJ365" s="37" t="str"/>
      <c r="BK365" s="37" t="str"/>
      <c r="BL365" s="37" t="str"/>
      <c r="BM365" s="37" t="str"/>
      <c r="BN365" s="37" t="str"/>
      <c r="BO365" s="37" t="str"/>
      <c r="BP365" s="37" t="str"/>
      <c r="BQ365" s="37" t="str"/>
      <c r="BR365" s="37" t="str"/>
      <c r="BS365" s="37" t="str"/>
      <c r="BT365" s="37" t="str"/>
      <c r="BU365" s="37" t="str"/>
      <c r="BV365" s="37" t="str"/>
      <c r="BW365" s="37" t="str"/>
      <c r="BX365" s="37" t="str"/>
      <c r="BY365" s="37" t="str"/>
      <c r="BZ365" s="37" t="str"/>
      <c r="CA365" s="37" t="str"/>
      <c r="CB365" s="37" t="str"/>
      <c r="CC365" s="37" t="str"/>
      <c r="CD365" s="37" t="str"/>
      <c r="CE365" s="37" t="str"/>
      <c r="CF365" s="37" t="str"/>
      <c r="CG365" s="37" t="str"/>
      <c r="CH365" s="37" t="str"/>
      <c r="CI365" s="37" t="str"/>
      <c r="CJ365" s="37" t="str"/>
      <c r="CK365" s="37" t="str"/>
      <c r="CL365" s="37" t="str"/>
      <c r="CM365" s="37" t="str"/>
      <c r="CN365" s="37" t="str"/>
      <c r="CO365" s="37" t="str"/>
      <c r="CP365" s="37" t="str"/>
      <c r="CQ365" s="37" t="str"/>
      <c r="CR365" s="37" t="str"/>
      <c r="CS365" s="37" t="str"/>
      <c r="CT365" s="37" t="str"/>
      <c r="CU365" s="37" t="str"/>
      <c r="CV365" s="37" t="str"/>
      <c r="CW365" s="37" t="str"/>
      <c r="CX365" s="37" t="str"/>
      <c r="CY365" s="37" t="str"/>
      <c r="CZ365" s="37" t="str"/>
      <c r="DA365" s="37" t="str"/>
      <c r="DB365" s="37" t="str"/>
      <c r="DC365" s="37" t="str"/>
      <c r="DD365" s="37" t="str"/>
      <c r="DE365" s="37" t="str"/>
      <c r="DF365" s="37" t="str"/>
      <c r="DG365" s="37" t="str"/>
      <c r="DH365" s="37" t="str"/>
      <c r="DI365" s="37" t="str"/>
      <c r="DJ365" s="37" t="str"/>
      <c r="DK365" s="37" t="str"/>
      <c r="DL365" s="37" t="str"/>
      <c r="DM365" s="37" t="str"/>
      <c r="DN365" s="37" t="str"/>
      <c r="DO365" s="37" t="str"/>
      <c r="DP365" s="37" t="str"/>
      <c r="DQ365" s="37" t="str"/>
      <c r="DR365" s="37" t="str"/>
      <c r="DS365" s="37" t="str"/>
      <c r="DT365" s="37" t="str"/>
      <c r="DU365" s="37" t="str"/>
      <c r="DV365" s="37" t="str"/>
      <c r="DW365" s="37" t="str"/>
      <c r="DX365" s="37" t="str"/>
      <c r="DY365" s="37" t="str"/>
      <c r="DZ365" s="37" t="str"/>
      <c r="EA365" s="37" t="str"/>
      <c r="EB365" s="37" t="str"/>
      <c r="EC365" s="37" t="str"/>
      <c r="ED365" s="37" t="str"/>
      <c r="EE365" s="37" t="str"/>
      <c r="EF365" s="37" t="str"/>
      <c r="EG365" s="37" t="str"/>
      <c r="EH365" s="37" t="str"/>
      <c r="EI365" s="37" t="str"/>
      <c r="EJ365" s="37" t="str"/>
      <c r="EK365" s="37" t="str"/>
      <c r="EL365" s="37" t="str"/>
      <c r="EM365" s="37" t="str"/>
    </row>
    <row r="366">
      <c r="B366" s="37" t="str"/>
      <c r="C366" s="37" t="str"/>
      <c r="D366" s="37" t="str"/>
      <c r="E366" s="37" t="str"/>
      <c r="F366" s="37" t="str"/>
      <c r="G366" s="37" t="str"/>
      <c r="H366" s="37" t="str"/>
      <c r="I366" s="37" t="str"/>
      <c r="J366" s="37" t="str"/>
      <c r="K366" s="37" t="str"/>
      <c r="L366" s="37" t="str"/>
      <c r="M366" s="37" t="str"/>
      <c r="N366" s="37" t="str"/>
      <c r="O366" s="37" t="str"/>
      <c r="P366" s="37" t="str"/>
      <c r="Q366" s="37" t="str"/>
      <c r="R366" s="37" t="str"/>
      <c r="S366" s="37" t="str"/>
      <c r="T366" s="37" t="str"/>
      <c r="U366" s="37" t="str"/>
      <c r="V366" s="37" t="str"/>
      <c r="W366" s="37" t="str"/>
      <c r="X366" s="37" t="str"/>
      <c r="Y366" s="37" t="str"/>
      <c r="Z366" s="37" t="str"/>
      <c r="AA366" s="37" t="str"/>
      <c r="AB366" s="37" t="str"/>
      <c r="AC366" s="37" t="str"/>
      <c r="AD366" s="37" t="str"/>
      <c r="AE366" s="37" t="str"/>
      <c r="AF366" s="37" t="str"/>
      <c r="AG366" s="37" t="str"/>
      <c r="AH366" s="37" t="str"/>
      <c r="AI366" s="37" t="str"/>
      <c r="AJ366" s="37" t="str"/>
      <c r="AK366" s="37" t="str"/>
      <c r="AL366" s="37" t="str"/>
      <c r="AM366" s="37" t="str"/>
      <c r="AN366" s="37" t="str"/>
      <c r="AO366" s="37" t="str"/>
      <c r="AP366" s="37" t="str"/>
      <c r="AQ366" s="37" t="str"/>
      <c r="AR366" s="37" t="str"/>
      <c r="AS366" s="37" t="str"/>
      <c r="AT366" s="37" t="str"/>
      <c r="AU366" s="37" t="str"/>
      <c r="AV366" s="37" t="str"/>
      <c r="AW366" s="37" t="str"/>
      <c r="AX366" s="37" t="str"/>
      <c r="AY366" s="37" t="str"/>
      <c r="AZ366" s="37" t="str"/>
      <c r="BA366" s="37" t="str"/>
      <c r="BB366" s="37" t="str"/>
      <c r="BC366" s="37" t="str"/>
      <c r="BD366" s="37" t="str"/>
      <c r="BE366" s="37" t="str"/>
      <c r="BF366" s="37" t="str"/>
      <c r="BG366" s="37" t="str"/>
      <c r="BH366" s="37" t="str"/>
      <c r="BI366" s="37" t="str"/>
      <c r="BJ366" s="37" t="str"/>
      <c r="BK366" s="37" t="str"/>
      <c r="BL366" s="37" t="str"/>
      <c r="BM366" s="37" t="str"/>
      <c r="BN366" s="37" t="str"/>
      <c r="BO366" s="37" t="str"/>
      <c r="BP366" s="37" t="str"/>
      <c r="BQ366" s="37" t="str"/>
      <c r="BR366" s="37" t="str"/>
      <c r="BS366" s="37" t="str"/>
      <c r="BT366" s="37" t="str"/>
      <c r="BU366" s="37" t="str"/>
      <c r="BV366" s="37" t="str"/>
      <c r="BW366" s="37" t="str"/>
      <c r="BX366" s="37" t="str"/>
      <c r="BY366" s="37" t="str"/>
      <c r="BZ366" s="37" t="str"/>
      <c r="CA366" s="37" t="str"/>
      <c r="CB366" s="37" t="str"/>
      <c r="CC366" s="37" t="str"/>
      <c r="CD366" s="37" t="str"/>
      <c r="CE366" s="37" t="str"/>
      <c r="CF366" s="37" t="str"/>
      <c r="CG366" s="37" t="str"/>
      <c r="CH366" s="37" t="str"/>
      <c r="CI366" s="37" t="str"/>
      <c r="CJ366" s="37" t="str"/>
      <c r="CK366" s="37" t="str"/>
      <c r="CL366" s="37" t="str"/>
      <c r="CM366" s="37" t="str"/>
      <c r="CN366" s="37" t="str"/>
      <c r="CO366" s="37" t="str"/>
      <c r="CP366" s="37" t="str"/>
      <c r="CQ366" s="37" t="str"/>
      <c r="CR366" s="37" t="str"/>
      <c r="CS366" s="37" t="str"/>
      <c r="CT366" s="37" t="str"/>
      <c r="CU366" s="37" t="str"/>
      <c r="CV366" s="37" t="str"/>
      <c r="CW366" s="37" t="str"/>
      <c r="CX366" s="37" t="str"/>
      <c r="CY366" s="37" t="str"/>
      <c r="CZ366" s="37" t="str"/>
      <c r="DA366" s="37" t="str"/>
      <c r="DB366" s="37" t="str"/>
      <c r="DC366" s="37" t="str"/>
      <c r="DD366" s="37" t="str"/>
      <c r="DE366" s="37" t="str"/>
      <c r="DF366" s="37" t="str"/>
      <c r="DG366" s="37" t="str"/>
      <c r="DH366" s="37" t="str"/>
      <c r="DI366" s="37" t="str"/>
      <c r="DJ366" s="37" t="str"/>
      <c r="DK366" s="37" t="str"/>
      <c r="DL366" s="37" t="str"/>
      <c r="DM366" s="37" t="str"/>
      <c r="DN366" s="37" t="str"/>
      <c r="DO366" s="37" t="str"/>
      <c r="DP366" s="37" t="str"/>
      <c r="DQ366" s="37" t="str"/>
      <c r="DR366" s="37" t="str"/>
      <c r="DS366" s="37" t="str"/>
      <c r="DT366" s="37" t="str"/>
      <c r="DU366" s="37" t="str"/>
      <c r="DV366" s="37" t="str"/>
      <c r="DW366" s="37" t="str"/>
      <c r="DX366" s="37" t="str"/>
      <c r="DY366" s="37" t="str"/>
      <c r="DZ366" s="37" t="str"/>
      <c r="EA366" s="37" t="str"/>
      <c r="EB366" s="37" t="str"/>
      <c r="EC366" s="37" t="str"/>
      <c r="ED366" s="37" t="str"/>
      <c r="EE366" s="37" t="str"/>
      <c r="EF366" s="37" t="str"/>
      <c r="EG366" s="37" t="str"/>
      <c r="EH366" s="37" t="str"/>
      <c r="EI366" s="37" t="str"/>
      <c r="EJ366" s="37" t="str"/>
      <c r="EK366" s="37" t="str"/>
      <c r="EL366" s="37" t="str"/>
      <c r="EM366" s="37" t="str"/>
    </row>
    <row r="367">
      <c r="B367" s="37" t="str"/>
      <c r="C367" s="37" t="str"/>
      <c r="D367" s="37" t="str"/>
      <c r="E367" s="37" t="str"/>
      <c r="F367" s="37" t="str"/>
      <c r="G367" s="37" t="str"/>
      <c r="H367" s="37" t="str"/>
      <c r="I367" s="37" t="str"/>
      <c r="J367" s="37" t="str"/>
      <c r="K367" s="37" t="str"/>
      <c r="L367" s="37" t="str"/>
      <c r="M367" s="37" t="str"/>
      <c r="N367" s="37" t="str"/>
      <c r="O367" s="37" t="str"/>
      <c r="P367" s="37" t="str"/>
      <c r="Q367" s="37" t="str"/>
      <c r="R367" s="37" t="str"/>
      <c r="S367" s="37" t="str"/>
      <c r="T367" s="37" t="str"/>
      <c r="U367" s="37" t="str"/>
      <c r="V367" s="37" t="str"/>
      <c r="W367" s="37" t="str"/>
      <c r="X367" s="37" t="str"/>
      <c r="Y367" s="37" t="str"/>
      <c r="Z367" s="37" t="str"/>
      <c r="AA367" s="37" t="str"/>
      <c r="AB367" s="37" t="str"/>
      <c r="AC367" s="37" t="str"/>
      <c r="AD367" s="37" t="str"/>
      <c r="AE367" s="37" t="str"/>
      <c r="AF367" s="37" t="str"/>
      <c r="AG367" s="37" t="str"/>
      <c r="AH367" s="37" t="str"/>
      <c r="AI367" s="37" t="str"/>
      <c r="AJ367" s="37" t="str"/>
      <c r="AK367" s="37" t="str"/>
      <c r="AL367" s="37" t="str"/>
      <c r="AM367" s="37" t="str"/>
      <c r="AN367" s="37" t="str"/>
      <c r="AO367" s="37" t="str"/>
      <c r="AP367" s="37" t="str"/>
      <c r="AQ367" s="37" t="str"/>
      <c r="AR367" s="37" t="str"/>
      <c r="AS367" s="37" t="str"/>
      <c r="AT367" s="37" t="str"/>
      <c r="AU367" s="37" t="str"/>
      <c r="AV367" s="37" t="str"/>
      <c r="AW367" s="37" t="str"/>
      <c r="AX367" s="37" t="str"/>
      <c r="AY367" s="37" t="str"/>
      <c r="AZ367" s="37" t="str"/>
      <c r="BA367" s="37" t="str"/>
      <c r="BB367" s="37" t="str"/>
      <c r="BC367" s="37" t="str"/>
      <c r="BD367" s="37" t="str"/>
      <c r="BE367" s="37" t="str"/>
      <c r="BF367" s="37" t="str"/>
      <c r="BG367" s="37" t="str"/>
      <c r="BH367" s="37" t="str"/>
      <c r="BI367" s="37" t="str"/>
      <c r="BJ367" s="37" t="str"/>
      <c r="BK367" s="37" t="str"/>
      <c r="BL367" s="37" t="str"/>
      <c r="BM367" s="37" t="str"/>
      <c r="BN367" s="37" t="str"/>
      <c r="BO367" s="37" t="str"/>
      <c r="BP367" s="37" t="str"/>
      <c r="BQ367" s="37" t="str"/>
      <c r="BR367" s="37" t="str"/>
      <c r="BS367" s="37" t="str"/>
      <c r="BT367" s="37" t="str"/>
      <c r="BU367" s="37" t="str"/>
      <c r="BV367" s="37" t="str"/>
      <c r="BW367" s="37" t="str"/>
      <c r="BX367" s="37" t="str"/>
      <c r="BY367" s="37" t="str"/>
      <c r="BZ367" s="37" t="str"/>
      <c r="CA367" s="37" t="str"/>
      <c r="CB367" s="37" t="str"/>
      <c r="CC367" s="37" t="str"/>
      <c r="CD367" s="37" t="str"/>
      <c r="CE367" s="37" t="str"/>
      <c r="CF367" s="37" t="str"/>
      <c r="CG367" s="37" t="str"/>
      <c r="CH367" s="37" t="str"/>
      <c r="CI367" s="37" t="str"/>
      <c r="CJ367" s="37" t="str"/>
      <c r="CK367" s="37" t="str"/>
      <c r="CL367" s="37" t="str"/>
      <c r="CM367" s="37" t="str"/>
      <c r="CN367" s="37" t="str"/>
      <c r="CO367" s="37" t="str"/>
      <c r="CP367" s="37" t="str"/>
      <c r="CQ367" s="37" t="str"/>
      <c r="CR367" s="37" t="str"/>
      <c r="CS367" s="37" t="str"/>
      <c r="CT367" s="37" t="str"/>
      <c r="CU367" s="37" t="str"/>
      <c r="CV367" s="37" t="str"/>
      <c r="CW367" s="37" t="str"/>
      <c r="CX367" s="37" t="str"/>
      <c r="CY367" s="37" t="str"/>
      <c r="CZ367" s="37" t="str"/>
      <c r="DA367" s="37" t="str"/>
      <c r="DB367" s="37" t="str"/>
      <c r="DC367" s="37" t="str"/>
      <c r="DD367" s="37" t="str"/>
      <c r="DE367" s="37" t="str"/>
      <c r="DF367" s="37" t="str"/>
      <c r="DG367" s="37" t="str"/>
      <c r="DH367" s="37" t="str"/>
      <c r="DI367" s="37" t="str"/>
      <c r="DJ367" s="37" t="str"/>
      <c r="DK367" s="37" t="str"/>
      <c r="DL367" s="37" t="str"/>
      <c r="DM367" s="37" t="str"/>
      <c r="DN367" s="37" t="str"/>
      <c r="DO367" s="37" t="str"/>
      <c r="DP367" s="37" t="str"/>
      <c r="DQ367" s="37" t="str"/>
      <c r="DR367" s="37" t="str"/>
      <c r="DS367" s="37" t="str"/>
      <c r="DT367" s="37" t="str"/>
      <c r="DU367" s="37" t="str"/>
      <c r="DV367" s="37" t="str"/>
      <c r="DW367" s="37" t="str"/>
      <c r="DX367" s="37" t="str"/>
      <c r="DY367" s="37" t="str"/>
      <c r="DZ367" s="37" t="str"/>
      <c r="EA367" s="37" t="str"/>
      <c r="EB367" s="37" t="str"/>
      <c r="EC367" s="37" t="str"/>
      <c r="ED367" s="37" t="str"/>
      <c r="EE367" s="37" t="str"/>
      <c r="EF367" s="37" t="str"/>
      <c r="EG367" s="37" t="str"/>
      <c r="EH367" s="37" t="str"/>
      <c r="EI367" s="37" t="str"/>
      <c r="EJ367" s="37" t="str"/>
      <c r="EK367" s="37" t="str"/>
      <c r="EL367" s="37" t="str"/>
      <c r="EM367" s="37" t="str"/>
    </row>
    <row r="368">
      <c r="B368" s="37" t="str"/>
      <c r="C368" s="37" t="str"/>
      <c r="D368" s="37" t="str"/>
      <c r="E368" s="37" t="str"/>
      <c r="F368" s="37" t="str"/>
      <c r="G368" s="37" t="str"/>
      <c r="H368" s="37" t="str"/>
      <c r="I368" s="37" t="str"/>
      <c r="J368" s="37" t="str"/>
      <c r="K368" s="37" t="str"/>
      <c r="L368" s="37" t="str"/>
      <c r="M368" s="37" t="str"/>
      <c r="N368" s="37" t="str"/>
      <c r="O368" s="37" t="str"/>
      <c r="P368" s="37" t="str"/>
      <c r="Q368" s="37" t="str"/>
      <c r="R368" s="37" t="str"/>
      <c r="S368" s="37" t="str"/>
      <c r="T368" s="37" t="str"/>
      <c r="U368" s="37" t="str"/>
      <c r="V368" s="37" t="str"/>
      <c r="W368" s="37" t="str"/>
      <c r="X368" s="37" t="str"/>
      <c r="Y368" s="37" t="str"/>
      <c r="Z368" s="37" t="str"/>
      <c r="AA368" s="37" t="str"/>
      <c r="AB368" s="37" t="str"/>
      <c r="AC368" s="37" t="str"/>
      <c r="AD368" s="37" t="str"/>
      <c r="AE368" s="37" t="str"/>
      <c r="AF368" s="37" t="str"/>
      <c r="AG368" s="37" t="str"/>
      <c r="AH368" s="37" t="str"/>
      <c r="AI368" s="37" t="str"/>
      <c r="AJ368" s="37" t="str"/>
      <c r="AK368" s="37" t="str"/>
      <c r="AL368" s="37" t="str"/>
      <c r="AM368" s="37" t="str"/>
      <c r="AN368" s="37" t="str"/>
      <c r="AO368" s="37" t="str"/>
      <c r="AP368" s="37" t="str"/>
      <c r="AQ368" s="37" t="str"/>
      <c r="AR368" s="37" t="str"/>
      <c r="AS368" s="37" t="str"/>
      <c r="AT368" s="37" t="str"/>
      <c r="AU368" s="37" t="str"/>
      <c r="AV368" s="37" t="str"/>
      <c r="AW368" s="37" t="str"/>
      <c r="AX368" s="37" t="str"/>
      <c r="AY368" s="37" t="str"/>
      <c r="AZ368" s="37" t="str"/>
      <c r="BA368" s="37" t="str"/>
      <c r="BB368" s="37" t="str"/>
      <c r="BC368" s="37" t="str"/>
      <c r="BD368" s="37" t="str"/>
      <c r="BE368" s="37" t="str"/>
      <c r="BF368" s="37" t="str"/>
      <c r="BG368" s="37" t="str"/>
      <c r="BH368" s="37" t="str"/>
      <c r="BI368" s="37" t="str"/>
      <c r="BJ368" s="37" t="str"/>
      <c r="BK368" s="37" t="str"/>
      <c r="BL368" s="37" t="str"/>
      <c r="BM368" s="37" t="str"/>
      <c r="BN368" s="37" t="str"/>
      <c r="BO368" s="37" t="str"/>
      <c r="BP368" s="37" t="str"/>
      <c r="BQ368" s="37" t="str"/>
      <c r="BR368" s="37" t="str"/>
      <c r="BS368" s="37" t="str"/>
      <c r="BT368" s="37" t="str"/>
      <c r="BU368" s="37" t="str"/>
      <c r="BV368" s="37" t="str"/>
      <c r="BW368" s="37" t="str"/>
      <c r="BX368" s="37" t="str"/>
      <c r="BY368" s="37" t="str"/>
      <c r="BZ368" s="37" t="str"/>
      <c r="CA368" s="37" t="str"/>
      <c r="CB368" s="37" t="str"/>
      <c r="CC368" s="37" t="str"/>
      <c r="CD368" s="37" t="str"/>
      <c r="CE368" s="37" t="str"/>
      <c r="CF368" s="37" t="str"/>
      <c r="CG368" s="37" t="str"/>
      <c r="CH368" s="37" t="str"/>
      <c r="CI368" s="37" t="str"/>
      <c r="CJ368" s="37" t="str"/>
      <c r="CK368" s="37" t="str"/>
      <c r="CL368" s="37" t="str"/>
      <c r="CM368" s="37" t="str"/>
      <c r="CN368" s="37" t="str"/>
      <c r="CO368" s="37" t="str"/>
      <c r="CP368" s="37" t="str"/>
      <c r="CQ368" s="37" t="str"/>
      <c r="CR368" s="37" t="str"/>
      <c r="CS368" s="37" t="str"/>
      <c r="CT368" s="37" t="str"/>
      <c r="CU368" s="37" t="str"/>
      <c r="CV368" s="37" t="str"/>
      <c r="CW368" s="37" t="str"/>
      <c r="CX368" s="37" t="str"/>
      <c r="CY368" s="37" t="str"/>
      <c r="CZ368" s="37" t="str"/>
      <c r="DA368" s="37" t="str"/>
      <c r="DB368" s="37" t="str"/>
      <c r="DC368" s="37" t="str"/>
      <c r="DD368" s="37" t="str"/>
      <c r="DE368" s="37" t="str"/>
      <c r="DF368" s="37" t="str"/>
      <c r="DG368" s="37" t="str"/>
      <c r="DH368" s="37" t="str"/>
      <c r="DI368" s="37" t="str"/>
      <c r="DJ368" s="37" t="str"/>
      <c r="DK368" s="37" t="str"/>
      <c r="DL368" s="37" t="str"/>
      <c r="DM368" s="37" t="str"/>
      <c r="DN368" s="37" t="str"/>
      <c r="DO368" s="37" t="str"/>
      <c r="DP368" s="37" t="str"/>
      <c r="DQ368" s="37" t="str"/>
      <c r="DR368" s="37" t="str"/>
      <c r="DS368" s="37" t="str"/>
      <c r="DT368" s="37" t="str"/>
      <c r="DU368" s="37" t="str"/>
      <c r="DV368" s="37" t="str"/>
      <c r="DW368" s="37" t="str"/>
      <c r="DX368" s="37" t="str"/>
      <c r="DY368" s="37" t="str"/>
      <c r="DZ368" s="37" t="str"/>
      <c r="EA368" s="37" t="str"/>
      <c r="EB368" s="37" t="str"/>
      <c r="EC368" s="37" t="str"/>
      <c r="ED368" s="37" t="str"/>
      <c r="EE368" s="37" t="str"/>
      <c r="EF368" s="37" t="str"/>
      <c r="EG368" s="37" t="str"/>
      <c r="EH368" s="37" t="str"/>
      <c r="EI368" s="37" t="str"/>
      <c r="EJ368" s="37" t="str"/>
      <c r="EK368" s="37" t="str"/>
      <c r="EL368" s="37" t="str"/>
      <c r="EM368" s="37" t="str"/>
    </row>
    <row r="369">
      <c r="B369" s="37" t="str"/>
      <c r="C369" s="37" t="str"/>
      <c r="D369" s="37" t="str"/>
      <c r="E369" s="37" t="str"/>
      <c r="F369" s="37" t="str"/>
      <c r="G369" s="37" t="str"/>
      <c r="H369" s="37" t="str"/>
      <c r="I369" s="37" t="str"/>
      <c r="J369" s="37" t="str"/>
      <c r="K369" s="37" t="str"/>
      <c r="L369" s="37" t="str"/>
      <c r="M369" s="37" t="str"/>
      <c r="N369" s="37" t="str"/>
      <c r="O369" s="37" t="str"/>
      <c r="P369" s="37" t="str"/>
      <c r="Q369" s="37" t="str"/>
      <c r="R369" s="37" t="str"/>
      <c r="S369" s="37" t="str"/>
      <c r="T369" s="37" t="str"/>
      <c r="U369" s="37" t="str"/>
      <c r="V369" s="37" t="str"/>
      <c r="W369" s="37" t="str"/>
      <c r="X369" s="37" t="str"/>
      <c r="Y369" s="37" t="str"/>
      <c r="Z369" s="37" t="str"/>
      <c r="AA369" s="37" t="str"/>
      <c r="AB369" s="37" t="str"/>
      <c r="AC369" s="37" t="str"/>
      <c r="AD369" s="37" t="str"/>
      <c r="AE369" s="37" t="str"/>
      <c r="AF369" s="37" t="str"/>
      <c r="AG369" s="37" t="str"/>
      <c r="AH369" s="37" t="str"/>
      <c r="AI369" s="37" t="str"/>
      <c r="AJ369" s="37" t="str"/>
      <c r="AK369" s="37" t="str"/>
      <c r="AL369" s="37" t="str"/>
      <c r="AM369" s="37" t="str"/>
      <c r="AN369" s="37" t="str"/>
      <c r="AO369" s="37" t="str"/>
      <c r="AP369" s="37" t="str"/>
      <c r="AQ369" s="37" t="str"/>
      <c r="AR369" s="37" t="str"/>
      <c r="AS369" s="37" t="str"/>
      <c r="AT369" s="37" t="str"/>
      <c r="AU369" s="37" t="str"/>
      <c r="AV369" s="37" t="str"/>
      <c r="AW369" s="37" t="str"/>
      <c r="AX369" s="37" t="str"/>
      <c r="AY369" s="37" t="str"/>
      <c r="AZ369" s="37" t="str"/>
      <c r="BA369" s="37" t="str"/>
      <c r="BB369" s="37" t="str"/>
      <c r="BC369" s="37" t="str"/>
      <c r="BD369" s="37" t="str"/>
      <c r="BE369" s="37" t="str"/>
      <c r="BF369" s="37" t="str"/>
      <c r="BG369" s="37" t="str"/>
      <c r="BH369" s="37" t="str"/>
      <c r="BI369" s="37" t="str"/>
      <c r="BJ369" s="37" t="str"/>
      <c r="BK369" s="37" t="str"/>
      <c r="BL369" s="37" t="str"/>
      <c r="BM369" s="37" t="str"/>
      <c r="BN369" s="37" t="str"/>
      <c r="BO369" s="37" t="str"/>
      <c r="BP369" s="37" t="str"/>
      <c r="BQ369" s="37" t="str"/>
      <c r="BR369" s="37" t="str"/>
      <c r="BS369" s="37" t="str"/>
      <c r="BT369" s="37" t="str"/>
      <c r="BU369" s="37" t="str"/>
      <c r="BV369" s="37" t="str"/>
      <c r="BW369" s="37" t="str"/>
      <c r="BX369" s="37" t="str"/>
      <c r="BY369" s="37" t="str"/>
      <c r="BZ369" s="37" t="str"/>
      <c r="CA369" s="37" t="str"/>
      <c r="CB369" s="37" t="str"/>
      <c r="CC369" s="37" t="str"/>
      <c r="CD369" s="37" t="str"/>
      <c r="CE369" s="37" t="str"/>
      <c r="CF369" s="37" t="str"/>
      <c r="CG369" s="37" t="str"/>
      <c r="CH369" s="37" t="str"/>
      <c r="CI369" s="37" t="str"/>
      <c r="CJ369" s="37" t="str"/>
      <c r="CK369" s="37" t="str"/>
      <c r="CL369" s="37" t="str"/>
      <c r="CM369" s="37" t="str"/>
      <c r="CN369" s="37" t="str"/>
      <c r="CO369" s="37" t="str"/>
      <c r="CP369" s="37" t="str"/>
      <c r="CQ369" s="37" t="str"/>
      <c r="CR369" s="37" t="str"/>
      <c r="CS369" s="37" t="str"/>
      <c r="CT369" s="37" t="str"/>
      <c r="CU369" s="37" t="str"/>
      <c r="CV369" s="37" t="str"/>
      <c r="CW369" s="37" t="str"/>
      <c r="CX369" s="37" t="str"/>
      <c r="CY369" s="37" t="str"/>
      <c r="CZ369" s="37" t="str"/>
      <c r="DA369" s="37" t="str"/>
      <c r="DB369" s="37" t="str"/>
      <c r="DC369" s="37" t="str"/>
      <c r="DD369" s="37" t="str"/>
      <c r="DE369" s="37" t="str"/>
      <c r="DF369" s="37" t="str"/>
      <c r="DG369" s="37" t="str"/>
      <c r="DH369" s="37" t="str"/>
      <c r="DI369" s="37" t="str"/>
      <c r="DJ369" s="37" t="str"/>
      <c r="DK369" s="37" t="str"/>
      <c r="DL369" s="37" t="str"/>
      <c r="DM369" s="37" t="str"/>
      <c r="DN369" s="37" t="str"/>
      <c r="DO369" s="37" t="str"/>
      <c r="DP369" s="37" t="str"/>
      <c r="DQ369" s="37" t="str"/>
      <c r="DR369" s="37" t="str"/>
      <c r="DS369" s="37" t="str"/>
      <c r="DT369" s="37" t="str"/>
      <c r="DU369" s="37" t="str"/>
      <c r="DV369" s="37" t="str"/>
      <c r="DW369" s="37" t="str"/>
      <c r="DX369" s="37" t="str"/>
      <c r="DY369" s="37" t="str"/>
      <c r="DZ369" s="37" t="str"/>
      <c r="EA369" s="37" t="str"/>
      <c r="EB369" s="37" t="str"/>
      <c r="EC369" s="37" t="str"/>
      <c r="ED369" s="37" t="str"/>
      <c r="EE369" s="37" t="str"/>
      <c r="EF369" s="37" t="str"/>
      <c r="EG369" s="37" t="str"/>
      <c r="EH369" s="37" t="str"/>
      <c r="EI369" s="37" t="str"/>
      <c r="EJ369" s="37" t="str"/>
      <c r="EK369" s="37" t="str"/>
      <c r="EL369" s="37" t="str"/>
      <c r="EM369" s="37" t="str"/>
    </row>
    <row r="370">
      <c r="B370" s="37" t="str"/>
      <c r="C370" s="37" t="str"/>
      <c r="D370" s="37" t="str"/>
      <c r="E370" s="37" t="str"/>
      <c r="F370" s="37" t="str"/>
      <c r="G370" s="37" t="str"/>
      <c r="H370" s="37" t="str"/>
      <c r="I370" s="37" t="str"/>
      <c r="J370" s="37" t="str"/>
      <c r="K370" s="37" t="str"/>
      <c r="L370" s="37" t="str"/>
      <c r="M370" s="37" t="str"/>
      <c r="N370" s="37" t="str"/>
      <c r="O370" s="37" t="str"/>
      <c r="P370" s="37" t="str"/>
      <c r="Q370" s="37" t="str"/>
      <c r="R370" s="37" t="str"/>
      <c r="S370" s="37" t="str"/>
      <c r="T370" s="37" t="str"/>
      <c r="U370" s="37" t="str"/>
      <c r="V370" s="37" t="str"/>
      <c r="W370" s="37" t="str"/>
      <c r="X370" s="37" t="str"/>
      <c r="Y370" s="37" t="str"/>
      <c r="Z370" s="37" t="str"/>
      <c r="AA370" s="37" t="str"/>
      <c r="AB370" s="37" t="str"/>
      <c r="AC370" s="37" t="str"/>
      <c r="AD370" s="37" t="str"/>
      <c r="AE370" s="37" t="str"/>
      <c r="AF370" s="37" t="str"/>
      <c r="AG370" s="37" t="str"/>
      <c r="AH370" s="37" t="str"/>
      <c r="AI370" s="37" t="str"/>
      <c r="AJ370" s="37" t="str"/>
      <c r="AK370" s="37" t="str"/>
      <c r="AL370" s="37" t="str"/>
      <c r="AM370" s="37" t="str"/>
      <c r="AN370" s="37" t="str"/>
      <c r="AO370" s="37" t="str"/>
      <c r="AP370" s="37" t="str"/>
      <c r="AQ370" s="37" t="str"/>
      <c r="AR370" s="37" t="str"/>
      <c r="AS370" s="37" t="str"/>
      <c r="AT370" s="37" t="str"/>
      <c r="AU370" s="37" t="str"/>
      <c r="AV370" s="37" t="str"/>
      <c r="AW370" s="37" t="str"/>
      <c r="AX370" s="37" t="str"/>
      <c r="AY370" s="37" t="str"/>
      <c r="AZ370" s="37" t="str"/>
      <c r="BA370" s="37" t="str"/>
      <c r="BB370" s="37" t="str"/>
      <c r="BC370" s="37" t="str"/>
      <c r="BD370" s="37" t="str"/>
      <c r="BE370" s="37" t="str"/>
      <c r="BF370" s="37" t="str"/>
      <c r="BG370" s="37" t="str"/>
      <c r="BH370" s="37" t="str"/>
      <c r="BI370" s="37" t="str"/>
      <c r="BJ370" s="37" t="str"/>
      <c r="BK370" s="37" t="str"/>
      <c r="BL370" s="37" t="str"/>
      <c r="BM370" s="37" t="str"/>
      <c r="BN370" s="37" t="str"/>
      <c r="BO370" s="37" t="str"/>
      <c r="BP370" s="37" t="str"/>
      <c r="BQ370" s="37" t="str"/>
      <c r="BR370" s="37" t="str"/>
      <c r="BS370" s="37" t="str"/>
      <c r="BT370" s="37" t="str"/>
      <c r="BU370" s="37" t="str"/>
      <c r="BV370" s="37" t="str"/>
      <c r="BW370" s="37" t="str"/>
      <c r="BX370" s="37" t="str"/>
      <c r="BY370" s="37" t="str"/>
      <c r="BZ370" s="37" t="str"/>
      <c r="CA370" s="37" t="str"/>
      <c r="CB370" s="37" t="str"/>
      <c r="CC370" s="37" t="str"/>
      <c r="CD370" s="37" t="str"/>
      <c r="CE370" s="37" t="str"/>
      <c r="CF370" s="37" t="str"/>
      <c r="CG370" s="37" t="str"/>
      <c r="CH370" s="37" t="str"/>
      <c r="CI370" s="37" t="str"/>
      <c r="CJ370" s="37" t="str"/>
      <c r="CK370" s="37" t="str"/>
      <c r="CL370" s="37" t="str"/>
      <c r="CM370" s="37" t="str"/>
      <c r="CN370" s="37" t="str"/>
      <c r="CO370" s="37" t="str"/>
      <c r="CP370" s="37" t="str"/>
      <c r="CQ370" s="37" t="str"/>
      <c r="CR370" s="37" t="str"/>
      <c r="CS370" s="37" t="str"/>
      <c r="CT370" s="37" t="str"/>
      <c r="CU370" s="37" t="str"/>
      <c r="CV370" s="37" t="str"/>
      <c r="CW370" s="37" t="str"/>
      <c r="CX370" s="37" t="str"/>
      <c r="CY370" s="37" t="str"/>
      <c r="CZ370" s="37" t="str"/>
      <c r="DA370" s="37" t="str"/>
      <c r="DB370" s="37" t="str"/>
      <c r="DC370" s="37" t="str"/>
      <c r="DD370" s="37" t="str"/>
      <c r="DE370" s="37" t="str"/>
      <c r="DF370" s="37" t="str"/>
      <c r="DG370" s="37" t="str"/>
      <c r="DH370" s="37" t="str"/>
      <c r="DI370" s="37" t="str"/>
      <c r="DJ370" s="37" t="str"/>
      <c r="DK370" s="37" t="str"/>
      <c r="DL370" s="37" t="str"/>
      <c r="DM370" s="37" t="str"/>
      <c r="DN370" s="37" t="str"/>
      <c r="DO370" s="37" t="str"/>
      <c r="DP370" s="37" t="str"/>
      <c r="DQ370" s="37" t="str"/>
      <c r="DR370" s="37" t="str"/>
      <c r="DS370" s="37" t="str"/>
      <c r="DT370" s="37" t="str"/>
      <c r="DU370" s="37" t="str"/>
      <c r="DV370" s="37" t="str"/>
      <c r="DW370" s="37" t="str"/>
      <c r="DX370" s="37" t="str"/>
      <c r="DY370" s="37" t="str"/>
      <c r="DZ370" s="37" t="str"/>
      <c r="EA370" s="37" t="str"/>
      <c r="EB370" s="37" t="str"/>
      <c r="EC370" s="37" t="str"/>
      <c r="ED370" s="37" t="str"/>
      <c r="EE370" s="37" t="str"/>
      <c r="EF370" s="37" t="str"/>
      <c r="EG370" s="37" t="str"/>
      <c r="EH370" s="37" t="str"/>
      <c r="EI370" s="37" t="str"/>
      <c r="EJ370" s="37" t="str"/>
      <c r="EK370" s="37" t="str"/>
      <c r="EL370" s="37" t="str"/>
      <c r="EM370" s="37" t="str"/>
    </row>
    <row r="371">
      <c r="B371" s="37" t="str"/>
      <c r="C371" s="37" t="str"/>
      <c r="D371" s="37" t="str"/>
      <c r="E371" s="37" t="str"/>
      <c r="F371" s="37" t="str"/>
      <c r="G371" s="37" t="str"/>
      <c r="H371" s="37" t="str"/>
      <c r="I371" s="37" t="str"/>
      <c r="J371" s="37" t="str"/>
      <c r="K371" s="37" t="str"/>
      <c r="L371" s="37" t="str"/>
      <c r="M371" s="37" t="str"/>
      <c r="N371" s="37" t="str"/>
      <c r="O371" s="37" t="str"/>
      <c r="P371" s="37" t="str"/>
      <c r="Q371" s="37" t="str"/>
      <c r="R371" s="37" t="str"/>
      <c r="S371" s="37" t="str"/>
      <c r="T371" s="37" t="str"/>
      <c r="U371" s="37" t="str"/>
      <c r="V371" s="37" t="str"/>
      <c r="W371" s="37" t="str"/>
      <c r="X371" s="37" t="str"/>
      <c r="Y371" s="37" t="str"/>
      <c r="Z371" s="37" t="str"/>
      <c r="AA371" s="37" t="str"/>
      <c r="AB371" s="37" t="str"/>
      <c r="AC371" s="37" t="str"/>
      <c r="AD371" s="37" t="str"/>
      <c r="AE371" s="37" t="str"/>
      <c r="AF371" s="37" t="str"/>
      <c r="AG371" s="37" t="str"/>
      <c r="AH371" s="37" t="str"/>
      <c r="AI371" s="37" t="str"/>
      <c r="AJ371" s="37" t="str"/>
      <c r="AK371" s="37" t="str"/>
      <c r="AL371" s="37" t="str"/>
      <c r="AM371" s="37" t="str"/>
      <c r="AN371" s="37" t="str"/>
      <c r="AO371" s="37" t="str"/>
      <c r="AP371" s="37" t="str"/>
      <c r="AQ371" s="37" t="str"/>
      <c r="AR371" s="37" t="str"/>
      <c r="AS371" s="37" t="str"/>
      <c r="AT371" s="37" t="str"/>
      <c r="AU371" s="37" t="str"/>
      <c r="AV371" s="37" t="str"/>
      <c r="AW371" s="37" t="str"/>
      <c r="AX371" s="37" t="str"/>
      <c r="AY371" s="37" t="str"/>
      <c r="AZ371" s="37" t="str"/>
      <c r="BA371" s="37" t="str"/>
      <c r="BB371" s="37" t="str"/>
      <c r="BC371" s="37" t="str"/>
      <c r="BD371" s="37" t="str"/>
      <c r="BE371" s="37" t="str"/>
      <c r="BF371" s="37" t="str"/>
      <c r="BG371" s="37" t="str"/>
      <c r="BH371" s="37" t="str"/>
      <c r="BI371" s="37" t="str"/>
      <c r="BJ371" s="37" t="str"/>
      <c r="BK371" s="37" t="str"/>
      <c r="BL371" s="37" t="str"/>
      <c r="BM371" s="37" t="str"/>
      <c r="BN371" s="37" t="str"/>
      <c r="BO371" s="37" t="str"/>
      <c r="BP371" s="37" t="str"/>
      <c r="BQ371" s="37" t="str"/>
      <c r="BR371" s="37" t="str"/>
      <c r="BS371" s="37" t="str"/>
      <c r="BT371" s="37" t="str"/>
      <c r="BU371" s="37" t="str"/>
      <c r="BV371" s="37" t="str"/>
      <c r="BW371" s="37" t="str"/>
      <c r="BX371" s="37" t="str"/>
      <c r="BY371" s="37" t="str"/>
      <c r="BZ371" s="37" t="str"/>
      <c r="CA371" s="37" t="str"/>
      <c r="CB371" s="37" t="str"/>
      <c r="CC371" s="37" t="str"/>
      <c r="CD371" s="37" t="str"/>
      <c r="CE371" s="37" t="str"/>
      <c r="CF371" s="37" t="str"/>
      <c r="CG371" s="37" t="str"/>
      <c r="CH371" s="37" t="str"/>
      <c r="CI371" s="37" t="str"/>
      <c r="CJ371" s="37" t="str"/>
      <c r="CK371" s="37" t="str"/>
      <c r="CL371" s="37" t="str"/>
      <c r="CM371" s="37" t="str"/>
      <c r="CN371" s="37" t="str"/>
      <c r="CO371" s="37" t="str"/>
      <c r="CP371" s="37" t="str"/>
      <c r="CQ371" s="37" t="str"/>
      <c r="CR371" s="37" t="str"/>
      <c r="CS371" s="37" t="str"/>
      <c r="CT371" s="37" t="str"/>
      <c r="CU371" s="37" t="str"/>
      <c r="CV371" s="37" t="str"/>
      <c r="CW371" s="37" t="str"/>
      <c r="CX371" s="37" t="str"/>
      <c r="CY371" s="37" t="str"/>
      <c r="CZ371" s="37" t="str"/>
      <c r="DA371" s="37" t="str"/>
      <c r="DB371" s="37" t="str"/>
      <c r="DC371" s="37" t="str"/>
      <c r="DD371" s="37" t="str"/>
      <c r="DE371" s="37" t="str"/>
      <c r="DF371" s="37" t="str"/>
      <c r="DG371" s="37" t="str"/>
      <c r="DH371" s="37" t="str"/>
      <c r="DI371" s="37" t="str"/>
      <c r="DJ371" s="37" t="str"/>
      <c r="DK371" s="37" t="str"/>
      <c r="DL371" s="37" t="str"/>
      <c r="DM371" s="37" t="str"/>
      <c r="DN371" s="37" t="str"/>
      <c r="DO371" s="37" t="str"/>
      <c r="DP371" s="37" t="str"/>
      <c r="DQ371" s="37" t="str"/>
      <c r="DR371" s="37" t="str"/>
      <c r="DS371" s="37" t="str"/>
      <c r="DT371" s="37" t="str"/>
      <c r="DU371" s="37" t="str"/>
      <c r="DV371" s="37" t="str"/>
      <c r="DW371" s="37" t="str"/>
      <c r="DX371" s="37" t="str"/>
      <c r="DY371" s="37" t="str"/>
      <c r="DZ371" s="37" t="str"/>
      <c r="EA371" s="37" t="str"/>
      <c r="EB371" s="37" t="str"/>
      <c r="EC371" s="37" t="str"/>
      <c r="ED371" s="37" t="str"/>
      <c r="EE371" s="37" t="str"/>
      <c r="EF371" s="37" t="str"/>
      <c r="EG371" s="37" t="str"/>
      <c r="EH371" s="37" t="str"/>
      <c r="EI371" s="37" t="str"/>
      <c r="EJ371" s="37" t="str"/>
      <c r="EK371" s="37" t="str"/>
      <c r="EL371" s="37" t="str"/>
      <c r="EM371" s="37" t="str"/>
    </row>
    <row r="372">
      <c r="B372" s="37" t="str"/>
      <c r="C372" s="37" t="str"/>
      <c r="D372" s="37" t="str"/>
      <c r="E372" s="37" t="str"/>
      <c r="F372" s="37" t="str"/>
      <c r="G372" s="37" t="str"/>
      <c r="H372" s="37" t="str"/>
      <c r="I372" s="37" t="str"/>
      <c r="J372" s="37" t="str"/>
      <c r="K372" s="37" t="str"/>
      <c r="L372" s="37" t="str"/>
      <c r="M372" s="37" t="str"/>
      <c r="N372" s="37" t="str"/>
      <c r="O372" s="37" t="str"/>
      <c r="P372" s="37" t="str"/>
      <c r="Q372" s="37" t="str"/>
      <c r="R372" s="37" t="str"/>
      <c r="S372" s="37" t="str"/>
      <c r="T372" s="37" t="str"/>
      <c r="U372" s="37" t="str"/>
      <c r="V372" s="37" t="str"/>
      <c r="W372" s="37" t="str"/>
      <c r="X372" s="37" t="str"/>
      <c r="Y372" s="37" t="str"/>
      <c r="Z372" s="37" t="str"/>
      <c r="AA372" s="37" t="str"/>
      <c r="AB372" s="37" t="str"/>
      <c r="AC372" s="37" t="str"/>
      <c r="AD372" s="37" t="str"/>
      <c r="AE372" s="37" t="str"/>
      <c r="AF372" s="37" t="str"/>
      <c r="AG372" s="37" t="str"/>
      <c r="AH372" s="37" t="str"/>
      <c r="AI372" s="37" t="str"/>
      <c r="AJ372" s="37" t="str"/>
      <c r="AK372" s="37" t="str"/>
      <c r="AL372" s="37" t="str"/>
      <c r="AM372" s="37" t="str"/>
      <c r="AN372" s="37" t="str"/>
      <c r="AO372" s="37" t="str"/>
      <c r="AP372" s="37" t="str"/>
      <c r="AQ372" s="37" t="str"/>
      <c r="AR372" s="37" t="str"/>
      <c r="AS372" s="37" t="str"/>
      <c r="AT372" s="37" t="str"/>
      <c r="AU372" s="37" t="str"/>
      <c r="AV372" s="37" t="str"/>
      <c r="AW372" s="37" t="str"/>
      <c r="AX372" s="37" t="str"/>
      <c r="AY372" s="37" t="str"/>
      <c r="AZ372" s="37" t="str"/>
      <c r="BA372" s="37" t="str"/>
      <c r="BB372" s="37" t="str"/>
      <c r="BC372" s="37" t="str"/>
      <c r="BD372" s="37" t="str"/>
      <c r="BE372" s="37" t="str"/>
      <c r="BF372" s="37" t="str"/>
      <c r="BG372" s="37" t="str"/>
      <c r="BH372" s="37" t="str"/>
      <c r="BI372" s="37" t="str"/>
      <c r="BJ372" s="37" t="str"/>
      <c r="BK372" s="37" t="str"/>
      <c r="BL372" s="37" t="str"/>
      <c r="BM372" s="37" t="str"/>
      <c r="BN372" s="37" t="str"/>
      <c r="BO372" s="37" t="str"/>
      <c r="BP372" s="37" t="str"/>
      <c r="BQ372" s="37" t="str"/>
      <c r="BR372" s="37" t="str"/>
      <c r="BS372" s="37" t="str"/>
      <c r="BT372" s="37" t="str"/>
      <c r="BU372" s="37" t="str"/>
      <c r="BV372" s="37" t="str"/>
      <c r="BW372" s="37" t="str"/>
      <c r="BX372" s="37" t="str"/>
      <c r="BY372" s="37" t="str"/>
      <c r="BZ372" s="37" t="str"/>
      <c r="CA372" s="37" t="str"/>
      <c r="CB372" s="37" t="str"/>
      <c r="CC372" s="37" t="str"/>
      <c r="CD372" s="37" t="str"/>
      <c r="CE372" s="37" t="str"/>
      <c r="CF372" s="37" t="str"/>
      <c r="CG372" s="37" t="str"/>
      <c r="CH372" s="37" t="str"/>
      <c r="CI372" s="37" t="str"/>
      <c r="CJ372" s="37" t="str"/>
      <c r="CK372" s="37" t="str"/>
      <c r="CL372" s="37" t="str"/>
      <c r="CM372" s="37" t="str"/>
      <c r="CN372" s="37" t="str"/>
      <c r="CO372" s="37" t="str"/>
      <c r="CP372" s="37" t="str"/>
      <c r="CQ372" s="37" t="str"/>
      <c r="CR372" s="37" t="str"/>
      <c r="CS372" s="37" t="str"/>
      <c r="CT372" s="37" t="str"/>
      <c r="CU372" s="37" t="str"/>
      <c r="CV372" s="37" t="str"/>
      <c r="CW372" s="37" t="str"/>
      <c r="CX372" s="37" t="str"/>
      <c r="CY372" s="37" t="str"/>
      <c r="CZ372" s="37" t="str"/>
      <c r="DA372" s="37" t="str"/>
      <c r="DB372" s="37" t="str"/>
      <c r="DC372" s="37" t="str"/>
      <c r="DD372" s="37" t="str"/>
      <c r="DE372" s="37" t="str"/>
      <c r="DF372" s="37" t="str"/>
      <c r="DG372" s="37" t="str"/>
      <c r="DH372" s="37" t="str"/>
      <c r="DI372" s="37" t="str"/>
      <c r="DJ372" s="37" t="str"/>
      <c r="DK372" s="37" t="str"/>
      <c r="DL372" s="37" t="str"/>
      <c r="DM372" s="37" t="str"/>
      <c r="DN372" s="37" t="str"/>
      <c r="DO372" s="37" t="str"/>
      <c r="DP372" s="37" t="str"/>
      <c r="DQ372" s="37" t="str"/>
      <c r="DR372" s="37" t="str"/>
      <c r="DS372" s="37" t="str"/>
      <c r="DT372" s="37" t="str"/>
      <c r="DU372" s="37" t="str"/>
      <c r="DV372" s="37" t="str"/>
      <c r="DW372" s="37" t="str"/>
      <c r="DX372" s="37" t="str"/>
      <c r="DY372" s="37" t="str"/>
      <c r="DZ372" s="37" t="str"/>
      <c r="EA372" s="37" t="str"/>
      <c r="EB372" s="37" t="str"/>
      <c r="EC372" s="37" t="str"/>
      <c r="ED372" s="37" t="str"/>
      <c r="EE372" s="37" t="str"/>
      <c r="EF372" s="37" t="str"/>
      <c r="EG372" s="37" t="str"/>
      <c r="EH372" s="37" t="str"/>
      <c r="EI372" s="37" t="str"/>
      <c r="EJ372" s="37" t="str"/>
      <c r="EK372" s="37" t="str"/>
      <c r="EL372" s="37" t="str"/>
      <c r="EM372" s="37" t="str"/>
    </row>
    <row r="373">
      <c r="B373" s="37" t="str"/>
      <c r="C373" s="37" t="str"/>
      <c r="D373" s="37" t="str"/>
      <c r="E373" s="37" t="str"/>
      <c r="F373" s="37" t="str"/>
      <c r="G373" s="37" t="str"/>
      <c r="H373" s="37" t="str"/>
      <c r="I373" s="37" t="str"/>
      <c r="J373" s="37" t="str"/>
      <c r="K373" s="37" t="str"/>
      <c r="L373" s="37" t="str"/>
      <c r="M373" s="37" t="str"/>
      <c r="N373" s="37" t="str"/>
      <c r="O373" s="37" t="str"/>
      <c r="P373" s="37" t="str"/>
      <c r="Q373" s="37" t="str"/>
      <c r="R373" s="37" t="str"/>
      <c r="S373" s="37" t="str"/>
      <c r="T373" s="37" t="str"/>
      <c r="U373" s="37" t="str"/>
      <c r="V373" s="37" t="str"/>
      <c r="W373" s="37" t="str"/>
      <c r="X373" s="37" t="str"/>
      <c r="Y373" s="37" t="str"/>
      <c r="Z373" s="37" t="str"/>
      <c r="AA373" s="37" t="str"/>
      <c r="AB373" s="37" t="str"/>
      <c r="AC373" s="37" t="str"/>
      <c r="AD373" s="37" t="str"/>
      <c r="AE373" s="37" t="str"/>
      <c r="AF373" s="37" t="str"/>
      <c r="AG373" s="37" t="str"/>
      <c r="AH373" s="37" t="str"/>
      <c r="AI373" s="37" t="str"/>
      <c r="AJ373" s="37" t="str"/>
      <c r="AK373" s="37" t="str"/>
      <c r="AL373" s="37" t="str"/>
      <c r="AM373" s="37" t="str"/>
      <c r="AN373" s="37" t="str"/>
      <c r="AO373" s="37" t="str"/>
      <c r="AP373" s="37" t="str"/>
      <c r="AQ373" s="37" t="str"/>
      <c r="AR373" s="37" t="str"/>
      <c r="AS373" s="37" t="str"/>
      <c r="AT373" s="37" t="str"/>
      <c r="AU373" s="37" t="str"/>
      <c r="AV373" s="37" t="str"/>
      <c r="AW373" s="37" t="str"/>
      <c r="AX373" s="37" t="str"/>
      <c r="AY373" s="37" t="str"/>
      <c r="AZ373" s="37" t="str"/>
      <c r="BA373" s="37" t="str"/>
      <c r="BB373" s="37" t="str"/>
      <c r="BC373" s="37" t="str"/>
      <c r="BD373" s="37" t="str"/>
      <c r="BE373" s="37" t="str"/>
      <c r="BF373" s="37" t="str"/>
      <c r="BG373" s="37" t="str"/>
      <c r="BH373" s="37" t="str"/>
      <c r="BI373" s="37" t="str"/>
      <c r="BJ373" s="37" t="str"/>
      <c r="BK373" s="37" t="str"/>
      <c r="BL373" s="37" t="str"/>
      <c r="BM373" s="37" t="str"/>
      <c r="BN373" s="37" t="str"/>
      <c r="BO373" s="37" t="str"/>
      <c r="BP373" s="37" t="str"/>
      <c r="BQ373" s="37" t="str"/>
      <c r="BR373" s="37" t="str"/>
      <c r="BS373" s="37" t="str"/>
      <c r="BT373" s="37" t="str"/>
      <c r="BU373" s="37" t="str"/>
      <c r="BV373" s="37" t="str"/>
      <c r="BW373" s="37" t="str"/>
      <c r="BX373" s="37" t="str"/>
      <c r="BY373" s="37" t="str"/>
      <c r="BZ373" s="37" t="str"/>
      <c r="CA373" s="37" t="str"/>
      <c r="CB373" s="37" t="str"/>
      <c r="CC373" s="37" t="str"/>
      <c r="CD373" s="37" t="str"/>
      <c r="CE373" s="37" t="str"/>
      <c r="CF373" s="37" t="str"/>
      <c r="CG373" s="37" t="str"/>
      <c r="CH373" s="37" t="str"/>
      <c r="CI373" s="37" t="str"/>
      <c r="CJ373" s="37" t="str"/>
      <c r="CK373" s="37" t="str"/>
      <c r="CL373" s="37" t="str"/>
      <c r="CM373" s="37" t="str"/>
      <c r="CN373" s="37" t="str"/>
      <c r="CO373" s="37" t="str"/>
      <c r="CP373" s="37" t="str"/>
      <c r="CQ373" s="37" t="str"/>
      <c r="CR373" s="37" t="str"/>
      <c r="CS373" s="37" t="str"/>
      <c r="CT373" s="37" t="str"/>
      <c r="CU373" s="37" t="str"/>
      <c r="CV373" s="37" t="str"/>
      <c r="CW373" s="37" t="str"/>
      <c r="CX373" s="37" t="str"/>
      <c r="CY373" s="37" t="str"/>
      <c r="CZ373" s="37" t="str"/>
      <c r="DA373" s="37" t="str"/>
      <c r="DB373" s="37" t="str"/>
      <c r="DC373" s="37" t="str"/>
      <c r="DD373" s="37" t="str"/>
      <c r="DE373" s="37" t="str"/>
      <c r="DF373" s="37" t="str"/>
      <c r="DG373" s="37" t="str"/>
      <c r="DH373" s="37" t="str"/>
      <c r="DI373" s="37" t="str"/>
      <c r="DJ373" s="37" t="str"/>
      <c r="DK373" s="37" t="str"/>
      <c r="DL373" s="37" t="str"/>
      <c r="DM373" s="37" t="str"/>
      <c r="DN373" s="37" t="str"/>
      <c r="DO373" s="37" t="str"/>
      <c r="DP373" s="37" t="str"/>
      <c r="DQ373" s="37" t="str"/>
      <c r="DR373" s="37" t="str"/>
      <c r="DS373" s="37" t="str"/>
      <c r="DT373" s="37" t="str"/>
      <c r="DU373" s="37" t="str"/>
      <c r="DV373" s="37" t="str"/>
      <c r="DW373" s="37" t="str"/>
      <c r="DX373" s="37" t="str"/>
      <c r="DY373" s="37" t="str"/>
      <c r="DZ373" s="37" t="str"/>
      <c r="EA373" s="37" t="str"/>
      <c r="EB373" s="37" t="str"/>
      <c r="EC373" s="37" t="str"/>
      <c r="ED373" s="37" t="str"/>
      <c r="EE373" s="37" t="str"/>
      <c r="EF373" s="37" t="str"/>
      <c r="EG373" s="37" t="str"/>
      <c r="EH373" s="37" t="str"/>
      <c r="EI373" s="37" t="str"/>
      <c r="EJ373" s="37" t="str"/>
      <c r="EK373" s="37" t="str"/>
      <c r="EL373" s="37" t="str"/>
      <c r="EM373" s="37" t="str"/>
    </row>
    <row r="374">
      <c r="B374" s="37" t="str"/>
      <c r="C374" s="37" t="str"/>
      <c r="D374" s="37" t="str"/>
      <c r="E374" s="37" t="str"/>
      <c r="F374" s="37" t="str"/>
      <c r="G374" s="37" t="str"/>
      <c r="H374" s="37" t="str"/>
      <c r="I374" s="37" t="str"/>
      <c r="J374" s="37" t="str"/>
      <c r="K374" s="37" t="str"/>
      <c r="L374" s="37" t="str"/>
      <c r="M374" s="37" t="str"/>
      <c r="N374" s="37" t="str"/>
      <c r="O374" s="37" t="str"/>
      <c r="P374" s="37" t="str"/>
      <c r="Q374" s="37" t="str"/>
      <c r="R374" s="37" t="str"/>
      <c r="S374" s="37" t="str"/>
      <c r="T374" s="37" t="str"/>
      <c r="U374" s="37" t="str"/>
      <c r="V374" s="37" t="str"/>
      <c r="W374" s="37" t="str"/>
      <c r="X374" s="37" t="str"/>
      <c r="Y374" s="37" t="str"/>
      <c r="Z374" s="37" t="str"/>
      <c r="AA374" s="37" t="str"/>
      <c r="AB374" s="37" t="str"/>
      <c r="AC374" s="37" t="str"/>
      <c r="AD374" s="37" t="str"/>
      <c r="AE374" s="37" t="str"/>
      <c r="AF374" s="37" t="str"/>
      <c r="AG374" s="37" t="str"/>
      <c r="AH374" s="37" t="str"/>
      <c r="AI374" s="37" t="str"/>
      <c r="AJ374" s="37" t="str"/>
      <c r="AK374" s="37" t="str"/>
      <c r="AL374" s="37" t="str"/>
      <c r="AM374" s="37" t="str"/>
      <c r="AN374" s="37" t="str"/>
      <c r="AO374" s="37" t="str"/>
      <c r="AP374" s="37" t="str"/>
      <c r="AQ374" s="37" t="str"/>
      <c r="AR374" s="37" t="str"/>
      <c r="AS374" s="37" t="str"/>
      <c r="AT374" s="37" t="str"/>
      <c r="AU374" s="37" t="str"/>
      <c r="AV374" s="37" t="str"/>
      <c r="AW374" s="37" t="str"/>
      <c r="AX374" s="37" t="str"/>
      <c r="AY374" s="37" t="str"/>
      <c r="AZ374" s="37" t="str"/>
      <c r="BA374" s="37" t="str"/>
      <c r="BB374" s="37" t="str"/>
      <c r="BC374" s="37" t="str"/>
      <c r="BD374" s="37" t="str"/>
      <c r="BE374" s="37" t="str"/>
      <c r="BF374" s="37" t="str"/>
      <c r="BG374" s="37" t="str"/>
      <c r="BH374" s="37" t="str"/>
      <c r="BI374" s="37" t="str"/>
      <c r="BJ374" s="37" t="str"/>
      <c r="BK374" s="37" t="str"/>
      <c r="BL374" s="37" t="str"/>
      <c r="BM374" s="37" t="str"/>
      <c r="BN374" s="37" t="str"/>
      <c r="BO374" s="37" t="str"/>
      <c r="BP374" s="37" t="str"/>
      <c r="BQ374" s="37" t="str"/>
      <c r="BR374" s="37" t="str"/>
      <c r="BS374" s="37" t="str"/>
      <c r="BT374" s="37" t="str"/>
      <c r="BU374" s="37" t="str"/>
      <c r="BV374" s="37" t="str"/>
      <c r="BW374" s="37" t="str"/>
      <c r="BX374" s="37" t="str"/>
      <c r="BY374" s="37" t="str"/>
      <c r="BZ374" s="37" t="str"/>
      <c r="CA374" s="37" t="str"/>
      <c r="CB374" s="37" t="str"/>
      <c r="CC374" s="37" t="str"/>
      <c r="CD374" s="37" t="str"/>
      <c r="CE374" s="37" t="str"/>
      <c r="CF374" s="37" t="str"/>
      <c r="CG374" s="37" t="str"/>
      <c r="CH374" s="37" t="str"/>
      <c r="CI374" s="37" t="str"/>
      <c r="CJ374" s="37" t="str"/>
      <c r="CK374" s="37" t="str"/>
      <c r="CL374" s="37" t="str"/>
      <c r="CM374" s="37" t="str"/>
      <c r="CN374" s="37" t="str"/>
      <c r="CO374" s="37" t="str"/>
      <c r="CP374" s="37" t="str"/>
      <c r="CQ374" s="37" t="str"/>
      <c r="CR374" s="37" t="str"/>
      <c r="CS374" s="37" t="str"/>
      <c r="CT374" s="37" t="str"/>
      <c r="CU374" s="37" t="str"/>
      <c r="CV374" s="37" t="str"/>
      <c r="CW374" s="37" t="str"/>
      <c r="CX374" s="37" t="str"/>
      <c r="CY374" s="37" t="str"/>
      <c r="CZ374" s="37" t="str"/>
      <c r="DA374" s="37" t="str"/>
      <c r="DB374" s="37" t="str"/>
      <c r="DC374" s="37" t="str"/>
      <c r="DD374" s="37" t="str"/>
      <c r="DE374" s="37" t="str"/>
      <c r="DF374" s="37" t="str"/>
      <c r="DG374" s="37" t="str"/>
      <c r="DH374" s="37" t="str"/>
      <c r="DI374" s="37" t="str"/>
      <c r="DJ374" s="37" t="str"/>
      <c r="DK374" s="37" t="str"/>
      <c r="DL374" s="37" t="str"/>
      <c r="DM374" s="37" t="str"/>
      <c r="DN374" s="37" t="str"/>
      <c r="DO374" s="37" t="str"/>
      <c r="DP374" s="37" t="str"/>
      <c r="DQ374" s="37" t="str"/>
      <c r="DR374" s="37" t="str"/>
      <c r="DS374" s="37" t="str"/>
      <c r="DT374" s="37" t="str"/>
      <c r="DU374" s="37" t="str"/>
      <c r="DV374" s="37" t="str"/>
      <c r="DW374" s="37" t="str"/>
      <c r="DX374" s="37" t="str"/>
      <c r="DY374" s="37" t="str"/>
      <c r="DZ374" s="37" t="str"/>
      <c r="EA374" s="37" t="str"/>
      <c r="EB374" s="37" t="str"/>
      <c r="EC374" s="37" t="str"/>
      <c r="ED374" s="37" t="str"/>
      <c r="EE374" s="37" t="str"/>
      <c r="EF374" s="37" t="str"/>
      <c r="EG374" s="37" t="str"/>
      <c r="EH374" s="37" t="str"/>
      <c r="EI374" s="37" t="str"/>
      <c r="EJ374" s="37" t="str"/>
      <c r="EK374" s="37" t="str"/>
      <c r="EL374" s="37" t="str"/>
      <c r="EM374" s="37" t="str"/>
    </row>
    <row r="375">
      <c r="B375" s="37" t="str"/>
      <c r="C375" s="37" t="str"/>
      <c r="D375" s="37" t="str"/>
      <c r="E375" s="37" t="str"/>
      <c r="F375" s="37" t="str"/>
      <c r="G375" s="37" t="str"/>
      <c r="H375" s="37" t="str"/>
      <c r="I375" s="37" t="str"/>
      <c r="J375" s="37" t="str"/>
      <c r="K375" s="37" t="str"/>
      <c r="L375" s="37" t="str"/>
      <c r="M375" s="37" t="str"/>
      <c r="N375" s="37" t="str"/>
      <c r="O375" s="37" t="str"/>
      <c r="P375" s="37" t="str"/>
      <c r="Q375" s="37" t="str"/>
      <c r="R375" s="37" t="str"/>
      <c r="S375" s="37" t="str"/>
      <c r="T375" s="37" t="str"/>
      <c r="U375" s="37" t="str"/>
      <c r="V375" s="37" t="str"/>
      <c r="W375" s="37" t="str"/>
      <c r="X375" s="37" t="str"/>
      <c r="Y375" s="37" t="str"/>
      <c r="Z375" s="37" t="str"/>
      <c r="AA375" s="37" t="str"/>
      <c r="AB375" s="37" t="str"/>
      <c r="AC375" s="37" t="str"/>
      <c r="AD375" s="37" t="str"/>
      <c r="AE375" s="37" t="str"/>
      <c r="AF375" s="37" t="str"/>
      <c r="AG375" s="37" t="str"/>
      <c r="AH375" s="37" t="str"/>
      <c r="AI375" s="37" t="str"/>
      <c r="AJ375" s="37" t="str"/>
      <c r="AK375" s="37" t="str"/>
      <c r="AL375" s="37" t="str"/>
      <c r="AM375" s="37" t="str"/>
      <c r="AN375" s="37" t="str"/>
      <c r="AO375" s="37" t="str"/>
      <c r="AP375" s="37" t="str"/>
      <c r="AQ375" s="37" t="str"/>
      <c r="AR375" s="37" t="str"/>
      <c r="AS375" s="37" t="str"/>
      <c r="AT375" s="37" t="str"/>
      <c r="AU375" s="37" t="str"/>
      <c r="AV375" s="37" t="str"/>
      <c r="AW375" s="37" t="str"/>
      <c r="AX375" s="37" t="str"/>
      <c r="AY375" s="37" t="str"/>
      <c r="AZ375" s="37" t="str"/>
      <c r="BA375" s="37" t="str"/>
      <c r="BB375" s="37" t="str"/>
      <c r="BC375" s="37" t="str"/>
      <c r="BD375" s="37" t="str"/>
      <c r="BE375" s="37" t="str"/>
      <c r="BF375" s="37" t="str"/>
      <c r="BG375" s="37" t="str"/>
      <c r="BH375" s="37" t="str"/>
      <c r="BI375" s="37" t="str"/>
      <c r="BJ375" s="37" t="str"/>
      <c r="BK375" s="37" t="str"/>
      <c r="BL375" s="37" t="str"/>
      <c r="BM375" s="37" t="str"/>
      <c r="BN375" s="37" t="str"/>
      <c r="BO375" s="37" t="str"/>
      <c r="BP375" s="37" t="str"/>
      <c r="BQ375" s="37" t="str"/>
      <c r="BR375" s="37" t="str"/>
      <c r="BS375" s="37" t="str"/>
      <c r="BT375" s="37" t="str"/>
      <c r="BU375" s="37" t="str"/>
      <c r="BV375" s="37" t="str"/>
      <c r="BW375" s="37" t="str"/>
      <c r="BX375" s="37" t="str"/>
      <c r="BY375" s="37" t="str"/>
      <c r="BZ375" s="37" t="str"/>
      <c r="CA375" s="37" t="str"/>
      <c r="CB375" s="37" t="str"/>
      <c r="CC375" s="37" t="str"/>
      <c r="CD375" s="37" t="str"/>
      <c r="CE375" s="37" t="str"/>
      <c r="CF375" s="37" t="str"/>
      <c r="CG375" s="37" t="str"/>
      <c r="CH375" s="37" t="str"/>
      <c r="CI375" s="37" t="str"/>
      <c r="CJ375" s="37" t="str"/>
      <c r="CK375" s="37" t="str"/>
      <c r="CL375" s="37" t="str"/>
      <c r="CM375" s="37" t="str"/>
      <c r="CN375" s="37" t="str"/>
      <c r="CO375" s="37" t="str"/>
      <c r="CP375" s="37" t="str"/>
      <c r="CQ375" s="37" t="str"/>
      <c r="CR375" s="37" t="str"/>
      <c r="CS375" s="37" t="str"/>
      <c r="CT375" s="37" t="str"/>
      <c r="CU375" s="37" t="str"/>
      <c r="CV375" s="37" t="str"/>
      <c r="CW375" s="37" t="str"/>
      <c r="CX375" s="37" t="str"/>
      <c r="CY375" s="37" t="str"/>
      <c r="CZ375" s="37" t="str"/>
      <c r="DA375" s="37" t="str"/>
      <c r="DB375" s="37" t="str"/>
      <c r="DC375" s="37" t="str"/>
      <c r="DD375" s="37" t="str"/>
      <c r="DE375" s="37" t="str"/>
      <c r="DF375" s="37" t="str"/>
      <c r="DG375" s="37" t="str"/>
      <c r="DH375" s="37" t="str"/>
      <c r="DI375" s="37" t="str"/>
      <c r="DJ375" s="37" t="str"/>
      <c r="DK375" s="37" t="str"/>
      <c r="DL375" s="37" t="str"/>
      <c r="DM375" s="37" t="str"/>
      <c r="DN375" s="37" t="str"/>
      <c r="DO375" s="37" t="str"/>
      <c r="DP375" s="37" t="str"/>
      <c r="DQ375" s="37" t="str"/>
      <c r="DR375" s="37" t="str"/>
      <c r="DS375" s="37" t="str"/>
      <c r="DT375" s="37" t="str"/>
      <c r="DU375" s="37" t="str"/>
      <c r="DV375" s="37" t="str"/>
      <c r="DW375" s="37" t="str"/>
      <c r="DX375" s="37" t="str"/>
      <c r="DY375" s="37" t="str"/>
      <c r="DZ375" s="37" t="str"/>
      <c r="EA375" s="37" t="str"/>
      <c r="EB375" s="37" t="str"/>
      <c r="EC375" s="37" t="str"/>
      <c r="ED375" s="37" t="str"/>
      <c r="EE375" s="37" t="str"/>
      <c r="EF375" s="37" t="str"/>
      <c r="EG375" s="37" t="str"/>
      <c r="EH375" s="37" t="str"/>
      <c r="EI375" s="37" t="str"/>
      <c r="EJ375" s="37" t="str"/>
      <c r="EK375" s="37" t="str"/>
      <c r="EL375" s="37" t="str"/>
      <c r="EM375" s="37" t="str"/>
    </row>
    <row r="376">
      <c r="B376" s="37" t="str"/>
      <c r="C376" s="37" t="str"/>
      <c r="D376" s="37" t="str"/>
      <c r="E376" s="37" t="str"/>
      <c r="F376" s="37" t="str"/>
      <c r="G376" s="37" t="str"/>
      <c r="H376" s="37" t="str"/>
      <c r="I376" s="37" t="str"/>
      <c r="J376" s="37" t="str"/>
      <c r="K376" s="37" t="str"/>
      <c r="L376" s="37" t="str"/>
      <c r="M376" s="37" t="str"/>
      <c r="N376" s="37" t="str"/>
      <c r="O376" s="37" t="str"/>
      <c r="P376" s="37" t="str"/>
      <c r="Q376" s="37" t="str"/>
      <c r="R376" s="37" t="str"/>
      <c r="S376" s="37" t="str"/>
      <c r="T376" s="37" t="str"/>
      <c r="U376" s="37" t="str"/>
      <c r="V376" s="37" t="str"/>
      <c r="W376" s="37" t="str"/>
      <c r="X376" s="37" t="str"/>
      <c r="Y376" s="37" t="str"/>
      <c r="Z376" s="37" t="str"/>
      <c r="AA376" s="37" t="str"/>
      <c r="AB376" s="37" t="str"/>
      <c r="AC376" s="37" t="str"/>
      <c r="AD376" s="37" t="str"/>
      <c r="AE376" s="37" t="str"/>
      <c r="AF376" s="37" t="str"/>
      <c r="AG376" s="37" t="str"/>
      <c r="AH376" s="37" t="str"/>
      <c r="AI376" s="37" t="str"/>
      <c r="AJ376" s="37" t="str"/>
      <c r="AK376" s="37" t="str"/>
      <c r="AL376" s="37" t="str"/>
      <c r="AM376" s="37" t="str"/>
      <c r="AN376" s="37" t="str"/>
      <c r="AO376" s="37" t="str"/>
      <c r="AP376" s="37" t="str"/>
      <c r="AQ376" s="37" t="str"/>
      <c r="AR376" s="37" t="str"/>
      <c r="AS376" s="37" t="str"/>
      <c r="AT376" s="37" t="str"/>
      <c r="AU376" s="37" t="str"/>
      <c r="AV376" s="37" t="str"/>
      <c r="AW376" s="37" t="str"/>
      <c r="AX376" s="37" t="str"/>
      <c r="AY376" s="37" t="str"/>
      <c r="AZ376" s="37" t="str"/>
      <c r="BA376" s="37" t="str"/>
      <c r="BB376" s="37" t="str"/>
      <c r="BC376" s="37" t="str"/>
      <c r="BD376" s="37" t="str"/>
      <c r="BE376" s="37" t="str"/>
      <c r="BF376" s="37" t="str"/>
      <c r="BG376" s="37" t="str"/>
      <c r="BH376" s="37" t="str"/>
      <c r="BI376" s="37" t="str"/>
      <c r="BJ376" s="37" t="str"/>
      <c r="BK376" s="37" t="str"/>
      <c r="BL376" s="37" t="str"/>
      <c r="BM376" s="37" t="str"/>
      <c r="BN376" s="37" t="str"/>
      <c r="BO376" s="37" t="str"/>
      <c r="BP376" s="37" t="str"/>
      <c r="BQ376" s="37" t="str"/>
      <c r="BR376" s="37" t="str"/>
      <c r="BS376" s="37" t="str"/>
      <c r="BT376" s="37" t="str"/>
      <c r="BU376" s="37" t="str"/>
      <c r="BV376" s="37" t="str"/>
      <c r="BW376" s="37" t="str"/>
      <c r="BX376" s="37" t="str"/>
      <c r="BY376" s="37" t="str"/>
      <c r="BZ376" s="37" t="str"/>
      <c r="CA376" s="37" t="str"/>
      <c r="CB376" s="37" t="str"/>
      <c r="CC376" s="37" t="str"/>
      <c r="CD376" s="37" t="str"/>
      <c r="CE376" s="37" t="str"/>
      <c r="CF376" s="37" t="str"/>
      <c r="CG376" s="37" t="str"/>
      <c r="CH376" s="37" t="str"/>
      <c r="CI376" s="37" t="str"/>
      <c r="CJ376" s="37" t="str"/>
      <c r="CK376" s="37" t="str"/>
      <c r="CL376" s="37" t="str"/>
      <c r="CM376" s="37" t="str"/>
      <c r="CN376" s="37" t="str"/>
      <c r="CO376" s="37" t="str"/>
      <c r="CP376" s="37" t="str"/>
      <c r="CQ376" s="37" t="str"/>
      <c r="CR376" s="37" t="str"/>
      <c r="CS376" s="37" t="str"/>
      <c r="CT376" s="37" t="str"/>
      <c r="CU376" s="37" t="str"/>
      <c r="CV376" s="37" t="str"/>
      <c r="CW376" s="37" t="str"/>
      <c r="CX376" s="37" t="str"/>
      <c r="CY376" s="37" t="str"/>
      <c r="CZ376" s="37" t="str"/>
      <c r="DA376" s="37" t="str"/>
      <c r="DB376" s="37" t="str"/>
      <c r="DC376" s="37" t="str"/>
      <c r="DD376" s="37" t="str"/>
      <c r="DE376" s="37" t="str"/>
      <c r="DF376" s="37" t="str"/>
      <c r="DG376" s="37" t="str"/>
      <c r="DH376" s="37" t="str"/>
      <c r="DI376" s="37" t="str"/>
      <c r="DJ376" s="37" t="str"/>
      <c r="DK376" s="37" t="str"/>
      <c r="DL376" s="37" t="str"/>
      <c r="DM376" s="37" t="str"/>
      <c r="DN376" s="37" t="str"/>
      <c r="DO376" s="37" t="str"/>
      <c r="DP376" s="37" t="str"/>
      <c r="DQ376" s="37" t="str"/>
      <c r="DR376" s="37" t="str"/>
      <c r="DS376" s="37" t="str"/>
      <c r="DT376" s="37" t="str"/>
      <c r="DU376" s="37" t="str"/>
      <c r="DV376" s="37" t="str"/>
      <c r="DW376" s="37" t="str"/>
      <c r="DX376" s="37" t="str"/>
      <c r="DY376" s="37" t="str"/>
      <c r="DZ376" s="37" t="str"/>
      <c r="EA376" s="37" t="str"/>
      <c r="EB376" s="37" t="str"/>
      <c r="EC376" s="37" t="str"/>
      <c r="ED376" s="37" t="str"/>
      <c r="EE376" s="37" t="str"/>
      <c r="EF376" s="37" t="str"/>
      <c r="EG376" s="37" t="str"/>
      <c r="EH376" s="37" t="str"/>
      <c r="EI376" s="37" t="str"/>
      <c r="EJ376" s="37" t="str"/>
      <c r="EK376" s="37" t="str"/>
      <c r="EL376" s="37" t="str"/>
      <c r="EM376" s="37" t="str"/>
    </row>
    <row r="377">
      <c r="B377" s="37" t="str"/>
      <c r="C377" s="37" t="str"/>
      <c r="D377" s="37" t="str"/>
      <c r="E377" s="37" t="str"/>
      <c r="F377" s="37" t="str"/>
      <c r="G377" s="37" t="str"/>
      <c r="H377" s="37" t="str"/>
      <c r="I377" s="37" t="str"/>
      <c r="J377" s="37" t="str"/>
      <c r="K377" s="37" t="str"/>
      <c r="L377" s="37" t="str"/>
      <c r="M377" s="37" t="str"/>
      <c r="N377" s="37" t="str"/>
      <c r="O377" s="37" t="str"/>
      <c r="P377" s="37" t="str"/>
      <c r="Q377" s="37" t="str"/>
      <c r="R377" s="37" t="str"/>
      <c r="S377" s="37" t="str"/>
      <c r="T377" s="37" t="str"/>
      <c r="U377" s="37" t="str"/>
      <c r="V377" s="37" t="str"/>
      <c r="W377" s="37" t="str"/>
      <c r="X377" s="37" t="str"/>
      <c r="Y377" s="37" t="str"/>
      <c r="Z377" s="37" t="str"/>
      <c r="AA377" s="37" t="str"/>
      <c r="AB377" s="37" t="str"/>
      <c r="AC377" s="37" t="str"/>
      <c r="AD377" s="37" t="str"/>
      <c r="AE377" s="37" t="str"/>
      <c r="AF377" s="37" t="str"/>
      <c r="AG377" s="37" t="str"/>
      <c r="AH377" s="37" t="str"/>
      <c r="AI377" s="37" t="str"/>
      <c r="AJ377" s="37" t="str"/>
      <c r="AK377" s="37" t="str"/>
      <c r="AL377" s="37" t="str"/>
      <c r="AM377" s="37" t="str"/>
      <c r="AN377" s="37" t="str"/>
      <c r="AO377" s="37" t="str"/>
      <c r="AP377" s="37" t="str"/>
      <c r="AQ377" s="37" t="str"/>
      <c r="AR377" s="37" t="str"/>
      <c r="AS377" s="37" t="str"/>
      <c r="AT377" s="37" t="str"/>
      <c r="AU377" s="37" t="str"/>
      <c r="AV377" s="37" t="str"/>
      <c r="AW377" s="37" t="str"/>
      <c r="AX377" s="37" t="str"/>
      <c r="AY377" s="37" t="str"/>
      <c r="AZ377" s="37" t="str"/>
      <c r="BA377" s="37" t="str"/>
      <c r="BB377" s="37" t="str"/>
      <c r="BC377" s="37" t="str"/>
      <c r="BD377" s="37" t="str"/>
      <c r="BE377" s="37" t="str"/>
      <c r="BF377" s="37" t="str"/>
      <c r="BG377" s="37" t="str"/>
      <c r="BH377" s="37" t="str"/>
      <c r="BI377" s="37" t="str"/>
      <c r="BJ377" s="37" t="str"/>
      <c r="BK377" s="37" t="str"/>
      <c r="BL377" s="37" t="str"/>
      <c r="BM377" s="37" t="str"/>
      <c r="BN377" s="37" t="str"/>
      <c r="BO377" s="37" t="str"/>
      <c r="BP377" s="37" t="str"/>
      <c r="BQ377" s="37" t="str"/>
      <c r="BR377" s="37" t="str"/>
      <c r="BS377" s="37" t="str"/>
      <c r="BT377" s="37" t="str"/>
      <c r="BU377" s="37" t="str"/>
      <c r="BV377" s="37" t="str"/>
      <c r="BW377" s="37" t="str"/>
      <c r="BX377" s="37" t="str"/>
      <c r="BY377" s="37" t="str"/>
      <c r="BZ377" s="37" t="str"/>
      <c r="CA377" s="37" t="str"/>
      <c r="CB377" s="37" t="str"/>
      <c r="CC377" s="37" t="str"/>
      <c r="CD377" s="37" t="str"/>
      <c r="CE377" s="37" t="str"/>
      <c r="CF377" s="37" t="str"/>
      <c r="CG377" s="37" t="str"/>
      <c r="CH377" s="37" t="str"/>
      <c r="CI377" s="37" t="str"/>
      <c r="CJ377" s="37" t="str"/>
      <c r="CK377" s="37" t="str"/>
      <c r="CL377" s="37" t="str"/>
      <c r="CM377" s="37" t="str"/>
      <c r="CN377" s="37" t="str"/>
      <c r="CO377" s="37" t="str"/>
      <c r="CP377" s="37" t="str"/>
      <c r="CQ377" s="37" t="str"/>
      <c r="CR377" s="37" t="str"/>
      <c r="CS377" s="37" t="str"/>
      <c r="CT377" s="37" t="str"/>
      <c r="CU377" s="37" t="str"/>
      <c r="CV377" s="37" t="str"/>
      <c r="CW377" s="37" t="str"/>
      <c r="CX377" s="37" t="str"/>
      <c r="CY377" s="37" t="str"/>
      <c r="CZ377" s="37" t="str"/>
      <c r="DA377" s="37" t="str"/>
      <c r="DB377" s="37" t="str"/>
      <c r="DC377" s="37" t="str"/>
      <c r="DD377" s="37" t="str"/>
      <c r="DE377" s="37" t="str"/>
      <c r="DF377" s="37" t="str"/>
      <c r="DG377" s="37" t="str"/>
      <c r="DH377" s="37" t="str"/>
      <c r="DI377" s="37" t="str"/>
      <c r="DJ377" s="37" t="str"/>
      <c r="DK377" s="37" t="str"/>
      <c r="DL377" s="37" t="str"/>
      <c r="DM377" s="37" t="str"/>
      <c r="DN377" s="37" t="str"/>
      <c r="DO377" s="37" t="str"/>
      <c r="DP377" s="37" t="str"/>
      <c r="DQ377" s="37" t="str"/>
      <c r="DR377" s="37" t="str"/>
      <c r="DS377" s="37" t="str"/>
      <c r="DT377" s="37" t="str"/>
      <c r="DU377" s="37" t="str"/>
      <c r="DV377" s="37" t="str"/>
      <c r="DW377" s="37" t="str"/>
      <c r="DX377" s="37" t="str"/>
      <c r="DY377" s="37" t="str"/>
      <c r="DZ377" s="37" t="str"/>
      <c r="EA377" s="37" t="str"/>
      <c r="EB377" s="37" t="str"/>
      <c r="EC377" s="37" t="str"/>
      <c r="ED377" s="37" t="str"/>
      <c r="EE377" s="37" t="str"/>
      <c r="EF377" s="37" t="str"/>
      <c r="EG377" s="37" t="str"/>
      <c r="EH377" s="37" t="str"/>
      <c r="EI377" s="37" t="str"/>
      <c r="EJ377" s="37" t="str"/>
      <c r="EK377" s="37" t="str"/>
      <c r="EL377" s="37" t="str"/>
      <c r="EM377" s="37" t="str"/>
    </row>
    <row r="378">
      <c r="B378" s="37" t="str"/>
      <c r="C378" s="37" t="str"/>
      <c r="D378" s="37" t="str"/>
      <c r="E378" s="37" t="str"/>
      <c r="F378" s="37" t="str"/>
      <c r="G378" s="37" t="str"/>
      <c r="H378" s="37" t="str"/>
      <c r="I378" s="37" t="str"/>
      <c r="J378" s="37" t="str"/>
      <c r="K378" s="37" t="str"/>
      <c r="L378" s="37" t="str"/>
      <c r="M378" s="37" t="str"/>
      <c r="N378" s="37" t="str"/>
      <c r="O378" s="37" t="str"/>
      <c r="P378" s="37" t="str"/>
      <c r="Q378" s="37" t="str"/>
      <c r="R378" s="37" t="str"/>
      <c r="S378" s="37" t="str"/>
      <c r="T378" s="37" t="str"/>
      <c r="U378" s="37" t="str"/>
      <c r="V378" s="37" t="str"/>
      <c r="W378" s="37" t="str"/>
      <c r="X378" s="37" t="str"/>
      <c r="Y378" s="37" t="str"/>
      <c r="Z378" s="37" t="str"/>
      <c r="AA378" s="37" t="str"/>
      <c r="AB378" s="37" t="str"/>
      <c r="AC378" s="37" t="str"/>
      <c r="AD378" s="37" t="str"/>
      <c r="AE378" s="37" t="str"/>
      <c r="AF378" s="37" t="str"/>
      <c r="AG378" s="37" t="str"/>
      <c r="AH378" s="37" t="str"/>
      <c r="AI378" s="37" t="str"/>
      <c r="AJ378" s="37" t="str"/>
      <c r="AK378" s="37" t="str"/>
      <c r="AL378" s="37" t="str"/>
      <c r="AM378" s="37" t="str"/>
      <c r="AN378" s="37" t="str"/>
      <c r="AO378" s="37" t="str"/>
      <c r="AP378" s="37" t="str"/>
      <c r="AQ378" s="37" t="str"/>
      <c r="AR378" s="37" t="str"/>
      <c r="AS378" s="37" t="str"/>
      <c r="AT378" s="37" t="str"/>
      <c r="AU378" s="37" t="str"/>
      <c r="AV378" s="37" t="str"/>
      <c r="AW378" s="37" t="str"/>
      <c r="AX378" s="37" t="str"/>
      <c r="AY378" s="37" t="str"/>
      <c r="AZ378" s="37" t="str"/>
      <c r="BA378" s="37" t="str"/>
      <c r="BB378" s="37" t="str"/>
      <c r="BC378" s="37" t="str"/>
      <c r="BD378" s="37" t="str"/>
      <c r="BE378" s="37" t="str"/>
      <c r="BF378" s="37" t="str"/>
      <c r="BG378" s="37" t="str"/>
      <c r="BH378" s="37" t="str"/>
      <c r="BI378" s="37" t="str"/>
      <c r="BJ378" s="37" t="str"/>
      <c r="BK378" s="37" t="str"/>
      <c r="BL378" s="37" t="str"/>
      <c r="BM378" s="37" t="str"/>
      <c r="BN378" s="37" t="str"/>
      <c r="BO378" s="37" t="str"/>
      <c r="BP378" s="37" t="str"/>
      <c r="BQ378" s="37" t="str"/>
      <c r="BR378" s="37" t="str"/>
      <c r="BS378" s="37" t="str"/>
      <c r="BT378" s="37" t="str"/>
      <c r="BU378" s="37" t="str"/>
      <c r="BV378" s="37" t="str"/>
      <c r="BW378" s="37" t="str"/>
      <c r="BX378" s="37" t="str"/>
      <c r="BY378" s="37" t="str"/>
      <c r="BZ378" s="37" t="str"/>
      <c r="CA378" s="37" t="str"/>
      <c r="CB378" s="37" t="str"/>
      <c r="CC378" s="37" t="str"/>
      <c r="CD378" s="37" t="str"/>
      <c r="CE378" s="37" t="str"/>
      <c r="CF378" s="37" t="str"/>
      <c r="CG378" s="37" t="str"/>
      <c r="CH378" s="37" t="str"/>
      <c r="CI378" s="37" t="str"/>
      <c r="CJ378" s="37" t="str"/>
      <c r="CK378" s="37" t="str"/>
      <c r="CL378" s="37" t="str"/>
      <c r="CM378" s="37" t="str"/>
      <c r="CN378" s="37" t="str"/>
      <c r="CO378" s="37" t="str"/>
      <c r="CP378" s="37" t="str"/>
      <c r="CQ378" s="37" t="str"/>
      <c r="CR378" s="37" t="str"/>
      <c r="CS378" s="37" t="str"/>
      <c r="CT378" s="37" t="str"/>
      <c r="CU378" s="37" t="str"/>
      <c r="CV378" s="37" t="str"/>
      <c r="CW378" s="37" t="str"/>
      <c r="CX378" s="37" t="str"/>
      <c r="CY378" s="37" t="str"/>
      <c r="CZ378" s="37" t="str"/>
      <c r="DA378" s="37" t="str"/>
      <c r="DB378" s="37" t="str"/>
      <c r="DC378" s="37" t="str"/>
      <c r="DD378" s="37" t="str"/>
      <c r="DE378" s="37" t="str"/>
      <c r="DF378" s="37" t="str"/>
      <c r="DG378" s="37" t="str"/>
      <c r="DH378" s="37" t="str"/>
      <c r="DI378" s="37" t="str"/>
      <c r="DJ378" s="37" t="str"/>
      <c r="DK378" s="37" t="str"/>
      <c r="DL378" s="37" t="str"/>
      <c r="DM378" s="37" t="str"/>
      <c r="DN378" s="37" t="str"/>
      <c r="DO378" s="37" t="str"/>
      <c r="DP378" s="37" t="str"/>
      <c r="DQ378" s="37" t="str"/>
      <c r="DR378" s="37" t="str"/>
      <c r="DS378" s="37" t="str"/>
      <c r="DT378" s="37" t="str"/>
      <c r="DU378" s="37" t="str"/>
      <c r="DV378" s="37" t="str"/>
      <c r="DW378" s="37" t="str"/>
      <c r="DX378" s="37" t="str"/>
      <c r="DY378" s="37" t="str"/>
      <c r="DZ378" s="37" t="str"/>
      <c r="EA378" s="37" t="str"/>
      <c r="EB378" s="37" t="str"/>
      <c r="EC378" s="37" t="str"/>
      <c r="ED378" s="37" t="str"/>
      <c r="EE378" s="37" t="str"/>
      <c r="EF378" s="37" t="str"/>
      <c r="EG378" s="37" t="str"/>
      <c r="EH378" s="37" t="str"/>
      <c r="EI378" s="37" t="str"/>
      <c r="EJ378" s="37" t="str"/>
      <c r="EK378" s="37" t="str"/>
      <c r="EL378" s="37" t="str"/>
      <c r="EM378" s="37" t="str"/>
    </row>
    <row r="379">
      <c r="B379" s="37" t="str"/>
      <c r="C379" s="37" t="str"/>
      <c r="D379" s="37" t="str"/>
      <c r="E379" s="37" t="str"/>
      <c r="F379" s="37" t="str"/>
      <c r="G379" s="37" t="str"/>
      <c r="H379" s="37" t="str"/>
      <c r="I379" s="37" t="str"/>
      <c r="J379" s="37" t="str"/>
      <c r="K379" s="37" t="str"/>
      <c r="L379" s="37" t="str"/>
      <c r="M379" s="37" t="str"/>
      <c r="N379" s="37" t="str"/>
      <c r="O379" s="37" t="str"/>
      <c r="P379" s="37" t="str"/>
      <c r="Q379" s="37" t="str"/>
      <c r="R379" s="37" t="str"/>
      <c r="S379" s="37" t="str"/>
      <c r="T379" s="37" t="str"/>
      <c r="U379" s="37" t="str"/>
      <c r="V379" s="37" t="str"/>
      <c r="W379" s="37" t="str"/>
      <c r="X379" s="37" t="str"/>
      <c r="Y379" s="37" t="str"/>
      <c r="Z379" s="37" t="str"/>
      <c r="AA379" s="37" t="str"/>
      <c r="AB379" s="37" t="str"/>
      <c r="AC379" s="37" t="str"/>
      <c r="AD379" s="37" t="str"/>
      <c r="AE379" s="37" t="str"/>
      <c r="AF379" s="37" t="str"/>
      <c r="AG379" s="37" t="str"/>
      <c r="AH379" s="37" t="str"/>
      <c r="AI379" s="37" t="str"/>
      <c r="AJ379" s="37" t="str"/>
      <c r="AK379" s="37" t="str"/>
      <c r="AL379" s="37" t="str"/>
      <c r="AM379" s="37" t="str"/>
      <c r="AN379" s="37" t="str"/>
      <c r="AO379" s="37" t="str"/>
      <c r="AP379" s="37" t="str"/>
      <c r="AQ379" s="37" t="str"/>
      <c r="AR379" s="37" t="str"/>
      <c r="AS379" s="37" t="str"/>
      <c r="AT379" s="37" t="str"/>
      <c r="AU379" s="37" t="str"/>
      <c r="AV379" s="37" t="str"/>
      <c r="AW379" s="37" t="str"/>
      <c r="AX379" s="37" t="str"/>
      <c r="AY379" s="37" t="str"/>
      <c r="AZ379" s="37" t="str"/>
      <c r="BA379" s="37" t="str"/>
      <c r="BB379" s="37" t="str"/>
      <c r="BC379" s="37" t="str"/>
      <c r="BD379" s="37" t="str"/>
      <c r="BE379" s="37" t="str"/>
      <c r="BF379" s="37" t="str"/>
      <c r="BG379" s="37" t="str"/>
      <c r="BH379" s="37" t="str"/>
      <c r="BI379" s="37" t="str"/>
      <c r="BJ379" s="37" t="str"/>
      <c r="BK379" s="37" t="str"/>
      <c r="BL379" s="37" t="str"/>
      <c r="BM379" s="37" t="str"/>
      <c r="BN379" s="37" t="str"/>
      <c r="BO379" s="37" t="str"/>
      <c r="BP379" s="37" t="str"/>
      <c r="BQ379" s="37" t="str"/>
      <c r="BR379" s="37" t="str"/>
      <c r="BS379" s="37" t="str"/>
      <c r="BT379" s="37" t="str"/>
      <c r="BU379" s="37" t="str"/>
      <c r="BV379" s="37" t="str"/>
      <c r="BW379" s="37" t="str"/>
      <c r="BX379" s="37" t="str"/>
      <c r="BY379" s="37" t="str"/>
      <c r="BZ379" s="37" t="str"/>
      <c r="CA379" s="37" t="str"/>
      <c r="CB379" s="37" t="str"/>
      <c r="CC379" s="37" t="str"/>
      <c r="CD379" s="37" t="str"/>
      <c r="CE379" s="37" t="str"/>
      <c r="CF379" s="37" t="str"/>
      <c r="CG379" s="37" t="str"/>
      <c r="CH379" s="37" t="str"/>
      <c r="CI379" s="37" t="str"/>
      <c r="CJ379" s="37" t="str"/>
      <c r="CK379" s="37" t="str"/>
      <c r="CL379" s="37" t="str"/>
      <c r="CM379" s="37" t="str"/>
      <c r="CN379" s="37" t="str"/>
      <c r="CO379" s="37" t="str"/>
      <c r="CP379" s="37" t="str"/>
      <c r="CQ379" s="37" t="str"/>
      <c r="CR379" s="37" t="str"/>
      <c r="CS379" s="37" t="str"/>
      <c r="CT379" s="37" t="str"/>
      <c r="CU379" s="37" t="str"/>
      <c r="CV379" s="37" t="str"/>
      <c r="CW379" s="37" t="str"/>
      <c r="CX379" s="37" t="str"/>
      <c r="CY379" s="37" t="str"/>
      <c r="CZ379" s="37" t="str"/>
      <c r="DA379" s="37" t="str"/>
      <c r="DB379" s="37" t="str"/>
      <c r="DC379" s="37" t="str"/>
      <c r="DD379" s="37" t="str"/>
      <c r="DE379" s="37" t="str"/>
      <c r="DF379" s="37" t="str"/>
      <c r="DG379" s="37" t="str"/>
      <c r="DH379" s="37" t="str"/>
      <c r="DI379" s="37" t="str"/>
      <c r="DJ379" s="37" t="str"/>
      <c r="DK379" s="37" t="str"/>
      <c r="DL379" s="37" t="str"/>
      <c r="DM379" s="37" t="str"/>
      <c r="DN379" s="37" t="str"/>
      <c r="DO379" s="37" t="str"/>
      <c r="DP379" s="37" t="str"/>
      <c r="DQ379" s="37" t="str"/>
      <c r="DR379" s="37" t="str"/>
      <c r="DS379" s="37" t="str"/>
      <c r="DT379" s="37" t="str"/>
      <c r="DU379" s="37" t="str"/>
      <c r="DV379" s="37" t="str"/>
      <c r="DW379" s="37" t="str"/>
      <c r="DX379" s="37" t="str"/>
      <c r="DY379" s="37" t="str"/>
      <c r="DZ379" s="37" t="str"/>
      <c r="EA379" s="37" t="str"/>
      <c r="EB379" s="37" t="str"/>
      <c r="EC379" s="37" t="str"/>
      <c r="ED379" s="37" t="str"/>
      <c r="EE379" s="37" t="str"/>
      <c r="EF379" s="37" t="str"/>
      <c r="EG379" s="37" t="str"/>
      <c r="EH379" s="37" t="str"/>
      <c r="EI379" s="37" t="str"/>
      <c r="EJ379" s="37" t="str"/>
      <c r="EK379" s="37" t="str"/>
      <c r="EL379" s="37" t="str"/>
      <c r="EM379" s="37" t="str"/>
    </row>
    <row r="380">
      <c r="B380" s="37" t="str"/>
      <c r="C380" s="37" t="str"/>
      <c r="D380" s="37" t="str"/>
      <c r="E380" s="37" t="str"/>
      <c r="F380" s="37" t="str"/>
      <c r="G380" s="37" t="str"/>
      <c r="H380" s="37" t="str"/>
      <c r="I380" s="37" t="str"/>
      <c r="J380" s="37" t="str"/>
      <c r="K380" s="37" t="str"/>
      <c r="L380" s="37" t="str"/>
      <c r="M380" s="37" t="str"/>
      <c r="N380" s="37" t="str"/>
      <c r="O380" s="37" t="str"/>
      <c r="P380" s="37" t="str"/>
      <c r="Q380" s="37" t="str"/>
      <c r="R380" s="37" t="str"/>
      <c r="S380" s="37" t="str"/>
      <c r="T380" s="37" t="str"/>
      <c r="U380" s="37" t="str"/>
      <c r="V380" s="37" t="str"/>
      <c r="W380" s="37" t="str"/>
      <c r="X380" s="37" t="str"/>
      <c r="Y380" s="37" t="str"/>
      <c r="Z380" s="37" t="str"/>
      <c r="AA380" s="37" t="str"/>
      <c r="AB380" s="37" t="str"/>
      <c r="AC380" s="37" t="str"/>
      <c r="AD380" s="37" t="str"/>
      <c r="AE380" s="37" t="str"/>
      <c r="AF380" s="37" t="str"/>
      <c r="AG380" s="37" t="str"/>
      <c r="AH380" s="37" t="str"/>
      <c r="AI380" s="37" t="str"/>
      <c r="AJ380" s="37" t="str"/>
      <c r="AK380" s="37" t="str"/>
      <c r="AL380" s="37" t="str"/>
      <c r="AM380" s="37" t="str"/>
      <c r="AN380" s="37" t="str"/>
      <c r="AO380" s="37" t="str"/>
      <c r="AP380" s="37" t="str"/>
      <c r="AQ380" s="37" t="str"/>
      <c r="AR380" s="37" t="str"/>
      <c r="AS380" s="37" t="str"/>
      <c r="AT380" s="37" t="str"/>
      <c r="AU380" s="37" t="str"/>
      <c r="AV380" s="37" t="str"/>
      <c r="AW380" s="37" t="str"/>
      <c r="AX380" s="37" t="str"/>
      <c r="AY380" s="37" t="str"/>
      <c r="AZ380" s="37" t="str"/>
      <c r="BA380" s="37" t="str"/>
      <c r="BB380" s="37" t="str"/>
      <c r="BC380" s="37" t="str"/>
      <c r="BD380" s="37" t="str"/>
      <c r="BE380" s="37" t="str"/>
      <c r="BF380" s="37" t="str"/>
      <c r="BG380" s="37" t="str"/>
      <c r="BH380" s="37" t="str"/>
      <c r="BI380" s="37" t="str"/>
      <c r="BJ380" s="37" t="str"/>
      <c r="BK380" s="37" t="str"/>
      <c r="BL380" s="37" t="str"/>
      <c r="BM380" s="37" t="str"/>
      <c r="BN380" s="37" t="str"/>
      <c r="BO380" s="37" t="str"/>
      <c r="BP380" s="37" t="str"/>
      <c r="BQ380" s="37" t="str"/>
      <c r="BR380" s="37" t="str"/>
      <c r="BS380" s="37" t="str"/>
      <c r="BT380" s="37" t="str"/>
      <c r="BU380" s="37" t="str"/>
      <c r="BV380" s="37" t="str"/>
      <c r="BW380" s="37" t="str"/>
      <c r="BX380" s="37" t="str"/>
      <c r="BY380" s="37" t="str"/>
      <c r="BZ380" s="37" t="str"/>
      <c r="CA380" s="37" t="str"/>
      <c r="CB380" s="37" t="str"/>
      <c r="CC380" s="37" t="str"/>
      <c r="CD380" s="37" t="str"/>
      <c r="CE380" s="37" t="str"/>
      <c r="CF380" s="37" t="str"/>
      <c r="CG380" s="37" t="str"/>
      <c r="CH380" s="37" t="str"/>
      <c r="CI380" s="37" t="str"/>
      <c r="CJ380" s="37" t="str"/>
      <c r="CK380" s="37" t="str"/>
      <c r="CL380" s="37" t="str"/>
      <c r="CM380" s="37" t="str"/>
      <c r="CN380" s="37" t="str"/>
      <c r="CO380" s="37" t="str"/>
      <c r="CP380" s="37" t="str"/>
      <c r="CQ380" s="37" t="str"/>
      <c r="CR380" s="37" t="str"/>
      <c r="CS380" s="37" t="str"/>
      <c r="CT380" s="37" t="str"/>
      <c r="CU380" s="37" t="str"/>
      <c r="CV380" s="37" t="str"/>
      <c r="CW380" s="37" t="str"/>
      <c r="CX380" s="37" t="str"/>
      <c r="CY380" s="37" t="str"/>
      <c r="CZ380" s="37" t="str"/>
      <c r="DA380" s="37" t="str"/>
      <c r="DB380" s="37" t="str"/>
      <c r="DC380" s="37" t="str"/>
      <c r="DD380" s="37" t="str"/>
      <c r="DE380" s="37" t="str"/>
      <c r="DF380" s="37" t="str"/>
      <c r="DG380" s="37" t="str"/>
      <c r="DH380" s="37" t="str"/>
      <c r="DI380" s="37" t="str"/>
      <c r="DJ380" s="37" t="str"/>
      <c r="DK380" s="37" t="str"/>
      <c r="DL380" s="37" t="str"/>
      <c r="DM380" s="37" t="str"/>
      <c r="DN380" s="37" t="str"/>
      <c r="DO380" s="37" t="str"/>
      <c r="DP380" s="37" t="str"/>
      <c r="DQ380" s="37" t="str"/>
      <c r="DR380" s="37" t="str"/>
      <c r="DS380" s="37" t="str"/>
      <c r="DT380" s="37" t="str"/>
      <c r="DU380" s="37" t="str"/>
      <c r="DV380" s="37" t="str"/>
      <c r="DW380" s="37" t="str"/>
      <c r="DX380" s="37" t="str"/>
      <c r="DY380" s="37" t="str"/>
      <c r="DZ380" s="37" t="str"/>
      <c r="EA380" s="37" t="str"/>
      <c r="EB380" s="37" t="str"/>
      <c r="EC380" s="37" t="str"/>
      <c r="ED380" s="37" t="str"/>
      <c r="EE380" s="37" t="str"/>
      <c r="EF380" s="37" t="str"/>
      <c r="EG380" s="37" t="str"/>
      <c r="EH380" s="37" t="str"/>
      <c r="EI380" s="37" t="str"/>
      <c r="EJ380" s="37" t="str"/>
      <c r="EK380" s="37" t="str"/>
      <c r="EL380" s="37" t="str"/>
      <c r="EM380" s="37" t="str"/>
    </row>
    <row r="381">
      <c r="B381" s="37" t="str"/>
      <c r="C381" s="37" t="str"/>
      <c r="D381" s="37" t="str"/>
      <c r="E381" s="37" t="str"/>
      <c r="F381" s="37" t="str"/>
      <c r="G381" s="37" t="str"/>
      <c r="H381" s="37" t="str"/>
      <c r="I381" s="37" t="str"/>
      <c r="J381" s="37" t="str"/>
      <c r="K381" s="37" t="str"/>
      <c r="L381" s="37" t="str"/>
      <c r="M381" s="37" t="str"/>
      <c r="N381" s="37" t="str"/>
      <c r="O381" s="37" t="str"/>
      <c r="P381" s="37" t="str"/>
      <c r="Q381" s="37" t="str"/>
      <c r="R381" s="37" t="str"/>
      <c r="S381" s="37" t="str"/>
      <c r="T381" s="37" t="str"/>
      <c r="U381" s="37" t="str"/>
      <c r="V381" s="37" t="str"/>
      <c r="W381" s="37" t="str"/>
      <c r="X381" s="37" t="str"/>
      <c r="Y381" s="37" t="str"/>
      <c r="Z381" s="37" t="str"/>
      <c r="AA381" s="37" t="str"/>
      <c r="AB381" s="37" t="str"/>
      <c r="AC381" s="37" t="str"/>
      <c r="AD381" s="37" t="str"/>
      <c r="AE381" s="37" t="str"/>
      <c r="AF381" s="37" t="str"/>
      <c r="AG381" s="37" t="str"/>
      <c r="AH381" s="37" t="str"/>
      <c r="AI381" s="37" t="str"/>
      <c r="AJ381" s="37" t="str"/>
      <c r="AK381" s="37" t="str"/>
      <c r="AL381" s="37" t="str"/>
      <c r="AM381" s="37" t="str"/>
      <c r="AN381" s="37" t="str"/>
      <c r="AO381" s="37" t="str"/>
      <c r="AP381" s="37" t="str"/>
      <c r="AQ381" s="37" t="str"/>
      <c r="AR381" s="37" t="str"/>
      <c r="AS381" s="37" t="str"/>
      <c r="AT381" s="37" t="str"/>
      <c r="AU381" s="37" t="str"/>
      <c r="AV381" s="37" t="str"/>
      <c r="AW381" s="37" t="str"/>
      <c r="AX381" s="37" t="str"/>
      <c r="AY381" s="37" t="str"/>
      <c r="AZ381" s="37" t="str"/>
      <c r="BA381" s="37" t="str"/>
      <c r="BB381" s="37" t="str"/>
      <c r="BC381" s="37" t="str"/>
      <c r="BD381" s="37" t="str"/>
      <c r="BE381" s="37" t="str"/>
      <c r="BF381" s="37" t="str"/>
      <c r="BG381" s="37" t="str"/>
      <c r="BH381" s="37" t="str"/>
      <c r="BI381" s="37" t="str"/>
      <c r="BJ381" s="37" t="str"/>
      <c r="BK381" s="37" t="str"/>
      <c r="BL381" s="37" t="str"/>
      <c r="BM381" s="37" t="str"/>
      <c r="BN381" s="37" t="str"/>
      <c r="BO381" s="37" t="str"/>
      <c r="BP381" s="37" t="str"/>
      <c r="BQ381" s="37" t="str"/>
      <c r="BR381" s="37" t="str"/>
      <c r="BS381" s="37" t="str"/>
      <c r="BT381" s="37" t="str"/>
      <c r="BU381" s="37" t="str"/>
      <c r="BV381" s="37" t="str"/>
      <c r="BW381" s="37" t="str"/>
      <c r="BX381" s="37" t="str"/>
      <c r="BY381" s="37" t="str"/>
      <c r="BZ381" s="37" t="str"/>
      <c r="CA381" s="37" t="str"/>
      <c r="CB381" s="37" t="str"/>
      <c r="CC381" s="37" t="str"/>
      <c r="CD381" s="37" t="str"/>
      <c r="CE381" s="37" t="str"/>
      <c r="CF381" s="37" t="str"/>
      <c r="CG381" s="37" t="str"/>
      <c r="CH381" s="37" t="str"/>
      <c r="CI381" s="37" t="str"/>
      <c r="CJ381" s="37" t="str"/>
      <c r="CK381" s="37" t="str"/>
      <c r="CL381" s="37" t="str"/>
      <c r="CM381" s="37" t="str"/>
      <c r="CN381" s="37" t="str"/>
      <c r="CO381" s="37" t="str"/>
      <c r="CP381" s="37" t="str"/>
      <c r="CQ381" s="37" t="str"/>
      <c r="CR381" s="37" t="str"/>
      <c r="CS381" s="37" t="str"/>
      <c r="CT381" s="37" t="str"/>
      <c r="CU381" s="37" t="str"/>
      <c r="CV381" s="37" t="str"/>
      <c r="CW381" s="37" t="str"/>
      <c r="CX381" s="37" t="str"/>
      <c r="CY381" s="37" t="str"/>
      <c r="CZ381" s="37" t="str"/>
      <c r="DA381" s="37" t="str"/>
      <c r="DB381" s="37" t="str"/>
      <c r="DC381" s="37" t="str"/>
      <c r="DD381" s="37" t="str"/>
      <c r="DE381" s="37" t="str"/>
      <c r="DF381" s="37" t="str"/>
      <c r="DG381" s="37" t="str"/>
      <c r="DH381" s="37" t="str"/>
      <c r="DI381" s="37" t="str"/>
      <c r="DJ381" s="37" t="str"/>
      <c r="DK381" s="37" t="str"/>
      <c r="DL381" s="37" t="str"/>
      <c r="DM381" s="37" t="str"/>
      <c r="DN381" s="37" t="str"/>
      <c r="DO381" s="37" t="str"/>
      <c r="DP381" s="37" t="str"/>
      <c r="DQ381" s="37" t="str"/>
      <c r="DR381" s="37" t="str"/>
      <c r="DS381" s="37" t="str"/>
      <c r="DT381" s="37" t="str"/>
      <c r="DU381" s="37" t="str"/>
      <c r="DV381" s="37" t="str"/>
      <c r="DW381" s="37" t="str"/>
      <c r="DX381" s="37" t="str"/>
      <c r="DY381" s="37" t="str"/>
      <c r="DZ381" s="37" t="str"/>
      <c r="EA381" s="37" t="str"/>
      <c r="EB381" s="37" t="str"/>
      <c r="EC381" s="37" t="str"/>
      <c r="ED381" s="37" t="str"/>
      <c r="EE381" s="37" t="str"/>
      <c r="EF381" s="37" t="str"/>
      <c r="EG381" s="37" t="str"/>
      <c r="EH381" s="37" t="str"/>
      <c r="EI381" s="37" t="str"/>
      <c r="EJ381" s="37" t="str"/>
      <c r="EK381" s="37" t="str"/>
      <c r="EL381" s="37" t="str"/>
      <c r="EM381" s="37" t="str"/>
    </row>
    <row r="382">
      <c r="B382" s="37" t="str"/>
      <c r="C382" s="37" t="str"/>
      <c r="D382" s="37" t="str"/>
      <c r="E382" s="37" t="str"/>
      <c r="F382" s="37" t="str"/>
      <c r="G382" s="37" t="str"/>
      <c r="H382" s="37" t="str"/>
      <c r="I382" s="37" t="str"/>
      <c r="J382" s="37" t="str"/>
      <c r="K382" s="37" t="str"/>
      <c r="L382" s="37" t="str"/>
      <c r="M382" s="37" t="str"/>
      <c r="N382" s="37" t="str"/>
      <c r="O382" s="37" t="str"/>
      <c r="P382" s="37" t="str"/>
      <c r="Q382" s="37" t="str"/>
      <c r="R382" s="37" t="str"/>
      <c r="S382" s="37" t="str"/>
      <c r="T382" s="37" t="str"/>
      <c r="U382" s="37" t="str"/>
      <c r="V382" s="37" t="str"/>
      <c r="W382" s="37" t="str"/>
      <c r="X382" s="37" t="str"/>
      <c r="Y382" s="37" t="str"/>
      <c r="Z382" s="37" t="str"/>
      <c r="AA382" s="37" t="str"/>
      <c r="AB382" s="37" t="str"/>
      <c r="AC382" s="37" t="str"/>
      <c r="AD382" s="37" t="str"/>
      <c r="AE382" s="37" t="str"/>
      <c r="AF382" s="37" t="str"/>
      <c r="AG382" s="37" t="str"/>
      <c r="AH382" s="37" t="str"/>
      <c r="AI382" s="37" t="str"/>
      <c r="AJ382" s="37" t="str"/>
      <c r="AK382" s="37" t="str"/>
      <c r="AL382" s="37" t="str"/>
      <c r="AM382" s="37" t="str"/>
      <c r="AN382" s="37" t="str"/>
      <c r="AO382" s="37" t="str"/>
      <c r="AP382" s="37" t="str"/>
      <c r="AQ382" s="37" t="str"/>
      <c r="AR382" s="37" t="str"/>
      <c r="AS382" s="37" t="str"/>
      <c r="AT382" s="37" t="str"/>
      <c r="AU382" s="37" t="str"/>
      <c r="AV382" s="37" t="str"/>
      <c r="AW382" s="37" t="str"/>
      <c r="AX382" s="37" t="str"/>
      <c r="AY382" s="37" t="str"/>
      <c r="AZ382" s="37" t="str"/>
      <c r="BA382" s="37" t="str"/>
      <c r="BB382" s="37" t="str"/>
      <c r="BC382" s="37" t="str"/>
      <c r="BD382" s="37" t="str"/>
      <c r="BE382" s="37" t="str"/>
      <c r="BF382" s="37" t="str"/>
      <c r="BG382" s="37" t="str"/>
      <c r="BH382" s="37" t="str"/>
      <c r="BI382" s="37" t="str"/>
      <c r="BJ382" s="37" t="str"/>
      <c r="BK382" s="37" t="str"/>
      <c r="BL382" s="37" t="str"/>
      <c r="BM382" s="37" t="str"/>
      <c r="BN382" s="37" t="str"/>
      <c r="BO382" s="37" t="str"/>
      <c r="BP382" s="37" t="str"/>
      <c r="BQ382" s="37" t="str"/>
      <c r="BR382" s="37" t="str"/>
      <c r="BS382" s="37" t="str"/>
      <c r="BT382" s="37" t="str"/>
      <c r="BU382" s="37" t="str"/>
      <c r="BV382" s="37" t="str"/>
      <c r="BW382" s="37" t="str"/>
      <c r="BX382" s="37" t="str"/>
      <c r="BY382" s="37" t="str"/>
      <c r="BZ382" s="37" t="str"/>
      <c r="CA382" s="37" t="str"/>
      <c r="CB382" s="37" t="str"/>
      <c r="CC382" s="37" t="str"/>
      <c r="CD382" s="37" t="str"/>
      <c r="CE382" s="37" t="str"/>
      <c r="CF382" s="37" t="str"/>
      <c r="CG382" s="37" t="str"/>
      <c r="CH382" s="37" t="str"/>
      <c r="CI382" s="37" t="str"/>
      <c r="CJ382" s="37" t="str"/>
      <c r="CK382" s="37" t="str"/>
      <c r="CL382" s="37" t="str"/>
      <c r="CM382" s="37" t="str"/>
      <c r="CN382" s="37" t="str"/>
      <c r="CO382" s="37" t="str"/>
      <c r="CP382" s="37" t="str"/>
      <c r="CQ382" s="37" t="str"/>
      <c r="CR382" s="37" t="str"/>
      <c r="CS382" s="37" t="str"/>
      <c r="CT382" s="37" t="str"/>
      <c r="CU382" s="37" t="str"/>
      <c r="CV382" s="37" t="str"/>
      <c r="CW382" s="37" t="str"/>
      <c r="CX382" s="37" t="str"/>
      <c r="CY382" s="37" t="str"/>
      <c r="CZ382" s="37" t="str"/>
      <c r="DA382" s="37" t="str"/>
      <c r="DB382" s="37" t="str"/>
      <c r="DC382" s="37" t="str"/>
      <c r="DD382" s="37" t="str"/>
      <c r="DE382" s="37" t="str"/>
      <c r="DF382" s="37" t="str"/>
      <c r="DG382" s="37" t="str"/>
      <c r="DH382" s="37" t="str"/>
      <c r="DI382" s="37" t="str"/>
      <c r="DJ382" s="37" t="str"/>
      <c r="DK382" s="37" t="str"/>
      <c r="DL382" s="37" t="str"/>
      <c r="DM382" s="37" t="str"/>
      <c r="DN382" s="37" t="str"/>
      <c r="DO382" s="37" t="str"/>
      <c r="DP382" s="37" t="str"/>
      <c r="DQ382" s="37" t="str"/>
      <c r="DR382" s="37" t="str"/>
      <c r="DS382" s="37" t="str"/>
      <c r="DT382" s="37" t="str"/>
      <c r="DU382" s="37" t="str"/>
      <c r="DV382" s="37" t="str"/>
      <c r="DW382" s="37" t="str"/>
      <c r="DX382" s="37" t="str"/>
      <c r="DY382" s="37" t="str"/>
      <c r="DZ382" s="37" t="str"/>
      <c r="EA382" s="37" t="str"/>
      <c r="EB382" s="37" t="str"/>
      <c r="EC382" s="37" t="str"/>
      <c r="ED382" s="37" t="str"/>
      <c r="EE382" s="37" t="str"/>
      <c r="EF382" s="37" t="str"/>
      <c r="EG382" s="37" t="str"/>
      <c r="EH382" s="37" t="str"/>
      <c r="EI382" s="37" t="str"/>
      <c r="EJ382" s="37" t="str"/>
      <c r="EK382" s="37" t="str"/>
      <c r="EL382" s="37" t="str"/>
      <c r="EM382" s="37" t="str"/>
    </row>
    <row r="383">
      <c r="B383" s="37" t="str"/>
      <c r="C383" s="37" t="str"/>
      <c r="D383" s="37" t="str"/>
      <c r="E383" s="37" t="str"/>
      <c r="F383" s="37" t="str"/>
      <c r="G383" s="37" t="str"/>
      <c r="H383" s="37" t="str"/>
      <c r="I383" s="37" t="str"/>
      <c r="J383" s="37" t="str"/>
      <c r="K383" s="37" t="str"/>
      <c r="L383" s="37" t="str"/>
      <c r="M383" s="37" t="str"/>
      <c r="N383" s="37" t="str"/>
      <c r="O383" s="37" t="str"/>
      <c r="P383" s="37" t="str"/>
      <c r="Q383" s="37" t="str"/>
      <c r="R383" s="37" t="str"/>
      <c r="S383" s="37" t="str"/>
      <c r="T383" s="37" t="str"/>
      <c r="U383" s="37" t="str"/>
      <c r="V383" s="37" t="str"/>
      <c r="W383" s="37" t="str"/>
      <c r="X383" s="37" t="str"/>
      <c r="Y383" s="37" t="str"/>
      <c r="Z383" s="37" t="str"/>
      <c r="AA383" s="37" t="str"/>
      <c r="AB383" s="37" t="str"/>
      <c r="AC383" s="37" t="str"/>
      <c r="AD383" s="37" t="str"/>
      <c r="AE383" s="37" t="str"/>
      <c r="AF383" s="37" t="str"/>
      <c r="AG383" s="37" t="str"/>
      <c r="AH383" s="37" t="str"/>
      <c r="AI383" s="37" t="str"/>
      <c r="AJ383" s="37" t="str"/>
      <c r="AK383" s="37" t="str"/>
      <c r="AL383" s="37" t="str"/>
      <c r="AM383" s="37" t="str"/>
      <c r="AN383" s="37" t="str"/>
      <c r="AO383" s="37" t="str"/>
      <c r="AP383" s="37" t="str"/>
      <c r="AQ383" s="37" t="str"/>
      <c r="AR383" s="37" t="str"/>
      <c r="AS383" s="37" t="str"/>
      <c r="AT383" s="37" t="str"/>
      <c r="AU383" s="37" t="str"/>
      <c r="AV383" s="37" t="str"/>
      <c r="AW383" s="37" t="str"/>
      <c r="AX383" s="37" t="str"/>
      <c r="AY383" s="37" t="str"/>
      <c r="AZ383" s="37" t="str"/>
      <c r="BA383" s="37" t="str"/>
      <c r="BB383" s="37" t="str"/>
      <c r="BC383" s="37" t="str"/>
      <c r="BD383" s="37" t="str"/>
      <c r="BE383" s="37" t="str"/>
      <c r="BF383" s="37" t="str"/>
      <c r="BG383" s="37" t="str"/>
      <c r="BH383" s="37" t="str"/>
      <c r="BI383" s="37" t="str"/>
      <c r="BJ383" s="37" t="str"/>
      <c r="BK383" s="37" t="str"/>
      <c r="BL383" s="37" t="str"/>
      <c r="BM383" s="37" t="str"/>
      <c r="BN383" s="37" t="str"/>
      <c r="BO383" s="37" t="str"/>
      <c r="BP383" s="37" t="str"/>
      <c r="BQ383" s="37" t="str"/>
      <c r="BR383" s="37" t="str"/>
      <c r="BS383" s="37" t="str"/>
      <c r="BT383" s="37" t="str"/>
      <c r="BU383" s="37" t="str"/>
      <c r="BV383" s="37" t="str"/>
      <c r="BW383" s="37" t="str"/>
      <c r="BX383" s="37" t="str"/>
      <c r="BY383" s="37" t="str"/>
      <c r="BZ383" s="37" t="str"/>
      <c r="CA383" s="37" t="str"/>
      <c r="CB383" s="37" t="str"/>
      <c r="CC383" s="37" t="str"/>
      <c r="CD383" s="37" t="str"/>
      <c r="CE383" s="37" t="str"/>
      <c r="CF383" s="37" t="str"/>
      <c r="CG383" s="37" t="str"/>
      <c r="CH383" s="37" t="str"/>
      <c r="CI383" s="37" t="str"/>
      <c r="CJ383" s="37" t="str"/>
      <c r="CK383" s="37" t="str"/>
      <c r="CL383" s="37" t="str"/>
      <c r="CM383" s="37" t="str"/>
      <c r="CN383" s="37" t="str"/>
      <c r="CO383" s="37" t="str"/>
      <c r="CP383" s="37" t="str"/>
      <c r="CQ383" s="37" t="str"/>
      <c r="CR383" s="37" t="str"/>
      <c r="CS383" s="37" t="str"/>
      <c r="CT383" s="37" t="str"/>
      <c r="CU383" s="37" t="str"/>
      <c r="CV383" s="37" t="str"/>
      <c r="CW383" s="37" t="str"/>
      <c r="CX383" s="37" t="str"/>
      <c r="CY383" s="37" t="str"/>
      <c r="CZ383" s="37" t="str"/>
      <c r="DA383" s="37" t="str"/>
      <c r="DB383" s="37" t="str"/>
      <c r="DC383" s="37" t="str"/>
      <c r="DD383" s="37" t="str"/>
      <c r="DE383" s="37" t="str"/>
      <c r="DF383" s="37" t="str"/>
      <c r="DG383" s="37" t="str"/>
      <c r="DH383" s="37" t="str"/>
      <c r="DI383" s="37" t="str"/>
      <c r="DJ383" s="37" t="str"/>
      <c r="DK383" s="37" t="str"/>
      <c r="DL383" s="37" t="str"/>
      <c r="DM383" s="37" t="str"/>
      <c r="DN383" s="37" t="str"/>
      <c r="DO383" s="37" t="str"/>
      <c r="DP383" s="37" t="str"/>
      <c r="DQ383" s="37" t="str"/>
      <c r="DR383" s="37" t="str"/>
      <c r="DS383" s="37" t="str"/>
      <c r="DT383" s="37" t="str"/>
      <c r="DU383" s="37" t="str"/>
      <c r="DV383" s="37" t="str"/>
      <c r="DW383" s="37" t="str"/>
      <c r="DX383" s="37" t="str"/>
      <c r="DY383" s="37" t="str"/>
      <c r="DZ383" s="37" t="str"/>
      <c r="EA383" s="37" t="str"/>
      <c r="EB383" s="37" t="str"/>
      <c r="EC383" s="37" t="str"/>
      <c r="ED383" s="37" t="str"/>
      <c r="EE383" s="37" t="str"/>
      <c r="EF383" s="37" t="str"/>
      <c r="EG383" s="37" t="str"/>
      <c r="EH383" s="37" t="str"/>
      <c r="EI383" s="37" t="str"/>
      <c r="EJ383" s="37" t="str"/>
      <c r="EK383" s="37" t="str"/>
      <c r="EL383" s="37" t="str"/>
      <c r="EM383" s="37" t="str"/>
    </row>
    <row r="384">
      <c r="B384" s="37" t="str"/>
      <c r="C384" s="37" t="str"/>
      <c r="D384" s="37" t="str"/>
      <c r="E384" s="37" t="str"/>
      <c r="F384" s="37" t="str"/>
      <c r="G384" s="37" t="str"/>
      <c r="H384" s="37" t="str"/>
      <c r="I384" s="37" t="str"/>
      <c r="J384" s="37" t="str"/>
      <c r="K384" s="37" t="str"/>
      <c r="L384" s="37" t="str"/>
      <c r="M384" s="37" t="str"/>
      <c r="N384" s="37" t="str"/>
      <c r="O384" s="37" t="str"/>
      <c r="P384" s="37" t="str"/>
      <c r="Q384" s="37" t="str"/>
      <c r="R384" s="37" t="str"/>
      <c r="S384" s="37" t="str"/>
      <c r="T384" s="37" t="str"/>
      <c r="U384" s="37" t="str"/>
      <c r="V384" s="37" t="str"/>
      <c r="W384" s="37" t="str"/>
      <c r="X384" s="37" t="str"/>
      <c r="Y384" s="37" t="str"/>
      <c r="Z384" s="37" t="str"/>
      <c r="AA384" s="37" t="str"/>
      <c r="AB384" s="37" t="str"/>
      <c r="AC384" s="37" t="str"/>
      <c r="AD384" s="37" t="str"/>
      <c r="AE384" s="37" t="str"/>
      <c r="AF384" s="37" t="str"/>
      <c r="AG384" s="37" t="str"/>
      <c r="AH384" s="37" t="str"/>
      <c r="AI384" s="37" t="str"/>
      <c r="AJ384" s="37" t="str"/>
      <c r="AK384" s="37" t="str"/>
      <c r="AL384" s="37" t="str"/>
      <c r="AM384" s="37" t="str"/>
      <c r="AN384" s="37" t="str"/>
      <c r="AO384" s="37" t="str"/>
      <c r="AP384" s="37" t="str"/>
      <c r="AQ384" s="37" t="str"/>
      <c r="AR384" s="37" t="str"/>
      <c r="AS384" s="37" t="str"/>
      <c r="AT384" s="37" t="str"/>
      <c r="AU384" s="37" t="str"/>
      <c r="AV384" s="37" t="str"/>
      <c r="AW384" s="37" t="str"/>
      <c r="AX384" s="37" t="str"/>
      <c r="AY384" s="37" t="str"/>
      <c r="AZ384" s="37" t="str"/>
      <c r="BA384" s="37" t="str"/>
      <c r="BB384" s="37" t="str"/>
      <c r="BC384" s="37" t="str"/>
      <c r="BD384" s="37" t="str"/>
      <c r="BE384" s="37" t="str"/>
      <c r="BF384" s="37" t="str"/>
      <c r="BG384" s="37" t="str"/>
      <c r="BH384" s="37" t="str"/>
      <c r="BI384" s="37" t="str"/>
      <c r="BJ384" s="37" t="str"/>
      <c r="BK384" s="37" t="str"/>
      <c r="BL384" s="37" t="str"/>
      <c r="BM384" s="37" t="str"/>
      <c r="BN384" s="37" t="str"/>
      <c r="BO384" s="37" t="str"/>
      <c r="BP384" s="37" t="str"/>
      <c r="BQ384" s="37" t="str"/>
      <c r="BR384" s="37" t="str"/>
      <c r="BS384" s="37" t="str"/>
      <c r="BT384" s="37" t="str"/>
      <c r="BU384" s="37" t="str"/>
      <c r="BV384" s="37" t="str"/>
      <c r="BW384" s="37" t="str"/>
      <c r="BX384" s="37" t="str"/>
      <c r="BY384" s="37" t="str"/>
      <c r="BZ384" s="37" t="str"/>
      <c r="CA384" s="37" t="str"/>
      <c r="CB384" s="37" t="str"/>
      <c r="CC384" s="37" t="str"/>
      <c r="CD384" s="37" t="str"/>
      <c r="CE384" s="37" t="str"/>
      <c r="CF384" s="37" t="str"/>
      <c r="CG384" s="37" t="str"/>
      <c r="CH384" s="37" t="str"/>
      <c r="CI384" s="37" t="str"/>
      <c r="CJ384" s="37" t="str"/>
      <c r="CK384" s="37" t="str"/>
      <c r="CL384" s="37" t="str"/>
      <c r="CM384" s="37" t="str"/>
      <c r="CN384" s="37" t="str"/>
      <c r="CO384" s="37" t="str"/>
      <c r="CP384" s="37" t="str"/>
      <c r="CQ384" s="37" t="str"/>
      <c r="CR384" s="37" t="str"/>
      <c r="CS384" s="37" t="str"/>
      <c r="CT384" s="37" t="str"/>
      <c r="CU384" s="37" t="str"/>
      <c r="CV384" s="37" t="str"/>
      <c r="CW384" s="37" t="str"/>
      <c r="CX384" s="37" t="str"/>
      <c r="CY384" s="37" t="str"/>
      <c r="CZ384" s="37" t="str"/>
      <c r="DA384" s="37" t="str"/>
      <c r="DB384" s="37" t="str"/>
      <c r="DC384" s="37" t="str"/>
      <c r="DD384" s="37" t="str"/>
      <c r="DE384" s="37" t="str"/>
      <c r="DF384" s="37" t="str"/>
      <c r="DG384" s="37" t="str"/>
      <c r="DH384" s="37" t="str"/>
      <c r="DI384" s="37" t="str"/>
      <c r="DJ384" s="37" t="str"/>
      <c r="DK384" s="37" t="str"/>
      <c r="DL384" s="37" t="str"/>
      <c r="DM384" s="37" t="str"/>
      <c r="DN384" s="37" t="str"/>
      <c r="DO384" s="37" t="str"/>
      <c r="DP384" s="37" t="str"/>
      <c r="DQ384" s="37" t="str"/>
      <c r="DR384" s="37" t="str"/>
      <c r="DS384" s="37" t="str"/>
      <c r="DT384" s="37" t="str"/>
      <c r="DU384" s="37" t="str"/>
      <c r="DV384" s="37" t="str"/>
      <c r="DW384" s="37" t="str"/>
      <c r="DX384" s="37" t="str"/>
      <c r="DY384" s="37" t="str"/>
      <c r="DZ384" s="37" t="str"/>
      <c r="EA384" s="37" t="str"/>
      <c r="EB384" s="37" t="str"/>
      <c r="EC384" s="37" t="str"/>
      <c r="ED384" s="37" t="str"/>
      <c r="EE384" s="37" t="str"/>
      <c r="EF384" s="37" t="str"/>
      <c r="EG384" s="37" t="str"/>
      <c r="EH384" s="37" t="str"/>
      <c r="EI384" s="37" t="str"/>
      <c r="EJ384" s="37" t="str"/>
      <c r="EK384" s="37" t="str"/>
      <c r="EL384" s="37" t="str"/>
      <c r="EM384" s="37" t="str"/>
    </row>
    <row r="385">
      <c r="B385" s="37" t="str"/>
      <c r="C385" s="37" t="str"/>
      <c r="D385" s="37" t="str"/>
      <c r="E385" s="37" t="str"/>
      <c r="F385" s="37" t="str"/>
      <c r="G385" s="37" t="str"/>
      <c r="H385" s="37" t="str"/>
      <c r="I385" s="37" t="str"/>
      <c r="J385" s="37" t="str"/>
      <c r="K385" s="37" t="str"/>
      <c r="L385" s="37" t="str"/>
      <c r="M385" s="37" t="str"/>
      <c r="N385" s="37" t="str"/>
      <c r="O385" s="37" t="str"/>
      <c r="P385" s="37" t="str"/>
      <c r="Q385" s="37" t="str"/>
      <c r="R385" s="37" t="str"/>
      <c r="S385" s="37" t="str"/>
      <c r="T385" s="37" t="str"/>
      <c r="U385" s="37" t="str"/>
      <c r="V385" s="37" t="str"/>
      <c r="W385" s="37" t="str"/>
      <c r="X385" s="37" t="str"/>
      <c r="Y385" s="37" t="str"/>
      <c r="Z385" s="37" t="str"/>
      <c r="AA385" s="37" t="str"/>
      <c r="AB385" s="37" t="str"/>
      <c r="AC385" s="37" t="str"/>
      <c r="AD385" s="37" t="str"/>
      <c r="AE385" s="37" t="str"/>
      <c r="AF385" s="37" t="str"/>
      <c r="AG385" s="37" t="str"/>
      <c r="AH385" s="37" t="str"/>
      <c r="AI385" s="37" t="str"/>
      <c r="AJ385" s="37" t="str"/>
      <c r="AK385" s="37" t="str"/>
      <c r="AL385" s="37" t="str"/>
      <c r="AM385" s="37" t="str"/>
      <c r="AN385" s="37" t="str"/>
      <c r="AO385" s="37" t="str"/>
      <c r="AP385" s="37" t="str"/>
      <c r="AQ385" s="37" t="str"/>
      <c r="AR385" s="37" t="str"/>
      <c r="AS385" s="37" t="str"/>
      <c r="AT385" s="37" t="str"/>
      <c r="AU385" s="37" t="str"/>
      <c r="AV385" s="37" t="str"/>
      <c r="AW385" s="37" t="str"/>
      <c r="AX385" s="37" t="str"/>
      <c r="AY385" s="37" t="str"/>
      <c r="AZ385" s="37" t="str"/>
      <c r="BA385" s="37" t="str"/>
      <c r="BB385" s="37" t="str"/>
      <c r="BC385" s="37" t="str"/>
      <c r="BD385" s="37" t="str"/>
      <c r="BE385" s="37" t="str"/>
      <c r="BF385" s="37" t="str"/>
      <c r="BG385" s="37" t="str"/>
      <c r="BH385" s="37" t="str"/>
      <c r="BI385" s="37" t="str"/>
      <c r="BJ385" s="37" t="str"/>
      <c r="BK385" s="37" t="str"/>
      <c r="BL385" s="37" t="str"/>
      <c r="BM385" s="37" t="str"/>
      <c r="BN385" s="37" t="str"/>
      <c r="BO385" s="37" t="str"/>
      <c r="BP385" s="37" t="str"/>
      <c r="BQ385" s="37" t="str"/>
      <c r="BR385" s="37" t="str"/>
      <c r="BS385" s="37" t="str"/>
      <c r="BT385" s="37" t="str"/>
      <c r="BU385" s="37" t="str"/>
      <c r="BV385" s="37" t="str"/>
      <c r="BW385" s="37" t="str"/>
      <c r="BX385" s="37" t="str"/>
      <c r="BY385" s="37" t="str"/>
      <c r="BZ385" s="37" t="str"/>
      <c r="CA385" s="37" t="str"/>
      <c r="CB385" s="37" t="str"/>
      <c r="CC385" s="37" t="str"/>
      <c r="CD385" s="37" t="str"/>
      <c r="CE385" s="37" t="str"/>
      <c r="CF385" s="37" t="str"/>
      <c r="CG385" s="37" t="str"/>
      <c r="CH385" s="37" t="str"/>
      <c r="CI385" s="37" t="str"/>
      <c r="CJ385" s="37" t="str"/>
      <c r="CK385" s="37" t="str"/>
      <c r="CL385" s="37" t="str"/>
      <c r="CM385" s="37" t="str"/>
      <c r="CN385" s="37" t="str"/>
      <c r="CO385" s="37" t="str"/>
      <c r="CP385" s="37" t="str"/>
      <c r="CQ385" s="37" t="str"/>
      <c r="CR385" s="37" t="str"/>
      <c r="CS385" s="37" t="str"/>
      <c r="CT385" s="37" t="str"/>
      <c r="CU385" s="37" t="str"/>
      <c r="CV385" s="37" t="str"/>
      <c r="CW385" s="37" t="str"/>
      <c r="CX385" s="37" t="str"/>
      <c r="CY385" s="37" t="str"/>
      <c r="CZ385" s="37" t="str"/>
      <c r="DA385" s="37" t="str"/>
      <c r="DB385" s="37" t="str"/>
      <c r="DC385" s="37" t="str"/>
      <c r="DD385" s="37" t="str"/>
      <c r="DE385" s="37" t="str"/>
      <c r="DF385" s="37" t="str"/>
      <c r="DG385" s="37" t="str"/>
      <c r="DH385" s="37" t="str"/>
      <c r="DI385" s="37" t="str"/>
      <c r="DJ385" s="37" t="str"/>
      <c r="DK385" s="37" t="str"/>
      <c r="DL385" s="37" t="str"/>
      <c r="DM385" s="37" t="str"/>
      <c r="DN385" s="37" t="str"/>
      <c r="DO385" s="37" t="str"/>
      <c r="DP385" s="37" t="str"/>
      <c r="DQ385" s="37" t="str"/>
      <c r="DR385" s="37" t="str"/>
      <c r="DS385" s="37" t="str"/>
      <c r="DT385" s="37" t="str"/>
      <c r="DU385" s="37" t="str"/>
      <c r="DV385" s="37" t="str"/>
      <c r="DW385" s="37" t="str"/>
      <c r="DX385" s="37" t="str"/>
      <c r="DY385" s="37" t="str"/>
      <c r="DZ385" s="37" t="str"/>
      <c r="EA385" s="37" t="str"/>
      <c r="EB385" s="37" t="str"/>
      <c r="EC385" s="37" t="str"/>
      <c r="ED385" s="37" t="str"/>
      <c r="EE385" s="37" t="str"/>
      <c r="EF385" s="37" t="str"/>
      <c r="EG385" s="37" t="str"/>
      <c r="EH385" s="37" t="str"/>
      <c r="EI385" s="37" t="str"/>
      <c r="EJ385" s="37" t="str"/>
      <c r="EK385" s="37" t="str"/>
      <c r="EL385" s="37" t="str"/>
      <c r="EM385" s="37" t="str"/>
    </row>
    <row r="386">
      <c r="B386" s="37" t="str"/>
      <c r="C386" s="37" t="str"/>
      <c r="D386" s="37" t="str"/>
      <c r="E386" s="37" t="str"/>
      <c r="F386" s="37" t="str"/>
      <c r="G386" s="37" t="str"/>
      <c r="H386" s="37" t="str"/>
      <c r="I386" s="37" t="str"/>
      <c r="J386" s="37" t="str"/>
      <c r="K386" s="37" t="str"/>
      <c r="L386" s="37" t="str"/>
      <c r="M386" s="37" t="str"/>
      <c r="N386" s="37" t="str"/>
      <c r="O386" s="37" t="str"/>
      <c r="P386" s="37" t="str"/>
      <c r="Q386" s="37" t="str"/>
      <c r="R386" s="37" t="str"/>
      <c r="S386" s="37" t="str"/>
      <c r="T386" s="37" t="str"/>
      <c r="U386" s="37" t="str"/>
      <c r="V386" s="37" t="str"/>
      <c r="W386" s="37" t="str"/>
      <c r="X386" s="37" t="str"/>
      <c r="Y386" s="37" t="str"/>
      <c r="Z386" s="37" t="str"/>
      <c r="AA386" s="37" t="str"/>
      <c r="AB386" s="37" t="str"/>
      <c r="AC386" s="37" t="str"/>
      <c r="AD386" s="37" t="str"/>
      <c r="AE386" s="37" t="str"/>
      <c r="AF386" s="37" t="str"/>
      <c r="AG386" s="37" t="str"/>
      <c r="AH386" s="37" t="str"/>
      <c r="AI386" s="37" t="str"/>
      <c r="AJ386" s="37" t="str"/>
      <c r="AK386" s="37" t="str"/>
      <c r="AL386" s="37" t="str"/>
      <c r="AM386" s="37" t="str"/>
      <c r="AN386" s="37" t="str"/>
      <c r="AO386" s="37" t="str"/>
      <c r="AP386" s="37" t="str"/>
      <c r="AQ386" s="37" t="str"/>
      <c r="AR386" s="37" t="str"/>
      <c r="AS386" s="37" t="str"/>
      <c r="AT386" s="37" t="str"/>
      <c r="AU386" s="37" t="str"/>
      <c r="AV386" s="37" t="str"/>
      <c r="AW386" s="37" t="str"/>
      <c r="AX386" s="37" t="str"/>
      <c r="AY386" s="37" t="str"/>
      <c r="AZ386" s="37" t="str"/>
      <c r="BA386" s="37" t="str"/>
      <c r="BB386" s="37" t="str"/>
      <c r="BC386" s="37" t="str"/>
      <c r="BD386" s="37" t="str"/>
      <c r="BE386" s="37" t="str"/>
      <c r="BF386" s="37" t="str"/>
      <c r="BG386" s="37" t="str"/>
      <c r="BH386" s="37" t="str"/>
      <c r="BI386" s="37" t="str"/>
      <c r="BJ386" s="37" t="str"/>
      <c r="BK386" s="37" t="str"/>
      <c r="BL386" s="37" t="str"/>
      <c r="BM386" s="37" t="str"/>
      <c r="BN386" s="37" t="str"/>
      <c r="BO386" s="37" t="str"/>
      <c r="BP386" s="37" t="str"/>
      <c r="BQ386" s="37" t="str"/>
      <c r="BR386" s="37" t="str"/>
      <c r="BS386" s="37" t="str"/>
      <c r="BT386" s="37" t="str"/>
      <c r="BU386" s="37" t="str"/>
      <c r="BV386" s="37" t="str"/>
      <c r="BW386" s="37" t="str"/>
      <c r="BX386" s="37" t="str"/>
      <c r="BY386" s="37" t="str"/>
      <c r="BZ386" s="37" t="str"/>
      <c r="CA386" s="37" t="str"/>
      <c r="CB386" s="37" t="str"/>
      <c r="CC386" s="37" t="str"/>
      <c r="CD386" s="37" t="str"/>
      <c r="CE386" s="37" t="str"/>
      <c r="CF386" s="37" t="str"/>
      <c r="CG386" s="37" t="str"/>
      <c r="CH386" s="37" t="str"/>
      <c r="CI386" s="37" t="str"/>
      <c r="CJ386" s="37" t="str"/>
      <c r="CK386" s="37" t="str"/>
      <c r="CL386" s="37" t="str"/>
      <c r="CM386" s="37" t="str"/>
      <c r="CN386" s="37" t="str"/>
      <c r="CO386" s="37" t="str"/>
      <c r="CP386" s="37" t="str"/>
      <c r="CQ386" s="37" t="str"/>
      <c r="CR386" s="37" t="str"/>
      <c r="CS386" s="37" t="str"/>
      <c r="CT386" s="37" t="str"/>
      <c r="CU386" s="37" t="str"/>
      <c r="CV386" s="37" t="str"/>
      <c r="CW386" s="37" t="str"/>
      <c r="CX386" s="37" t="str"/>
      <c r="CY386" s="37" t="str"/>
      <c r="CZ386" s="37" t="str"/>
      <c r="DA386" s="37" t="str"/>
      <c r="DB386" s="37" t="str"/>
      <c r="DC386" s="37" t="str"/>
      <c r="DD386" s="37" t="str"/>
      <c r="DE386" s="37" t="str"/>
      <c r="DF386" s="37" t="str"/>
      <c r="DG386" s="37" t="str"/>
      <c r="DH386" s="37" t="str"/>
      <c r="DI386" s="37" t="str"/>
      <c r="DJ386" s="37" t="str"/>
      <c r="DK386" s="37" t="str"/>
      <c r="DL386" s="37" t="str"/>
      <c r="DM386" s="37" t="str"/>
      <c r="DN386" s="37" t="str"/>
      <c r="DO386" s="37" t="str"/>
      <c r="DP386" s="37" t="str"/>
      <c r="DQ386" s="37" t="str"/>
      <c r="DR386" s="37" t="str"/>
      <c r="DS386" s="37" t="str"/>
      <c r="DT386" s="37" t="str"/>
      <c r="DU386" s="37" t="str"/>
      <c r="DV386" s="37" t="str"/>
      <c r="DW386" s="37" t="str"/>
      <c r="DX386" s="37" t="str"/>
      <c r="DY386" s="37" t="str"/>
      <c r="DZ386" s="37" t="str"/>
      <c r="EA386" s="37" t="str"/>
      <c r="EB386" s="37" t="str"/>
      <c r="EC386" s="37" t="str"/>
      <c r="ED386" s="37" t="str"/>
      <c r="EE386" s="37" t="str"/>
      <c r="EF386" s="37" t="str"/>
      <c r="EG386" s="37" t="str"/>
      <c r="EH386" s="37" t="str"/>
      <c r="EI386" s="37" t="str"/>
      <c r="EJ386" s="37" t="str"/>
      <c r="EK386" s="37" t="str"/>
      <c r="EL386" s="37" t="str"/>
      <c r="EM386" s="37" t="str"/>
    </row>
    <row r="387">
      <c r="B387" s="37" t="str"/>
      <c r="C387" s="37" t="str"/>
      <c r="D387" s="37" t="str"/>
      <c r="E387" s="37" t="str"/>
      <c r="F387" s="37" t="str"/>
      <c r="G387" s="37" t="str"/>
      <c r="H387" s="37" t="str"/>
      <c r="I387" s="37" t="str"/>
      <c r="J387" s="37" t="str"/>
      <c r="K387" s="37" t="str"/>
      <c r="L387" s="37" t="str"/>
      <c r="M387" s="37" t="str"/>
      <c r="N387" s="37" t="str"/>
      <c r="O387" s="37" t="str"/>
      <c r="P387" s="37" t="str"/>
      <c r="Q387" s="37" t="str"/>
      <c r="R387" s="37" t="str"/>
      <c r="S387" s="37" t="str"/>
      <c r="T387" s="37" t="str"/>
      <c r="U387" s="37" t="str"/>
      <c r="V387" s="37" t="str"/>
      <c r="W387" s="37" t="str"/>
      <c r="X387" s="37" t="str"/>
      <c r="Y387" s="37" t="str"/>
      <c r="Z387" s="37" t="str"/>
      <c r="AA387" s="37" t="str"/>
      <c r="AB387" s="37" t="str"/>
      <c r="AC387" s="37" t="str"/>
      <c r="AD387" s="37" t="str"/>
      <c r="AE387" s="37" t="str"/>
      <c r="AF387" s="37" t="str"/>
      <c r="AG387" s="37" t="str"/>
      <c r="AH387" s="37" t="str"/>
      <c r="AI387" s="37" t="str"/>
      <c r="AJ387" s="37" t="str"/>
      <c r="AK387" s="37" t="str"/>
      <c r="AL387" s="37" t="str"/>
      <c r="AM387" s="37" t="str"/>
      <c r="AN387" s="37" t="str"/>
      <c r="AO387" s="37" t="str"/>
      <c r="AP387" s="37" t="str"/>
      <c r="AQ387" s="37" t="str"/>
      <c r="AR387" s="37" t="str"/>
      <c r="AS387" s="37" t="str"/>
      <c r="AT387" s="37" t="str"/>
      <c r="AU387" s="37" t="str"/>
      <c r="AV387" s="37" t="str"/>
      <c r="AW387" s="37" t="str"/>
      <c r="AX387" s="37" t="str"/>
      <c r="AY387" s="37" t="str"/>
      <c r="AZ387" s="37" t="str"/>
      <c r="BA387" s="37" t="str"/>
      <c r="BB387" s="37" t="str"/>
      <c r="BC387" s="37" t="str"/>
      <c r="BD387" s="37" t="str"/>
      <c r="BE387" s="37" t="str"/>
      <c r="BF387" s="37" t="str"/>
      <c r="BG387" s="37" t="str"/>
      <c r="BH387" s="37" t="str"/>
      <c r="BI387" s="37" t="str"/>
      <c r="BJ387" s="37" t="str"/>
      <c r="BK387" s="37" t="str"/>
      <c r="BL387" s="37" t="str"/>
      <c r="BM387" s="37" t="str"/>
      <c r="BN387" s="37" t="str"/>
      <c r="BO387" s="37" t="str"/>
      <c r="BP387" s="37" t="str"/>
      <c r="BQ387" s="37" t="str"/>
      <c r="BR387" s="37" t="str"/>
      <c r="BS387" s="37" t="str"/>
      <c r="BT387" s="37" t="str"/>
      <c r="BU387" s="37" t="str"/>
      <c r="BV387" s="37" t="str"/>
      <c r="BW387" s="37" t="str"/>
      <c r="BX387" s="37" t="str"/>
      <c r="BY387" s="37" t="str"/>
      <c r="BZ387" s="37" t="str"/>
      <c r="CA387" s="37" t="str"/>
      <c r="CB387" s="37" t="str"/>
      <c r="CC387" s="37" t="str"/>
      <c r="CD387" s="37" t="str"/>
      <c r="CE387" s="37" t="str"/>
      <c r="CF387" s="37" t="str"/>
      <c r="CG387" s="37" t="str"/>
      <c r="CH387" s="37" t="str"/>
      <c r="CI387" s="37" t="str"/>
      <c r="CJ387" s="37" t="str"/>
      <c r="CK387" s="37" t="str"/>
      <c r="CL387" s="37" t="str"/>
      <c r="CM387" s="37" t="str"/>
      <c r="CN387" s="37" t="str"/>
      <c r="CO387" s="37" t="str"/>
      <c r="CP387" s="37" t="str"/>
      <c r="CQ387" s="37" t="str"/>
      <c r="CR387" s="37" t="str"/>
      <c r="CS387" s="37" t="str"/>
      <c r="CT387" s="37" t="str"/>
      <c r="CU387" s="37" t="str"/>
      <c r="CV387" s="37" t="str"/>
      <c r="CW387" s="37" t="str"/>
      <c r="CX387" s="37" t="str"/>
      <c r="CY387" s="37" t="str"/>
      <c r="CZ387" s="37" t="str"/>
      <c r="DA387" s="37" t="str"/>
      <c r="DB387" s="37" t="str"/>
      <c r="DC387" s="37" t="str"/>
      <c r="DD387" s="37" t="str"/>
      <c r="DE387" s="37" t="str"/>
      <c r="DF387" s="37" t="str"/>
      <c r="DG387" s="37" t="str"/>
      <c r="DH387" s="37" t="str"/>
      <c r="DI387" s="37" t="str"/>
      <c r="DJ387" s="37" t="str"/>
      <c r="DK387" s="37" t="str"/>
      <c r="DL387" s="37" t="str"/>
      <c r="DM387" s="37" t="str"/>
      <c r="DN387" s="37" t="str"/>
      <c r="DO387" s="37" t="str"/>
      <c r="DP387" s="37" t="str"/>
      <c r="DQ387" s="37" t="str"/>
      <c r="DR387" s="37" t="str"/>
      <c r="DS387" s="37" t="str"/>
      <c r="DT387" s="37" t="str"/>
      <c r="DU387" s="37" t="str"/>
      <c r="DV387" s="37" t="str"/>
      <c r="DW387" s="37" t="str"/>
      <c r="DX387" s="37" t="str"/>
      <c r="DY387" s="37" t="str"/>
      <c r="DZ387" s="37" t="str"/>
      <c r="EA387" s="37" t="str"/>
      <c r="EB387" s="37" t="str"/>
      <c r="EC387" s="37" t="str"/>
      <c r="ED387" s="37" t="str"/>
      <c r="EE387" s="37" t="str"/>
      <c r="EF387" s="37" t="str"/>
      <c r="EG387" s="37" t="str"/>
      <c r="EH387" s="37" t="str"/>
      <c r="EI387" s="37" t="str"/>
      <c r="EJ387" s="37" t="str"/>
      <c r="EK387" s="37" t="str"/>
      <c r="EL387" s="37" t="str"/>
      <c r="EM387" s="37" t="str"/>
    </row>
    <row r="388">
      <c r="B388" s="37" t="str"/>
      <c r="C388" s="37" t="str"/>
      <c r="D388" s="37" t="str"/>
      <c r="E388" s="37" t="str"/>
      <c r="F388" s="37" t="str"/>
      <c r="G388" s="37" t="str"/>
      <c r="H388" s="37" t="str"/>
      <c r="I388" s="37" t="str"/>
      <c r="J388" s="37" t="str"/>
      <c r="K388" s="37" t="str"/>
      <c r="L388" s="37" t="str"/>
      <c r="M388" s="37" t="str"/>
      <c r="N388" s="37" t="str"/>
      <c r="O388" s="37" t="str"/>
      <c r="P388" s="37" t="str"/>
      <c r="Q388" s="37" t="str"/>
      <c r="R388" s="37" t="str"/>
      <c r="S388" s="37" t="str"/>
      <c r="T388" s="37" t="str"/>
      <c r="U388" s="37" t="str"/>
      <c r="V388" s="37" t="str"/>
      <c r="W388" s="37" t="str"/>
      <c r="X388" s="37" t="str"/>
      <c r="Y388" s="37" t="str"/>
      <c r="Z388" s="37" t="str"/>
      <c r="AA388" s="37" t="str"/>
      <c r="AB388" s="37" t="str"/>
      <c r="AC388" s="37" t="str"/>
      <c r="AD388" s="37" t="str"/>
      <c r="AE388" s="37" t="str"/>
      <c r="AF388" s="37" t="str"/>
      <c r="AG388" s="37" t="str"/>
      <c r="AH388" s="37" t="str"/>
      <c r="AI388" s="37" t="str"/>
      <c r="AJ388" s="37" t="str"/>
      <c r="AK388" s="37" t="str"/>
      <c r="AL388" s="37" t="str"/>
      <c r="AM388" s="37" t="str"/>
      <c r="AN388" s="37" t="str"/>
      <c r="AO388" s="37" t="str"/>
      <c r="AP388" s="37" t="str"/>
      <c r="AQ388" s="37" t="str"/>
      <c r="AR388" s="37" t="str"/>
      <c r="AS388" s="37" t="str"/>
      <c r="AT388" s="37" t="str"/>
      <c r="AU388" s="37" t="str"/>
      <c r="AV388" s="37" t="str"/>
      <c r="AW388" s="37" t="str"/>
      <c r="AX388" s="37" t="str"/>
      <c r="AY388" s="37" t="str"/>
      <c r="AZ388" s="37" t="str"/>
      <c r="BA388" s="37" t="str"/>
      <c r="BB388" s="37" t="str"/>
      <c r="BC388" s="37" t="str"/>
      <c r="BD388" s="37" t="str"/>
      <c r="BE388" s="37" t="str"/>
      <c r="BF388" s="37" t="str"/>
      <c r="BG388" s="37" t="str"/>
      <c r="BH388" s="37" t="str"/>
      <c r="BI388" s="37" t="str"/>
      <c r="BJ388" s="37" t="str"/>
      <c r="BK388" s="37" t="str"/>
      <c r="BL388" s="37" t="str"/>
      <c r="BM388" s="37" t="str"/>
      <c r="BN388" s="37" t="str"/>
      <c r="BO388" s="37" t="str"/>
      <c r="BP388" s="37" t="str"/>
      <c r="BQ388" s="37" t="str"/>
      <c r="BR388" s="37" t="str"/>
      <c r="BS388" s="37" t="str"/>
      <c r="BT388" s="37" t="str"/>
      <c r="BU388" s="37" t="str"/>
      <c r="BV388" s="37" t="str"/>
      <c r="BW388" s="37" t="str"/>
      <c r="BX388" s="37" t="str"/>
      <c r="BY388" s="37" t="str"/>
      <c r="BZ388" s="37" t="str"/>
      <c r="CA388" s="37" t="str"/>
      <c r="CB388" s="37" t="str"/>
      <c r="CC388" s="37" t="str"/>
      <c r="CD388" s="37" t="str"/>
      <c r="CE388" s="37" t="str"/>
      <c r="CF388" s="37" t="str"/>
      <c r="CG388" s="37" t="str"/>
      <c r="CH388" s="37" t="str"/>
      <c r="CI388" s="37" t="str"/>
      <c r="CJ388" s="37" t="str"/>
      <c r="CK388" s="37" t="str"/>
      <c r="CL388" s="37" t="str"/>
      <c r="CM388" s="37" t="str"/>
      <c r="CN388" s="37" t="str"/>
      <c r="CO388" s="37" t="str"/>
      <c r="CP388" s="37" t="str"/>
      <c r="CQ388" s="37" t="str"/>
      <c r="CR388" s="37" t="str"/>
      <c r="CS388" s="37" t="str"/>
      <c r="CT388" s="37" t="str"/>
      <c r="CU388" s="37" t="str"/>
      <c r="CV388" s="37" t="str"/>
      <c r="CW388" s="37" t="str"/>
      <c r="CX388" s="37" t="str"/>
      <c r="CY388" s="37" t="str"/>
      <c r="CZ388" s="37" t="str"/>
      <c r="DA388" s="37" t="str"/>
      <c r="DB388" s="37" t="str"/>
      <c r="DC388" s="37" t="str"/>
      <c r="DD388" s="37" t="str"/>
      <c r="DE388" s="37" t="str"/>
      <c r="DF388" s="37" t="str"/>
      <c r="DG388" s="37" t="str"/>
      <c r="DH388" s="37" t="str"/>
      <c r="DI388" s="37" t="str"/>
      <c r="DJ388" s="37" t="str"/>
      <c r="DK388" s="37" t="str"/>
      <c r="DL388" s="37" t="str"/>
      <c r="DM388" s="37" t="str"/>
      <c r="DN388" s="37" t="str"/>
      <c r="DO388" s="37" t="str"/>
      <c r="DP388" s="37" t="str"/>
      <c r="DQ388" s="37" t="str"/>
      <c r="DR388" s="37" t="str"/>
      <c r="DS388" s="37" t="str"/>
      <c r="DT388" s="37" t="str"/>
      <c r="DU388" s="37" t="str"/>
      <c r="DV388" s="37" t="str"/>
      <c r="DW388" s="37" t="str"/>
      <c r="DX388" s="37" t="str"/>
      <c r="DY388" s="37" t="str"/>
      <c r="DZ388" s="37" t="str"/>
      <c r="EA388" s="37" t="str"/>
      <c r="EB388" s="37" t="str"/>
      <c r="EC388" s="37" t="str"/>
      <c r="ED388" s="37" t="str"/>
      <c r="EE388" s="37" t="str"/>
      <c r="EF388" s="37" t="str"/>
      <c r="EG388" s="37" t="str"/>
      <c r="EH388" s="37" t="str"/>
      <c r="EI388" s="37" t="str"/>
      <c r="EJ388" s="37" t="str"/>
      <c r="EK388" s="37" t="str"/>
      <c r="EL388" s="37" t="str"/>
      <c r="EM388" s="37" t="str"/>
    </row>
    <row r="389">
      <c r="B389" s="37" t="str"/>
      <c r="C389" s="37" t="str"/>
      <c r="D389" s="37" t="str"/>
      <c r="E389" s="37" t="str"/>
      <c r="F389" s="37" t="str"/>
      <c r="G389" s="37" t="str"/>
      <c r="H389" s="37" t="str"/>
      <c r="I389" s="37" t="str"/>
      <c r="J389" s="37" t="str"/>
      <c r="K389" s="37" t="str"/>
      <c r="L389" s="37" t="str"/>
      <c r="M389" s="37" t="str"/>
      <c r="N389" s="37" t="str"/>
      <c r="O389" s="37" t="str"/>
      <c r="P389" s="37" t="str"/>
      <c r="Q389" s="37" t="str"/>
      <c r="R389" s="37" t="str"/>
      <c r="S389" s="37" t="str"/>
      <c r="T389" s="37" t="str"/>
      <c r="U389" s="37" t="str"/>
      <c r="V389" s="37" t="str"/>
      <c r="W389" s="37" t="str"/>
      <c r="X389" s="37" t="str"/>
      <c r="Y389" s="37" t="str"/>
      <c r="Z389" s="37" t="str"/>
      <c r="AA389" s="37" t="str"/>
      <c r="AB389" s="37" t="str"/>
      <c r="AC389" s="37" t="str"/>
      <c r="AD389" s="37" t="str"/>
      <c r="AE389" s="37" t="str"/>
      <c r="AF389" s="37" t="str"/>
      <c r="AG389" s="37" t="str"/>
      <c r="AH389" s="37" t="str"/>
      <c r="AI389" s="37" t="str"/>
      <c r="AJ389" s="37" t="str"/>
      <c r="AK389" s="37" t="str"/>
      <c r="AL389" s="37" t="str"/>
      <c r="AM389" s="37" t="str"/>
      <c r="AN389" s="37" t="str"/>
      <c r="AO389" s="37" t="str"/>
      <c r="AP389" s="37" t="str"/>
      <c r="AQ389" s="37" t="str"/>
      <c r="AR389" s="37" t="str"/>
      <c r="AS389" s="37" t="str"/>
      <c r="AT389" s="37" t="str"/>
      <c r="AU389" s="37" t="str"/>
      <c r="AV389" s="37" t="str"/>
      <c r="AW389" s="37" t="str"/>
      <c r="AX389" s="37" t="str"/>
      <c r="AY389" s="37" t="str"/>
      <c r="AZ389" s="37" t="str"/>
      <c r="BA389" s="37" t="str"/>
      <c r="BB389" s="37" t="str"/>
      <c r="BC389" s="37" t="str"/>
      <c r="BD389" s="37" t="str"/>
      <c r="BE389" s="37" t="str"/>
      <c r="BF389" s="37" t="str"/>
      <c r="BG389" s="37" t="str"/>
      <c r="BH389" s="37" t="str"/>
      <c r="BI389" s="37" t="str"/>
      <c r="BJ389" s="37" t="str"/>
      <c r="BK389" s="37" t="str"/>
      <c r="BL389" s="37" t="str"/>
      <c r="BM389" s="37" t="str"/>
      <c r="BN389" s="37" t="str"/>
      <c r="BO389" s="37" t="str"/>
      <c r="BP389" s="37" t="str"/>
      <c r="BQ389" s="37" t="str"/>
      <c r="BR389" s="37" t="str"/>
      <c r="BS389" s="37" t="str"/>
      <c r="BT389" s="37" t="str"/>
      <c r="BU389" s="37" t="str"/>
      <c r="BV389" s="37" t="str"/>
      <c r="BW389" s="37" t="str"/>
      <c r="BX389" s="37" t="str"/>
      <c r="BY389" s="37" t="str"/>
      <c r="BZ389" s="37" t="str"/>
      <c r="CA389" s="37" t="str"/>
      <c r="CB389" s="37" t="str"/>
      <c r="CC389" s="37" t="str"/>
      <c r="CD389" s="37" t="str"/>
      <c r="CE389" s="37" t="str"/>
      <c r="CF389" s="37" t="str"/>
      <c r="CG389" s="37" t="str"/>
      <c r="CH389" s="37" t="str"/>
      <c r="CI389" s="37" t="str"/>
      <c r="CJ389" s="37" t="str"/>
      <c r="CK389" s="37" t="str"/>
      <c r="CL389" s="37" t="str"/>
      <c r="CM389" s="37" t="str"/>
      <c r="CN389" s="37" t="str"/>
      <c r="CO389" s="37" t="str"/>
      <c r="CP389" s="37" t="str"/>
      <c r="CQ389" s="37" t="str"/>
      <c r="CR389" s="37" t="str"/>
      <c r="CS389" s="37" t="str"/>
      <c r="CT389" s="37" t="str"/>
      <c r="CU389" s="37" t="str"/>
      <c r="CV389" s="37" t="str"/>
      <c r="CW389" s="37" t="str"/>
      <c r="CX389" s="37" t="str"/>
      <c r="CY389" s="37" t="str"/>
      <c r="CZ389" s="37" t="str"/>
      <c r="DA389" s="37" t="str"/>
      <c r="DB389" s="37" t="str"/>
      <c r="DC389" s="37" t="str"/>
      <c r="DD389" s="37" t="str"/>
      <c r="DE389" s="37" t="str"/>
      <c r="DF389" s="37" t="str"/>
      <c r="DG389" s="37" t="str"/>
      <c r="DH389" s="37" t="str"/>
      <c r="DI389" s="37" t="str"/>
      <c r="DJ389" s="37" t="str"/>
      <c r="DK389" s="37" t="str"/>
      <c r="DL389" s="37" t="str"/>
      <c r="DM389" s="37" t="str"/>
      <c r="DN389" s="37" t="str"/>
      <c r="DO389" s="37" t="str"/>
      <c r="DP389" s="37" t="str"/>
      <c r="DQ389" s="37" t="str"/>
      <c r="DR389" s="37" t="str"/>
      <c r="DS389" s="37" t="str"/>
      <c r="DT389" s="37" t="str"/>
      <c r="DU389" s="37" t="str"/>
      <c r="DV389" s="37" t="str"/>
      <c r="DW389" s="37" t="str"/>
      <c r="DX389" s="37" t="str"/>
      <c r="DY389" s="37" t="str"/>
      <c r="DZ389" s="37" t="str"/>
      <c r="EA389" s="37" t="str"/>
      <c r="EB389" s="37" t="str"/>
      <c r="EC389" s="37" t="str"/>
      <c r="ED389" s="37" t="str"/>
      <c r="EE389" s="37" t="str"/>
      <c r="EF389" s="37" t="str"/>
      <c r="EG389" s="37" t="str"/>
      <c r="EH389" s="37" t="str"/>
      <c r="EI389" s="37" t="str"/>
      <c r="EJ389" s="37" t="str"/>
      <c r="EK389" s="37" t="str"/>
      <c r="EL389" s="37" t="str"/>
      <c r="EM389" s="37" t="str"/>
    </row>
    <row r="390">
      <c r="B390" s="37" t="str"/>
      <c r="C390" s="37" t="str"/>
      <c r="D390" s="37" t="str"/>
      <c r="E390" s="37" t="str"/>
      <c r="F390" s="37" t="str"/>
      <c r="G390" s="37" t="str"/>
      <c r="H390" s="37" t="str"/>
      <c r="I390" s="37" t="str"/>
      <c r="J390" s="37" t="str"/>
      <c r="K390" s="37" t="str"/>
      <c r="L390" s="37" t="str"/>
      <c r="M390" s="37" t="str"/>
      <c r="N390" s="37" t="str"/>
      <c r="O390" s="37" t="str"/>
      <c r="P390" s="37" t="str"/>
      <c r="Q390" s="37" t="str"/>
      <c r="R390" s="37" t="str"/>
      <c r="S390" s="37" t="str"/>
      <c r="T390" s="37" t="str"/>
      <c r="U390" s="37" t="str"/>
      <c r="V390" s="37" t="str"/>
      <c r="W390" s="37" t="str"/>
      <c r="X390" s="37" t="str"/>
      <c r="Y390" s="37" t="str"/>
      <c r="Z390" s="37" t="str"/>
      <c r="AA390" s="37" t="str"/>
      <c r="AB390" s="37" t="str"/>
      <c r="AC390" s="37" t="str"/>
      <c r="AD390" s="37" t="str"/>
      <c r="AE390" s="37" t="str"/>
      <c r="AF390" s="37" t="str"/>
      <c r="AG390" s="37" t="str"/>
      <c r="AH390" s="37" t="str"/>
      <c r="AI390" s="37" t="str"/>
      <c r="AJ390" s="37" t="str"/>
      <c r="AK390" s="37" t="str"/>
      <c r="AL390" s="37" t="str"/>
      <c r="AM390" s="37" t="str"/>
      <c r="AN390" s="37" t="str"/>
      <c r="AO390" s="37" t="str"/>
      <c r="AP390" s="37" t="str"/>
      <c r="AQ390" s="37" t="str"/>
      <c r="AR390" s="37" t="str"/>
      <c r="AS390" s="37" t="str"/>
      <c r="AT390" s="37" t="str"/>
      <c r="AU390" s="37" t="str"/>
      <c r="AV390" s="37" t="str"/>
      <c r="AW390" s="37" t="str"/>
      <c r="AX390" s="37" t="str"/>
      <c r="AY390" s="37" t="str"/>
      <c r="AZ390" s="37" t="str"/>
      <c r="BA390" s="37" t="str"/>
      <c r="BB390" s="37" t="str"/>
      <c r="BC390" s="37" t="str"/>
      <c r="BD390" s="37" t="str"/>
      <c r="BE390" s="37" t="str"/>
      <c r="BF390" s="37" t="str"/>
      <c r="BG390" s="37" t="str"/>
      <c r="BH390" s="37" t="str"/>
      <c r="BI390" s="37" t="str"/>
      <c r="BJ390" s="37" t="str"/>
      <c r="BK390" s="37" t="str"/>
      <c r="BL390" s="37" t="str"/>
      <c r="BM390" s="37" t="str"/>
      <c r="BN390" s="37" t="str"/>
      <c r="BO390" s="37" t="str"/>
      <c r="BP390" s="37" t="str"/>
      <c r="BQ390" s="37" t="str"/>
      <c r="BR390" s="37" t="str"/>
      <c r="BS390" s="37" t="str"/>
      <c r="BT390" s="37" t="str"/>
      <c r="BU390" s="37" t="str"/>
      <c r="BV390" s="37" t="str"/>
      <c r="BW390" s="37" t="str"/>
      <c r="BX390" s="37" t="str"/>
      <c r="BY390" s="37" t="str"/>
      <c r="BZ390" s="37" t="str"/>
      <c r="CA390" s="37" t="str"/>
      <c r="CB390" s="37" t="str"/>
      <c r="CC390" s="37" t="str"/>
      <c r="CD390" s="37" t="str"/>
      <c r="CE390" s="37" t="str"/>
      <c r="CF390" s="37" t="str"/>
      <c r="CG390" s="37" t="str"/>
      <c r="CH390" s="37" t="str"/>
      <c r="CI390" s="37" t="str"/>
      <c r="CJ390" s="37" t="str"/>
      <c r="CK390" s="37" t="str"/>
      <c r="CL390" s="37" t="str"/>
      <c r="CM390" s="37" t="str"/>
      <c r="CN390" s="37" t="str"/>
      <c r="CO390" s="37" t="str"/>
      <c r="CP390" s="37" t="str"/>
      <c r="CQ390" s="37" t="str"/>
      <c r="CR390" s="37" t="str"/>
      <c r="CS390" s="37" t="str"/>
      <c r="CT390" s="37" t="str"/>
      <c r="CU390" s="37" t="str"/>
      <c r="CV390" s="37" t="str"/>
      <c r="CW390" s="37" t="str"/>
      <c r="CX390" s="37" t="str"/>
      <c r="CY390" s="37" t="str"/>
      <c r="CZ390" s="37" t="str"/>
      <c r="DA390" s="37" t="str"/>
      <c r="DB390" s="37" t="str"/>
      <c r="DC390" s="37" t="str"/>
      <c r="DD390" s="37" t="str"/>
      <c r="DE390" s="37" t="str"/>
      <c r="DF390" s="37" t="str"/>
      <c r="DG390" s="37" t="str"/>
      <c r="DH390" s="37" t="str"/>
      <c r="DI390" s="37" t="str"/>
      <c r="DJ390" s="37" t="str"/>
      <c r="DK390" s="37" t="str"/>
      <c r="DL390" s="37" t="str"/>
      <c r="DM390" s="37" t="str"/>
      <c r="DN390" s="37" t="str"/>
      <c r="DO390" s="37" t="str"/>
      <c r="DP390" s="37" t="str"/>
      <c r="DQ390" s="37" t="str"/>
      <c r="DR390" s="37" t="str"/>
      <c r="DS390" s="37" t="str"/>
      <c r="DT390" s="37" t="str"/>
      <c r="DU390" s="37" t="str"/>
      <c r="DV390" s="37" t="str"/>
      <c r="DW390" s="37" t="str"/>
      <c r="DX390" s="37" t="str"/>
      <c r="DY390" s="37" t="str"/>
      <c r="DZ390" s="37" t="str"/>
      <c r="EA390" s="37" t="str"/>
      <c r="EB390" s="37" t="str"/>
      <c r="EC390" s="37" t="str"/>
      <c r="ED390" s="37" t="str"/>
      <c r="EE390" s="37" t="str"/>
      <c r="EF390" s="37" t="str"/>
      <c r="EG390" s="37" t="str"/>
      <c r="EH390" s="37" t="str"/>
      <c r="EI390" s="37" t="str"/>
      <c r="EJ390" s="37" t="str"/>
      <c r="EK390" s="37" t="str"/>
      <c r="EL390" s="37" t="str"/>
      <c r="EM390" s="37" t="str"/>
    </row>
    <row r="391">
      <c r="B391" s="37" t="str"/>
      <c r="C391" s="37" t="str"/>
      <c r="D391" s="37" t="str"/>
      <c r="E391" s="37" t="str"/>
      <c r="F391" s="37" t="str"/>
      <c r="G391" s="37" t="str"/>
      <c r="H391" s="37" t="str"/>
      <c r="I391" s="37" t="str"/>
      <c r="J391" s="37" t="str"/>
      <c r="K391" s="37" t="str"/>
      <c r="L391" s="37" t="str"/>
      <c r="M391" s="37" t="str"/>
      <c r="N391" s="37" t="str"/>
      <c r="O391" s="37" t="str"/>
      <c r="P391" s="37" t="str"/>
      <c r="Q391" s="37" t="str"/>
      <c r="R391" s="37" t="str"/>
      <c r="S391" s="37" t="str"/>
      <c r="T391" s="37" t="str"/>
      <c r="U391" s="37" t="str"/>
      <c r="V391" s="37" t="str"/>
      <c r="W391" s="37" t="str"/>
      <c r="X391" s="37" t="str"/>
      <c r="Y391" s="37" t="str"/>
      <c r="Z391" s="37" t="str"/>
      <c r="AA391" s="37" t="str"/>
      <c r="AB391" s="37" t="str"/>
      <c r="AC391" s="37" t="str"/>
      <c r="AD391" s="37" t="str"/>
      <c r="AE391" s="37" t="str"/>
      <c r="AF391" s="37" t="str"/>
      <c r="AG391" s="37" t="str"/>
      <c r="AH391" s="37" t="str"/>
      <c r="AI391" s="37" t="str"/>
      <c r="AJ391" s="37" t="str"/>
      <c r="AK391" s="37" t="str"/>
      <c r="AL391" s="37" t="str"/>
      <c r="AM391" s="37" t="str"/>
      <c r="AN391" s="37" t="str"/>
      <c r="AO391" s="37" t="str"/>
      <c r="AP391" s="37" t="str"/>
      <c r="AQ391" s="37" t="str"/>
      <c r="AR391" s="37" t="str"/>
      <c r="AS391" s="37" t="str"/>
      <c r="AT391" s="37" t="str"/>
      <c r="AU391" s="37" t="str"/>
      <c r="AV391" s="37" t="str"/>
      <c r="AW391" s="37" t="str"/>
      <c r="AX391" s="37" t="str"/>
      <c r="AY391" s="37" t="str"/>
      <c r="AZ391" s="37" t="str"/>
      <c r="BA391" s="37" t="str"/>
      <c r="BB391" s="37" t="str"/>
      <c r="BC391" s="37" t="str"/>
      <c r="BD391" s="37" t="str"/>
      <c r="BE391" s="37" t="str"/>
      <c r="BF391" s="37" t="str"/>
      <c r="BG391" s="37" t="str"/>
      <c r="BH391" s="37" t="str"/>
      <c r="BI391" s="37" t="str"/>
      <c r="BJ391" s="37" t="str"/>
      <c r="BK391" s="37" t="str"/>
      <c r="BL391" s="37" t="str"/>
      <c r="BM391" s="37" t="str"/>
      <c r="BN391" s="37" t="str"/>
      <c r="BO391" s="37" t="str"/>
      <c r="BP391" s="37" t="str"/>
      <c r="BQ391" s="37" t="str"/>
      <c r="BR391" s="37" t="str"/>
      <c r="BS391" s="37" t="str"/>
      <c r="BT391" s="37" t="str"/>
      <c r="BU391" s="37" t="str"/>
      <c r="BV391" s="37" t="str"/>
      <c r="BW391" s="37" t="str"/>
      <c r="BX391" s="37" t="str"/>
      <c r="BY391" s="37" t="str"/>
      <c r="BZ391" s="37" t="str"/>
      <c r="CA391" s="37" t="str"/>
      <c r="CB391" s="37" t="str"/>
      <c r="CC391" s="37" t="str"/>
      <c r="CD391" s="37" t="str"/>
      <c r="CE391" s="37" t="str"/>
      <c r="CF391" s="37" t="str"/>
      <c r="CG391" s="37" t="str"/>
      <c r="CH391" s="37" t="str"/>
      <c r="CI391" s="37" t="str"/>
      <c r="CJ391" s="37" t="str"/>
      <c r="CK391" s="37" t="str"/>
      <c r="CL391" s="37" t="str"/>
      <c r="CM391" s="37" t="str"/>
      <c r="CN391" s="37" t="str"/>
      <c r="CO391" s="37" t="str"/>
      <c r="CP391" s="37" t="str"/>
      <c r="CQ391" s="37" t="str"/>
      <c r="CR391" s="37" t="str"/>
      <c r="CS391" s="37" t="str"/>
      <c r="CT391" s="37" t="str"/>
      <c r="CU391" s="37" t="str"/>
      <c r="CV391" s="37" t="str"/>
      <c r="CW391" s="37" t="str"/>
      <c r="CX391" s="37" t="str"/>
      <c r="CY391" s="37" t="str"/>
      <c r="CZ391" s="37" t="str"/>
      <c r="DA391" s="37" t="str"/>
      <c r="DB391" s="37" t="str"/>
      <c r="DC391" s="37" t="str"/>
      <c r="DD391" s="37" t="str"/>
      <c r="DE391" s="37" t="str"/>
      <c r="DF391" s="37" t="str"/>
      <c r="DG391" s="37" t="str"/>
      <c r="DH391" s="37" t="str"/>
      <c r="DI391" s="37" t="str"/>
      <c r="DJ391" s="37" t="str"/>
      <c r="DK391" s="37" t="str"/>
      <c r="DL391" s="37" t="str"/>
      <c r="DM391" s="37" t="str"/>
      <c r="DN391" s="37" t="str"/>
      <c r="DO391" s="37" t="str"/>
      <c r="DP391" s="37" t="str"/>
      <c r="DQ391" s="37" t="str"/>
      <c r="DR391" s="37" t="str"/>
      <c r="DS391" s="37" t="str"/>
      <c r="DT391" s="37" t="str"/>
      <c r="DU391" s="37" t="str"/>
      <c r="DV391" s="37" t="str"/>
      <c r="DW391" s="37" t="str"/>
      <c r="DX391" s="37" t="str"/>
      <c r="DY391" s="37" t="str"/>
      <c r="DZ391" s="37" t="str"/>
      <c r="EA391" s="37" t="str"/>
      <c r="EB391" s="37" t="str"/>
      <c r="EC391" s="37" t="str"/>
      <c r="ED391" s="37" t="str"/>
      <c r="EE391" s="37" t="str"/>
      <c r="EF391" s="37" t="str"/>
      <c r="EG391" s="37" t="str"/>
      <c r="EH391" s="37" t="str"/>
      <c r="EI391" s="37" t="str"/>
      <c r="EJ391" s="37" t="str"/>
      <c r="EK391" s="37" t="str"/>
      <c r="EL391" s="37" t="str"/>
      <c r="EM391" s="37" t="str"/>
    </row>
    <row r="392">
      <c r="B392" s="37" t="str"/>
      <c r="C392" s="37" t="str"/>
      <c r="D392" s="37" t="str"/>
      <c r="E392" s="37" t="str"/>
      <c r="F392" s="37" t="str"/>
      <c r="G392" s="37" t="str"/>
      <c r="H392" s="37" t="str"/>
      <c r="I392" s="37" t="str"/>
      <c r="J392" s="37" t="str"/>
      <c r="K392" s="37" t="str"/>
      <c r="L392" s="37" t="str"/>
      <c r="M392" s="37" t="str"/>
      <c r="N392" s="37" t="str"/>
      <c r="O392" s="37" t="str"/>
      <c r="P392" s="37" t="str"/>
      <c r="Q392" s="37" t="str"/>
      <c r="R392" s="37" t="str"/>
      <c r="S392" s="37" t="str"/>
      <c r="T392" s="37" t="str"/>
      <c r="U392" s="37" t="str"/>
      <c r="V392" s="37" t="str"/>
      <c r="W392" s="37" t="str"/>
      <c r="X392" s="37" t="str"/>
      <c r="Y392" s="37" t="str"/>
      <c r="Z392" s="37" t="str"/>
      <c r="AA392" s="37" t="str"/>
      <c r="AB392" s="37" t="str"/>
      <c r="AC392" s="37" t="str"/>
      <c r="AD392" s="37" t="str"/>
      <c r="AE392" s="37" t="str"/>
      <c r="AF392" s="37" t="str"/>
      <c r="AG392" s="37" t="str"/>
      <c r="AH392" s="37" t="str"/>
      <c r="AI392" s="37" t="str"/>
      <c r="AJ392" s="37" t="str"/>
      <c r="AK392" s="37" t="str"/>
      <c r="AL392" s="37" t="str"/>
      <c r="AM392" s="37" t="str"/>
      <c r="AN392" s="37" t="str"/>
      <c r="AO392" s="37" t="str"/>
      <c r="AP392" s="37" t="str"/>
      <c r="AQ392" s="37" t="str"/>
      <c r="AR392" s="37" t="str"/>
      <c r="AS392" s="37" t="str"/>
      <c r="AT392" s="37" t="str"/>
      <c r="AU392" s="37" t="str"/>
      <c r="AV392" s="37" t="str"/>
      <c r="AW392" s="37" t="str"/>
      <c r="AX392" s="37" t="str"/>
      <c r="AY392" s="37" t="str"/>
      <c r="AZ392" s="37" t="str"/>
      <c r="BA392" s="37" t="str"/>
      <c r="BB392" s="37" t="str"/>
      <c r="BC392" s="37" t="str"/>
      <c r="BD392" s="37" t="str"/>
      <c r="BE392" s="37" t="str"/>
      <c r="BF392" s="37" t="str"/>
      <c r="BG392" s="37" t="str"/>
      <c r="BH392" s="37" t="str"/>
      <c r="BI392" s="37" t="str"/>
      <c r="BJ392" s="37" t="str"/>
      <c r="BK392" s="37" t="str"/>
      <c r="BL392" s="37" t="str"/>
      <c r="BM392" s="37" t="str"/>
      <c r="BN392" s="37" t="str"/>
      <c r="BO392" s="37" t="str"/>
      <c r="BP392" s="37" t="str"/>
      <c r="BQ392" s="37" t="str"/>
      <c r="BR392" s="37" t="str"/>
      <c r="BS392" s="37" t="str"/>
      <c r="BT392" s="37" t="str"/>
      <c r="BU392" s="37" t="str"/>
      <c r="BV392" s="37" t="str"/>
      <c r="BW392" s="37" t="str"/>
      <c r="BX392" s="37" t="str"/>
      <c r="BY392" s="37" t="str"/>
      <c r="BZ392" s="37" t="str"/>
      <c r="CA392" s="37" t="str"/>
      <c r="CB392" s="37" t="str"/>
      <c r="CC392" s="37" t="str"/>
      <c r="CD392" s="37" t="str"/>
      <c r="CE392" s="37" t="str"/>
      <c r="CF392" s="37" t="str"/>
      <c r="CG392" s="37" t="str"/>
      <c r="CH392" s="37" t="str"/>
      <c r="CI392" s="37" t="str"/>
      <c r="CJ392" s="37" t="str"/>
      <c r="CK392" s="37" t="str"/>
      <c r="CL392" s="37" t="str"/>
      <c r="CM392" s="37" t="str"/>
      <c r="CN392" s="37" t="str"/>
      <c r="CO392" s="37" t="str"/>
      <c r="CP392" s="37" t="str"/>
      <c r="CQ392" s="37" t="str"/>
      <c r="CR392" s="37" t="str"/>
      <c r="CS392" s="37" t="str"/>
      <c r="CT392" s="37" t="str"/>
      <c r="CU392" s="37" t="str"/>
      <c r="CV392" s="37" t="str"/>
      <c r="CW392" s="37" t="str"/>
      <c r="CX392" s="37" t="str"/>
      <c r="CY392" s="37" t="str"/>
      <c r="CZ392" s="37" t="str"/>
      <c r="DA392" s="37" t="str"/>
      <c r="DB392" s="37" t="str"/>
      <c r="DC392" s="37" t="str"/>
      <c r="DD392" s="37" t="str"/>
      <c r="DE392" s="37" t="str"/>
      <c r="DF392" s="37" t="str"/>
      <c r="DG392" s="37" t="str"/>
      <c r="DH392" s="37" t="str"/>
      <c r="DI392" s="37" t="str"/>
      <c r="DJ392" s="37" t="str"/>
      <c r="DK392" s="37" t="str"/>
      <c r="DL392" s="37" t="str"/>
      <c r="DM392" s="37" t="str"/>
      <c r="DN392" s="37" t="str"/>
      <c r="DO392" s="37" t="str"/>
      <c r="DP392" s="37" t="str"/>
      <c r="DQ392" s="37" t="str"/>
      <c r="DR392" s="37" t="str"/>
      <c r="DS392" s="37" t="str"/>
      <c r="DT392" s="37" t="str"/>
      <c r="DU392" s="37" t="str"/>
      <c r="DV392" s="37" t="str"/>
      <c r="DW392" s="37" t="str"/>
      <c r="DX392" s="37" t="str"/>
      <c r="DY392" s="37" t="str"/>
      <c r="DZ392" s="37" t="str"/>
      <c r="EA392" s="37" t="str"/>
      <c r="EB392" s="37" t="str"/>
      <c r="EC392" s="37" t="str"/>
      <c r="ED392" s="37" t="str"/>
      <c r="EE392" s="37" t="str"/>
      <c r="EF392" s="37" t="str"/>
      <c r="EG392" s="37" t="str"/>
      <c r="EH392" s="37" t="str"/>
      <c r="EI392" s="37" t="str"/>
      <c r="EJ392" s="37" t="str"/>
      <c r="EK392" s="37" t="str"/>
      <c r="EL392" s="37" t="str"/>
      <c r="EM392" s="37" t="str"/>
    </row>
    <row r="393">
      <c r="B393" s="37" t="str"/>
      <c r="C393" s="37" t="str"/>
      <c r="D393" s="37" t="str"/>
      <c r="E393" s="37" t="str"/>
      <c r="F393" s="37" t="str"/>
      <c r="G393" s="37" t="str"/>
      <c r="H393" s="37" t="str"/>
      <c r="I393" s="37" t="str"/>
      <c r="J393" s="37" t="str"/>
      <c r="K393" s="37" t="str"/>
      <c r="L393" s="37" t="str"/>
      <c r="M393" s="37" t="str"/>
      <c r="N393" s="37" t="str"/>
      <c r="O393" s="37" t="str"/>
      <c r="P393" s="37" t="str"/>
      <c r="Q393" s="37" t="str"/>
      <c r="R393" s="37" t="str"/>
      <c r="S393" s="37" t="str"/>
      <c r="T393" s="37" t="str"/>
      <c r="U393" s="37" t="str"/>
      <c r="V393" s="37" t="str"/>
      <c r="W393" s="37" t="str"/>
      <c r="X393" s="37" t="str"/>
      <c r="Y393" s="37" t="str"/>
      <c r="Z393" s="37" t="str"/>
      <c r="AA393" s="37" t="str"/>
      <c r="AB393" s="37" t="str"/>
      <c r="AC393" s="37" t="str"/>
      <c r="AD393" s="37" t="str"/>
      <c r="AE393" s="37" t="str"/>
      <c r="AF393" s="37" t="str"/>
      <c r="AG393" s="37" t="str"/>
      <c r="AH393" s="37" t="str"/>
      <c r="AI393" s="37" t="str"/>
      <c r="AJ393" s="37" t="str"/>
      <c r="AK393" s="37" t="str"/>
      <c r="AL393" s="37" t="str"/>
      <c r="AM393" s="37" t="str"/>
      <c r="AN393" s="37" t="str"/>
      <c r="AO393" s="37" t="str"/>
      <c r="AP393" s="37" t="str"/>
      <c r="AQ393" s="37" t="str"/>
      <c r="AR393" s="37" t="str"/>
      <c r="AS393" s="37" t="str"/>
      <c r="AT393" s="37" t="str"/>
      <c r="AU393" s="37" t="str"/>
      <c r="AV393" s="37" t="str"/>
      <c r="AW393" s="37" t="str"/>
      <c r="AX393" s="37" t="str"/>
      <c r="AY393" s="37" t="str"/>
      <c r="AZ393" s="37" t="str"/>
      <c r="BA393" s="37" t="str"/>
      <c r="BB393" s="37" t="str"/>
      <c r="BC393" s="37" t="str"/>
      <c r="BD393" s="37" t="str"/>
      <c r="BE393" s="37" t="str"/>
      <c r="BF393" s="37" t="str"/>
      <c r="BG393" s="37" t="str"/>
      <c r="BH393" s="37" t="str"/>
      <c r="BI393" s="37" t="str"/>
      <c r="BJ393" s="37" t="str"/>
      <c r="BK393" s="37" t="str"/>
      <c r="BL393" s="37" t="str"/>
      <c r="BM393" s="37" t="str"/>
      <c r="BN393" s="37" t="str"/>
      <c r="BO393" s="37" t="str"/>
      <c r="BP393" s="37" t="str"/>
      <c r="BQ393" s="37" t="str"/>
      <c r="BR393" s="37" t="str"/>
      <c r="BS393" s="37" t="str"/>
      <c r="BT393" s="37" t="str"/>
      <c r="BU393" s="37" t="str"/>
      <c r="BV393" s="37" t="str"/>
      <c r="BW393" s="37" t="str"/>
      <c r="BX393" s="37" t="str"/>
      <c r="BY393" s="37" t="str"/>
      <c r="BZ393" s="37" t="str"/>
      <c r="CA393" s="37" t="str"/>
      <c r="CB393" s="37" t="str"/>
      <c r="CC393" s="37" t="str"/>
      <c r="CD393" s="37" t="str"/>
      <c r="CE393" s="37" t="str"/>
      <c r="CF393" s="37" t="str"/>
      <c r="CG393" s="37" t="str"/>
      <c r="CH393" s="37" t="str"/>
      <c r="CI393" s="37" t="str"/>
      <c r="CJ393" s="37" t="str"/>
      <c r="CK393" s="37" t="str"/>
      <c r="CL393" s="37" t="str"/>
      <c r="CM393" s="37" t="str"/>
      <c r="CN393" s="37" t="str"/>
      <c r="CO393" s="37" t="str"/>
      <c r="CP393" s="37" t="str"/>
      <c r="CQ393" s="37" t="str"/>
      <c r="CR393" s="37" t="str"/>
      <c r="CS393" s="37" t="str"/>
      <c r="CT393" s="37" t="str"/>
      <c r="CU393" s="37" t="str"/>
      <c r="CV393" s="37" t="str"/>
      <c r="CW393" s="37" t="str"/>
      <c r="CX393" s="37" t="str"/>
      <c r="CY393" s="37" t="str"/>
      <c r="CZ393" s="37" t="str"/>
      <c r="DA393" s="37" t="str"/>
      <c r="DB393" s="37" t="str"/>
      <c r="DC393" s="37" t="str"/>
      <c r="DD393" s="37" t="str"/>
      <c r="DE393" s="37" t="str"/>
      <c r="DF393" s="37" t="str"/>
      <c r="DG393" s="37" t="str"/>
      <c r="DH393" s="37" t="str"/>
      <c r="DI393" s="37" t="str"/>
      <c r="DJ393" s="37" t="str"/>
      <c r="DK393" s="37" t="str"/>
      <c r="DL393" s="37" t="str"/>
      <c r="DM393" s="37" t="str"/>
      <c r="DN393" s="37" t="str"/>
      <c r="DO393" s="37" t="str"/>
      <c r="DP393" s="37" t="str"/>
      <c r="DQ393" s="37" t="str"/>
      <c r="DR393" s="37" t="str"/>
      <c r="DS393" s="37" t="str"/>
      <c r="DT393" s="37" t="str"/>
      <c r="DU393" s="37" t="str"/>
      <c r="DV393" s="37" t="str"/>
      <c r="DW393" s="37" t="str"/>
      <c r="DX393" s="37" t="str"/>
      <c r="DY393" s="37" t="str"/>
      <c r="DZ393" s="37" t="str"/>
      <c r="EA393" s="37" t="str"/>
      <c r="EB393" s="37" t="str"/>
      <c r="EC393" s="37" t="str"/>
      <c r="ED393" s="37" t="str"/>
      <c r="EE393" s="37" t="str"/>
      <c r="EF393" s="37" t="str"/>
      <c r="EG393" s="37" t="str"/>
      <c r="EH393" s="37" t="str"/>
      <c r="EI393" s="37" t="str"/>
      <c r="EJ393" s="37" t="str"/>
      <c r="EK393" s="37" t="str"/>
      <c r="EL393" s="37" t="str"/>
      <c r="EM393" s="37" t="str"/>
    </row>
    <row r="394">
      <c r="B394" s="37" t="str"/>
      <c r="C394" s="37" t="str"/>
      <c r="D394" s="37" t="str"/>
      <c r="E394" s="37" t="str"/>
      <c r="F394" s="37" t="str"/>
      <c r="G394" s="37" t="str"/>
      <c r="H394" s="37" t="str"/>
      <c r="I394" s="37" t="str"/>
      <c r="J394" s="37" t="str"/>
      <c r="K394" s="37" t="str"/>
      <c r="L394" s="37" t="str"/>
      <c r="M394" s="37" t="str"/>
      <c r="N394" s="37" t="str"/>
      <c r="O394" s="37" t="str"/>
      <c r="P394" s="37" t="str"/>
      <c r="Q394" s="37" t="str"/>
      <c r="R394" s="37" t="str"/>
      <c r="S394" s="37" t="str"/>
      <c r="T394" s="37" t="str"/>
      <c r="U394" s="37" t="str"/>
      <c r="V394" s="37" t="str"/>
      <c r="W394" s="37" t="str"/>
      <c r="X394" s="37" t="str"/>
      <c r="Y394" s="37" t="str"/>
      <c r="Z394" s="37" t="str"/>
      <c r="AA394" s="37" t="str"/>
      <c r="AB394" s="37" t="str"/>
      <c r="AC394" s="37" t="str"/>
      <c r="AD394" s="37" t="str"/>
      <c r="AE394" s="37" t="str"/>
      <c r="AF394" s="37" t="str"/>
      <c r="AG394" s="37" t="str"/>
      <c r="AH394" s="37" t="str"/>
      <c r="AI394" s="37" t="str"/>
      <c r="AJ394" s="37" t="str"/>
      <c r="AK394" s="37" t="str"/>
      <c r="AL394" s="37" t="str"/>
      <c r="AM394" s="37" t="str"/>
      <c r="AN394" s="37" t="str"/>
      <c r="AO394" s="37" t="str"/>
      <c r="AP394" s="37" t="str"/>
      <c r="AQ394" s="37" t="str"/>
      <c r="AR394" s="37" t="str"/>
      <c r="AS394" s="37" t="str"/>
      <c r="AT394" s="37" t="str"/>
      <c r="AU394" s="37" t="str"/>
      <c r="AV394" s="37" t="str"/>
      <c r="AW394" s="37" t="str"/>
      <c r="AX394" s="37" t="str"/>
      <c r="AY394" s="37" t="str"/>
      <c r="AZ394" s="37" t="str"/>
      <c r="BA394" s="37" t="str"/>
      <c r="BB394" s="37" t="str"/>
      <c r="BC394" s="37" t="str"/>
      <c r="BD394" s="37" t="str"/>
      <c r="BE394" s="37" t="str"/>
      <c r="BF394" s="37" t="str"/>
      <c r="BG394" s="37" t="str"/>
      <c r="BH394" s="37" t="str"/>
      <c r="BI394" s="37" t="str"/>
      <c r="BJ394" s="37" t="str"/>
      <c r="BK394" s="37" t="str"/>
      <c r="BL394" s="37" t="str"/>
      <c r="BM394" s="37" t="str"/>
      <c r="BN394" s="37" t="str"/>
      <c r="BO394" s="37" t="str"/>
      <c r="BP394" s="37" t="str"/>
      <c r="BQ394" s="37" t="str"/>
      <c r="BR394" s="37" t="str"/>
      <c r="BS394" s="37" t="str"/>
      <c r="BT394" s="37" t="str"/>
      <c r="BU394" s="37" t="str"/>
      <c r="BV394" s="37" t="str"/>
      <c r="BW394" s="37" t="str"/>
      <c r="BX394" s="37" t="str"/>
      <c r="BY394" s="37" t="str"/>
      <c r="BZ394" s="37" t="str"/>
      <c r="CA394" s="37" t="str"/>
      <c r="CB394" s="37" t="str"/>
      <c r="CC394" s="37" t="str"/>
      <c r="CD394" s="37" t="str"/>
      <c r="CE394" s="37" t="str"/>
      <c r="CF394" s="37" t="str"/>
      <c r="CG394" s="37" t="str"/>
      <c r="CH394" s="37" t="str"/>
      <c r="CI394" s="37" t="str"/>
      <c r="CJ394" s="37" t="str"/>
      <c r="CK394" s="37" t="str"/>
      <c r="CL394" s="37" t="str"/>
      <c r="CM394" s="37" t="str"/>
      <c r="CN394" s="37" t="str"/>
      <c r="CO394" s="37" t="str"/>
      <c r="CP394" s="37" t="str"/>
      <c r="CQ394" s="37" t="str"/>
      <c r="CR394" s="37" t="str"/>
      <c r="CS394" s="37" t="str"/>
      <c r="CT394" s="37" t="str"/>
      <c r="CU394" s="37" t="str"/>
      <c r="CV394" s="37" t="str"/>
      <c r="CW394" s="37" t="str"/>
      <c r="CX394" s="37" t="str"/>
      <c r="CY394" s="37" t="str"/>
      <c r="CZ394" s="37" t="str"/>
      <c r="DA394" s="37" t="str"/>
      <c r="DB394" s="37" t="str"/>
      <c r="DC394" s="37" t="str"/>
      <c r="DD394" s="37" t="str"/>
      <c r="DE394" s="37" t="str"/>
      <c r="DF394" s="37" t="str"/>
      <c r="DG394" s="37" t="str"/>
      <c r="DH394" s="37" t="str"/>
      <c r="DI394" s="37" t="str"/>
      <c r="DJ394" s="37" t="str"/>
      <c r="DK394" s="37" t="str"/>
      <c r="DL394" s="37" t="str"/>
      <c r="DM394" s="37" t="str"/>
      <c r="DN394" s="37" t="str"/>
      <c r="DO394" s="37" t="str"/>
      <c r="DP394" s="37" t="str"/>
      <c r="DQ394" s="37" t="str"/>
      <c r="DR394" s="37" t="str"/>
      <c r="DS394" s="37" t="str"/>
      <c r="DT394" s="37" t="str"/>
      <c r="DU394" s="37" t="str"/>
      <c r="DV394" s="37" t="str"/>
      <c r="DW394" s="37" t="str"/>
      <c r="DX394" s="37" t="str"/>
      <c r="DY394" s="37" t="str"/>
      <c r="DZ394" s="37" t="str"/>
      <c r="EA394" s="37" t="str"/>
      <c r="EB394" s="37" t="str"/>
      <c r="EC394" s="37" t="str"/>
      <c r="ED394" s="37" t="str"/>
      <c r="EE394" s="37" t="str"/>
      <c r="EF394" s="37" t="str"/>
      <c r="EG394" s="37" t="str"/>
      <c r="EH394" s="37" t="str"/>
      <c r="EI394" s="37" t="str"/>
      <c r="EJ394" s="37" t="str"/>
      <c r="EK394" s="37" t="str"/>
      <c r="EL394" s="37" t="str"/>
      <c r="EM394" s="37" t="str"/>
    </row>
    <row r="395">
      <c r="B395" s="37" t="str"/>
      <c r="C395" s="37" t="str"/>
      <c r="D395" s="37" t="str"/>
      <c r="E395" s="37" t="str"/>
      <c r="F395" s="37" t="str"/>
      <c r="G395" s="37" t="str"/>
      <c r="H395" s="37" t="str"/>
      <c r="I395" s="37" t="str"/>
      <c r="J395" s="37" t="str"/>
      <c r="K395" s="37" t="str"/>
      <c r="L395" s="37" t="str"/>
      <c r="M395" s="37" t="str"/>
      <c r="N395" s="37" t="str"/>
      <c r="O395" s="37" t="str"/>
      <c r="P395" s="37" t="str"/>
      <c r="Q395" s="37" t="str"/>
      <c r="R395" s="37" t="str"/>
      <c r="S395" s="37" t="str"/>
      <c r="T395" s="37" t="str"/>
      <c r="U395" s="37" t="str"/>
      <c r="V395" s="37" t="str"/>
      <c r="W395" s="37" t="str"/>
      <c r="X395" s="37" t="str"/>
      <c r="Y395" s="37" t="str"/>
      <c r="Z395" s="37" t="str"/>
      <c r="AA395" s="37" t="str"/>
      <c r="AB395" s="37" t="str"/>
      <c r="AC395" s="37" t="str"/>
      <c r="AD395" s="37" t="str"/>
      <c r="AE395" s="37" t="str"/>
      <c r="AF395" s="37" t="str"/>
      <c r="AG395" s="37" t="str"/>
      <c r="AH395" s="37" t="str"/>
      <c r="AI395" s="37" t="str"/>
      <c r="AJ395" s="37" t="str"/>
      <c r="AK395" s="37" t="str"/>
      <c r="AL395" s="37" t="str"/>
      <c r="AM395" s="37" t="str"/>
      <c r="AN395" s="37" t="str"/>
      <c r="AO395" s="37" t="str"/>
      <c r="AP395" s="37" t="str"/>
      <c r="AQ395" s="37" t="str"/>
      <c r="AR395" s="37" t="str"/>
      <c r="AS395" s="37" t="str"/>
      <c r="AT395" s="37" t="str"/>
      <c r="AU395" s="37" t="str"/>
      <c r="AV395" s="37" t="str"/>
      <c r="AW395" s="37" t="str"/>
      <c r="AX395" s="37" t="str"/>
      <c r="AY395" s="37" t="str"/>
      <c r="AZ395" s="37" t="str"/>
      <c r="BA395" s="37" t="str"/>
      <c r="BB395" s="37" t="str"/>
      <c r="BC395" s="37" t="str"/>
      <c r="BD395" s="37" t="str"/>
      <c r="BE395" s="37" t="str"/>
      <c r="BF395" s="37" t="str"/>
      <c r="BG395" s="37" t="str"/>
      <c r="BH395" s="37" t="str"/>
      <c r="BI395" s="37" t="str"/>
      <c r="BJ395" s="37" t="str"/>
      <c r="BK395" s="37" t="str"/>
      <c r="BL395" s="37" t="str"/>
      <c r="BM395" s="37" t="str"/>
      <c r="BN395" s="37" t="str"/>
      <c r="BO395" s="37" t="str"/>
      <c r="BP395" s="37" t="str"/>
      <c r="BQ395" s="37" t="str"/>
      <c r="BR395" s="37" t="str"/>
      <c r="BS395" s="37" t="str"/>
      <c r="BT395" s="37" t="str"/>
      <c r="BU395" s="37" t="str"/>
      <c r="BV395" s="37" t="str"/>
      <c r="BW395" s="37" t="str"/>
      <c r="BX395" s="37" t="str"/>
      <c r="BY395" s="37" t="str"/>
      <c r="BZ395" s="37" t="str"/>
      <c r="CA395" s="37" t="str"/>
      <c r="CB395" s="37" t="str"/>
      <c r="CC395" s="37" t="str"/>
      <c r="CD395" s="37" t="str"/>
      <c r="CE395" s="37" t="str"/>
      <c r="CF395" s="37" t="str"/>
      <c r="CG395" s="37" t="str"/>
      <c r="CH395" s="37" t="str"/>
      <c r="CI395" s="37" t="str"/>
      <c r="CJ395" s="37" t="str"/>
      <c r="CK395" s="37" t="str"/>
      <c r="CL395" s="37" t="str"/>
      <c r="CM395" s="37" t="str"/>
      <c r="CN395" s="37" t="str"/>
      <c r="CO395" s="37" t="str"/>
      <c r="CP395" s="37" t="str"/>
      <c r="CQ395" s="37" t="str"/>
      <c r="CR395" s="37" t="str"/>
      <c r="CS395" s="37" t="str"/>
      <c r="CT395" s="37" t="str"/>
      <c r="CU395" s="37" t="str"/>
      <c r="CV395" s="37" t="str"/>
      <c r="CW395" s="37" t="str"/>
      <c r="CX395" s="37" t="str"/>
      <c r="CY395" s="37" t="str"/>
      <c r="CZ395" s="37" t="str"/>
      <c r="DA395" s="37" t="str"/>
      <c r="DB395" s="37" t="str"/>
      <c r="DC395" s="37" t="str"/>
      <c r="DD395" s="37" t="str"/>
      <c r="DE395" s="37" t="str"/>
      <c r="DF395" s="37" t="str"/>
      <c r="DG395" s="37" t="str"/>
      <c r="DH395" s="37" t="str"/>
      <c r="DI395" s="37" t="str"/>
      <c r="DJ395" s="37" t="str"/>
      <c r="DK395" s="37" t="str"/>
      <c r="DL395" s="37" t="str"/>
      <c r="DM395" s="37" t="str"/>
      <c r="DN395" s="37" t="str"/>
      <c r="DO395" s="37" t="str"/>
      <c r="DP395" s="37" t="str"/>
      <c r="DQ395" s="37" t="str"/>
      <c r="DR395" s="37" t="str"/>
      <c r="DS395" s="37" t="str"/>
      <c r="DT395" s="37" t="str"/>
      <c r="DU395" s="37" t="str"/>
      <c r="DV395" s="37" t="str"/>
      <c r="DW395" s="37" t="str"/>
      <c r="DX395" s="37" t="str"/>
      <c r="DY395" s="37" t="str"/>
      <c r="DZ395" s="37" t="str"/>
      <c r="EA395" s="37" t="str"/>
      <c r="EB395" s="37" t="str"/>
      <c r="EC395" s="37" t="str"/>
      <c r="ED395" s="37" t="str"/>
      <c r="EE395" s="37" t="str"/>
      <c r="EF395" s="37" t="str"/>
      <c r="EG395" s="37" t="str"/>
      <c r="EH395" s="37" t="str"/>
      <c r="EI395" s="37" t="str"/>
      <c r="EJ395" s="37" t="str"/>
      <c r="EK395" s="37" t="str"/>
      <c r="EL395" s="37" t="str"/>
      <c r="EM395" s="37" t="str"/>
    </row>
    <row r="396">
      <c r="B396" s="37" t="str"/>
      <c r="C396" s="37" t="str"/>
      <c r="D396" s="37" t="str"/>
      <c r="E396" s="37" t="str"/>
      <c r="F396" s="37" t="str"/>
      <c r="G396" s="37" t="str"/>
      <c r="H396" s="37" t="str"/>
      <c r="I396" s="37" t="str"/>
      <c r="J396" s="37" t="str"/>
      <c r="K396" s="37" t="str"/>
      <c r="L396" s="37" t="str"/>
      <c r="M396" s="37" t="str"/>
      <c r="N396" s="37" t="str"/>
      <c r="O396" s="37" t="str"/>
      <c r="P396" s="37" t="str"/>
      <c r="Q396" s="37" t="str"/>
      <c r="R396" s="37" t="str"/>
      <c r="S396" s="37" t="str"/>
      <c r="T396" s="37" t="str"/>
      <c r="U396" s="37" t="str"/>
      <c r="V396" s="37" t="str"/>
      <c r="W396" s="37" t="str"/>
      <c r="X396" s="37" t="str"/>
      <c r="Y396" s="37" t="str"/>
      <c r="Z396" s="37" t="str"/>
      <c r="AA396" s="37" t="str"/>
      <c r="AB396" s="37" t="str"/>
      <c r="AC396" s="37" t="str"/>
      <c r="AD396" s="37" t="str"/>
      <c r="AE396" s="37" t="str"/>
      <c r="AF396" s="37" t="str"/>
      <c r="AG396" s="37" t="str"/>
      <c r="AH396" s="37" t="str"/>
      <c r="AI396" s="37" t="str"/>
      <c r="AJ396" s="37" t="str"/>
      <c r="AK396" s="37" t="str"/>
      <c r="AL396" s="37" t="str"/>
      <c r="AM396" s="37" t="str"/>
      <c r="AN396" s="37" t="str"/>
      <c r="AO396" s="37" t="str"/>
      <c r="AP396" s="37" t="str"/>
      <c r="AQ396" s="37" t="str"/>
      <c r="AR396" s="37" t="str"/>
      <c r="AS396" s="37" t="str"/>
      <c r="AT396" s="37" t="str"/>
      <c r="AU396" s="37" t="str"/>
      <c r="AV396" s="37" t="str"/>
      <c r="AW396" s="37" t="str"/>
      <c r="AX396" s="37" t="str"/>
      <c r="AY396" s="37" t="str"/>
      <c r="AZ396" s="37" t="str"/>
      <c r="BA396" s="37" t="str"/>
      <c r="BB396" s="37" t="str"/>
      <c r="BC396" s="37" t="str"/>
      <c r="BD396" s="37" t="str"/>
      <c r="BE396" s="37" t="str"/>
      <c r="BF396" s="37" t="str"/>
      <c r="BG396" s="37" t="str"/>
      <c r="BH396" s="37" t="str"/>
      <c r="BI396" s="37" t="str"/>
      <c r="BJ396" s="37" t="str"/>
      <c r="BK396" s="37" t="str"/>
      <c r="BL396" s="37" t="str"/>
      <c r="BM396" s="37" t="str"/>
      <c r="BN396" s="37" t="str"/>
      <c r="BO396" s="37" t="str"/>
      <c r="BP396" s="37" t="str"/>
      <c r="BQ396" s="37" t="str"/>
      <c r="BR396" s="37" t="str"/>
      <c r="BS396" s="37" t="str"/>
      <c r="BT396" s="37" t="str"/>
      <c r="BU396" s="37" t="str"/>
      <c r="BV396" s="37" t="str"/>
      <c r="BW396" s="37" t="str"/>
      <c r="BX396" s="37" t="str"/>
      <c r="BY396" s="37" t="str"/>
      <c r="BZ396" s="37" t="str"/>
      <c r="CA396" s="37" t="str"/>
      <c r="CB396" s="37" t="str"/>
      <c r="CC396" s="37" t="str"/>
      <c r="CD396" s="37" t="str"/>
      <c r="CE396" s="37" t="str"/>
      <c r="CF396" s="37" t="str"/>
      <c r="CG396" s="37" t="str"/>
      <c r="CH396" s="37" t="str"/>
      <c r="CI396" s="37" t="str"/>
      <c r="CJ396" s="37" t="str"/>
      <c r="CK396" s="37" t="str"/>
      <c r="CL396" s="37" t="str"/>
      <c r="CM396" s="37" t="str"/>
      <c r="CN396" s="37" t="str"/>
      <c r="CO396" s="37" t="str"/>
      <c r="CP396" s="37" t="str"/>
      <c r="CQ396" s="37" t="str"/>
      <c r="CR396" s="37" t="str"/>
      <c r="CS396" s="37" t="str"/>
      <c r="CT396" s="37" t="str"/>
      <c r="CU396" s="37" t="str"/>
      <c r="CV396" s="37" t="str"/>
      <c r="CW396" s="37" t="str"/>
      <c r="CX396" s="37" t="str"/>
      <c r="CY396" s="37" t="str"/>
      <c r="CZ396" s="37" t="str"/>
      <c r="DA396" s="37" t="str"/>
      <c r="DB396" s="37" t="str"/>
      <c r="DC396" s="37" t="str"/>
      <c r="DD396" s="37" t="str"/>
      <c r="DE396" s="37" t="str"/>
      <c r="DF396" s="37" t="str"/>
      <c r="DG396" s="37" t="str"/>
      <c r="DH396" s="37" t="str"/>
      <c r="DI396" s="37" t="str"/>
      <c r="DJ396" s="37" t="str"/>
      <c r="DK396" s="37" t="str"/>
      <c r="DL396" s="37" t="str"/>
      <c r="DM396" s="37" t="str"/>
      <c r="DN396" s="37" t="str"/>
      <c r="DO396" s="37" t="str"/>
      <c r="DP396" s="37" t="str"/>
      <c r="DQ396" s="37" t="str"/>
      <c r="DR396" s="37" t="str"/>
      <c r="DS396" s="37" t="str"/>
      <c r="DT396" s="37" t="str"/>
      <c r="DU396" s="37" t="str"/>
      <c r="DV396" s="37" t="str"/>
      <c r="DW396" s="37" t="str"/>
      <c r="DX396" s="37" t="str"/>
      <c r="DY396" s="37" t="str"/>
      <c r="DZ396" s="37" t="str"/>
      <c r="EA396" s="37" t="str"/>
      <c r="EB396" s="37" t="str"/>
      <c r="EC396" s="37" t="str"/>
      <c r="ED396" s="37" t="str"/>
      <c r="EE396" s="37" t="str"/>
      <c r="EF396" s="37" t="str"/>
      <c r="EG396" s="37" t="str"/>
      <c r="EH396" s="37" t="str"/>
      <c r="EI396" s="37" t="str"/>
      <c r="EJ396" s="37" t="str"/>
      <c r="EK396" s="37" t="str"/>
      <c r="EL396" s="37" t="str"/>
      <c r="EM396" s="37" t="str"/>
    </row>
    <row r="397">
      <c r="B397" s="37" t="str"/>
      <c r="C397" s="37" t="str"/>
      <c r="D397" s="37" t="str"/>
      <c r="E397" s="37" t="str"/>
      <c r="F397" s="37" t="str"/>
      <c r="G397" s="37" t="str"/>
      <c r="H397" s="37" t="str"/>
      <c r="I397" s="37" t="str"/>
      <c r="J397" s="37" t="str"/>
      <c r="K397" s="37" t="str"/>
      <c r="L397" s="37" t="str"/>
      <c r="M397" s="37" t="str"/>
      <c r="N397" s="37" t="str"/>
      <c r="O397" s="37" t="str"/>
      <c r="P397" s="37" t="str"/>
      <c r="Q397" s="37" t="str"/>
      <c r="R397" s="37" t="str"/>
      <c r="S397" s="37" t="str"/>
      <c r="T397" s="37" t="str"/>
      <c r="U397" s="37" t="str"/>
      <c r="V397" s="37" t="str"/>
      <c r="W397" s="37" t="str"/>
      <c r="X397" s="37" t="str"/>
      <c r="Y397" s="37" t="str"/>
      <c r="Z397" s="37" t="str"/>
      <c r="AA397" s="37" t="str"/>
      <c r="AB397" s="37" t="str"/>
      <c r="AC397" s="37" t="str"/>
      <c r="AD397" s="37" t="str"/>
      <c r="AE397" s="37" t="str"/>
      <c r="AF397" s="37" t="str"/>
      <c r="AG397" s="37" t="str"/>
      <c r="AH397" s="37" t="str"/>
      <c r="AI397" s="37" t="str"/>
      <c r="AJ397" s="37" t="str"/>
      <c r="AK397" s="37" t="str"/>
      <c r="AL397" s="37" t="str"/>
      <c r="AM397" s="37" t="str"/>
      <c r="AN397" s="37" t="str"/>
      <c r="AO397" s="37" t="str"/>
      <c r="AP397" s="37" t="str"/>
      <c r="AQ397" s="37" t="str"/>
      <c r="AR397" s="37" t="str"/>
      <c r="AS397" s="37" t="str"/>
      <c r="AT397" s="37" t="str"/>
      <c r="AU397" s="37" t="str"/>
      <c r="AV397" s="37" t="str"/>
      <c r="AW397" s="37" t="str"/>
      <c r="AX397" s="37" t="str"/>
      <c r="AY397" s="37" t="str"/>
      <c r="AZ397" s="37" t="str"/>
      <c r="BA397" s="37" t="str"/>
      <c r="BB397" s="37" t="str"/>
      <c r="BC397" s="37" t="str"/>
      <c r="BD397" s="37" t="str"/>
      <c r="BE397" s="37" t="str"/>
      <c r="BF397" s="37" t="str"/>
      <c r="BG397" s="37" t="str"/>
      <c r="BH397" s="37" t="str"/>
      <c r="BI397" s="37" t="str"/>
      <c r="BJ397" s="37" t="str"/>
      <c r="BK397" s="37" t="str"/>
      <c r="BL397" s="37" t="str"/>
      <c r="BM397" s="37" t="str"/>
      <c r="BN397" s="37" t="str"/>
      <c r="BO397" s="37" t="str"/>
      <c r="BP397" s="37" t="str"/>
      <c r="BQ397" s="37" t="str"/>
      <c r="BR397" s="37" t="str"/>
      <c r="BS397" s="37" t="str"/>
      <c r="BT397" s="37" t="str"/>
      <c r="BU397" s="37" t="str"/>
      <c r="BV397" s="37" t="str"/>
      <c r="BW397" s="37" t="str"/>
      <c r="BX397" s="37" t="str"/>
      <c r="BY397" s="37" t="str"/>
      <c r="BZ397" s="37" t="str"/>
      <c r="CA397" s="37" t="str"/>
      <c r="CB397" s="37" t="str"/>
      <c r="CC397" s="37" t="str"/>
      <c r="CD397" s="37" t="str"/>
      <c r="CE397" s="37" t="str"/>
      <c r="CF397" s="37" t="str"/>
      <c r="CG397" s="37" t="str"/>
      <c r="CH397" s="37" t="str"/>
      <c r="CI397" s="37" t="str"/>
      <c r="CJ397" s="37" t="str"/>
      <c r="CK397" s="37" t="str"/>
      <c r="CL397" s="37" t="str"/>
      <c r="CM397" s="37" t="str"/>
      <c r="CN397" s="37" t="str"/>
      <c r="CO397" s="37" t="str"/>
      <c r="CP397" s="37" t="str"/>
      <c r="CQ397" s="37" t="str"/>
      <c r="CR397" s="37" t="str"/>
      <c r="CS397" s="37" t="str"/>
      <c r="CT397" s="37" t="str"/>
      <c r="CU397" s="37" t="str"/>
      <c r="CV397" s="37" t="str"/>
      <c r="CW397" s="37" t="str"/>
      <c r="CX397" s="37" t="str"/>
      <c r="CY397" s="37" t="str"/>
      <c r="CZ397" s="37" t="str"/>
      <c r="DA397" s="37" t="str"/>
      <c r="DB397" s="37" t="str"/>
      <c r="DC397" s="37" t="str"/>
      <c r="DD397" s="37" t="str"/>
      <c r="DE397" s="37" t="str"/>
      <c r="DF397" s="37" t="str"/>
      <c r="DG397" s="37" t="str"/>
      <c r="DH397" s="37" t="str"/>
      <c r="DI397" s="37" t="str"/>
      <c r="DJ397" s="37" t="str"/>
      <c r="DK397" s="37" t="str"/>
      <c r="DL397" s="37" t="str"/>
      <c r="DM397" s="37" t="str"/>
      <c r="DN397" s="37" t="str"/>
      <c r="DO397" s="37" t="str"/>
      <c r="DP397" s="37" t="str"/>
      <c r="DQ397" s="37" t="str"/>
      <c r="DR397" s="37" t="str"/>
      <c r="DS397" s="37" t="str"/>
      <c r="DT397" s="37" t="str"/>
      <c r="DU397" s="37" t="str"/>
      <c r="DV397" s="37" t="str"/>
      <c r="DW397" s="37" t="str"/>
      <c r="DX397" s="37" t="str"/>
      <c r="DY397" s="37" t="str"/>
      <c r="DZ397" s="37" t="str"/>
      <c r="EA397" s="37" t="str"/>
      <c r="EB397" s="37" t="str"/>
      <c r="EC397" s="37" t="str"/>
      <c r="ED397" s="37" t="str"/>
      <c r="EE397" s="37" t="str"/>
      <c r="EF397" s="37" t="str"/>
      <c r="EG397" s="37" t="str"/>
      <c r="EH397" s="37" t="str"/>
      <c r="EI397" s="37" t="str"/>
      <c r="EJ397" s="37" t="str"/>
      <c r="EK397" s="37" t="str"/>
      <c r="EL397" s="37" t="str"/>
      <c r="EM397" s="37" t="str"/>
    </row>
    <row r="398">
      <c r="B398" s="37" t="str"/>
      <c r="C398" s="37" t="str"/>
      <c r="D398" s="37" t="str"/>
      <c r="E398" s="37" t="str"/>
      <c r="F398" s="37" t="str"/>
      <c r="G398" s="37" t="str"/>
      <c r="H398" s="37" t="str"/>
      <c r="I398" s="37" t="str"/>
      <c r="J398" s="37" t="str"/>
      <c r="K398" s="37" t="str"/>
      <c r="L398" s="37" t="str"/>
      <c r="M398" s="37" t="str"/>
      <c r="N398" s="37" t="str"/>
      <c r="O398" s="37" t="str"/>
      <c r="P398" s="37" t="str"/>
      <c r="Q398" s="37" t="str"/>
      <c r="R398" s="37" t="str"/>
      <c r="S398" s="37" t="str"/>
      <c r="T398" s="37" t="str"/>
      <c r="U398" s="37" t="str"/>
      <c r="V398" s="37" t="str"/>
      <c r="W398" s="37" t="str"/>
      <c r="X398" s="37" t="str"/>
      <c r="Y398" s="37" t="str"/>
      <c r="Z398" s="37" t="str"/>
      <c r="AA398" s="37" t="str"/>
      <c r="AB398" s="37" t="str"/>
      <c r="AC398" s="37" t="str"/>
      <c r="AD398" s="37" t="str"/>
      <c r="AE398" s="37" t="str"/>
      <c r="AF398" s="37" t="str"/>
      <c r="AG398" s="37" t="str"/>
      <c r="AH398" s="37" t="str"/>
      <c r="AI398" s="37" t="str"/>
      <c r="AJ398" s="37" t="str"/>
      <c r="AK398" s="37" t="str"/>
      <c r="AL398" s="37" t="str"/>
      <c r="AM398" s="37" t="str"/>
      <c r="AN398" s="37" t="str"/>
      <c r="AO398" s="37" t="str"/>
      <c r="AP398" s="37" t="str"/>
      <c r="AQ398" s="37" t="str"/>
      <c r="AR398" s="37" t="str"/>
      <c r="AS398" s="37" t="str"/>
      <c r="AT398" s="37" t="str"/>
      <c r="AU398" s="37" t="str"/>
      <c r="AV398" s="37" t="str"/>
      <c r="AW398" s="37" t="str"/>
      <c r="AX398" s="37" t="str"/>
      <c r="AY398" s="37" t="str"/>
      <c r="AZ398" s="37" t="str"/>
      <c r="BA398" s="37" t="str"/>
      <c r="BB398" s="37" t="str"/>
      <c r="BC398" s="37" t="str"/>
      <c r="BD398" s="37" t="str"/>
      <c r="BE398" s="37" t="str"/>
      <c r="BF398" s="37" t="str"/>
      <c r="BG398" s="37" t="str"/>
      <c r="BH398" s="37" t="str"/>
      <c r="BI398" s="37" t="str"/>
      <c r="BJ398" s="37" t="str"/>
      <c r="BK398" s="37" t="str"/>
      <c r="BL398" s="37" t="str"/>
      <c r="BM398" s="37" t="str"/>
      <c r="BN398" s="37" t="str"/>
      <c r="BO398" s="37" t="str"/>
      <c r="BP398" s="37" t="str"/>
      <c r="BQ398" s="37" t="str"/>
      <c r="BR398" s="37" t="str"/>
      <c r="BS398" s="37" t="str"/>
      <c r="BT398" s="37" t="str"/>
      <c r="BU398" s="37" t="str"/>
      <c r="BV398" s="37" t="str"/>
      <c r="BW398" s="37" t="str"/>
      <c r="BX398" s="37" t="str"/>
      <c r="BY398" s="37" t="str"/>
      <c r="BZ398" s="37" t="str"/>
      <c r="CA398" s="37" t="str"/>
      <c r="CB398" s="37" t="str"/>
      <c r="CC398" s="37" t="str"/>
      <c r="CD398" s="37" t="str"/>
      <c r="CE398" s="37" t="str"/>
      <c r="CF398" s="37" t="str"/>
      <c r="CG398" s="37" t="str"/>
      <c r="CH398" s="37" t="str"/>
      <c r="CI398" s="37" t="str"/>
      <c r="CJ398" s="37" t="str"/>
      <c r="CK398" s="37" t="str"/>
      <c r="CL398" s="37" t="str"/>
      <c r="CM398" s="37" t="str"/>
      <c r="CN398" s="37" t="str"/>
      <c r="CO398" s="37" t="str"/>
      <c r="CP398" s="37" t="str"/>
      <c r="CQ398" s="37" t="str"/>
      <c r="CR398" s="37" t="str"/>
      <c r="CS398" s="37" t="str"/>
      <c r="CT398" s="37" t="str"/>
      <c r="CU398" s="37" t="str"/>
      <c r="CV398" s="37" t="str"/>
      <c r="CW398" s="37" t="str"/>
      <c r="CX398" s="37" t="str"/>
      <c r="CY398" s="37" t="str"/>
      <c r="CZ398" s="37" t="str"/>
      <c r="DA398" s="37" t="str"/>
      <c r="DB398" s="37" t="str"/>
      <c r="DC398" s="37" t="str"/>
      <c r="DD398" s="37" t="str"/>
      <c r="DE398" s="37" t="str"/>
      <c r="DF398" s="37" t="str"/>
      <c r="DG398" s="37" t="str"/>
      <c r="DH398" s="37" t="str"/>
      <c r="DI398" s="37" t="str"/>
      <c r="DJ398" s="37" t="str"/>
      <c r="DK398" s="37" t="str"/>
      <c r="DL398" s="37" t="str"/>
      <c r="DM398" s="37" t="str"/>
      <c r="DN398" s="37" t="str"/>
      <c r="DO398" s="37" t="str"/>
      <c r="DP398" s="37" t="str"/>
      <c r="DQ398" s="37" t="str"/>
      <c r="DR398" s="37" t="str"/>
      <c r="DS398" s="37" t="str"/>
      <c r="DT398" s="37" t="str"/>
      <c r="DU398" s="37" t="str"/>
      <c r="DV398" s="37" t="str"/>
      <c r="DW398" s="37" t="str"/>
      <c r="DX398" s="37" t="str"/>
      <c r="DY398" s="37" t="str"/>
      <c r="DZ398" s="37" t="str"/>
      <c r="EA398" s="37" t="str"/>
      <c r="EB398" s="37" t="str"/>
      <c r="EC398" s="37" t="str"/>
      <c r="ED398" s="37" t="str"/>
      <c r="EE398" s="37" t="str"/>
      <c r="EF398" s="37" t="str"/>
      <c r="EG398" s="37" t="str"/>
      <c r="EH398" s="37" t="str"/>
      <c r="EI398" s="37" t="str"/>
      <c r="EJ398" s="37" t="str"/>
      <c r="EK398" s="37" t="str"/>
      <c r="EL398" s="37" t="str"/>
      <c r="EM398" s="37" t="str"/>
    </row>
    <row r="399">
      <c r="B399" s="37" t="str"/>
      <c r="C399" s="37" t="str"/>
      <c r="D399" s="37" t="str"/>
      <c r="E399" s="37" t="str"/>
      <c r="F399" s="37" t="str"/>
      <c r="G399" s="37" t="str"/>
      <c r="H399" s="37" t="str"/>
      <c r="I399" s="37" t="str"/>
      <c r="J399" s="37" t="str"/>
      <c r="K399" s="37" t="str"/>
      <c r="L399" s="37" t="str"/>
      <c r="M399" s="37" t="str"/>
      <c r="N399" s="37" t="str"/>
      <c r="O399" s="37" t="str"/>
      <c r="P399" s="37" t="str"/>
      <c r="Q399" s="37" t="str"/>
      <c r="R399" s="37" t="str"/>
      <c r="S399" s="37" t="str"/>
      <c r="T399" s="37" t="str"/>
      <c r="U399" s="37" t="str"/>
      <c r="V399" s="37" t="str"/>
      <c r="W399" s="37" t="str"/>
      <c r="X399" s="37" t="str"/>
      <c r="Y399" s="37" t="str"/>
      <c r="Z399" s="37" t="str"/>
      <c r="AA399" s="37" t="str"/>
      <c r="AB399" s="37" t="str"/>
      <c r="AC399" s="37" t="str"/>
      <c r="AD399" s="37" t="str"/>
      <c r="AE399" s="37" t="str"/>
      <c r="AF399" s="37" t="str"/>
      <c r="AG399" s="37" t="str"/>
      <c r="AH399" s="37" t="str"/>
      <c r="AI399" s="37" t="str"/>
      <c r="AJ399" s="37" t="str"/>
      <c r="AK399" s="37" t="str"/>
      <c r="AL399" s="37" t="str"/>
      <c r="AM399" s="37" t="str"/>
      <c r="AN399" s="37" t="str"/>
      <c r="AO399" s="37" t="str"/>
      <c r="AP399" s="37" t="str"/>
      <c r="AQ399" s="37" t="str"/>
      <c r="AR399" s="37" t="str"/>
      <c r="AS399" s="37" t="str"/>
      <c r="AT399" s="37" t="str"/>
      <c r="AU399" s="37" t="str"/>
      <c r="AV399" s="37" t="str"/>
      <c r="AW399" s="37" t="str"/>
      <c r="AX399" s="37" t="str"/>
      <c r="AY399" s="37" t="str"/>
      <c r="AZ399" s="37" t="str"/>
      <c r="BA399" s="37" t="str"/>
      <c r="BB399" s="37" t="str"/>
      <c r="BC399" s="37" t="str"/>
      <c r="BD399" s="37" t="str"/>
      <c r="BE399" s="37" t="str"/>
      <c r="BF399" s="37" t="str"/>
      <c r="BG399" s="37" t="str"/>
      <c r="BH399" s="37" t="str"/>
      <c r="BI399" s="37" t="str"/>
      <c r="BJ399" s="37" t="str"/>
      <c r="BK399" s="37" t="str"/>
      <c r="BL399" s="37" t="str"/>
      <c r="BM399" s="37" t="str"/>
      <c r="BN399" s="37" t="str"/>
      <c r="BO399" s="37" t="str"/>
      <c r="BP399" s="37" t="str"/>
      <c r="BQ399" s="37" t="str"/>
      <c r="BR399" s="37" t="str"/>
      <c r="BS399" s="37" t="str"/>
      <c r="BT399" s="37" t="str"/>
      <c r="BU399" s="37" t="str"/>
      <c r="BV399" s="37" t="str"/>
      <c r="BW399" s="37" t="str"/>
      <c r="BX399" s="37" t="str"/>
      <c r="BY399" s="37" t="str"/>
      <c r="BZ399" s="37" t="str"/>
      <c r="CA399" s="37" t="str"/>
      <c r="CB399" s="37" t="str"/>
      <c r="CC399" s="37" t="str"/>
      <c r="CD399" s="37" t="str"/>
      <c r="CE399" s="37" t="str"/>
      <c r="CF399" s="37" t="str"/>
      <c r="CG399" s="37" t="str"/>
      <c r="CH399" s="37" t="str"/>
      <c r="CI399" s="37" t="str"/>
      <c r="CJ399" s="37" t="str"/>
      <c r="CK399" s="37" t="str"/>
      <c r="CL399" s="37" t="str"/>
      <c r="CM399" s="37" t="str"/>
      <c r="CN399" s="37" t="str"/>
      <c r="CO399" s="37" t="str"/>
      <c r="CP399" s="37" t="str"/>
      <c r="CQ399" s="37" t="str"/>
      <c r="CR399" s="37" t="str"/>
      <c r="CS399" s="37" t="str"/>
      <c r="CT399" s="37" t="str"/>
      <c r="CU399" s="37" t="str"/>
      <c r="CV399" s="37" t="str"/>
      <c r="CW399" s="37" t="str"/>
      <c r="CX399" s="37" t="str"/>
      <c r="CY399" s="37" t="str"/>
      <c r="CZ399" s="37" t="str"/>
      <c r="DA399" s="37" t="str"/>
      <c r="DB399" s="37" t="str"/>
      <c r="DC399" s="37" t="str"/>
      <c r="DD399" s="37" t="str"/>
      <c r="DE399" s="37" t="str"/>
      <c r="DF399" s="37" t="str"/>
      <c r="DG399" s="37" t="str"/>
      <c r="DH399" s="37" t="str"/>
      <c r="DI399" s="37" t="str"/>
      <c r="DJ399" s="37" t="str"/>
      <c r="DK399" s="37" t="str"/>
      <c r="DL399" s="37" t="str"/>
      <c r="DM399" s="37" t="str"/>
      <c r="DN399" s="37" t="str"/>
      <c r="DO399" s="37" t="str"/>
      <c r="DP399" s="37" t="str"/>
      <c r="DQ399" s="37" t="str"/>
      <c r="DR399" s="37" t="str"/>
      <c r="DS399" s="37" t="str"/>
      <c r="DT399" s="37" t="str"/>
      <c r="DU399" s="37" t="str"/>
      <c r="DV399" s="37" t="str"/>
      <c r="DW399" s="37" t="str"/>
      <c r="DX399" s="37" t="str"/>
      <c r="DY399" s="37" t="str"/>
      <c r="DZ399" s="37" t="str"/>
      <c r="EA399" s="37" t="str"/>
      <c r="EB399" s="37" t="str"/>
      <c r="EC399" s="37" t="str"/>
      <c r="ED399" s="37" t="str"/>
      <c r="EE399" s="37" t="str"/>
      <c r="EF399" s="37" t="str"/>
      <c r="EG399" s="37" t="str"/>
      <c r="EH399" s="37" t="str"/>
      <c r="EI399" s="37" t="str"/>
      <c r="EJ399" s="37" t="str"/>
      <c r="EK399" s="37" t="str"/>
      <c r="EL399" s="37" t="str"/>
      <c r="EM399" s="37" t="str"/>
    </row>
    <row r="400">
      <c r="B400" s="37" t="str"/>
      <c r="C400" s="37" t="str"/>
      <c r="D400" s="37" t="str"/>
      <c r="E400" s="37" t="str"/>
      <c r="F400" s="37" t="str"/>
      <c r="G400" s="37" t="str"/>
      <c r="H400" s="37" t="str"/>
      <c r="I400" s="37" t="str"/>
      <c r="J400" s="37" t="str"/>
      <c r="K400" s="37" t="str"/>
      <c r="L400" s="37" t="str"/>
      <c r="M400" s="37" t="str"/>
      <c r="N400" s="37" t="str"/>
      <c r="O400" s="37" t="str"/>
      <c r="P400" s="37" t="str"/>
      <c r="Q400" s="37" t="str"/>
      <c r="R400" s="37" t="str"/>
      <c r="S400" s="37" t="str"/>
      <c r="T400" s="37" t="str"/>
      <c r="U400" s="37" t="str"/>
      <c r="V400" s="37" t="str"/>
      <c r="W400" s="37" t="str"/>
      <c r="X400" s="37" t="str"/>
      <c r="Y400" s="37" t="str"/>
      <c r="Z400" s="37" t="str"/>
      <c r="AA400" s="37" t="str"/>
      <c r="AB400" s="37" t="str"/>
      <c r="AC400" s="37" t="str"/>
      <c r="AD400" s="37" t="str"/>
      <c r="AE400" s="37" t="str"/>
      <c r="AF400" s="37" t="str"/>
      <c r="AG400" s="37" t="str"/>
      <c r="AH400" s="37" t="str"/>
      <c r="AI400" s="37" t="str"/>
      <c r="AJ400" s="37" t="str"/>
      <c r="AK400" s="37" t="str"/>
      <c r="AL400" s="37" t="str"/>
      <c r="AM400" s="37" t="str"/>
      <c r="AN400" s="37" t="str"/>
      <c r="AO400" s="37" t="str"/>
      <c r="AP400" s="37" t="str"/>
      <c r="AQ400" s="37" t="str"/>
      <c r="AR400" s="37" t="str"/>
      <c r="AS400" s="37" t="str"/>
      <c r="AT400" s="37" t="str"/>
      <c r="AU400" s="37" t="str"/>
      <c r="AV400" s="37" t="str"/>
      <c r="AW400" s="37" t="str"/>
      <c r="AX400" s="37" t="str"/>
      <c r="AY400" s="37" t="str"/>
      <c r="AZ400" s="37" t="str"/>
      <c r="BA400" s="37" t="str"/>
      <c r="BB400" s="37" t="str"/>
      <c r="BC400" s="37" t="str"/>
      <c r="BD400" s="37" t="str"/>
      <c r="BE400" s="37" t="str"/>
      <c r="BF400" s="37" t="str"/>
      <c r="BG400" s="37" t="str"/>
      <c r="BH400" s="37" t="str"/>
      <c r="BI400" s="37" t="str"/>
      <c r="BJ400" s="37" t="str"/>
      <c r="BK400" s="37" t="str"/>
      <c r="BL400" s="37" t="str"/>
      <c r="BM400" s="37" t="str"/>
      <c r="BN400" s="37" t="str"/>
      <c r="BO400" s="37" t="str"/>
      <c r="BP400" s="37" t="str"/>
      <c r="BQ400" s="37" t="str"/>
      <c r="BR400" s="37" t="str"/>
      <c r="BS400" s="37" t="str"/>
      <c r="BT400" s="37" t="str"/>
      <c r="BU400" s="37" t="str"/>
      <c r="BV400" s="37" t="str"/>
      <c r="BW400" s="37" t="str"/>
      <c r="BX400" s="37" t="str"/>
      <c r="BY400" s="37" t="str"/>
      <c r="BZ400" s="37" t="str"/>
      <c r="CA400" s="37" t="str"/>
      <c r="CB400" s="37" t="str"/>
      <c r="CC400" s="37" t="str"/>
      <c r="CD400" s="37" t="str"/>
      <c r="CE400" s="37" t="str"/>
      <c r="CF400" s="37" t="str"/>
      <c r="CG400" s="37" t="str"/>
      <c r="CH400" s="37" t="str"/>
      <c r="CI400" s="37" t="str"/>
      <c r="CJ400" s="37" t="str"/>
      <c r="CK400" s="37" t="str"/>
      <c r="CL400" s="37" t="str"/>
      <c r="CM400" s="37" t="str"/>
      <c r="CN400" s="37" t="str"/>
      <c r="CO400" s="37" t="str"/>
      <c r="CP400" s="37" t="str"/>
      <c r="CQ400" s="37" t="str"/>
      <c r="CR400" s="37" t="str"/>
      <c r="CS400" s="37" t="str"/>
      <c r="CT400" s="37" t="str"/>
      <c r="CU400" s="37" t="str"/>
      <c r="CV400" s="37" t="str"/>
      <c r="CW400" s="37" t="str"/>
      <c r="CX400" s="37" t="str"/>
      <c r="CY400" s="37" t="str"/>
      <c r="CZ400" s="37" t="str"/>
      <c r="DA400" s="37" t="str"/>
      <c r="DB400" s="37" t="str"/>
      <c r="DC400" s="37" t="str"/>
      <c r="DD400" s="37" t="str"/>
      <c r="DE400" s="37" t="str"/>
      <c r="DF400" s="37" t="str"/>
      <c r="DG400" s="37" t="str"/>
      <c r="DH400" s="37" t="str"/>
      <c r="DI400" s="37" t="str"/>
      <c r="DJ400" s="37" t="str"/>
      <c r="DK400" s="37" t="str"/>
      <c r="DL400" s="37" t="str"/>
      <c r="DM400" s="37" t="str"/>
      <c r="DN400" s="37" t="str"/>
      <c r="DO400" s="37" t="str"/>
      <c r="DP400" s="37" t="str"/>
      <c r="DQ400" s="37" t="str"/>
      <c r="DR400" s="37" t="str"/>
      <c r="DS400" s="37" t="str"/>
      <c r="DT400" s="37" t="str"/>
      <c r="DU400" s="37" t="str"/>
      <c r="DV400" s="37" t="str"/>
      <c r="DW400" s="37" t="str"/>
      <c r="DX400" s="37" t="str"/>
      <c r="DY400" s="37" t="str"/>
      <c r="DZ400" s="37" t="str"/>
      <c r="EA400" s="37" t="str"/>
      <c r="EB400" s="37" t="str"/>
      <c r="EC400" s="37" t="str"/>
      <c r="ED400" s="37" t="str"/>
      <c r="EE400" s="37" t="str"/>
      <c r="EF400" s="37" t="str"/>
      <c r="EG400" s="37" t="str"/>
      <c r="EH400" s="37" t="str"/>
      <c r="EI400" s="37" t="str"/>
      <c r="EJ400" s="37" t="str"/>
      <c r="EK400" s="37" t="str"/>
      <c r="EL400" s="37" t="str"/>
      <c r="EM400" s="37" t="str"/>
    </row>
    <row r="401">
      <c r="B401" s="37" t="str"/>
      <c r="C401" s="37" t="str"/>
      <c r="D401" s="37" t="str"/>
      <c r="E401" s="37" t="str"/>
      <c r="F401" s="37" t="str"/>
      <c r="G401" s="37" t="str"/>
      <c r="H401" s="37" t="str"/>
      <c r="I401" s="37" t="str"/>
      <c r="J401" s="37" t="str"/>
      <c r="K401" s="37" t="str"/>
      <c r="L401" s="37" t="str"/>
      <c r="M401" s="37" t="str"/>
      <c r="N401" s="37" t="str"/>
      <c r="O401" s="37" t="str"/>
      <c r="P401" s="37" t="str"/>
      <c r="Q401" s="37" t="str"/>
      <c r="R401" s="37" t="str"/>
      <c r="S401" s="37" t="str"/>
      <c r="T401" s="37" t="str"/>
      <c r="U401" s="37" t="str"/>
      <c r="V401" s="37" t="str"/>
      <c r="W401" s="37" t="str"/>
      <c r="X401" s="37" t="str"/>
      <c r="Y401" s="37" t="str"/>
      <c r="Z401" s="37" t="str"/>
      <c r="AA401" s="37" t="str"/>
      <c r="AB401" s="37" t="str"/>
      <c r="AC401" s="37" t="str"/>
      <c r="AD401" s="37" t="str"/>
      <c r="AE401" s="37" t="str"/>
      <c r="AF401" s="37" t="str"/>
      <c r="AG401" s="37" t="str"/>
      <c r="AH401" s="37" t="str"/>
      <c r="AI401" s="37" t="str"/>
      <c r="AJ401" s="37" t="str"/>
      <c r="AK401" s="37" t="str"/>
      <c r="AL401" s="37" t="str"/>
      <c r="AM401" s="37" t="str"/>
      <c r="AN401" s="37" t="str"/>
      <c r="AO401" s="37" t="str"/>
      <c r="AP401" s="37" t="str"/>
      <c r="AQ401" s="37" t="str"/>
      <c r="AR401" s="37" t="str"/>
      <c r="AS401" s="37" t="str"/>
      <c r="AT401" s="37" t="str"/>
      <c r="AU401" s="37" t="str"/>
      <c r="AV401" s="37" t="str"/>
      <c r="AW401" s="37" t="str"/>
      <c r="AX401" s="37" t="str"/>
      <c r="AY401" s="37" t="str"/>
      <c r="AZ401" s="37" t="str"/>
      <c r="BA401" s="37" t="str"/>
      <c r="BB401" s="37" t="str"/>
      <c r="BC401" s="37" t="str"/>
      <c r="BD401" s="37" t="str"/>
      <c r="BE401" s="37" t="str"/>
      <c r="BF401" s="37" t="str"/>
      <c r="BG401" s="37" t="str"/>
      <c r="BH401" s="37" t="str"/>
      <c r="BI401" s="37" t="str"/>
      <c r="BJ401" s="37" t="str"/>
      <c r="BK401" s="37" t="str"/>
      <c r="BL401" s="37" t="str"/>
      <c r="BM401" s="37" t="str"/>
      <c r="BN401" s="37" t="str"/>
      <c r="BO401" s="37" t="str"/>
      <c r="BP401" s="37" t="str"/>
      <c r="BQ401" s="37" t="str"/>
      <c r="BR401" s="37" t="str"/>
      <c r="BS401" s="37" t="str"/>
      <c r="BT401" s="37" t="str"/>
      <c r="BU401" s="37" t="str"/>
      <c r="BV401" s="37" t="str"/>
      <c r="BW401" s="37" t="str"/>
      <c r="BX401" s="37" t="str"/>
      <c r="BY401" s="37" t="str"/>
      <c r="BZ401" s="37" t="str"/>
      <c r="CA401" s="37" t="str"/>
      <c r="CB401" s="37" t="str"/>
      <c r="CC401" s="37" t="str"/>
      <c r="CD401" s="37" t="str"/>
      <c r="CE401" s="37" t="str"/>
      <c r="CF401" s="37" t="str"/>
      <c r="CG401" s="37" t="str"/>
      <c r="CH401" s="37" t="str"/>
      <c r="CI401" s="37" t="str"/>
      <c r="CJ401" s="37" t="str"/>
      <c r="CK401" s="37" t="str"/>
      <c r="CL401" s="37" t="str"/>
      <c r="CM401" s="37" t="str"/>
      <c r="CN401" s="37" t="str"/>
      <c r="CO401" s="37" t="str"/>
      <c r="CP401" s="37" t="str"/>
      <c r="CQ401" s="37" t="str"/>
      <c r="CR401" s="37" t="str"/>
      <c r="CS401" s="37" t="str"/>
      <c r="CT401" s="37" t="str"/>
      <c r="CU401" s="37" t="str"/>
      <c r="CV401" s="37" t="str"/>
      <c r="CW401" s="37" t="str"/>
      <c r="CX401" s="37" t="str"/>
      <c r="CY401" s="37" t="str"/>
      <c r="CZ401" s="37" t="str"/>
      <c r="DA401" s="37" t="str"/>
      <c r="DB401" s="37" t="str"/>
      <c r="DC401" s="37" t="str"/>
      <c r="DD401" s="37" t="str"/>
      <c r="DE401" s="37" t="str"/>
      <c r="DF401" s="37" t="str"/>
      <c r="DG401" s="37" t="str"/>
      <c r="DH401" s="37" t="str"/>
      <c r="DI401" s="37" t="str"/>
      <c r="DJ401" s="37" t="str"/>
      <c r="DK401" s="37" t="str"/>
      <c r="DL401" s="37" t="str"/>
      <c r="DM401" s="37" t="str"/>
      <c r="DN401" s="37" t="str"/>
      <c r="DO401" s="37" t="str"/>
      <c r="DP401" s="37" t="str"/>
      <c r="DQ401" s="37" t="str"/>
      <c r="DR401" s="37" t="str"/>
      <c r="DS401" s="37" t="str"/>
      <c r="DT401" s="37" t="str"/>
      <c r="DU401" s="37" t="str"/>
      <c r="DV401" s="37" t="str"/>
      <c r="DW401" s="37" t="str"/>
      <c r="DX401" s="37" t="str"/>
      <c r="DY401" s="37" t="str"/>
      <c r="DZ401" s="37" t="str"/>
      <c r="EA401" s="37" t="str"/>
      <c r="EB401" s="37" t="str"/>
      <c r="EC401" s="37" t="str"/>
      <c r="ED401" s="37" t="str"/>
      <c r="EE401" s="37" t="str"/>
      <c r="EF401" s="37" t="str"/>
      <c r="EG401" s="37" t="str"/>
      <c r="EH401" s="37" t="str"/>
      <c r="EI401" s="37" t="str"/>
      <c r="EJ401" s="37" t="str"/>
      <c r="EK401" s="37" t="str"/>
      <c r="EL401" s="37" t="str"/>
      <c r="EM401" s="37" t="str"/>
    </row>
    <row r="402">
      <c r="B402" s="37" t="str"/>
      <c r="C402" s="37" t="str"/>
      <c r="D402" s="37" t="str"/>
      <c r="E402" s="37" t="str"/>
      <c r="F402" s="37" t="str"/>
      <c r="G402" s="37" t="str"/>
      <c r="H402" s="37" t="str"/>
      <c r="I402" s="37" t="str"/>
      <c r="J402" s="37" t="str"/>
      <c r="K402" s="37" t="str"/>
      <c r="L402" s="37" t="str"/>
      <c r="M402" s="37" t="str"/>
      <c r="N402" s="37" t="str"/>
      <c r="O402" s="37" t="str"/>
      <c r="P402" s="37" t="str"/>
      <c r="Q402" s="37" t="str"/>
      <c r="R402" s="37" t="str"/>
      <c r="S402" s="37" t="str"/>
      <c r="T402" s="37" t="str"/>
      <c r="U402" s="37" t="str"/>
      <c r="V402" s="37" t="str"/>
      <c r="W402" s="37" t="str"/>
      <c r="X402" s="37" t="str"/>
      <c r="Y402" s="37" t="str"/>
      <c r="Z402" s="37" t="str"/>
      <c r="AA402" s="37" t="str"/>
      <c r="AB402" s="37" t="str"/>
      <c r="AC402" s="37" t="str"/>
      <c r="AD402" s="37" t="str"/>
      <c r="AE402" s="37" t="str"/>
      <c r="AF402" s="37" t="str"/>
      <c r="AG402" s="37" t="str"/>
      <c r="AH402" s="37" t="str"/>
      <c r="AI402" s="37" t="str"/>
      <c r="AJ402" s="37" t="str"/>
      <c r="AK402" s="37" t="str"/>
      <c r="AL402" s="37" t="str"/>
      <c r="AM402" s="37" t="str"/>
      <c r="AN402" s="37" t="str"/>
      <c r="AO402" s="37" t="str"/>
      <c r="AP402" s="37" t="str"/>
      <c r="AQ402" s="37" t="str"/>
      <c r="AR402" s="37" t="str"/>
      <c r="AS402" s="37" t="str"/>
      <c r="AT402" s="37" t="str"/>
      <c r="AU402" s="37" t="str"/>
      <c r="AV402" s="37" t="str"/>
      <c r="AW402" s="37" t="str"/>
      <c r="AX402" s="37" t="str"/>
      <c r="AY402" s="37" t="str"/>
      <c r="AZ402" s="37" t="str"/>
      <c r="BA402" s="37" t="str"/>
      <c r="BB402" s="37" t="str"/>
      <c r="BC402" s="37" t="str"/>
      <c r="BD402" s="37" t="str"/>
      <c r="BE402" s="37" t="str"/>
      <c r="BF402" s="37" t="str"/>
      <c r="BG402" s="37" t="str"/>
      <c r="BH402" s="37" t="str"/>
      <c r="BI402" s="37" t="str"/>
      <c r="BJ402" s="37" t="str"/>
      <c r="BK402" s="37" t="str"/>
      <c r="BL402" s="37" t="str"/>
      <c r="BM402" s="37" t="str"/>
      <c r="BN402" s="37" t="str"/>
      <c r="BO402" s="37" t="str"/>
      <c r="BP402" s="37" t="str"/>
      <c r="BQ402" s="37" t="str"/>
      <c r="BR402" s="37" t="str"/>
      <c r="BS402" s="37" t="str"/>
      <c r="BT402" s="37" t="str"/>
      <c r="BU402" s="37" t="str"/>
      <c r="BV402" s="37" t="str"/>
      <c r="BW402" s="37" t="str"/>
      <c r="BX402" s="37" t="str"/>
      <c r="BY402" s="37" t="str"/>
      <c r="BZ402" s="37" t="str"/>
      <c r="CA402" s="37" t="str"/>
      <c r="CB402" s="37" t="str"/>
      <c r="CC402" s="37" t="str"/>
      <c r="CD402" s="37" t="str"/>
      <c r="CE402" s="37" t="str"/>
      <c r="CF402" s="37" t="str"/>
      <c r="CG402" s="37" t="str"/>
      <c r="CH402" s="37" t="str"/>
      <c r="CI402" s="37" t="str"/>
      <c r="CJ402" s="37" t="str"/>
      <c r="CK402" s="37" t="str"/>
      <c r="CL402" s="37" t="str"/>
      <c r="CM402" s="37" t="str"/>
      <c r="CN402" s="37" t="str"/>
      <c r="CO402" s="37" t="str"/>
      <c r="CP402" s="37" t="str"/>
      <c r="CQ402" s="37" t="str"/>
      <c r="CR402" s="37" t="str"/>
      <c r="CS402" s="37" t="str"/>
      <c r="CT402" s="37" t="str"/>
      <c r="CU402" s="37" t="str"/>
      <c r="CV402" s="37" t="str"/>
      <c r="CW402" s="37" t="str"/>
      <c r="CX402" s="37" t="str"/>
      <c r="CY402" s="37" t="str"/>
      <c r="CZ402" s="37" t="str"/>
      <c r="DA402" s="37" t="str"/>
      <c r="DB402" s="37" t="str"/>
      <c r="DC402" s="37" t="str"/>
      <c r="DD402" s="37" t="str"/>
      <c r="DE402" s="37" t="str"/>
      <c r="DF402" s="37" t="str"/>
      <c r="DG402" s="37" t="str"/>
      <c r="DH402" s="37" t="str"/>
      <c r="DI402" s="37" t="str"/>
      <c r="DJ402" s="37" t="str"/>
      <c r="DK402" s="37" t="str"/>
      <c r="DL402" s="37" t="str"/>
      <c r="DM402" s="37" t="str"/>
      <c r="DN402" s="37" t="str"/>
      <c r="DO402" s="37" t="str"/>
      <c r="DP402" s="37" t="str"/>
      <c r="DQ402" s="37" t="str"/>
      <c r="DR402" s="37" t="str"/>
      <c r="DS402" s="37" t="str"/>
      <c r="DT402" s="37" t="str"/>
      <c r="DU402" s="37" t="str"/>
      <c r="DV402" s="37" t="str"/>
      <c r="DW402" s="37" t="str"/>
      <c r="DX402" s="37" t="str"/>
      <c r="DY402" s="37" t="str"/>
      <c r="DZ402" s="37" t="str"/>
      <c r="EA402" s="37" t="str"/>
      <c r="EB402" s="37" t="str"/>
      <c r="EC402" s="37" t="str"/>
      <c r="ED402" s="37" t="str"/>
      <c r="EE402" s="37" t="str"/>
      <c r="EF402" s="37" t="str"/>
      <c r="EG402" s="37" t="str"/>
      <c r="EH402" s="37" t="str"/>
      <c r="EI402" s="37" t="str"/>
      <c r="EJ402" s="37" t="str"/>
      <c r="EK402" s="37" t="str"/>
      <c r="EL402" s="37" t="str"/>
      <c r="EM402" s="37" t="str"/>
    </row>
    <row r="403">
      <c r="B403" s="37" t="str"/>
      <c r="C403" s="37" t="str"/>
      <c r="D403" s="37" t="str"/>
      <c r="E403" s="37" t="str"/>
      <c r="F403" s="37" t="str"/>
      <c r="G403" s="37" t="str"/>
      <c r="H403" s="37" t="str"/>
      <c r="I403" s="37" t="str"/>
      <c r="J403" s="37" t="str"/>
      <c r="K403" s="37" t="str"/>
      <c r="L403" s="37" t="str"/>
      <c r="M403" s="37" t="str"/>
      <c r="N403" s="37" t="str"/>
      <c r="O403" s="37" t="str"/>
      <c r="P403" s="37" t="str"/>
      <c r="Q403" s="37" t="str"/>
      <c r="R403" s="37" t="str"/>
      <c r="S403" s="37" t="str"/>
      <c r="T403" s="37" t="str"/>
      <c r="U403" s="37" t="str"/>
      <c r="V403" s="37" t="str"/>
      <c r="W403" s="37" t="str"/>
      <c r="X403" s="37" t="str"/>
      <c r="Y403" s="37" t="str"/>
      <c r="Z403" s="37" t="str"/>
      <c r="AA403" s="37" t="str"/>
      <c r="AB403" s="37" t="str"/>
      <c r="AC403" s="37" t="str"/>
      <c r="AD403" s="37" t="str"/>
      <c r="AE403" s="37" t="str"/>
      <c r="AF403" s="37" t="str"/>
      <c r="AG403" s="37" t="str"/>
      <c r="AH403" s="37" t="str"/>
      <c r="AI403" s="37" t="str"/>
      <c r="AJ403" s="37" t="str"/>
      <c r="AK403" s="37" t="str"/>
      <c r="AL403" s="37" t="str"/>
      <c r="AM403" s="37" t="str"/>
      <c r="AN403" s="37" t="str"/>
      <c r="AO403" s="37" t="str"/>
      <c r="AP403" s="37" t="str"/>
      <c r="AQ403" s="37" t="str"/>
      <c r="AR403" s="37" t="str"/>
      <c r="AS403" s="37" t="str"/>
      <c r="AT403" s="37" t="str"/>
      <c r="AU403" s="37" t="str"/>
      <c r="AV403" s="37" t="str"/>
      <c r="AW403" s="37" t="str"/>
      <c r="AX403" s="37" t="str"/>
      <c r="AY403" s="37" t="str"/>
      <c r="AZ403" s="37" t="str"/>
      <c r="BA403" s="37" t="str"/>
      <c r="BB403" s="37" t="str"/>
      <c r="BC403" s="37" t="str"/>
      <c r="BD403" s="37" t="str"/>
      <c r="BE403" s="37" t="str"/>
      <c r="BF403" s="37" t="str"/>
      <c r="BG403" s="37" t="str"/>
      <c r="BH403" s="37" t="str"/>
      <c r="BI403" s="37" t="str"/>
      <c r="BJ403" s="37" t="str"/>
      <c r="BK403" s="37" t="str"/>
      <c r="BL403" s="37" t="str"/>
      <c r="BM403" s="37" t="str"/>
      <c r="BN403" s="37" t="str"/>
      <c r="BO403" s="37" t="str"/>
      <c r="BP403" s="37" t="str"/>
      <c r="BQ403" s="37" t="str"/>
      <c r="BR403" s="37" t="str"/>
      <c r="BS403" s="37" t="str"/>
      <c r="BT403" s="37" t="str"/>
      <c r="BU403" s="37" t="str"/>
      <c r="BV403" s="37" t="str"/>
      <c r="BW403" s="37" t="str"/>
      <c r="BX403" s="37" t="str"/>
      <c r="BY403" s="37" t="str"/>
      <c r="BZ403" s="37" t="str"/>
      <c r="CA403" s="37" t="str"/>
      <c r="CB403" s="37" t="str"/>
      <c r="CC403" s="37" t="str"/>
      <c r="CD403" s="37" t="str"/>
      <c r="CE403" s="37" t="str"/>
      <c r="CF403" s="37" t="str"/>
      <c r="CG403" s="37" t="str"/>
      <c r="CH403" s="37" t="str"/>
      <c r="CI403" s="37" t="str"/>
      <c r="CJ403" s="37" t="str"/>
      <c r="CK403" s="37" t="str"/>
      <c r="CL403" s="37" t="str"/>
      <c r="CM403" s="37" t="str"/>
      <c r="CN403" s="37" t="str"/>
      <c r="CO403" s="37" t="str"/>
      <c r="CP403" s="37" t="str"/>
      <c r="CQ403" s="37" t="str"/>
      <c r="CR403" s="37" t="str"/>
      <c r="CS403" s="37" t="str"/>
      <c r="CT403" s="37" t="str"/>
      <c r="CU403" s="37" t="str"/>
      <c r="CV403" s="37" t="str"/>
      <c r="CW403" s="37" t="str"/>
      <c r="CX403" s="37" t="str"/>
      <c r="CY403" s="37" t="str"/>
      <c r="CZ403" s="37" t="str"/>
      <c r="DA403" s="37" t="str"/>
      <c r="DB403" s="37" t="str"/>
      <c r="DC403" s="37" t="str"/>
      <c r="DD403" s="37" t="str"/>
      <c r="DE403" s="37" t="str"/>
      <c r="DF403" s="37" t="str"/>
      <c r="DG403" s="37" t="str"/>
      <c r="DH403" s="37" t="str"/>
      <c r="DI403" s="37" t="str"/>
      <c r="DJ403" s="37" t="str"/>
      <c r="DK403" s="37" t="str"/>
      <c r="DL403" s="37" t="str"/>
      <c r="DM403" s="37" t="str"/>
      <c r="DN403" s="37" t="str"/>
      <c r="DO403" s="37" t="str"/>
      <c r="DP403" s="37" t="str"/>
      <c r="DQ403" s="37" t="str"/>
      <c r="DR403" s="37" t="str"/>
      <c r="DS403" s="37" t="str"/>
      <c r="DT403" s="37" t="str"/>
      <c r="DU403" s="37" t="str"/>
      <c r="DV403" s="37" t="str"/>
      <c r="DW403" s="37" t="str"/>
      <c r="DX403" s="37" t="str"/>
      <c r="DY403" s="37" t="str"/>
      <c r="DZ403" s="37" t="str"/>
      <c r="EA403" s="37" t="str"/>
      <c r="EB403" s="37" t="str"/>
      <c r="EC403" s="37" t="str"/>
      <c r="ED403" s="37" t="str"/>
      <c r="EE403" s="37" t="str"/>
      <c r="EF403" s="37" t="str"/>
      <c r="EG403" s="37" t="str"/>
      <c r="EH403" s="37" t="str"/>
      <c r="EI403" s="37" t="str"/>
      <c r="EJ403" s="37" t="str"/>
      <c r="EK403" s="37" t="str"/>
      <c r="EL403" s="37" t="str"/>
      <c r="EM403" s="37" t="str"/>
    </row>
    <row r="404">
      <c r="B404" s="37" t="str"/>
      <c r="C404" s="37" t="str"/>
      <c r="D404" s="37" t="str"/>
      <c r="E404" s="37" t="str"/>
      <c r="F404" s="37" t="str"/>
      <c r="G404" s="37" t="str"/>
      <c r="H404" s="37" t="str"/>
      <c r="I404" s="37" t="str"/>
      <c r="J404" s="37" t="str"/>
      <c r="K404" s="37" t="str"/>
      <c r="L404" s="37" t="str"/>
      <c r="M404" s="37" t="str"/>
      <c r="N404" s="37" t="str"/>
      <c r="O404" s="37" t="str"/>
      <c r="P404" s="37" t="str"/>
      <c r="Q404" s="37" t="str"/>
      <c r="R404" s="37" t="str"/>
      <c r="S404" s="37" t="str"/>
      <c r="T404" s="37" t="str"/>
      <c r="U404" s="37" t="str"/>
      <c r="V404" s="37" t="str"/>
      <c r="W404" s="37" t="str"/>
      <c r="X404" s="37" t="str"/>
      <c r="Y404" s="37" t="str"/>
      <c r="Z404" s="37" t="str"/>
      <c r="AA404" s="37" t="str"/>
      <c r="AB404" s="37" t="str"/>
      <c r="AC404" s="37" t="str"/>
      <c r="AD404" s="37" t="str"/>
      <c r="AE404" s="37" t="str"/>
      <c r="AF404" s="37" t="str"/>
      <c r="AG404" s="37" t="str"/>
      <c r="AH404" s="37" t="str"/>
      <c r="AI404" s="37" t="str"/>
      <c r="AJ404" s="37" t="str"/>
      <c r="AK404" s="37" t="str"/>
      <c r="AL404" s="37" t="str"/>
      <c r="AM404" s="37" t="str"/>
      <c r="AN404" s="37" t="str"/>
      <c r="AO404" s="37" t="str"/>
      <c r="AP404" s="37" t="str"/>
      <c r="AQ404" s="37" t="str"/>
      <c r="AR404" s="37" t="str"/>
      <c r="AS404" s="37" t="str"/>
      <c r="AT404" s="37" t="str"/>
      <c r="AU404" s="37" t="str"/>
      <c r="AV404" s="37" t="str"/>
      <c r="AW404" s="37" t="str"/>
      <c r="AX404" s="37" t="str"/>
      <c r="AY404" s="37" t="str"/>
      <c r="AZ404" s="37" t="str"/>
      <c r="BA404" s="37" t="str"/>
      <c r="BB404" s="37" t="str"/>
      <c r="BC404" s="37" t="str"/>
      <c r="BD404" s="37" t="str"/>
      <c r="BE404" s="37" t="str"/>
      <c r="BF404" s="37" t="str"/>
      <c r="BG404" s="37" t="str"/>
      <c r="BH404" s="37" t="str"/>
      <c r="BI404" s="37" t="str"/>
      <c r="BJ404" s="37" t="str"/>
      <c r="BK404" s="37" t="str"/>
      <c r="BL404" s="37" t="str"/>
      <c r="BM404" s="37" t="str"/>
      <c r="BN404" s="37" t="str"/>
      <c r="BO404" s="37" t="str"/>
      <c r="BP404" s="37" t="str"/>
      <c r="BQ404" s="37" t="str"/>
      <c r="BR404" s="37" t="str"/>
      <c r="BS404" s="37" t="str"/>
      <c r="BT404" s="37" t="str"/>
      <c r="BU404" s="37" t="str"/>
      <c r="BV404" s="37" t="str"/>
      <c r="BW404" s="37" t="str"/>
      <c r="BX404" s="37" t="str"/>
      <c r="BY404" s="37" t="str"/>
      <c r="BZ404" s="37" t="str"/>
      <c r="CA404" s="37" t="str"/>
      <c r="CB404" s="37" t="str"/>
      <c r="CC404" s="37" t="str"/>
      <c r="CD404" s="37" t="str"/>
      <c r="CE404" s="37" t="str"/>
      <c r="CF404" s="37" t="str"/>
      <c r="CG404" s="37" t="str"/>
      <c r="CH404" s="37" t="str"/>
      <c r="CI404" s="37" t="str"/>
      <c r="CJ404" s="37" t="str"/>
      <c r="CK404" s="37" t="str"/>
      <c r="CL404" s="37" t="str"/>
      <c r="CM404" s="37" t="str"/>
      <c r="CN404" s="37" t="str"/>
      <c r="CO404" s="37" t="str"/>
      <c r="CP404" s="37" t="str"/>
      <c r="CQ404" s="37" t="str"/>
      <c r="CR404" s="37" t="str"/>
      <c r="CS404" s="37" t="str"/>
      <c r="CT404" s="37" t="str"/>
      <c r="CU404" s="37" t="str"/>
      <c r="CV404" s="37" t="str"/>
      <c r="CW404" s="37" t="str"/>
      <c r="CX404" s="37" t="str"/>
      <c r="CY404" s="37" t="str"/>
      <c r="CZ404" s="37" t="str"/>
      <c r="DA404" s="37" t="str"/>
      <c r="DB404" s="37" t="str"/>
      <c r="DC404" s="37" t="str"/>
      <c r="DD404" s="37" t="str"/>
      <c r="DE404" s="37" t="str"/>
      <c r="DF404" s="37" t="str"/>
      <c r="DG404" s="37" t="str"/>
      <c r="DH404" s="37" t="str"/>
      <c r="DI404" s="37" t="str"/>
      <c r="DJ404" s="37" t="str"/>
      <c r="DK404" s="37" t="str"/>
      <c r="DL404" s="37" t="str"/>
      <c r="DM404" s="37" t="str"/>
      <c r="DN404" s="37" t="str"/>
      <c r="DO404" s="37" t="str"/>
      <c r="DP404" s="37" t="str"/>
      <c r="DQ404" s="37" t="str"/>
      <c r="DR404" s="37" t="str"/>
      <c r="DS404" s="37" t="str"/>
      <c r="DT404" s="37" t="str"/>
      <c r="DU404" s="37" t="str"/>
      <c r="DV404" s="37" t="str"/>
      <c r="DW404" s="37" t="str"/>
      <c r="DX404" s="37" t="str"/>
      <c r="DY404" s="37" t="str"/>
      <c r="DZ404" s="37" t="str"/>
      <c r="EA404" s="37" t="str"/>
      <c r="EB404" s="37" t="str"/>
      <c r="EC404" s="37" t="str"/>
      <c r="ED404" s="37" t="str"/>
      <c r="EE404" s="37" t="str"/>
      <c r="EF404" s="37" t="str"/>
      <c r="EG404" s="37" t="str"/>
      <c r="EH404" s="37" t="str"/>
      <c r="EI404" s="37" t="str"/>
      <c r="EJ404" s="37" t="str"/>
      <c r="EK404" s="37" t="str"/>
      <c r="EL404" s="37" t="str"/>
      <c r="EM404" s="37" t="str"/>
    </row>
    <row r="405">
      <c r="B405" s="37" t="str"/>
      <c r="C405" s="37" t="str"/>
      <c r="D405" s="37" t="str"/>
      <c r="E405" s="37" t="str"/>
      <c r="F405" s="37" t="str"/>
      <c r="G405" s="37" t="str"/>
      <c r="H405" s="37" t="str"/>
      <c r="I405" s="37" t="str"/>
      <c r="J405" s="37" t="str"/>
      <c r="K405" s="37" t="str"/>
      <c r="L405" s="37" t="str"/>
      <c r="M405" s="37" t="str"/>
      <c r="N405" s="37" t="str"/>
      <c r="O405" s="37" t="str"/>
      <c r="P405" s="37" t="str"/>
      <c r="Q405" s="37" t="str"/>
      <c r="R405" s="37" t="str"/>
      <c r="S405" s="37" t="str"/>
      <c r="T405" s="37" t="str"/>
      <c r="U405" s="37" t="str"/>
      <c r="V405" s="37" t="str"/>
      <c r="W405" s="37" t="str"/>
      <c r="X405" s="37" t="str"/>
      <c r="Y405" s="37" t="str"/>
      <c r="Z405" s="37" t="str"/>
      <c r="AA405" s="37" t="str"/>
      <c r="AB405" s="37" t="str"/>
      <c r="AC405" s="37" t="str"/>
      <c r="AD405" s="37" t="str"/>
      <c r="AE405" s="37" t="str"/>
      <c r="AF405" s="37" t="str"/>
      <c r="AG405" s="37" t="str"/>
      <c r="AH405" s="37" t="str"/>
      <c r="AI405" s="37" t="str"/>
      <c r="AJ405" s="37" t="str"/>
      <c r="AK405" s="37" t="str"/>
      <c r="AL405" s="37" t="str"/>
      <c r="AM405" s="37" t="str"/>
      <c r="AN405" s="37" t="str"/>
      <c r="AO405" s="37" t="str"/>
      <c r="AP405" s="37" t="str"/>
      <c r="AQ405" s="37" t="str"/>
      <c r="AR405" s="37" t="str"/>
      <c r="AS405" s="37" t="str"/>
      <c r="AT405" s="37" t="str"/>
      <c r="AU405" s="37" t="str"/>
      <c r="AV405" s="37" t="str"/>
      <c r="AW405" s="37" t="str"/>
      <c r="AX405" s="37" t="str"/>
      <c r="AY405" s="37" t="str"/>
      <c r="AZ405" s="37" t="str"/>
      <c r="BA405" s="37" t="str"/>
      <c r="BB405" s="37" t="str"/>
      <c r="BC405" s="37" t="str"/>
      <c r="BD405" s="37" t="str"/>
      <c r="BE405" s="37" t="str"/>
      <c r="BF405" s="37" t="str"/>
      <c r="BG405" s="37" t="str"/>
      <c r="BH405" s="37" t="str"/>
      <c r="BI405" s="37" t="str"/>
      <c r="BJ405" s="37" t="str"/>
      <c r="BK405" s="37" t="str"/>
      <c r="BL405" s="37" t="str"/>
      <c r="BM405" s="37" t="str"/>
      <c r="BN405" s="37" t="str"/>
      <c r="BO405" s="37" t="str"/>
      <c r="BP405" s="37" t="str"/>
      <c r="BQ405" s="37" t="str"/>
      <c r="BR405" s="37" t="str"/>
      <c r="BS405" s="37" t="str"/>
      <c r="BT405" s="37" t="str"/>
      <c r="BU405" s="37" t="str"/>
      <c r="BV405" s="37" t="str"/>
      <c r="BW405" s="37" t="str"/>
      <c r="BX405" s="37" t="str"/>
      <c r="BY405" s="37" t="str"/>
      <c r="BZ405" s="37" t="str"/>
      <c r="CA405" s="37" t="str"/>
      <c r="CB405" s="37" t="str"/>
      <c r="CC405" s="37" t="str"/>
      <c r="CD405" s="37" t="str"/>
      <c r="CE405" s="37" t="str"/>
      <c r="CF405" s="37" t="str"/>
      <c r="CG405" s="37" t="str"/>
      <c r="CH405" s="37" t="str"/>
      <c r="CI405" s="37" t="str"/>
      <c r="CJ405" s="37" t="str"/>
      <c r="CK405" s="37" t="str"/>
      <c r="CL405" s="37" t="str"/>
      <c r="CM405" s="37" t="str"/>
      <c r="CN405" s="37" t="str"/>
      <c r="CO405" s="37" t="str"/>
      <c r="CP405" s="37" t="str"/>
      <c r="CQ405" s="37" t="str"/>
      <c r="CR405" s="37" t="str"/>
      <c r="CS405" s="37" t="str"/>
      <c r="CT405" s="37" t="str"/>
      <c r="CU405" s="37" t="str"/>
      <c r="CV405" s="37" t="str"/>
      <c r="CW405" s="37" t="str"/>
      <c r="CX405" s="37" t="str"/>
      <c r="CY405" s="37" t="str"/>
      <c r="CZ405" s="37" t="str"/>
      <c r="DA405" s="37" t="str"/>
      <c r="DB405" s="37" t="str"/>
      <c r="DC405" s="37" t="str"/>
      <c r="DD405" s="37" t="str"/>
      <c r="DE405" s="37" t="str"/>
      <c r="DF405" s="37" t="str"/>
      <c r="DG405" s="37" t="str"/>
      <c r="DH405" s="37" t="str"/>
      <c r="DI405" s="37" t="str"/>
      <c r="DJ405" s="37" t="str"/>
      <c r="DK405" s="37" t="str"/>
      <c r="DL405" s="37" t="str"/>
      <c r="DM405" s="37" t="str"/>
      <c r="DN405" s="37" t="str"/>
      <c r="DO405" s="37" t="str"/>
      <c r="DP405" s="37" t="str"/>
      <c r="DQ405" s="37" t="str"/>
      <c r="DR405" s="37" t="str"/>
      <c r="DS405" s="37" t="str"/>
      <c r="DT405" s="37" t="str"/>
      <c r="DU405" s="37" t="str"/>
      <c r="DV405" s="37" t="str"/>
      <c r="DW405" s="37" t="str"/>
      <c r="DX405" s="37" t="str"/>
      <c r="DY405" s="37" t="str"/>
      <c r="DZ405" s="37" t="str"/>
      <c r="EA405" s="37" t="str"/>
      <c r="EB405" s="37" t="str"/>
      <c r="EC405" s="37" t="str"/>
      <c r="ED405" s="37" t="str"/>
      <c r="EE405" s="37" t="str"/>
      <c r="EF405" s="37" t="str"/>
      <c r="EG405" s="37" t="str"/>
      <c r="EH405" s="37" t="str"/>
      <c r="EI405" s="37" t="str"/>
      <c r="EJ405" s="37" t="str"/>
      <c r="EK405" s="37" t="str"/>
      <c r="EL405" s="37" t="str"/>
      <c r="EM405" s="37" t="str"/>
    </row>
    <row r="406">
      <c r="B406" s="37" t="str"/>
      <c r="C406" s="37" t="str"/>
      <c r="D406" s="37" t="str"/>
      <c r="E406" s="37" t="str"/>
      <c r="F406" s="37" t="str"/>
      <c r="G406" s="37" t="str"/>
      <c r="H406" s="37" t="str"/>
      <c r="I406" s="37" t="str"/>
      <c r="J406" s="37" t="str"/>
      <c r="K406" s="37" t="str"/>
      <c r="L406" s="37" t="str"/>
      <c r="M406" s="37" t="str"/>
      <c r="N406" s="37" t="str"/>
      <c r="O406" s="37" t="str"/>
      <c r="P406" s="37" t="str"/>
      <c r="Q406" s="37" t="str"/>
      <c r="R406" s="37" t="str"/>
      <c r="S406" s="37" t="str"/>
      <c r="T406" s="37" t="str"/>
      <c r="U406" s="37" t="str"/>
      <c r="V406" s="37" t="str"/>
      <c r="W406" s="37" t="str"/>
      <c r="X406" s="37" t="str"/>
      <c r="Y406" s="37" t="str"/>
      <c r="Z406" s="37" t="str"/>
      <c r="AA406" s="37" t="str"/>
      <c r="AB406" s="37" t="str"/>
      <c r="AC406" s="37" t="str"/>
      <c r="AD406" s="37" t="str"/>
      <c r="AE406" s="37" t="str"/>
      <c r="AF406" s="37" t="str"/>
      <c r="AG406" s="37" t="str"/>
      <c r="AH406" s="37" t="str"/>
      <c r="AI406" s="37" t="str"/>
      <c r="AJ406" s="37" t="str"/>
      <c r="AK406" s="37" t="str"/>
      <c r="AL406" s="37" t="str"/>
      <c r="AM406" s="37" t="str"/>
      <c r="AN406" s="37" t="str"/>
      <c r="AO406" s="37" t="str"/>
      <c r="AP406" s="37" t="str"/>
      <c r="AQ406" s="37" t="str"/>
      <c r="AR406" s="37" t="str"/>
      <c r="AS406" s="37" t="str"/>
      <c r="AT406" s="37" t="str"/>
      <c r="AU406" s="37" t="str"/>
      <c r="AV406" s="37" t="str"/>
      <c r="AW406" s="37" t="str"/>
      <c r="AX406" s="37" t="str"/>
      <c r="AY406" s="37" t="str"/>
      <c r="AZ406" s="37" t="str"/>
      <c r="BA406" s="37" t="str"/>
      <c r="BB406" s="37" t="str"/>
      <c r="BC406" s="37" t="str"/>
      <c r="BD406" s="37" t="str"/>
      <c r="BE406" s="37" t="str"/>
      <c r="BF406" s="37" t="str"/>
      <c r="BG406" s="37" t="str"/>
      <c r="BH406" s="37" t="str"/>
      <c r="BI406" s="37" t="str"/>
      <c r="BJ406" s="37" t="str"/>
      <c r="BK406" s="37" t="str"/>
      <c r="BL406" s="37" t="str"/>
      <c r="BM406" s="37" t="str"/>
      <c r="BN406" s="37" t="str"/>
      <c r="BO406" s="37" t="str"/>
      <c r="BP406" s="37" t="str"/>
      <c r="BQ406" s="37" t="str"/>
      <c r="BR406" s="37" t="str"/>
      <c r="BS406" s="37" t="str"/>
      <c r="BT406" s="37" t="str"/>
      <c r="BU406" s="37" t="str"/>
      <c r="BV406" s="37" t="str"/>
      <c r="BW406" s="37" t="str"/>
      <c r="BX406" s="37" t="str"/>
      <c r="BY406" s="37" t="str"/>
      <c r="BZ406" s="37" t="str"/>
      <c r="CA406" s="37" t="str"/>
      <c r="CB406" s="37" t="str"/>
      <c r="CC406" s="37" t="str"/>
      <c r="CD406" s="37" t="str"/>
      <c r="CE406" s="37" t="str"/>
      <c r="CF406" s="37" t="str"/>
      <c r="CG406" s="37" t="str"/>
      <c r="CH406" s="37" t="str"/>
      <c r="CI406" s="37" t="str"/>
      <c r="CJ406" s="37" t="str"/>
      <c r="CK406" s="37" t="str"/>
      <c r="CL406" s="37" t="str"/>
      <c r="CM406" s="37" t="str"/>
      <c r="CN406" s="37" t="str"/>
      <c r="CO406" s="37" t="str"/>
      <c r="CP406" s="37" t="str"/>
      <c r="CQ406" s="37" t="str"/>
      <c r="CR406" s="37" t="str"/>
      <c r="CS406" s="37" t="str"/>
      <c r="CT406" s="37" t="str"/>
      <c r="CU406" s="37" t="str"/>
      <c r="CV406" s="37" t="str"/>
      <c r="CW406" s="37" t="str"/>
      <c r="CX406" s="37" t="str"/>
      <c r="CY406" s="37" t="str"/>
      <c r="CZ406" s="37" t="str"/>
      <c r="DA406" s="37" t="str"/>
      <c r="DB406" s="37" t="str"/>
      <c r="DC406" s="37" t="str"/>
      <c r="DD406" s="37" t="str"/>
      <c r="DE406" s="37" t="str"/>
      <c r="DF406" s="37" t="str"/>
      <c r="DG406" s="37" t="str"/>
      <c r="DH406" s="37" t="str"/>
      <c r="DI406" s="37" t="str"/>
      <c r="DJ406" s="37" t="str"/>
      <c r="DK406" s="37" t="str"/>
      <c r="DL406" s="37" t="str"/>
      <c r="DM406" s="37" t="str"/>
      <c r="DN406" s="37" t="str"/>
      <c r="DO406" s="37" t="str"/>
      <c r="DP406" s="37" t="str"/>
      <c r="DQ406" s="37" t="str"/>
      <c r="DR406" s="37" t="str"/>
      <c r="DS406" s="37" t="str"/>
      <c r="DT406" s="37" t="str"/>
      <c r="DU406" s="37" t="str"/>
      <c r="DV406" s="37" t="str"/>
      <c r="DW406" s="37" t="str"/>
      <c r="DX406" s="37" t="str"/>
      <c r="DY406" s="37" t="str"/>
      <c r="DZ406" s="37" t="str"/>
      <c r="EA406" s="37" t="str"/>
      <c r="EB406" s="37" t="str"/>
      <c r="EC406" s="37" t="str"/>
      <c r="ED406" s="37" t="str"/>
      <c r="EE406" s="37" t="str"/>
      <c r="EF406" s="37" t="str"/>
      <c r="EG406" s="37" t="str"/>
      <c r="EH406" s="37" t="str"/>
      <c r="EI406" s="37" t="str"/>
      <c r="EJ406" s="37" t="str"/>
      <c r="EK406" s="37" t="str"/>
      <c r="EL406" s="37" t="str"/>
      <c r="EM406" s="37" t="str"/>
    </row>
    <row r="407">
      <c r="B407" s="37" t="str"/>
      <c r="C407" s="37" t="str"/>
      <c r="D407" s="37" t="str"/>
      <c r="E407" s="37" t="str"/>
      <c r="F407" s="37" t="str"/>
      <c r="G407" s="37" t="str"/>
      <c r="H407" s="37" t="str"/>
      <c r="I407" s="37" t="str"/>
      <c r="J407" s="37" t="str"/>
      <c r="K407" s="37" t="str"/>
      <c r="L407" s="37" t="str"/>
      <c r="M407" s="37" t="str"/>
      <c r="N407" s="37" t="str"/>
      <c r="O407" s="37" t="str"/>
      <c r="P407" s="37" t="str"/>
      <c r="Q407" s="37" t="str"/>
      <c r="R407" s="37" t="str"/>
      <c r="S407" s="37" t="str"/>
      <c r="T407" s="37" t="str"/>
      <c r="U407" s="37" t="str"/>
      <c r="V407" s="37" t="str"/>
      <c r="W407" s="37" t="str"/>
      <c r="X407" s="37" t="str"/>
      <c r="Y407" s="37" t="str"/>
      <c r="Z407" s="37" t="str"/>
      <c r="AA407" s="37" t="str"/>
      <c r="AB407" s="37" t="str"/>
      <c r="AC407" s="37" t="str"/>
      <c r="AD407" s="37" t="str"/>
      <c r="AE407" s="37" t="str"/>
      <c r="AF407" s="37" t="str"/>
      <c r="AG407" s="37" t="str"/>
      <c r="AH407" s="37" t="str"/>
      <c r="AI407" s="37" t="str"/>
      <c r="AJ407" s="37" t="str"/>
      <c r="AK407" s="37" t="str"/>
      <c r="AL407" s="37" t="str"/>
      <c r="AM407" s="37" t="str"/>
      <c r="AN407" s="37" t="str"/>
      <c r="AO407" s="37" t="str"/>
      <c r="AP407" s="37" t="str"/>
      <c r="AQ407" s="37" t="str"/>
      <c r="AR407" s="37" t="str"/>
      <c r="AS407" s="37" t="str"/>
      <c r="AT407" s="37" t="str"/>
      <c r="AU407" s="37" t="str"/>
      <c r="AV407" s="37" t="str"/>
      <c r="AW407" s="37" t="str"/>
      <c r="AX407" s="37" t="str"/>
      <c r="AY407" s="37" t="str"/>
      <c r="AZ407" s="37" t="str"/>
      <c r="BA407" s="37" t="str"/>
      <c r="BB407" s="37" t="str"/>
      <c r="BC407" s="37" t="str"/>
      <c r="BD407" s="37" t="str"/>
      <c r="BE407" s="37" t="str"/>
      <c r="BF407" s="37" t="str"/>
      <c r="BG407" s="37" t="str"/>
      <c r="BH407" s="37" t="str"/>
      <c r="BI407" s="37" t="str"/>
      <c r="BJ407" s="37" t="str"/>
      <c r="BK407" s="37" t="str"/>
      <c r="BL407" s="37" t="str"/>
      <c r="BM407" s="37" t="str"/>
      <c r="BN407" s="37" t="str"/>
      <c r="BO407" s="37" t="str"/>
      <c r="BP407" s="37" t="str"/>
      <c r="BQ407" s="37" t="str"/>
      <c r="BR407" s="37" t="str"/>
      <c r="BS407" s="37" t="str"/>
      <c r="BT407" s="37" t="str"/>
      <c r="BU407" s="37" t="str"/>
      <c r="BV407" s="37" t="str"/>
      <c r="BW407" s="37" t="str"/>
      <c r="BX407" s="37" t="str"/>
      <c r="BY407" s="37" t="str"/>
      <c r="BZ407" s="37" t="str"/>
      <c r="CA407" s="37" t="str"/>
      <c r="CB407" s="37" t="str"/>
      <c r="CC407" s="37" t="str"/>
      <c r="CD407" s="37" t="str"/>
      <c r="CE407" s="37" t="str"/>
      <c r="CF407" s="37" t="str"/>
      <c r="CG407" s="37" t="str"/>
      <c r="CH407" s="37" t="str"/>
      <c r="CI407" s="37" t="str"/>
      <c r="CJ407" s="37" t="str"/>
      <c r="CK407" s="37" t="str"/>
      <c r="CL407" s="37" t="str"/>
      <c r="CM407" s="37" t="str"/>
      <c r="CN407" s="37" t="str"/>
      <c r="CO407" s="37" t="str"/>
      <c r="CP407" s="37" t="str"/>
      <c r="CQ407" s="37" t="str"/>
      <c r="CR407" s="37" t="str"/>
      <c r="CS407" s="37" t="str"/>
      <c r="CT407" s="37" t="str"/>
      <c r="CU407" s="37" t="str"/>
      <c r="CV407" s="37" t="str"/>
      <c r="CW407" s="37" t="str"/>
      <c r="CX407" s="37" t="str"/>
      <c r="CY407" s="37" t="str"/>
      <c r="CZ407" s="37" t="str"/>
      <c r="DA407" s="37" t="str"/>
      <c r="DB407" s="37" t="str"/>
      <c r="DC407" s="37" t="str"/>
      <c r="DD407" s="37" t="str"/>
      <c r="DE407" s="37" t="str"/>
      <c r="DF407" s="37" t="str"/>
      <c r="DG407" s="37" t="str"/>
      <c r="DH407" s="37" t="str"/>
      <c r="DI407" s="37" t="str"/>
      <c r="DJ407" s="37" t="str"/>
      <c r="DK407" s="37" t="str"/>
      <c r="DL407" s="37" t="str"/>
      <c r="DM407" s="37" t="str"/>
      <c r="DN407" s="37" t="str"/>
      <c r="DO407" s="37" t="str"/>
      <c r="DP407" s="37" t="str"/>
      <c r="DQ407" s="37" t="str"/>
      <c r="DR407" s="37" t="str"/>
      <c r="DS407" s="37" t="str"/>
      <c r="DT407" s="37" t="str"/>
      <c r="DU407" s="37" t="str"/>
      <c r="DV407" s="37" t="str"/>
      <c r="DW407" s="37" t="str"/>
      <c r="DX407" s="37" t="str"/>
      <c r="DY407" s="37" t="str"/>
      <c r="DZ407" s="37" t="str"/>
      <c r="EA407" s="37" t="str"/>
      <c r="EB407" s="37" t="str"/>
      <c r="EC407" s="37" t="str"/>
      <c r="ED407" s="37" t="str"/>
      <c r="EE407" s="37" t="str"/>
      <c r="EF407" s="37" t="str"/>
      <c r="EG407" s="37" t="str"/>
      <c r="EH407" s="37" t="str"/>
      <c r="EI407" s="37" t="str"/>
      <c r="EJ407" s="37" t="str"/>
      <c r="EK407" s="37" t="str"/>
      <c r="EL407" s="37" t="str"/>
      <c r="EM407" s="37" t="str"/>
    </row>
    <row r="408">
      <c r="B408" s="37" t="str"/>
      <c r="C408" s="37" t="str"/>
      <c r="D408" s="37" t="str"/>
      <c r="E408" s="37" t="str"/>
      <c r="F408" s="37" t="str"/>
      <c r="G408" s="37" t="str"/>
      <c r="H408" s="37" t="str"/>
      <c r="I408" s="37" t="str"/>
      <c r="J408" s="37" t="str"/>
      <c r="K408" s="37" t="str"/>
      <c r="L408" s="37" t="str"/>
      <c r="M408" s="37" t="str"/>
      <c r="N408" s="37" t="str"/>
      <c r="O408" s="37" t="str"/>
      <c r="P408" s="37" t="str"/>
      <c r="Q408" s="37" t="str"/>
      <c r="R408" s="37" t="str"/>
      <c r="S408" s="37" t="str"/>
      <c r="T408" s="37" t="str"/>
      <c r="U408" s="37" t="str"/>
      <c r="V408" s="37" t="str"/>
      <c r="W408" s="37" t="str"/>
      <c r="X408" s="37" t="str"/>
      <c r="Y408" s="37" t="str"/>
      <c r="Z408" s="37" t="str"/>
      <c r="AA408" s="37" t="str"/>
      <c r="AB408" s="37" t="str"/>
      <c r="AC408" s="37" t="str"/>
      <c r="AD408" s="37" t="str"/>
      <c r="AE408" s="37" t="str"/>
      <c r="AF408" s="37" t="str"/>
      <c r="AG408" s="37" t="str"/>
      <c r="AH408" s="37" t="str"/>
      <c r="AI408" s="37" t="str"/>
      <c r="AJ408" s="37" t="str"/>
      <c r="AK408" s="37" t="str"/>
      <c r="AL408" s="37" t="str"/>
      <c r="AM408" s="37" t="str"/>
      <c r="AN408" s="37" t="str"/>
      <c r="AO408" s="37" t="str"/>
      <c r="AP408" s="37" t="str"/>
      <c r="AQ408" s="37" t="str"/>
      <c r="AR408" s="37" t="str"/>
      <c r="AS408" s="37" t="str"/>
      <c r="AT408" s="37" t="str"/>
      <c r="AU408" s="37" t="str"/>
      <c r="AV408" s="37" t="str"/>
      <c r="AW408" s="37" t="str"/>
      <c r="AX408" s="37" t="str"/>
      <c r="AY408" s="37" t="str"/>
      <c r="AZ408" s="37" t="str"/>
      <c r="BA408" s="37" t="str"/>
      <c r="BB408" s="37" t="str"/>
      <c r="BC408" s="37" t="str"/>
      <c r="BD408" s="37" t="str"/>
      <c r="BE408" s="37" t="str"/>
      <c r="BF408" s="37" t="str"/>
      <c r="BG408" s="37" t="str"/>
      <c r="BH408" s="37" t="str"/>
      <c r="BI408" s="37" t="str"/>
      <c r="BJ408" s="37" t="str"/>
      <c r="BK408" s="37" t="str"/>
      <c r="BL408" s="37" t="str"/>
      <c r="BM408" s="37" t="str"/>
      <c r="BN408" s="37" t="str"/>
      <c r="BO408" s="37" t="str"/>
      <c r="BP408" s="37" t="str"/>
      <c r="BQ408" s="37" t="str"/>
      <c r="BR408" s="37" t="str"/>
      <c r="BS408" s="37" t="str"/>
      <c r="BT408" s="37" t="str"/>
      <c r="BU408" s="37" t="str"/>
      <c r="BV408" s="37" t="str"/>
      <c r="BW408" s="37" t="str"/>
      <c r="BX408" s="37" t="str"/>
      <c r="BY408" s="37" t="str"/>
      <c r="BZ408" s="37" t="str"/>
      <c r="CA408" s="37" t="str"/>
      <c r="CB408" s="37" t="str"/>
      <c r="CC408" s="37" t="str"/>
      <c r="CD408" s="37" t="str"/>
      <c r="CE408" s="37" t="str"/>
      <c r="CF408" s="37" t="str"/>
      <c r="CG408" s="37" t="str"/>
      <c r="CH408" s="37" t="str"/>
      <c r="CI408" s="37" t="str"/>
      <c r="CJ408" s="37" t="str"/>
      <c r="CK408" s="37" t="str"/>
      <c r="CL408" s="37" t="str"/>
      <c r="CM408" s="37" t="str"/>
      <c r="CN408" s="37" t="str"/>
      <c r="CO408" s="37" t="str"/>
      <c r="CP408" s="37" t="str"/>
      <c r="CQ408" s="37" t="str"/>
      <c r="CR408" s="37" t="str"/>
      <c r="CS408" s="37" t="str"/>
      <c r="CT408" s="37" t="str"/>
      <c r="CU408" s="37" t="str"/>
      <c r="CV408" s="37" t="str"/>
      <c r="CW408" s="37" t="str"/>
      <c r="CX408" s="37" t="str"/>
      <c r="CY408" s="37" t="str"/>
      <c r="CZ408" s="37" t="str"/>
      <c r="DA408" s="37" t="str"/>
      <c r="DB408" s="37" t="str"/>
      <c r="DC408" s="37" t="str"/>
      <c r="DD408" s="37" t="str"/>
      <c r="DE408" s="37" t="str"/>
      <c r="DF408" s="37" t="str"/>
      <c r="DG408" s="37" t="str"/>
      <c r="DH408" s="37" t="str"/>
      <c r="DI408" s="37" t="str"/>
      <c r="DJ408" s="37" t="str"/>
      <c r="DK408" s="37" t="str"/>
      <c r="DL408" s="37" t="str"/>
      <c r="DM408" s="37" t="str"/>
      <c r="DN408" s="37" t="str"/>
      <c r="DO408" s="37" t="str"/>
      <c r="DP408" s="37" t="str"/>
      <c r="DQ408" s="37" t="str"/>
      <c r="DR408" s="37" t="str"/>
      <c r="DS408" s="37" t="str"/>
      <c r="DT408" s="37" t="str"/>
      <c r="DU408" s="37" t="str"/>
      <c r="DV408" s="37" t="str"/>
      <c r="DW408" s="37" t="str"/>
      <c r="DX408" s="37" t="str"/>
      <c r="DY408" s="37" t="str"/>
      <c r="DZ408" s="37" t="str"/>
      <c r="EA408" s="37" t="str"/>
      <c r="EB408" s="37" t="str"/>
      <c r="EC408" s="37" t="str"/>
      <c r="ED408" s="37" t="str"/>
      <c r="EE408" s="37" t="str"/>
      <c r="EF408" s="37" t="str"/>
      <c r="EG408" s="37" t="str"/>
      <c r="EH408" s="37" t="str"/>
      <c r="EI408" s="37" t="str"/>
      <c r="EJ408" s="37" t="str"/>
      <c r="EK408" s="37" t="str"/>
      <c r="EL408" s="37" t="str"/>
      <c r="EM408" s="37" t="str"/>
    </row>
    <row r="409">
      <c r="B409" s="37" t="str"/>
      <c r="C409" s="37" t="str"/>
      <c r="D409" s="37" t="str"/>
      <c r="E409" s="37" t="str"/>
      <c r="F409" s="37" t="str"/>
      <c r="G409" s="37" t="str"/>
      <c r="H409" s="37" t="str"/>
      <c r="I409" s="37" t="str"/>
      <c r="J409" s="37" t="str"/>
      <c r="K409" s="37" t="str"/>
      <c r="L409" s="37" t="str"/>
      <c r="M409" s="37" t="str"/>
      <c r="N409" s="37" t="str"/>
      <c r="O409" s="37" t="str"/>
      <c r="P409" s="37" t="str"/>
      <c r="Q409" s="37" t="str"/>
      <c r="R409" s="37" t="str"/>
      <c r="S409" s="37" t="str"/>
      <c r="T409" s="37" t="str"/>
      <c r="U409" s="37" t="str"/>
      <c r="V409" s="37" t="str"/>
      <c r="W409" s="37" t="str"/>
      <c r="X409" s="37" t="str"/>
      <c r="Y409" s="37" t="str"/>
      <c r="Z409" s="37" t="str"/>
      <c r="AA409" s="37" t="str"/>
      <c r="AB409" s="37" t="str"/>
      <c r="AC409" s="37" t="str"/>
      <c r="AD409" s="37" t="str"/>
      <c r="AE409" s="37" t="str"/>
      <c r="AF409" s="37" t="str"/>
      <c r="AG409" s="37" t="str"/>
      <c r="AH409" s="37" t="str"/>
      <c r="AI409" s="37" t="str"/>
      <c r="AJ409" s="37" t="str"/>
      <c r="AK409" s="37" t="str"/>
      <c r="AL409" s="37" t="str"/>
      <c r="AM409" s="37" t="str"/>
      <c r="AN409" s="37" t="str"/>
      <c r="AO409" s="37" t="str"/>
      <c r="AP409" s="37" t="str"/>
      <c r="AQ409" s="37" t="str"/>
      <c r="AR409" s="37" t="str"/>
      <c r="AS409" s="37" t="str"/>
      <c r="AT409" s="37" t="str"/>
      <c r="AU409" s="37" t="str"/>
      <c r="AV409" s="37" t="str"/>
      <c r="AW409" s="37" t="str"/>
      <c r="AX409" s="37" t="str"/>
      <c r="AY409" s="37" t="str"/>
      <c r="AZ409" s="37" t="str"/>
      <c r="BA409" s="37" t="str"/>
      <c r="BB409" s="37" t="str"/>
      <c r="BC409" s="37" t="str"/>
      <c r="BD409" s="37" t="str"/>
      <c r="BE409" s="37" t="str"/>
      <c r="BF409" s="37" t="str"/>
      <c r="BG409" s="37" t="str"/>
      <c r="BH409" s="37" t="str"/>
      <c r="BI409" s="37" t="str"/>
      <c r="BJ409" s="37" t="str"/>
      <c r="BK409" s="37" t="str"/>
      <c r="BL409" s="37" t="str"/>
      <c r="BM409" s="37" t="str"/>
      <c r="BN409" s="37" t="str"/>
      <c r="BO409" s="37" t="str"/>
      <c r="BP409" s="37" t="str"/>
      <c r="BQ409" s="37" t="str"/>
      <c r="BR409" s="37" t="str"/>
      <c r="BS409" s="37" t="str"/>
      <c r="BT409" s="37" t="str"/>
      <c r="BU409" s="37" t="str"/>
      <c r="BV409" s="37" t="str"/>
      <c r="BW409" s="37" t="str"/>
      <c r="BX409" s="37" t="str"/>
      <c r="BY409" s="37" t="str"/>
      <c r="BZ409" s="37" t="str"/>
      <c r="CA409" s="37" t="str"/>
      <c r="CB409" s="37" t="str"/>
      <c r="CC409" s="37" t="str"/>
      <c r="CD409" s="37" t="str"/>
      <c r="CE409" s="37" t="str"/>
      <c r="CF409" s="37" t="str"/>
      <c r="CG409" s="37" t="str"/>
      <c r="CH409" s="37" t="str"/>
      <c r="CI409" s="37" t="str"/>
      <c r="CJ409" s="37" t="str"/>
      <c r="CK409" s="37" t="str"/>
      <c r="CL409" s="37" t="str"/>
      <c r="CM409" s="37" t="str"/>
      <c r="CN409" s="37" t="str"/>
      <c r="CO409" s="37" t="str"/>
      <c r="CP409" s="37" t="str"/>
      <c r="CQ409" s="37" t="str"/>
      <c r="CR409" s="37" t="str"/>
      <c r="CS409" s="37" t="str"/>
      <c r="CT409" s="37" t="str"/>
      <c r="CU409" s="37" t="str"/>
      <c r="CV409" s="37" t="str"/>
      <c r="CW409" s="37" t="str"/>
      <c r="CX409" s="37" t="str"/>
      <c r="CY409" s="37" t="str"/>
      <c r="CZ409" s="37" t="str"/>
      <c r="DA409" s="37" t="str"/>
      <c r="DB409" s="37" t="str"/>
      <c r="DC409" s="37" t="str"/>
      <c r="DD409" s="37" t="str"/>
      <c r="DE409" s="37" t="str"/>
      <c r="DF409" s="37" t="str"/>
      <c r="DG409" s="37" t="str"/>
      <c r="DH409" s="37" t="str"/>
      <c r="DI409" s="37" t="str"/>
      <c r="DJ409" s="37" t="str"/>
      <c r="DK409" s="37" t="str"/>
      <c r="DL409" s="37" t="str"/>
      <c r="DM409" s="37" t="str"/>
      <c r="DN409" s="37" t="str"/>
      <c r="DO409" s="37" t="str"/>
      <c r="DP409" s="37" t="str"/>
      <c r="DQ409" s="37" t="str"/>
      <c r="DR409" s="37" t="str"/>
      <c r="DS409" s="37" t="str"/>
      <c r="DT409" s="37" t="str"/>
      <c r="DU409" s="37" t="str"/>
      <c r="DV409" s="37" t="str"/>
      <c r="DW409" s="37" t="str"/>
      <c r="DX409" s="37" t="str"/>
      <c r="DY409" s="37" t="str"/>
      <c r="DZ409" s="37" t="str"/>
      <c r="EA409" s="37" t="str"/>
      <c r="EB409" s="37" t="str"/>
      <c r="EC409" s="37" t="str"/>
      <c r="ED409" s="37" t="str"/>
      <c r="EE409" s="37" t="str"/>
      <c r="EF409" s="37" t="str"/>
      <c r="EG409" s="37" t="str"/>
      <c r="EH409" s="37" t="str"/>
      <c r="EI409" s="37" t="str"/>
      <c r="EJ409" s="37" t="str"/>
      <c r="EK409" s="37" t="str"/>
      <c r="EL409" s="37" t="str"/>
      <c r="EM409" s="37" t="str"/>
    </row>
    <row r="410">
      <c r="B410" s="37" t="str"/>
      <c r="C410" s="37" t="str"/>
      <c r="D410" s="37" t="str"/>
      <c r="E410" s="37" t="str"/>
      <c r="F410" s="37" t="str"/>
      <c r="G410" s="37" t="str"/>
      <c r="H410" s="37" t="str"/>
      <c r="I410" s="37" t="str"/>
      <c r="J410" s="37" t="str"/>
      <c r="K410" s="37" t="str"/>
      <c r="L410" s="37" t="str"/>
      <c r="M410" s="37" t="str"/>
      <c r="N410" s="37" t="str"/>
      <c r="O410" s="37" t="str"/>
      <c r="P410" s="37" t="str"/>
      <c r="Q410" s="37" t="str"/>
      <c r="R410" s="37" t="str"/>
      <c r="S410" s="37" t="str"/>
      <c r="T410" s="37" t="str"/>
      <c r="U410" s="37" t="str"/>
      <c r="V410" s="37" t="str"/>
      <c r="W410" s="37" t="str"/>
      <c r="X410" s="37" t="str"/>
      <c r="Y410" s="37" t="str"/>
      <c r="Z410" s="37" t="str"/>
      <c r="AA410" s="37" t="str"/>
      <c r="AB410" s="37" t="str"/>
      <c r="AC410" s="37" t="str"/>
      <c r="AD410" s="37" t="str"/>
      <c r="AE410" s="37" t="str"/>
      <c r="AF410" s="37" t="str"/>
      <c r="AG410" s="37" t="str"/>
      <c r="AH410" s="37" t="str"/>
      <c r="AI410" s="37" t="str"/>
      <c r="AJ410" s="37" t="str"/>
      <c r="AK410" s="37" t="str"/>
      <c r="AL410" s="37" t="str"/>
      <c r="AM410" s="37" t="str"/>
      <c r="AN410" s="37" t="str"/>
      <c r="AO410" s="37" t="str"/>
      <c r="AP410" s="37" t="str"/>
      <c r="AQ410" s="37" t="str"/>
      <c r="AR410" s="37" t="str"/>
      <c r="AS410" s="37" t="str"/>
      <c r="AT410" s="37" t="str"/>
      <c r="AU410" s="37" t="str"/>
      <c r="AV410" s="37" t="str"/>
      <c r="AW410" s="37" t="str"/>
      <c r="AX410" s="37" t="str"/>
      <c r="AY410" s="37" t="str"/>
      <c r="AZ410" s="37" t="str"/>
      <c r="BA410" s="37" t="str"/>
      <c r="BB410" s="37" t="str"/>
      <c r="BC410" s="37" t="str"/>
      <c r="BD410" s="37" t="str"/>
      <c r="BE410" s="37" t="str"/>
      <c r="BF410" s="37" t="str"/>
      <c r="BG410" s="37" t="str"/>
      <c r="BH410" s="37" t="str"/>
      <c r="BI410" s="37" t="str"/>
      <c r="BJ410" s="37" t="str"/>
      <c r="BK410" s="37" t="str"/>
      <c r="BL410" s="37" t="str"/>
      <c r="BM410" s="37" t="str"/>
      <c r="BN410" s="37" t="str"/>
      <c r="BO410" s="37" t="str"/>
      <c r="BP410" s="37" t="str"/>
      <c r="BQ410" s="37" t="str"/>
      <c r="BR410" s="37" t="str"/>
      <c r="BS410" s="37" t="str"/>
      <c r="BT410" s="37" t="str"/>
      <c r="BU410" s="37" t="str"/>
      <c r="BV410" s="37" t="str"/>
      <c r="BW410" s="37" t="str"/>
      <c r="BX410" s="37" t="str"/>
      <c r="BY410" s="37" t="str"/>
      <c r="BZ410" s="37" t="str"/>
      <c r="CA410" s="37" t="str"/>
      <c r="CB410" s="37" t="str"/>
      <c r="CC410" s="37" t="str"/>
      <c r="CD410" s="37" t="str"/>
      <c r="CE410" s="37" t="str"/>
      <c r="CF410" s="37" t="str"/>
      <c r="CG410" s="37" t="str"/>
      <c r="CH410" s="37" t="str"/>
      <c r="CI410" s="37" t="str"/>
      <c r="CJ410" s="37" t="str"/>
      <c r="CK410" s="37" t="str"/>
      <c r="CL410" s="37" t="str"/>
      <c r="CM410" s="37" t="str"/>
      <c r="CN410" s="37" t="str"/>
      <c r="CO410" s="37" t="str"/>
      <c r="CP410" s="37" t="str"/>
      <c r="CQ410" s="37" t="str"/>
      <c r="CR410" s="37" t="str"/>
      <c r="CS410" s="37" t="str"/>
      <c r="CT410" s="37" t="str"/>
      <c r="CU410" s="37" t="str"/>
      <c r="CV410" s="37" t="str"/>
      <c r="CW410" s="37" t="str"/>
      <c r="CX410" s="37" t="str"/>
      <c r="CY410" s="37" t="str"/>
      <c r="CZ410" s="37" t="str"/>
      <c r="DA410" s="37" t="str"/>
      <c r="DB410" s="37" t="str"/>
      <c r="DC410" s="37" t="str"/>
      <c r="DD410" s="37" t="str"/>
      <c r="DE410" s="37" t="str"/>
      <c r="DF410" s="37" t="str"/>
      <c r="DG410" s="37" t="str"/>
      <c r="DH410" s="37" t="str"/>
      <c r="DI410" s="37" t="str"/>
      <c r="DJ410" s="37" t="str"/>
      <c r="DK410" s="37" t="str"/>
      <c r="DL410" s="37" t="str"/>
      <c r="DM410" s="37" t="str"/>
      <c r="DN410" s="37" t="str"/>
      <c r="DO410" s="37" t="str"/>
      <c r="DP410" s="37" t="str"/>
      <c r="DQ410" s="37" t="str"/>
      <c r="DR410" s="37" t="str"/>
      <c r="DS410" s="37" t="str"/>
      <c r="DT410" s="37" t="str"/>
      <c r="DU410" s="37" t="str"/>
      <c r="DV410" s="37" t="str"/>
      <c r="DW410" s="37" t="str"/>
      <c r="DX410" s="37" t="str"/>
      <c r="DY410" s="37" t="str"/>
      <c r="DZ410" s="37" t="str"/>
      <c r="EA410" s="37" t="str"/>
      <c r="EB410" s="37" t="str"/>
      <c r="EC410" s="37" t="str"/>
      <c r="ED410" s="37" t="str"/>
      <c r="EE410" s="37" t="str"/>
      <c r="EF410" s="37" t="str"/>
      <c r="EG410" s="37" t="str"/>
      <c r="EH410" s="37" t="str"/>
      <c r="EI410" s="37" t="str"/>
      <c r="EJ410" s="37" t="str"/>
      <c r="EK410" s="37" t="str"/>
      <c r="EL410" s="37" t="str"/>
      <c r="EM410" s="37" t="str"/>
    </row>
    <row r="411">
      <c r="B411" s="37" t="str"/>
      <c r="C411" s="37" t="str"/>
      <c r="D411" s="37" t="str"/>
      <c r="E411" s="37" t="str"/>
      <c r="F411" s="37" t="str"/>
      <c r="G411" s="37" t="str"/>
      <c r="H411" s="37" t="str"/>
      <c r="I411" s="37" t="str"/>
      <c r="J411" s="37" t="str"/>
      <c r="K411" s="37" t="str"/>
      <c r="L411" s="37" t="str"/>
      <c r="M411" s="37" t="str"/>
      <c r="N411" s="37" t="str"/>
      <c r="O411" s="37" t="str"/>
      <c r="P411" s="37" t="str"/>
      <c r="Q411" s="37" t="str"/>
      <c r="R411" s="37" t="str"/>
      <c r="S411" s="37" t="str"/>
      <c r="T411" s="37" t="str"/>
      <c r="U411" s="37" t="str"/>
      <c r="V411" s="37" t="str"/>
      <c r="W411" s="37" t="str"/>
      <c r="X411" s="37" t="str"/>
      <c r="Y411" s="37" t="str"/>
      <c r="Z411" s="37" t="str"/>
      <c r="AA411" s="37" t="str"/>
      <c r="AB411" s="37" t="str"/>
      <c r="AC411" s="37" t="str"/>
      <c r="AD411" s="37" t="str"/>
      <c r="AE411" s="37" t="str"/>
      <c r="AF411" s="37" t="str"/>
      <c r="AG411" s="37" t="str"/>
      <c r="AH411" s="37" t="str"/>
      <c r="AI411" s="37" t="str"/>
      <c r="AJ411" s="37" t="str"/>
      <c r="AK411" s="37" t="str"/>
      <c r="AL411" s="37" t="str"/>
      <c r="AM411" s="37" t="str"/>
      <c r="AN411" s="37" t="str"/>
      <c r="AO411" s="37" t="str"/>
      <c r="AP411" s="37" t="str"/>
      <c r="AQ411" s="37" t="str"/>
      <c r="AR411" s="37" t="str"/>
      <c r="AS411" s="37" t="str"/>
      <c r="AT411" s="37" t="str"/>
      <c r="AU411" s="37" t="str"/>
      <c r="AV411" s="37" t="str"/>
      <c r="AW411" s="37" t="str"/>
      <c r="AX411" s="37" t="str"/>
      <c r="AY411" s="37" t="str"/>
      <c r="AZ411" s="37" t="str"/>
      <c r="BA411" s="37" t="str"/>
      <c r="BB411" s="37" t="str"/>
      <c r="BC411" s="37" t="str"/>
      <c r="BD411" s="37" t="str"/>
      <c r="BE411" s="37" t="str"/>
      <c r="BF411" s="37" t="str"/>
      <c r="BG411" s="37" t="str"/>
      <c r="BH411" s="37" t="str"/>
      <c r="BI411" s="37" t="str"/>
      <c r="BJ411" s="37" t="str"/>
      <c r="BK411" s="37" t="str"/>
      <c r="BL411" s="37" t="str"/>
      <c r="BM411" s="37" t="str"/>
      <c r="BN411" s="37" t="str"/>
      <c r="BO411" s="37" t="str"/>
      <c r="BP411" s="37" t="str"/>
      <c r="BQ411" s="37" t="str"/>
      <c r="BR411" s="37" t="str"/>
      <c r="BS411" s="37" t="str"/>
      <c r="BT411" s="37" t="str"/>
      <c r="BU411" s="37" t="str"/>
      <c r="BV411" s="37" t="str"/>
      <c r="BW411" s="37" t="str"/>
      <c r="BX411" s="37" t="str"/>
      <c r="BY411" s="37" t="str"/>
      <c r="BZ411" s="37" t="str"/>
      <c r="CA411" s="37" t="str"/>
      <c r="CB411" s="37" t="str"/>
      <c r="CC411" s="37" t="str"/>
      <c r="CD411" s="37" t="str"/>
      <c r="CE411" s="37" t="str"/>
      <c r="CF411" s="37" t="str"/>
      <c r="CG411" s="37" t="str"/>
      <c r="CH411" s="37" t="str"/>
      <c r="CI411" s="37" t="str"/>
      <c r="CJ411" s="37" t="str"/>
      <c r="CK411" s="37" t="str"/>
      <c r="CL411" s="37" t="str"/>
      <c r="CM411" s="37" t="str"/>
      <c r="CN411" s="37" t="str"/>
      <c r="CO411" s="37" t="str"/>
      <c r="CP411" s="37" t="str"/>
      <c r="CQ411" s="37" t="str"/>
      <c r="CR411" s="37" t="str"/>
      <c r="CS411" s="37" t="str"/>
      <c r="CT411" s="37" t="str"/>
      <c r="CU411" s="37" t="str"/>
      <c r="CV411" s="37" t="str"/>
      <c r="CW411" s="37" t="str"/>
      <c r="CX411" s="37" t="str"/>
      <c r="CY411" s="37" t="str"/>
      <c r="CZ411" s="37" t="str"/>
      <c r="DA411" s="37" t="str"/>
      <c r="DB411" s="37" t="str"/>
      <c r="DC411" s="37" t="str"/>
      <c r="DD411" s="37" t="str"/>
      <c r="DE411" s="37" t="str"/>
      <c r="DF411" s="37" t="str"/>
      <c r="DG411" s="37" t="str"/>
      <c r="DH411" s="37" t="str"/>
      <c r="DI411" s="37" t="str"/>
      <c r="DJ411" s="37" t="str"/>
      <c r="DK411" s="37" t="str"/>
      <c r="DL411" s="37" t="str"/>
      <c r="DM411" s="37" t="str"/>
      <c r="DN411" s="37" t="str"/>
      <c r="DO411" s="37" t="str"/>
      <c r="DP411" s="37" t="str"/>
      <c r="DQ411" s="37" t="str"/>
      <c r="DR411" s="37" t="str"/>
      <c r="DS411" s="37" t="str"/>
      <c r="DT411" s="37" t="str"/>
      <c r="DU411" s="37" t="str"/>
      <c r="DV411" s="37" t="str"/>
      <c r="DW411" s="37" t="str"/>
      <c r="DX411" s="37" t="str"/>
      <c r="DY411" s="37" t="str"/>
      <c r="DZ411" s="37" t="str"/>
      <c r="EA411" s="37" t="str"/>
      <c r="EB411" s="37" t="str"/>
      <c r="EC411" s="37" t="str"/>
      <c r="ED411" s="37" t="str"/>
      <c r="EE411" s="37" t="str"/>
      <c r="EF411" s="37" t="str"/>
      <c r="EG411" s="37" t="str"/>
      <c r="EH411" s="37" t="str"/>
      <c r="EI411" s="37" t="str"/>
      <c r="EJ411" s="37" t="str"/>
      <c r="EK411" s="37" t="str"/>
      <c r="EL411" s="37" t="str"/>
      <c r="EM411" s="37" t="str"/>
    </row>
    <row r="412">
      <c r="B412" s="37" t="str"/>
      <c r="C412" s="37" t="str"/>
      <c r="D412" s="37" t="str"/>
      <c r="E412" s="37" t="str"/>
      <c r="F412" s="37" t="str"/>
      <c r="G412" s="37" t="str"/>
      <c r="H412" s="37" t="str"/>
      <c r="I412" s="37" t="str"/>
      <c r="J412" s="37" t="str"/>
      <c r="K412" s="37" t="str"/>
      <c r="L412" s="37" t="str"/>
      <c r="M412" s="37" t="str"/>
      <c r="N412" s="37" t="str"/>
      <c r="O412" s="37" t="str"/>
      <c r="P412" s="37" t="str"/>
      <c r="Q412" s="37" t="str"/>
      <c r="R412" s="37" t="str"/>
      <c r="S412" s="37" t="str"/>
      <c r="T412" s="37" t="str"/>
      <c r="U412" s="37" t="str"/>
      <c r="V412" s="37" t="str"/>
      <c r="W412" s="37" t="str"/>
      <c r="X412" s="37" t="str"/>
      <c r="Y412" s="37" t="str"/>
      <c r="Z412" s="37" t="str"/>
      <c r="AA412" s="37" t="str"/>
      <c r="AB412" s="37" t="str"/>
      <c r="AC412" s="37" t="str"/>
      <c r="AD412" s="37" t="str"/>
      <c r="AE412" s="37" t="str"/>
      <c r="AF412" s="37" t="str"/>
      <c r="AG412" s="37" t="str"/>
      <c r="AH412" s="37" t="str"/>
      <c r="AI412" s="37" t="str"/>
      <c r="AJ412" s="37" t="str"/>
      <c r="AK412" s="37" t="str"/>
      <c r="AL412" s="37" t="str"/>
      <c r="AM412" s="37" t="str"/>
      <c r="AN412" s="37" t="str"/>
      <c r="AO412" s="37" t="str"/>
      <c r="AP412" s="37" t="str"/>
      <c r="AQ412" s="37" t="str"/>
      <c r="AR412" s="37" t="str"/>
      <c r="AS412" s="37" t="str"/>
      <c r="AT412" s="37" t="str"/>
      <c r="AU412" s="37" t="str"/>
      <c r="AV412" s="37" t="str"/>
      <c r="AW412" s="37" t="str"/>
      <c r="AX412" s="37" t="str"/>
      <c r="AY412" s="37" t="str"/>
      <c r="AZ412" s="37" t="str"/>
      <c r="BA412" s="37" t="str"/>
      <c r="BB412" s="37" t="str"/>
      <c r="BC412" s="37" t="str"/>
      <c r="BD412" s="37" t="str"/>
      <c r="BE412" s="37" t="str"/>
      <c r="BF412" s="37" t="str"/>
      <c r="BG412" s="37" t="str"/>
      <c r="BH412" s="37" t="str"/>
      <c r="BI412" s="37" t="str"/>
      <c r="BJ412" s="37" t="str"/>
      <c r="BK412" s="37" t="str"/>
      <c r="BL412" s="37" t="str"/>
      <c r="BM412" s="37" t="str"/>
      <c r="BN412" s="37" t="str"/>
      <c r="BO412" s="37" t="str"/>
      <c r="BP412" s="37" t="str"/>
      <c r="BQ412" s="37" t="str"/>
      <c r="BR412" s="37" t="str"/>
      <c r="BS412" s="37" t="str"/>
      <c r="BT412" s="37" t="str"/>
      <c r="BU412" s="37" t="str"/>
      <c r="BV412" s="37" t="str"/>
      <c r="BW412" s="37" t="str"/>
      <c r="BX412" s="37" t="str"/>
      <c r="BY412" s="37" t="str"/>
      <c r="BZ412" s="37" t="str"/>
      <c r="CA412" s="37" t="str"/>
      <c r="CB412" s="37" t="str"/>
      <c r="CC412" s="37" t="str"/>
      <c r="CD412" s="37" t="str"/>
      <c r="CE412" s="37" t="str"/>
      <c r="CF412" s="37" t="str"/>
      <c r="CG412" s="37" t="str"/>
      <c r="CH412" s="37" t="str"/>
      <c r="CI412" s="37" t="str"/>
      <c r="CJ412" s="37" t="str"/>
      <c r="CK412" s="37" t="str"/>
      <c r="CL412" s="37" t="str"/>
      <c r="CM412" s="37" t="str"/>
      <c r="CN412" s="37" t="str"/>
      <c r="CO412" s="37" t="str"/>
      <c r="CP412" s="37" t="str"/>
      <c r="CQ412" s="37" t="str"/>
      <c r="CR412" s="37" t="str"/>
      <c r="CS412" s="37" t="str"/>
      <c r="CT412" s="37" t="str"/>
      <c r="CU412" s="37" t="str"/>
      <c r="CV412" s="37" t="str"/>
      <c r="CW412" s="37" t="str"/>
      <c r="CX412" s="37" t="str"/>
      <c r="CY412" s="37" t="str"/>
      <c r="CZ412" s="37" t="str"/>
      <c r="DA412" s="37" t="str"/>
      <c r="DB412" s="37" t="str"/>
      <c r="DC412" s="37" t="str"/>
      <c r="DD412" s="37" t="str"/>
      <c r="DE412" s="37" t="str"/>
      <c r="DF412" s="37" t="str"/>
      <c r="DG412" s="37" t="str"/>
      <c r="DH412" s="37" t="str"/>
      <c r="DI412" s="37" t="str"/>
      <c r="DJ412" s="37" t="str"/>
      <c r="DK412" s="37" t="str"/>
      <c r="DL412" s="37" t="str"/>
      <c r="DM412" s="37" t="str"/>
      <c r="DN412" s="37" t="str"/>
      <c r="DO412" s="37" t="str"/>
      <c r="DP412" s="37" t="str"/>
      <c r="DQ412" s="37" t="str"/>
      <c r="DR412" s="37" t="str"/>
      <c r="DS412" s="37" t="str"/>
      <c r="DT412" s="37" t="str"/>
      <c r="DU412" s="37" t="str"/>
      <c r="DV412" s="37" t="str"/>
      <c r="DW412" s="37" t="str"/>
      <c r="DX412" s="37" t="str"/>
      <c r="DY412" s="37" t="str"/>
      <c r="DZ412" s="37" t="str"/>
      <c r="EA412" s="37" t="str"/>
      <c r="EB412" s="37" t="str"/>
      <c r="EC412" s="37" t="str"/>
      <c r="ED412" s="37" t="str"/>
      <c r="EE412" s="37" t="str"/>
      <c r="EF412" s="37" t="str"/>
      <c r="EG412" s="37" t="str"/>
      <c r="EH412" s="37" t="str"/>
      <c r="EI412" s="37" t="str"/>
      <c r="EJ412" s="37" t="str"/>
      <c r="EK412" s="37" t="str"/>
      <c r="EL412" s="37" t="str"/>
      <c r="EM412" s="37" t="str"/>
    </row>
    <row r="413">
      <c r="B413" s="37" t="str"/>
      <c r="C413" s="37" t="str"/>
      <c r="D413" s="37" t="str"/>
      <c r="E413" s="37" t="str"/>
      <c r="F413" s="37" t="str"/>
      <c r="G413" s="37" t="str"/>
      <c r="H413" s="37" t="str"/>
      <c r="I413" s="37" t="str"/>
      <c r="J413" s="37" t="str"/>
      <c r="K413" s="37" t="str"/>
      <c r="L413" s="37" t="str"/>
      <c r="M413" s="37" t="str"/>
      <c r="N413" s="37" t="str"/>
      <c r="O413" s="37" t="str"/>
      <c r="P413" s="37" t="str"/>
      <c r="Q413" s="37" t="str"/>
      <c r="R413" s="37" t="str"/>
      <c r="S413" s="37" t="str"/>
      <c r="T413" s="37" t="str"/>
      <c r="U413" s="37" t="str"/>
      <c r="V413" s="37" t="str"/>
      <c r="W413" s="37" t="str"/>
      <c r="X413" s="37" t="str"/>
      <c r="Y413" s="37" t="str"/>
      <c r="Z413" s="37" t="str"/>
      <c r="AA413" s="37" t="str"/>
      <c r="AB413" s="37" t="str"/>
      <c r="AC413" s="37" t="str"/>
      <c r="AD413" s="37" t="str"/>
      <c r="AE413" s="37" t="str"/>
      <c r="AF413" s="37" t="str"/>
      <c r="AG413" s="37" t="str"/>
      <c r="AH413" s="37" t="str"/>
      <c r="AI413" s="37" t="str"/>
      <c r="AJ413" s="37" t="str"/>
      <c r="AK413" s="37" t="str"/>
      <c r="AL413" s="37" t="str"/>
      <c r="AM413" s="37" t="str"/>
      <c r="AN413" s="37" t="str"/>
      <c r="AO413" s="37" t="str"/>
      <c r="AP413" s="37" t="str"/>
      <c r="AQ413" s="37" t="str"/>
      <c r="AR413" s="37" t="str"/>
      <c r="AS413" s="37" t="str"/>
      <c r="AT413" s="37" t="str"/>
      <c r="AU413" s="37" t="str"/>
      <c r="AV413" s="37" t="str"/>
      <c r="AW413" s="37" t="str"/>
      <c r="AX413" s="37" t="str"/>
      <c r="AY413" s="37" t="str"/>
      <c r="AZ413" s="37" t="str"/>
      <c r="BA413" s="37" t="str"/>
      <c r="BB413" s="37" t="str"/>
      <c r="BC413" s="37" t="str"/>
      <c r="BD413" s="37" t="str"/>
      <c r="BE413" s="37" t="str"/>
      <c r="BF413" s="37" t="str"/>
      <c r="BG413" s="37" t="str"/>
      <c r="BH413" s="37" t="str"/>
      <c r="BI413" s="37" t="str"/>
      <c r="BJ413" s="37" t="str"/>
      <c r="BK413" s="37" t="str"/>
      <c r="BL413" s="37" t="str"/>
      <c r="BM413" s="37" t="str"/>
      <c r="BN413" s="37" t="str"/>
      <c r="BO413" s="37" t="str"/>
      <c r="BP413" s="37" t="str"/>
      <c r="BQ413" s="37" t="str"/>
      <c r="BR413" s="37" t="str"/>
      <c r="BS413" s="37" t="str"/>
      <c r="BT413" s="37" t="str"/>
      <c r="BU413" s="37" t="str"/>
      <c r="BV413" s="37" t="str"/>
      <c r="BW413" s="37" t="str"/>
      <c r="BX413" s="37" t="str"/>
      <c r="BY413" s="37" t="str"/>
      <c r="BZ413" s="37" t="str"/>
      <c r="CA413" s="37" t="str"/>
      <c r="CB413" s="37" t="str"/>
      <c r="CC413" s="37" t="str"/>
      <c r="CD413" s="37" t="str"/>
      <c r="CE413" s="37" t="str"/>
      <c r="CF413" s="37" t="str"/>
      <c r="CG413" s="37" t="str"/>
      <c r="CH413" s="37" t="str"/>
      <c r="CI413" s="37" t="str"/>
      <c r="CJ413" s="37" t="str"/>
      <c r="CK413" s="37" t="str"/>
      <c r="CL413" s="37" t="str"/>
      <c r="CM413" s="37" t="str"/>
      <c r="CN413" s="37" t="str"/>
      <c r="CO413" s="37" t="str"/>
      <c r="CP413" s="37" t="str"/>
      <c r="CQ413" s="37" t="str"/>
      <c r="CR413" s="37" t="str"/>
      <c r="CS413" s="37" t="str"/>
      <c r="CT413" s="37" t="str"/>
      <c r="CU413" s="37" t="str"/>
      <c r="CV413" s="37" t="str"/>
      <c r="CW413" s="37" t="str"/>
      <c r="CX413" s="37" t="str"/>
      <c r="CY413" s="37" t="str"/>
      <c r="CZ413" s="37" t="str"/>
      <c r="DA413" s="37" t="str"/>
      <c r="DB413" s="37" t="str"/>
      <c r="DC413" s="37" t="str"/>
      <c r="DD413" s="37" t="str"/>
      <c r="DE413" s="37" t="str"/>
      <c r="DF413" s="37" t="str"/>
      <c r="DG413" s="37" t="str"/>
      <c r="DH413" s="37" t="str"/>
      <c r="DI413" s="37" t="str"/>
      <c r="DJ413" s="37" t="str"/>
      <c r="DK413" s="37" t="str"/>
      <c r="DL413" s="37" t="str"/>
      <c r="DM413" s="37" t="str"/>
      <c r="DN413" s="37" t="str"/>
      <c r="DO413" s="37" t="str"/>
      <c r="DP413" s="37" t="str"/>
      <c r="DQ413" s="37" t="str"/>
      <c r="DR413" s="37" t="str"/>
      <c r="DS413" s="37" t="str"/>
      <c r="DT413" s="37" t="str"/>
      <c r="DU413" s="37" t="str"/>
      <c r="DV413" s="37" t="str"/>
      <c r="DW413" s="37" t="str"/>
      <c r="DX413" s="37" t="str"/>
      <c r="DY413" s="37" t="str"/>
      <c r="DZ413" s="37" t="str"/>
      <c r="EA413" s="37" t="str"/>
      <c r="EB413" s="37" t="str"/>
      <c r="EC413" s="37" t="str"/>
      <c r="ED413" s="37" t="str"/>
      <c r="EE413" s="37" t="str"/>
      <c r="EF413" s="37" t="str"/>
      <c r="EG413" s="37" t="str"/>
      <c r="EH413" s="37" t="str"/>
      <c r="EI413" s="37" t="str"/>
      <c r="EJ413" s="37" t="str"/>
      <c r="EK413" s="37" t="str"/>
      <c r="EL413" s="37" t="str"/>
      <c r="EM413" s="37" t="str"/>
    </row>
    <row r="414">
      <c r="B414" s="37" t="str"/>
      <c r="C414" s="37" t="str"/>
      <c r="D414" s="37" t="str"/>
      <c r="E414" s="37" t="str"/>
      <c r="F414" s="37" t="str"/>
      <c r="G414" s="37" t="str"/>
      <c r="H414" s="37" t="str"/>
      <c r="I414" s="37" t="str"/>
      <c r="J414" s="37" t="str"/>
      <c r="K414" s="37" t="str"/>
      <c r="L414" s="37" t="str"/>
      <c r="M414" s="37" t="str"/>
      <c r="N414" s="37" t="str"/>
      <c r="O414" s="37" t="str"/>
      <c r="P414" s="37" t="str"/>
      <c r="Q414" s="37" t="str"/>
      <c r="R414" s="37" t="str"/>
      <c r="S414" s="37" t="str"/>
      <c r="T414" s="37" t="str"/>
      <c r="U414" s="37" t="str"/>
      <c r="V414" s="37" t="str"/>
      <c r="W414" s="37" t="str"/>
      <c r="X414" s="37" t="str"/>
      <c r="Y414" s="37" t="str"/>
      <c r="Z414" s="37" t="str"/>
      <c r="AA414" s="37" t="str"/>
      <c r="AB414" s="37" t="str"/>
      <c r="AC414" s="37" t="str"/>
      <c r="AD414" s="37" t="str"/>
      <c r="AE414" s="37" t="str"/>
      <c r="AF414" s="37" t="str"/>
      <c r="AG414" s="37" t="str"/>
      <c r="AH414" s="37" t="str"/>
      <c r="AI414" s="37" t="str"/>
      <c r="AJ414" s="37" t="str"/>
      <c r="AK414" s="37" t="str"/>
      <c r="AL414" s="37" t="str"/>
      <c r="AM414" s="37" t="str"/>
      <c r="AN414" s="37" t="str"/>
      <c r="AO414" s="37" t="str"/>
      <c r="AP414" s="37" t="str"/>
      <c r="AQ414" s="37" t="str"/>
      <c r="AR414" s="37" t="str"/>
      <c r="AS414" s="37" t="str"/>
      <c r="AT414" s="37" t="str"/>
      <c r="AU414" s="37" t="str"/>
      <c r="AV414" s="37" t="str"/>
      <c r="AW414" s="37" t="str"/>
      <c r="AX414" s="37" t="str"/>
      <c r="AY414" s="37" t="str"/>
      <c r="AZ414" s="37" t="str"/>
      <c r="BA414" s="37" t="str"/>
      <c r="BB414" s="37" t="str"/>
      <c r="BC414" s="37" t="str"/>
      <c r="BD414" s="37" t="str"/>
      <c r="BE414" s="37" t="str"/>
      <c r="BF414" s="37" t="str"/>
      <c r="BG414" s="37" t="str"/>
      <c r="BH414" s="37" t="str"/>
      <c r="BI414" s="37" t="str"/>
      <c r="BJ414" s="37" t="str"/>
      <c r="BK414" s="37" t="str"/>
      <c r="BL414" s="37" t="str"/>
      <c r="BM414" s="37" t="str"/>
      <c r="BN414" s="37" t="str"/>
      <c r="BO414" s="37" t="str"/>
      <c r="BP414" s="37" t="str"/>
      <c r="BQ414" s="37" t="str"/>
      <c r="BR414" s="37" t="str"/>
      <c r="BS414" s="37" t="str"/>
      <c r="BT414" s="37" t="str"/>
      <c r="BU414" s="37" t="str"/>
      <c r="BV414" s="37" t="str"/>
      <c r="BW414" s="37" t="str"/>
      <c r="BX414" s="37" t="str"/>
      <c r="BY414" s="37" t="str"/>
      <c r="BZ414" s="37" t="str"/>
      <c r="CA414" s="37" t="str"/>
      <c r="CB414" s="37" t="str"/>
      <c r="CC414" s="37" t="str"/>
      <c r="CD414" s="37" t="str"/>
      <c r="CE414" s="37" t="str"/>
      <c r="CF414" s="37" t="str"/>
      <c r="CG414" s="37" t="str"/>
      <c r="CH414" s="37" t="str"/>
      <c r="CI414" s="37" t="str"/>
      <c r="CJ414" s="37" t="str"/>
      <c r="CK414" s="37" t="str"/>
      <c r="CL414" s="37" t="str"/>
      <c r="CM414" s="37" t="str"/>
      <c r="CN414" s="37" t="str"/>
      <c r="CO414" s="37" t="str"/>
      <c r="CP414" s="37" t="str"/>
      <c r="CQ414" s="37" t="str"/>
      <c r="CR414" s="37" t="str"/>
      <c r="CS414" s="37" t="str"/>
      <c r="CT414" s="37" t="str"/>
      <c r="CU414" s="37" t="str"/>
      <c r="CV414" s="37" t="str"/>
      <c r="CW414" s="37" t="str"/>
      <c r="CX414" s="37" t="str"/>
      <c r="CY414" s="37" t="str"/>
      <c r="CZ414" s="37" t="str"/>
      <c r="DA414" s="37" t="str"/>
      <c r="DB414" s="37" t="str"/>
      <c r="DC414" s="37" t="str"/>
      <c r="DD414" s="37" t="str"/>
      <c r="DE414" s="37" t="str"/>
      <c r="DF414" s="37" t="str"/>
      <c r="DG414" s="37" t="str"/>
      <c r="DH414" s="37" t="str"/>
      <c r="DI414" s="37" t="str"/>
      <c r="DJ414" s="37" t="str"/>
      <c r="DK414" s="37" t="str"/>
      <c r="DL414" s="37" t="str"/>
      <c r="DM414" s="37" t="str"/>
      <c r="DN414" s="37" t="str"/>
      <c r="DO414" s="37" t="str"/>
      <c r="DP414" s="37" t="str"/>
      <c r="DQ414" s="37" t="str"/>
      <c r="DR414" s="37" t="str"/>
      <c r="DS414" s="37" t="str"/>
      <c r="DT414" s="37" t="str"/>
      <c r="DU414" s="37" t="str"/>
      <c r="DV414" s="37" t="str"/>
      <c r="DW414" s="37" t="str"/>
      <c r="DX414" s="37" t="str"/>
      <c r="DY414" s="37" t="str"/>
      <c r="DZ414" s="37" t="str"/>
      <c r="EA414" s="37" t="str"/>
      <c r="EB414" s="37" t="str"/>
      <c r="EC414" s="37" t="str"/>
      <c r="ED414" s="37" t="str"/>
      <c r="EE414" s="37" t="str"/>
      <c r="EF414" s="37" t="str"/>
      <c r="EG414" s="37" t="str"/>
      <c r="EH414" s="37" t="str"/>
      <c r="EI414" s="37" t="str"/>
      <c r="EJ414" s="37" t="str"/>
      <c r="EK414" s="37" t="str"/>
      <c r="EL414" s="37" t="str"/>
      <c r="EM414" s="37" t="str"/>
    </row>
    <row r="415">
      <c r="B415" s="37" t="str"/>
      <c r="C415" s="37" t="str"/>
      <c r="D415" s="37" t="str"/>
      <c r="E415" s="37" t="str"/>
      <c r="F415" s="37" t="str"/>
      <c r="G415" s="37" t="str"/>
      <c r="H415" s="37" t="str"/>
      <c r="I415" s="37" t="str"/>
      <c r="J415" s="37" t="str"/>
      <c r="K415" s="37" t="str"/>
      <c r="L415" s="37" t="str"/>
      <c r="M415" s="37" t="str"/>
      <c r="N415" s="37" t="str"/>
      <c r="O415" s="37" t="str"/>
      <c r="P415" s="37" t="str"/>
      <c r="Q415" s="37" t="str"/>
      <c r="R415" s="37" t="str"/>
      <c r="S415" s="37" t="str"/>
      <c r="T415" s="37" t="str"/>
      <c r="U415" s="37" t="str"/>
      <c r="V415" s="37" t="str"/>
      <c r="W415" s="37" t="str"/>
      <c r="X415" s="37" t="str"/>
      <c r="Y415" s="37" t="str"/>
      <c r="Z415" s="37" t="str"/>
      <c r="AA415" s="37" t="str"/>
      <c r="AB415" s="37" t="str"/>
      <c r="AC415" s="37" t="str"/>
      <c r="AD415" s="37" t="str"/>
      <c r="AE415" s="37" t="str"/>
      <c r="AF415" s="37" t="str"/>
      <c r="AG415" s="37" t="str"/>
      <c r="AH415" s="37" t="str"/>
      <c r="AI415" s="37" t="str"/>
      <c r="AJ415" s="37" t="str"/>
      <c r="AK415" s="37" t="str"/>
      <c r="AL415" s="37" t="str"/>
      <c r="AM415" s="37" t="str"/>
      <c r="AN415" s="37" t="str"/>
      <c r="AO415" s="37" t="str"/>
      <c r="AP415" s="37" t="str"/>
      <c r="AQ415" s="37" t="str"/>
      <c r="AR415" s="37" t="str"/>
      <c r="AS415" s="37" t="str"/>
      <c r="AT415" s="37" t="str"/>
      <c r="AU415" s="37" t="str"/>
      <c r="AV415" s="37" t="str"/>
      <c r="AW415" s="37" t="str"/>
      <c r="AX415" s="37" t="str"/>
      <c r="AY415" s="37" t="str"/>
      <c r="AZ415" s="37" t="str"/>
      <c r="BA415" s="37" t="str"/>
      <c r="BB415" s="37" t="str"/>
      <c r="BC415" s="37" t="str"/>
      <c r="BD415" s="37" t="str"/>
      <c r="BE415" s="37" t="str"/>
      <c r="BF415" s="37" t="str"/>
      <c r="BG415" s="37" t="str"/>
      <c r="BH415" s="37" t="str"/>
      <c r="BI415" s="37" t="str"/>
      <c r="BJ415" s="37" t="str"/>
      <c r="BK415" s="37" t="str"/>
      <c r="BL415" s="37" t="str"/>
      <c r="BM415" s="37" t="str"/>
      <c r="BN415" s="37" t="str"/>
      <c r="BO415" s="37" t="str"/>
      <c r="BP415" s="37" t="str"/>
      <c r="BQ415" s="37" t="str"/>
      <c r="BR415" s="37" t="str"/>
      <c r="BS415" s="37" t="str"/>
      <c r="BT415" s="37" t="str"/>
      <c r="BU415" s="37" t="str"/>
      <c r="BV415" s="37" t="str"/>
      <c r="BW415" s="37" t="str"/>
      <c r="BX415" s="37" t="str"/>
      <c r="BY415" s="37" t="str"/>
      <c r="BZ415" s="37" t="str"/>
      <c r="CA415" s="37" t="str"/>
      <c r="CB415" s="37" t="str"/>
      <c r="CC415" s="37" t="str"/>
      <c r="CD415" s="37" t="str"/>
      <c r="CE415" s="37" t="str"/>
      <c r="CF415" s="37" t="str"/>
      <c r="CG415" s="37" t="str"/>
      <c r="CH415" s="37" t="str"/>
      <c r="CI415" s="37" t="str"/>
      <c r="CJ415" s="37" t="str"/>
      <c r="CK415" s="37" t="str"/>
      <c r="CL415" s="37" t="str"/>
      <c r="CM415" s="37" t="str"/>
      <c r="CN415" s="37" t="str"/>
      <c r="CO415" s="37" t="str"/>
      <c r="CP415" s="37" t="str"/>
      <c r="CQ415" s="37" t="str"/>
      <c r="CR415" s="37" t="str"/>
      <c r="CS415" s="37" t="str"/>
      <c r="CT415" s="37" t="str"/>
      <c r="CU415" s="37" t="str"/>
      <c r="CV415" s="37" t="str"/>
      <c r="CW415" s="37" t="str"/>
      <c r="CX415" s="37" t="str"/>
      <c r="CY415" s="37" t="str"/>
      <c r="CZ415" s="37" t="str"/>
      <c r="DA415" s="37" t="str"/>
      <c r="DB415" s="37" t="str"/>
      <c r="DC415" s="37" t="str"/>
      <c r="DD415" s="37" t="str"/>
      <c r="DE415" s="37" t="str"/>
      <c r="DF415" s="37" t="str"/>
      <c r="DG415" s="37" t="str"/>
      <c r="DH415" s="37" t="str"/>
      <c r="DI415" s="37" t="str"/>
      <c r="DJ415" s="37" t="str"/>
      <c r="DK415" s="37" t="str"/>
      <c r="DL415" s="37" t="str"/>
      <c r="DM415" s="37" t="str"/>
      <c r="DN415" s="37" t="str"/>
      <c r="DO415" s="37" t="str"/>
      <c r="DP415" s="37" t="str"/>
      <c r="DQ415" s="37" t="str"/>
      <c r="DR415" s="37" t="str"/>
      <c r="DS415" s="37" t="str"/>
      <c r="DT415" s="37" t="str"/>
      <c r="DU415" s="37" t="str"/>
      <c r="DV415" s="37" t="str"/>
      <c r="DW415" s="37" t="str"/>
      <c r="DX415" s="37" t="str"/>
      <c r="DY415" s="37" t="str"/>
      <c r="DZ415" s="37" t="str"/>
      <c r="EA415" s="37" t="str"/>
      <c r="EB415" s="37" t="str"/>
      <c r="EC415" s="37" t="str"/>
      <c r="ED415" s="37" t="str"/>
      <c r="EE415" s="37" t="str"/>
      <c r="EF415" s="37" t="str"/>
      <c r="EG415" s="37" t="str"/>
      <c r="EH415" s="37" t="str"/>
      <c r="EI415" s="37" t="str"/>
      <c r="EJ415" s="37" t="str"/>
      <c r="EK415" s="37" t="str"/>
      <c r="EL415" s="37" t="str"/>
      <c r="EM415" s="37" t="str"/>
    </row>
    <row r="416">
      <c r="B416" s="37" t="str"/>
      <c r="C416" s="37" t="str"/>
      <c r="D416" s="37" t="str"/>
      <c r="E416" s="37" t="str"/>
      <c r="F416" s="37" t="str"/>
      <c r="G416" s="37" t="str"/>
      <c r="H416" s="37" t="str"/>
      <c r="I416" s="37" t="str"/>
      <c r="J416" s="37" t="str"/>
      <c r="K416" s="37" t="str"/>
      <c r="L416" s="37" t="str"/>
      <c r="M416" s="37" t="str"/>
      <c r="N416" s="37" t="str"/>
      <c r="O416" s="37" t="str"/>
      <c r="P416" s="37" t="str"/>
      <c r="Q416" s="37" t="str"/>
      <c r="R416" s="37" t="str"/>
      <c r="S416" s="37" t="str"/>
      <c r="T416" s="37" t="str"/>
      <c r="U416" s="37" t="str"/>
      <c r="V416" s="37" t="str"/>
      <c r="W416" s="37" t="str"/>
      <c r="X416" s="37" t="str"/>
      <c r="Y416" s="37" t="str"/>
      <c r="Z416" s="37" t="str"/>
      <c r="AA416" s="37" t="str"/>
      <c r="AB416" s="37" t="str"/>
      <c r="AC416" s="37" t="str"/>
      <c r="AD416" s="37" t="str"/>
      <c r="AE416" s="37" t="str"/>
      <c r="AF416" s="37" t="str"/>
      <c r="AG416" s="37" t="str"/>
      <c r="AH416" s="37" t="str"/>
      <c r="AI416" s="37" t="str"/>
      <c r="AJ416" s="37" t="str"/>
      <c r="AK416" s="37" t="str"/>
      <c r="AL416" s="37" t="str"/>
      <c r="AM416" s="37" t="str"/>
      <c r="AN416" s="37" t="str"/>
      <c r="AO416" s="37" t="str"/>
      <c r="AP416" s="37" t="str"/>
      <c r="AQ416" s="37" t="str"/>
      <c r="AR416" s="37" t="str"/>
      <c r="AS416" s="37" t="str"/>
      <c r="AT416" s="37" t="str"/>
      <c r="AU416" s="37" t="str"/>
      <c r="AV416" s="37" t="str"/>
      <c r="AW416" s="37" t="str"/>
      <c r="AX416" s="37" t="str"/>
      <c r="AY416" s="37" t="str"/>
      <c r="AZ416" s="37" t="str"/>
      <c r="BA416" s="37" t="str"/>
      <c r="BB416" s="37" t="str"/>
      <c r="BC416" s="37" t="str"/>
      <c r="BD416" s="37" t="str"/>
      <c r="BE416" s="37" t="str"/>
      <c r="BF416" s="37" t="str"/>
      <c r="BG416" s="37" t="str"/>
      <c r="BH416" s="37" t="str"/>
      <c r="BI416" s="37" t="str"/>
      <c r="BJ416" s="37" t="str"/>
      <c r="BK416" s="37" t="str"/>
      <c r="BL416" s="37" t="str"/>
      <c r="BM416" s="37" t="str"/>
      <c r="BN416" s="37" t="str"/>
      <c r="BO416" s="37" t="str"/>
      <c r="BP416" s="37" t="str"/>
      <c r="BQ416" s="37" t="str"/>
      <c r="BR416" s="37" t="str"/>
      <c r="BS416" s="37" t="str"/>
      <c r="BT416" s="37" t="str"/>
      <c r="BU416" s="37" t="str"/>
      <c r="BV416" s="37" t="str"/>
      <c r="BW416" s="37" t="str"/>
      <c r="BX416" s="37" t="str"/>
      <c r="BY416" s="37" t="str"/>
      <c r="BZ416" s="37" t="str"/>
      <c r="CA416" s="37" t="str"/>
      <c r="CB416" s="37" t="str"/>
      <c r="CC416" s="37" t="str"/>
      <c r="CD416" s="37" t="str"/>
      <c r="CE416" s="37" t="str"/>
      <c r="CF416" s="37" t="str"/>
      <c r="CG416" s="37" t="str"/>
      <c r="CH416" s="37" t="str"/>
      <c r="CI416" s="37" t="str"/>
      <c r="CJ416" s="37" t="str"/>
      <c r="CK416" s="37" t="str"/>
      <c r="CL416" s="37" t="str"/>
      <c r="CM416" s="37" t="str"/>
      <c r="CN416" s="37" t="str"/>
      <c r="CO416" s="37" t="str"/>
      <c r="CP416" s="37" t="str"/>
      <c r="CQ416" s="37" t="str"/>
      <c r="CR416" s="37" t="str"/>
      <c r="CS416" s="37" t="str"/>
      <c r="CT416" s="37" t="str"/>
      <c r="CU416" s="37" t="str"/>
      <c r="CV416" s="37" t="str"/>
      <c r="CW416" s="37" t="str"/>
      <c r="CX416" s="37" t="str"/>
      <c r="CY416" s="37" t="str"/>
      <c r="CZ416" s="37" t="str"/>
      <c r="DA416" s="37" t="str"/>
      <c r="DB416" s="37" t="str"/>
      <c r="DC416" s="37" t="str"/>
      <c r="DD416" s="37" t="str"/>
      <c r="DE416" s="37" t="str"/>
      <c r="DF416" s="37" t="str"/>
      <c r="DG416" s="37" t="str"/>
      <c r="DH416" s="37" t="str"/>
      <c r="DI416" s="37" t="str"/>
      <c r="DJ416" s="37" t="str"/>
      <c r="DK416" s="37" t="str"/>
      <c r="DL416" s="37" t="str"/>
      <c r="DM416" s="37" t="str"/>
      <c r="DN416" s="37" t="str"/>
      <c r="DO416" s="37" t="str"/>
      <c r="DP416" s="37" t="str"/>
      <c r="DQ416" s="37" t="str"/>
      <c r="DR416" s="37" t="str"/>
      <c r="DS416" s="37" t="str"/>
      <c r="DT416" s="37" t="str"/>
      <c r="DU416" s="37" t="str"/>
      <c r="DV416" s="37" t="str"/>
      <c r="DW416" s="37" t="str"/>
      <c r="DX416" s="37" t="str"/>
      <c r="DY416" s="37" t="str"/>
      <c r="DZ416" s="37" t="str"/>
      <c r="EA416" s="37" t="str"/>
      <c r="EB416" s="37" t="str"/>
      <c r="EC416" s="37" t="str"/>
      <c r="ED416" s="37" t="str"/>
      <c r="EE416" s="37" t="str"/>
      <c r="EF416" s="37" t="str"/>
      <c r="EG416" s="37" t="str"/>
      <c r="EH416" s="37" t="str"/>
      <c r="EI416" s="37" t="str"/>
      <c r="EJ416" s="37" t="str"/>
      <c r="EK416" s="37" t="str"/>
      <c r="EL416" s="37" t="str"/>
      <c r="EM416" s="37" t="str"/>
    </row>
    <row r="417">
      <c r="B417" s="37" t="str"/>
      <c r="C417" s="37" t="str"/>
      <c r="D417" s="37" t="str"/>
      <c r="E417" s="37" t="str"/>
      <c r="F417" s="37" t="str"/>
      <c r="G417" s="37" t="str"/>
      <c r="H417" s="37" t="str"/>
      <c r="I417" s="37" t="str"/>
      <c r="J417" s="37" t="str"/>
      <c r="K417" s="37" t="str"/>
      <c r="L417" s="37" t="str"/>
      <c r="M417" s="37" t="str"/>
      <c r="N417" s="37" t="str"/>
      <c r="O417" s="37" t="str"/>
      <c r="P417" s="37" t="str"/>
      <c r="Q417" s="37" t="str"/>
      <c r="R417" s="37" t="str"/>
      <c r="S417" s="37" t="str"/>
      <c r="T417" s="37" t="str"/>
      <c r="U417" s="37" t="str"/>
      <c r="V417" s="37" t="str"/>
      <c r="W417" s="37" t="str"/>
      <c r="X417" s="37" t="str"/>
      <c r="Y417" s="37" t="str"/>
      <c r="Z417" s="37" t="str"/>
      <c r="AA417" s="37" t="str"/>
      <c r="AB417" s="37" t="str"/>
      <c r="AC417" s="37" t="str"/>
      <c r="AD417" s="37" t="str"/>
      <c r="AE417" s="37" t="str"/>
      <c r="AF417" s="37" t="str"/>
      <c r="AG417" s="37" t="str"/>
      <c r="AH417" s="37" t="str"/>
      <c r="AI417" s="37" t="str"/>
      <c r="AJ417" s="37" t="str"/>
      <c r="AK417" s="37" t="str"/>
      <c r="AL417" s="37" t="str"/>
      <c r="AM417" s="37" t="str"/>
      <c r="AN417" s="37" t="str"/>
      <c r="AO417" s="37" t="str"/>
      <c r="AP417" s="37" t="str"/>
      <c r="AQ417" s="37" t="str"/>
      <c r="AR417" s="37" t="str"/>
      <c r="AS417" s="37" t="str"/>
      <c r="AT417" s="37" t="str"/>
      <c r="AU417" s="37" t="str"/>
      <c r="AV417" s="37" t="str"/>
      <c r="AW417" s="37" t="str"/>
      <c r="AX417" s="37" t="str"/>
      <c r="AY417" s="37" t="str"/>
      <c r="AZ417" s="37" t="str"/>
      <c r="BA417" s="37" t="str"/>
      <c r="BB417" s="37" t="str"/>
      <c r="BC417" s="37" t="str"/>
      <c r="BD417" s="37" t="str"/>
      <c r="BE417" s="37" t="str"/>
      <c r="BF417" s="37" t="str"/>
      <c r="BG417" s="37" t="str"/>
      <c r="BH417" s="37" t="str"/>
      <c r="BI417" s="37" t="str"/>
      <c r="BJ417" s="37" t="str"/>
      <c r="BK417" s="37" t="str"/>
      <c r="BL417" s="37" t="str"/>
      <c r="BM417" s="37" t="str"/>
      <c r="BN417" s="37" t="str"/>
      <c r="BO417" s="37" t="str"/>
      <c r="BP417" s="37" t="str"/>
      <c r="BQ417" s="37" t="str"/>
      <c r="BR417" s="37" t="str"/>
      <c r="BS417" s="37" t="str"/>
      <c r="BT417" s="37" t="str"/>
      <c r="BU417" s="37" t="str"/>
      <c r="BV417" s="37" t="str"/>
      <c r="BW417" s="37" t="str"/>
      <c r="BX417" s="37" t="str"/>
      <c r="BY417" s="37" t="str"/>
      <c r="BZ417" s="37" t="str"/>
      <c r="CA417" s="37" t="str"/>
      <c r="CB417" s="37" t="str"/>
      <c r="CC417" s="37" t="str"/>
      <c r="CD417" s="37" t="str"/>
      <c r="CE417" s="37" t="str"/>
      <c r="CF417" s="37" t="str"/>
      <c r="CG417" s="37" t="str"/>
      <c r="CH417" s="37" t="str"/>
      <c r="CI417" s="37" t="str"/>
      <c r="CJ417" s="37" t="str"/>
      <c r="CK417" s="37" t="str"/>
      <c r="CL417" s="37" t="str"/>
      <c r="CM417" s="37" t="str"/>
      <c r="CN417" s="37" t="str"/>
      <c r="CO417" s="37" t="str"/>
      <c r="CP417" s="37" t="str"/>
      <c r="CQ417" s="37" t="str"/>
      <c r="CR417" s="37" t="str"/>
      <c r="CS417" s="37" t="str"/>
      <c r="CT417" s="37" t="str"/>
      <c r="CU417" s="37" t="str"/>
      <c r="CV417" s="37" t="str"/>
      <c r="CW417" s="37" t="str"/>
      <c r="CX417" s="37" t="str"/>
      <c r="CY417" s="37" t="str"/>
      <c r="CZ417" s="37" t="str"/>
      <c r="DA417" s="37" t="str"/>
      <c r="DB417" s="37" t="str"/>
      <c r="DC417" s="37" t="str"/>
      <c r="DD417" s="37" t="str"/>
      <c r="DE417" s="37" t="str"/>
      <c r="DF417" s="37" t="str"/>
      <c r="DG417" s="37" t="str"/>
      <c r="DH417" s="37" t="str"/>
      <c r="DI417" s="37" t="str"/>
      <c r="DJ417" s="37" t="str"/>
      <c r="DK417" s="37" t="str"/>
      <c r="DL417" s="37" t="str"/>
      <c r="DM417" s="37" t="str"/>
      <c r="DN417" s="37" t="str"/>
      <c r="DO417" s="37" t="str"/>
      <c r="DP417" s="37" t="str"/>
      <c r="DQ417" s="37" t="str"/>
      <c r="DR417" s="37" t="str"/>
      <c r="DS417" s="37" t="str"/>
      <c r="DT417" s="37" t="str"/>
      <c r="DU417" s="37" t="str"/>
      <c r="DV417" s="37" t="str"/>
      <c r="DW417" s="37" t="str"/>
      <c r="DX417" s="37" t="str"/>
      <c r="DY417" s="37" t="str"/>
      <c r="DZ417" s="37" t="str"/>
      <c r="EA417" s="37" t="str"/>
      <c r="EB417" s="37" t="str"/>
      <c r="EC417" s="37" t="str"/>
      <c r="ED417" s="37" t="str"/>
      <c r="EE417" s="37" t="str"/>
      <c r="EF417" s="37" t="str"/>
      <c r="EG417" s="37" t="str"/>
      <c r="EH417" s="37" t="str"/>
      <c r="EI417" s="37" t="str"/>
      <c r="EJ417" s="37" t="str"/>
      <c r="EK417" s="37" t="str"/>
      <c r="EL417" s="37" t="str"/>
      <c r="EM417" s="37" t="str"/>
    </row>
    <row r="418">
      <c r="B418" s="37" t="str"/>
      <c r="C418" s="37" t="str"/>
      <c r="D418" s="37" t="str"/>
      <c r="E418" s="37" t="str"/>
      <c r="F418" s="37" t="str"/>
      <c r="G418" s="37" t="str"/>
      <c r="H418" s="37" t="str"/>
      <c r="I418" s="37" t="str"/>
      <c r="J418" s="37" t="str"/>
      <c r="K418" s="37" t="str"/>
      <c r="L418" s="37" t="str"/>
      <c r="M418" s="37" t="str"/>
      <c r="N418" s="37" t="str"/>
      <c r="O418" s="37" t="str"/>
      <c r="P418" s="37" t="str"/>
      <c r="Q418" s="37" t="str"/>
      <c r="R418" s="37" t="str"/>
      <c r="S418" s="37" t="str"/>
      <c r="T418" s="37" t="str"/>
      <c r="U418" s="37" t="str"/>
      <c r="V418" s="37" t="str"/>
      <c r="W418" s="37" t="str"/>
      <c r="X418" s="37" t="str"/>
      <c r="Y418" s="37" t="str"/>
      <c r="Z418" s="37" t="str"/>
      <c r="AA418" s="37" t="str"/>
      <c r="AB418" s="37" t="str"/>
      <c r="AC418" s="37" t="str"/>
      <c r="AD418" s="37" t="str"/>
      <c r="AE418" s="37" t="str"/>
      <c r="AF418" s="37" t="str"/>
      <c r="AG418" s="37" t="str"/>
      <c r="AH418" s="37" t="str"/>
      <c r="AI418" s="37" t="str"/>
      <c r="AJ418" s="37" t="str"/>
      <c r="AK418" s="37" t="str"/>
      <c r="AL418" s="37" t="str"/>
      <c r="AM418" s="37" t="str"/>
      <c r="AN418" s="37" t="str"/>
      <c r="AO418" s="37" t="str"/>
      <c r="AP418" s="37" t="str"/>
      <c r="AQ418" s="37" t="str"/>
      <c r="AR418" s="37" t="str"/>
      <c r="AS418" s="37" t="str"/>
      <c r="AT418" s="37" t="str"/>
      <c r="AU418" s="37" t="str"/>
      <c r="AV418" s="37" t="str"/>
      <c r="AW418" s="37" t="str"/>
      <c r="AX418" s="37" t="str"/>
      <c r="AY418" s="37" t="str"/>
      <c r="AZ418" s="37" t="str"/>
      <c r="BA418" s="37" t="str"/>
      <c r="BB418" s="37" t="str"/>
      <c r="BC418" s="37" t="str"/>
      <c r="BD418" s="37" t="str"/>
      <c r="BE418" s="37" t="str"/>
      <c r="BF418" s="37" t="str"/>
      <c r="BG418" s="37" t="str"/>
      <c r="BH418" s="37" t="str"/>
      <c r="BI418" s="37" t="str"/>
      <c r="BJ418" s="37" t="str"/>
      <c r="BK418" s="37" t="str"/>
      <c r="BL418" s="37" t="str"/>
      <c r="BM418" s="37" t="str"/>
      <c r="BN418" s="37" t="str"/>
      <c r="BO418" s="37" t="str"/>
      <c r="BP418" s="37" t="str"/>
      <c r="BQ418" s="37" t="str"/>
      <c r="BR418" s="37" t="str"/>
      <c r="BS418" s="37" t="str"/>
      <c r="BT418" s="37" t="str"/>
      <c r="BU418" s="37" t="str"/>
      <c r="BV418" s="37" t="str"/>
      <c r="BW418" s="37" t="str"/>
      <c r="BX418" s="37" t="str"/>
      <c r="BY418" s="37" t="str"/>
      <c r="BZ418" s="37" t="str"/>
      <c r="CA418" s="37" t="str"/>
      <c r="CB418" s="37" t="str"/>
      <c r="CC418" s="37" t="str"/>
      <c r="CD418" s="37" t="str"/>
      <c r="CE418" s="37" t="str"/>
      <c r="CF418" s="37" t="str"/>
      <c r="CG418" s="37" t="str"/>
      <c r="CH418" s="37" t="str"/>
      <c r="CI418" s="37" t="str"/>
      <c r="CJ418" s="37" t="str"/>
      <c r="CK418" s="37" t="str"/>
      <c r="CL418" s="37" t="str"/>
      <c r="CM418" s="37" t="str"/>
      <c r="CN418" s="37" t="str"/>
      <c r="CO418" s="37" t="str"/>
      <c r="CP418" s="37" t="str"/>
      <c r="CQ418" s="37" t="str"/>
      <c r="CR418" s="37" t="str"/>
      <c r="CS418" s="37" t="str"/>
      <c r="CT418" s="37" t="str"/>
      <c r="CU418" s="37" t="str"/>
      <c r="CV418" s="37" t="str"/>
      <c r="CW418" s="37" t="str"/>
      <c r="CX418" s="37" t="str"/>
      <c r="CY418" s="37" t="str"/>
      <c r="CZ418" s="37" t="str"/>
      <c r="DA418" s="37" t="str"/>
      <c r="DB418" s="37" t="str"/>
      <c r="DC418" s="37" t="str"/>
      <c r="DD418" s="37" t="str"/>
      <c r="DE418" s="37" t="str"/>
      <c r="DF418" s="37" t="str"/>
      <c r="DG418" s="37" t="str"/>
      <c r="DH418" s="37" t="str"/>
      <c r="DI418" s="37" t="str"/>
      <c r="DJ418" s="37" t="str"/>
      <c r="DK418" s="37" t="str"/>
      <c r="DL418" s="37" t="str"/>
      <c r="DM418" s="37" t="str"/>
      <c r="DN418" s="37" t="str"/>
      <c r="DO418" s="37" t="str"/>
      <c r="DP418" s="37" t="str"/>
      <c r="DQ418" s="37" t="str"/>
      <c r="DR418" s="37" t="str"/>
      <c r="DS418" s="37" t="str"/>
      <c r="DT418" s="37" t="str"/>
      <c r="DU418" s="37" t="str"/>
      <c r="DV418" s="37" t="str"/>
      <c r="DW418" s="37" t="str"/>
      <c r="DX418" s="37" t="str"/>
      <c r="DY418" s="37" t="str"/>
      <c r="DZ418" s="37" t="str"/>
      <c r="EA418" s="37" t="str"/>
      <c r="EB418" s="37" t="str"/>
      <c r="EC418" s="37" t="str"/>
      <c r="ED418" s="37" t="str"/>
      <c r="EE418" s="37" t="str"/>
      <c r="EF418" s="37" t="str"/>
      <c r="EG418" s="37" t="str"/>
      <c r="EH418" s="37" t="str"/>
      <c r="EI418" s="37" t="str"/>
      <c r="EJ418" s="37" t="str"/>
      <c r="EK418" s="37" t="str"/>
      <c r="EL418" s="37" t="str"/>
      <c r="EM418" s="37" t="str"/>
    </row>
    <row r="419">
      <c r="B419" s="37" t="str"/>
      <c r="C419" s="37" t="str"/>
      <c r="D419" s="37" t="str"/>
      <c r="E419" s="37" t="str"/>
      <c r="F419" s="37" t="str"/>
      <c r="G419" s="37" t="str"/>
      <c r="H419" s="37" t="str"/>
      <c r="I419" s="37" t="str"/>
      <c r="J419" s="37" t="str"/>
      <c r="K419" s="37" t="str"/>
      <c r="L419" s="37" t="str"/>
      <c r="M419" s="37" t="str"/>
      <c r="N419" s="37" t="str"/>
      <c r="O419" s="37" t="str"/>
      <c r="P419" s="37" t="str"/>
      <c r="Q419" s="37" t="str"/>
      <c r="R419" s="37" t="str"/>
      <c r="S419" s="37" t="str"/>
      <c r="T419" s="37" t="str"/>
      <c r="U419" s="37" t="str"/>
      <c r="V419" s="37" t="str"/>
      <c r="W419" s="37" t="str"/>
      <c r="X419" s="37" t="str"/>
      <c r="Y419" s="37" t="str"/>
      <c r="Z419" s="37" t="str"/>
      <c r="AA419" s="37" t="str"/>
      <c r="AB419" s="37" t="str"/>
      <c r="AC419" s="37" t="str"/>
      <c r="AD419" s="37" t="str"/>
      <c r="AE419" s="37" t="str"/>
      <c r="AF419" s="37" t="str"/>
      <c r="AG419" s="37" t="str"/>
      <c r="AH419" s="37" t="str"/>
      <c r="AI419" s="37" t="str"/>
      <c r="AJ419" s="37" t="str"/>
      <c r="AK419" s="37" t="str"/>
      <c r="AL419" s="37" t="str"/>
      <c r="AM419" s="37" t="str"/>
      <c r="AN419" s="37" t="str"/>
      <c r="AO419" s="37" t="str"/>
      <c r="AP419" s="37" t="str"/>
      <c r="AQ419" s="37" t="str"/>
      <c r="AR419" s="37" t="str"/>
      <c r="AS419" s="37" t="str"/>
      <c r="AT419" s="37" t="str"/>
      <c r="AU419" s="37" t="str"/>
      <c r="AV419" s="37" t="str"/>
      <c r="AW419" s="37" t="str"/>
      <c r="AX419" s="37" t="str"/>
      <c r="AY419" s="37" t="str"/>
      <c r="AZ419" s="37" t="str"/>
      <c r="BA419" s="37" t="str"/>
      <c r="BB419" s="37" t="str"/>
      <c r="BC419" s="37" t="str"/>
      <c r="BD419" s="37" t="str"/>
      <c r="BE419" s="37" t="str"/>
      <c r="BF419" s="37" t="str"/>
      <c r="BG419" s="37" t="str"/>
      <c r="BH419" s="37" t="str"/>
      <c r="BI419" s="37" t="str"/>
      <c r="BJ419" s="37" t="str"/>
      <c r="BK419" s="37" t="str"/>
      <c r="BL419" s="37" t="str"/>
      <c r="BM419" s="37" t="str"/>
      <c r="BN419" s="37" t="str"/>
      <c r="BO419" s="37" t="str"/>
      <c r="BP419" s="37" t="str"/>
      <c r="BQ419" s="37" t="str"/>
      <c r="BR419" s="37" t="str"/>
      <c r="BS419" s="37" t="str"/>
      <c r="BT419" s="37" t="str"/>
      <c r="BU419" s="37" t="str"/>
      <c r="BV419" s="37" t="str"/>
      <c r="BW419" s="37" t="str"/>
      <c r="BX419" s="37" t="str"/>
      <c r="BY419" s="37" t="str"/>
      <c r="BZ419" s="37" t="str"/>
      <c r="CA419" s="37" t="str"/>
      <c r="CB419" s="37" t="str"/>
      <c r="CC419" s="37" t="str"/>
      <c r="CD419" s="37" t="str"/>
      <c r="CE419" s="37" t="str"/>
      <c r="CF419" s="37" t="str"/>
      <c r="CG419" s="37" t="str"/>
      <c r="CH419" s="37" t="str"/>
      <c r="CI419" s="37" t="str"/>
      <c r="CJ419" s="37" t="str"/>
      <c r="CK419" s="37" t="str"/>
      <c r="CL419" s="37" t="str"/>
      <c r="CM419" s="37" t="str"/>
      <c r="CN419" s="37" t="str"/>
      <c r="CO419" s="37" t="str"/>
      <c r="CP419" s="37" t="str"/>
      <c r="CQ419" s="37" t="str"/>
      <c r="CR419" s="37" t="str"/>
      <c r="CS419" s="37" t="str"/>
      <c r="CT419" s="37" t="str"/>
      <c r="CU419" s="37" t="str"/>
      <c r="CV419" s="37" t="str"/>
      <c r="CW419" s="37" t="str"/>
      <c r="CX419" s="37" t="str"/>
      <c r="CY419" s="37" t="str"/>
      <c r="CZ419" s="37" t="str"/>
      <c r="DA419" s="37" t="str"/>
      <c r="DB419" s="37" t="str"/>
      <c r="DC419" s="37" t="str"/>
      <c r="DD419" s="37" t="str"/>
      <c r="DE419" s="37" t="str"/>
      <c r="DF419" s="37" t="str"/>
      <c r="DG419" s="37" t="str"/>
      <c r="DH419" s="37" t="str"/>
      <c r="DI419" s="37" t="str"/>
      <c r="DJ419" s="37" t="str"/>
      <c r="DK419" s="37" t="str"/>
      <c r="DL419" s="37" t="str"/>
      <c r="DM419" s="37" t="str"/>
      <c r="DN419" s="37" t="str"/>
      <c r="DO419" s="37" t="str"/>
      <c r="DP419" s="37" t="str"/>
      <c r="DQ419" s="37" t="str"/>
      <c r="DR419" s="37" t="str"/>
      <c r="DS419" s="37" t="str"/>
      <c r="DT419" s="37" t="str"/>
      <c r="DU419" s="37" t="str"/>
      <c r="DV419" s="37" t="str"/>
      <c r="DW419" s="37" t="str"/>
      <c r="DX419" s="37" t="str"/>
      <c r="DY419" s="37" t="str"/>
      <c r="DZ419" s="37" t="str"/>
      <c r="EA419" s="37" t="str"/>
      <c r="EB419" s="37" t="str"/>
      <c r="EC419" s="37" t="str"/>
      <c r="ED419" s="37" t="str"/>
      <c r="EE419" s="37" t="str"/>
      <c r="EF419" s="37" t="str"/>
      <c r="EG419" s="37" t="str"/>
      <c r="EH419" s="37" t="str"/>
      <c r="EI419" s="37" t="str"/>
      <c r="EJ419" s="37" t="str"/>
      <c r="EK419" s="37" t="str"/>
      <c r="EL419" s="37" t="str"/>
      <c r="EM419" s="37" t="str"/>
    </row>
    <row r="420">
      <c r="B420" s="37" t="str"/>
      <c r="C420" s="37" t="str"/>
      <c r="D420" s="37" t="str"/>
      <c r="E420" s="37" t="str"/>
      <c r="F420" s="37" t="str"/>
      <c r="G420" s="37" t="str"/>
      <c r="H420" s="37" t="str"/>
      <c r="I420" s="37" t="str"/>
      <c r="J420" s="37" t="str"/>
      <c r="K420" s="37" t="str"/>
      <c r="L420" s="37" t="str"/>
      <c r="M420" s="37" t="str"/>
      <c r="N420" s="37" t="str"/>
      <c r="O420" s="37" t="str"/>
      <c r="P420" s="37" t="str"/>
      <c r="Q420" s="37" t="str"/>
      <c r="R420" s="37" t="str"/>
      <c r="S420" s="37" t="str"/>
      <c r="T420" s="37" t="str"/>
      <c r="U420" s="37" t="str"/>
      <c r="V420" s="37" t="str"/>
      <c r="W420" s="37" t="str"/>
      <c r="X420" s="37" t="str"/>
      <c r="Y420" s="37" t="str"/>
      <c r="Z420" s="37" t="str"/>
      <c r="AA420" s="37" t="str"/>
      <c r="AB420" s="37" t="str"/>
      <c r="AC420" s="37" t="str"/>
      <c r="AD420" s="37" t="str"/>
      <c r="AE420" s="37" t="str"/>
      <c r="AF420" s="37" t="str"/>
      <c r="AG420" s="37" t="str"/>
      <c r="AH420" s="37" t="str"/>
      <c r="AI420" s="37" t="str"/>
      <c r="AJ420" s="37" t="str"/>
      <c r="AK420" s="37" t="str"/>
      <c r="AL420" s="37" t="str"/>
      <c r="AM420" s="37" t="str"/>
      <c r="AN420" s="37" t="str"/>
      <c r="AO420" s="37" t="str"/>
      <c r="AP420" s="37" t="str"/>
      <c r="AQ420" s="37" t="str"/>
      <c r="AR420" s="37" t="str"/>
      <c r="AS420" s="37" t="str"/>
      <c r="AT420" s="37" t="str"/>
      <c r="AU420" s="37" t="str"/>
      <c r="AV420" s="37" t="str"/>
      <c r="AW420" s="37" t="str"/>
      <c r="AX420" s="37" t="str"/>
      <c r="AY420" s="37" t="str"/>
      <c r="AZ420" s="37" t="str"/>
      <c r="BA420" s="37" t="str"/>
      <c r="BB420" s="37" t="str"/>
      <c r="BC420" s="37" t="str"/>
      <c r="BD420" s="37" t="str"/>
      <c r="BE420" s="37" t="str"/>
      <c r="BF420" s="37" t="str"/>
      <c r="BG420" s="37" t="str"/>
      <c r="BH420" s="37" t="str"/>
      <c r="BI420" s="37" t="str"/>
      <c r="BJ420" s="37" t="str"/>
      <c r="BK420" s="37" t="str"/>
      <c r="BL420" s="37" t="str"/>
      <c r="BM420" s="37" t="str"/>
      <c r="BN420" s="37" t="str"/>
      <c r="BO420" s="37" t="str"/>
      <c r="BP420" s="37" t="str"/>
      <c r="BQ420" s="37" t="str"/>
      <c r="BR420" s="37" t="str"/>
      <c r="BS420" s="37" t="str"/>
      <c r="BT420" s="37" t="str"/>
      <c r="BU420" s="37" t="str"/>
      <c r="BV420" s="37" t="str"/>
      <c r="BW420" s="37" t="str"/>
      <c r="BX420" s="37" t="str"/>
      <c r="BY420" s="37" t="str"/>
      <c r="BZ420" s="37" t="str"/>
      <c r="CA420" s="37" t="str"/>
      <c r="CB420" s="37" t="str"/>
      <c r="CC420" s="37" t="str"/>
      <c r="CD420" s="37" t="str"/>
      <c r="CE420" s="37" t="str"/>
      <c r="CF420" s="37" t="str"/>
      <c r="CG420" s="37" t="str"/>
      <c r="CH420" s="37" t="str"/>
      <c r="CI420" s="37" t="str"/>
      <c r="CJ420" s="37" t="str"/>
      <c r="CK420" s="37" t="str"/>
      <c r="CL420" s="37" t="str"/>
      <c r="CM420" s="37" t="str"/>
      <c r="CN420" s="37" t="str"/>
      <c r="CO420" s="37" t="str"/>
      <c r="CP420" s="37" t="str"/>
      <c r="CQ420" s="37" t="str"/>
      <c r="CR420" s="37" t="str"/>
      <c r="CS420" s="37" t="str"/>
      <c r="CT420" s="37" t="str"/>
      <c r="CU420" s="37" t="str"/>
      <c r="CV420" s="37" t="str"/>
      <c r="CW420" s="37" t="str"/>
      <c r="CX420" s="37" t="str"/>
      <c r="CY420" s="37" t="str"/>
      <c r="CZ420" s="37" t="str"/>
      <c r="DA420" s="37" t="str"/>
      <c r="DB420" s="37" t="str"/>
      <c r="DC420" s="37" t="str"/>
      <c r="DD420" s="37" t="str"/>
      <c r="DE420" s="37" t="str"/>
      <c r="DF420" s="37" t="str"/>
      <c r="DG420" s="37" t="str"/>
      <c r="DH420" s="37" t="str"/>
      <c r="DI420" s="37" t="str"/>
      <c r="DJ420" s="37" t="str"/>
      <c r="DK420" s="37" t="str"/>
      <c r="DL420" s="37" t="str"/>
      <c r="DM420" s="37" t="str"/>
      <c r="DN420" s="37" t="str"/>
      <c r="DO420" s="37" t="str"/>
      <c r="DP420" s="37" t="str"/>
      <c r="DQ420" s="37" t="str"/>
      <c r="DR420" s="37" t="str"/>
      <c r="DS420" s="37" t="str"/>
      <c r="DT420" s="37" t="str"/>
      <c r="DU420" s="37" t="str"/>
      <c r="DV420" s="37" t="str"/>
      <c r="DW420" s="37" t="str"/>
      <c r="DX420" s="37" t="str"/>
      <c r="DY420" s="37" t="str"/>
      <c r="DZ420" s="37" t="str"/>
      <c r="EA420" s="37" t="str"/>
      <c r="EB420" s="37" t="str"/>
      <c r="EC420" s="37" t="str"/>
      <c r="ED420" s="37" t="str"/>
      <c r="EE420" s="37" t="str"/>
      <c r="EF420" s="37" t="str"/>
      <c r="EG420" s="37" t="str"/>
      <c r="EH420" s="37" t="str"/>
      <c r="EI420" s="37" t="str"/>
      <c r="EJ420" s="37" t="str"/>
      <c r="EK420" s="37" t="str"/>
      <c r="EL420" s="37" t="str"/>
      <c r="EM420" s="37" t="str"/>
    </row>
    <row r="421">
      <c r="B421" s="37" t="str"/>
      <c r="C421" s="37" t="str"/>
      <c r="D421" s="37" t="str"/>
      <c r="E421" s="37" t="str"/>
      <c r="F421" s="37" t="str"/>
      <c r="G421" s="37" t="str"/>
      <c r="H421" s="37" t="str"/>
      <c r="I421" s="37" t="str"/>
      <c r="J421" s="37" t="str"/>
      <c r="K421" s="37" t="str"/>
      <c r="L421" s="37" t="str"/>
      <c r="M421" s="37" t="str"/>
      <c r="N421" s="37" t="str"/>
      <c r="O421" s="37" t="str"/>
      <c r="P421" s="37" t="str"/>
      <c r="Q421" s="37" t="str"/>
      <c r="R421" s="37" t="str"/>
      <c r="S421" s="37" t="str"/>
      <c r="T421" s="37" t="str"/>
      <c r="U421" s="37" t="str"/>
      <c r="V421" s="37" t="str"/>
      <c r="W421" s="37" t="str"/>
      <c r="X421" s="37" t="str"/>
      <c r="Y421" s="37" t="str"/>
      <c r="Z421" s="37" t="str"/>
      <c r="AA421" s="37" t="str"/>
      <c r="AB421" s="37" t="str"/>
      <c r="AC421" s="37" t="str"/>
      <c r="AD421" s="37" t="str"/>
      <c r="AE421" s="37" t="str"/>
      <c r="AF421" s="37" t="str"/>
      <c r="AG421" s="37" t="str"/>
      <c r="AH421" s="37" t="str"/>
      <c r="AI421" s="37" t="str"/>
      <c r="AJ421" s="37" t="str"/>
      <c r="AK421" s="37" t="str"/>
      <c r="AL421" s="37" t="str"/>
      <c r="AM421" s="37" t="str"/>
      <c r="AN421" s="37" t="str"/>
      <c r="AO421" s="37" t="str"/>
      <c r="AP421" s="37" t="str"/>
      <c r="AQ421" s="37" t="str"/>
      <c r="AR421" s="37" t="str"/>
      <c r="AS421" s="37" t="str"/>
      <c r="AT421" s="37" t="str"/>
      <c r="AU421" s="37" t="str"/>
      <c r="AV421" s="37" t="str"/>
      <c r="AW421" s="37" t="str"/>
      <c r="AX421" s="37" t="str"/>
      <c r="AY421" s="37" t="str"/>
      <c r="AZ421" s="37" t="str"/>
      <c r="BA421" s="37" t="str"/>
      <c r="BB421" s="37" t="str"/>
      <c r="BC421" s="37" t="str"/>
      <c r="BD421" s="37" t="str"/>
      <c r="BE421" s="37" t="str"/>
      <c r="BF421" s="37" t="str"/>
      <c r="BG421" s="37" t="str"/>
      <c r="BH421" s="37" t="str"/>
      <c r="BI421" s="37" t="str"/>
      <c r="BJ421" s="37" t="str"/>
      <c r="BK421" s="37" t="str"/>
      <c r="BL421" s="37" t="str"/>
      <c r="BM421" s="37" t="str"/>
      <c r="BN421" s="37" t="str"/>
      <c r="BO421" s="37" t="str"/>
      <c r="BP421" s="37" t="str"/>
      <c r="BQ421" s="37" t="str"/>
      <c r="BR421" s="37" t="str"/>
      <c r="BS421" s="37" t="str"/>
      <c r="BT421" s="37" t="str"/>
      <c r="BU421" s="37" t="str"/>
      <c r="BV421" s="37" t="str"/>
      <c r="BW421" s="37" t="str"/>
      <c r="BX421" s="37" t="str"/>
      <c r="BY421" s="37" t="str"/>
      <c r="BZ421" s="37" t="str"/>
      <c r="CA421" s="37" t="str"/>
      <c r="CB421" s="37" t="str"/>
      <c r="CC421" s="37" t="str"/>
      <c r="CD421" s="37" t="str"/>
      <c r="CE421" s="37" t="str"/>
      <c r="CF421" s="37" t="str"/>
      <c r="CG421" s="37" t="str"/>
      <c r="CH421" s="37" t="str"/>
      <c r="CI421" s="37" t="str"/>
      <c r="CJ421" s="37" t="str"/>
      <c r="CK421" s="37" t="str"/>
      <c r="CL421" s="37" t="str"/>
      <c r="CM421" s="37" t="str"/>
      <c r="CN421" s="37" t="str"/>
      <c r="CO421" s="37" t="str"/>
      <c r="CP421" s="37" t="str"/>
      <c r="CQ421" s="37" t="str"/>
      <c r="CR421" s="37" t="str"/>
      <c r="CS421" s="37" t="str"/>
      <c r="CT421" s="37" t="str"/>
      <c r="CU421" s="37" t="str"/>
      <c r="CV421" s="37" t="str"/>
      <c r="CW421" s="37" t="str"/>
      <c r="CX421" s="37" t="str"/>
      <c r="CY421" s="37" t="str"/>
      <c r="CZ421" s="37" t="str"/>
      <c r="DA421" s="37" t="str"/>
      <c r="DB421" s="37" t="str"/>
      <c r="DC421" s="37" t="str"/>
      <c r="DD421" s="37" t="str"/>
      <c r="DE421" s="37" t="str"/>
      <c r="DF421" s="37" t="str"/>
      <c r="DG421" s="37" t="str"/>
      <c r="DH421" s="37" t="str"/>
      <c r="DI421" s="37" t="str"/>
      <c r="DJ421" s="37" t="str"/>
      <c r="DK421" s="37" t="str"/>
      <c r="DL421" s="37" t="str"/>
      <c r="DM421" s="37" t="str"/>
      <c r="DN421" s="37" t="str"/>
      <c r="DO421" s="37" t="str"/>
      <c r="DP421" s="37" t="str"/>
      <c r="DQ421" s="37" t="str"/>
      <c r="DR421" s="37" t="str"/>
      <c r="DS421" s="37" t="str"/>
      <c r="DT421" s="37" t="str"/>
      <c r="DU421" s="37" t="str"/>
      <c r="DV421" s="37" t="str"/>
      <c r="DW421" s="37" t="str"/>
      <c r="DX421" s="37" t="str"/>
      <c r="DY421" s="37" t="str"/>
      <c r="DZ421" s="37" t="str"/>
      <c r="EA421" s="37" t="str"/>
      <c r="EB421" s="37" t="str"/>
      <c r="EC421" s="37" t="str"/>
      <c r="ED421" s="37" t="str"/>
      <c r="EE421" s="37" t="str"/>
      <c r="EF421" s="37" t="str"/>
      <c r="EG421" s="37" t="str"/>
      <c r="EH421" s="37" t="str"/>
      <c r="EI421" s="37" t="str"/>
      <c r="EJ421" s="37" t="str"/>
      <c r="EK421" s="37" t="str"/>
      <c r="EL421" s="37" t="str"/>
      <c r="EM421" s="37" t="str"/>
    </row>
    <row r="422">
      <c r="B422" s="37" t="str"/>
      <c r="C422" s="37" t="str"/>
      <c r="D422" s="37" t="str"/>
      <c r="E422" s="37" t="str"/>
      <c r="F422" s="37" t="str"/>
      <c r="G422" s="37" t="str"/>
      <c r="H422" s="37" t="str"/>
      <c r="I422" s="37" t="str"/>
      <c r="J422" s="37" t="str"/>
      <c r="K422" s="37" t="str"/>
      <c r="L422" s="37" t="str"/>
      <c r="M422" s="37" t="str"/>
      <c r="N422" s="37" t="str"/>
      <c r="O422" s="37" t="str"/>
      <c r="P422" s="37" t="str"/>
      <c r="Q422" s="37" t="str"/>
      <c r="R422" s="37" t="str"/>
      <c r="S422" s="37" t="str"/>
      <c r="T422" s="37" t="str"/>
      <c r="U422" s="37" t="str"/>
      <c r="V422" s="37" t="str"/>
      <c r="W422" s="37" t="str"/>
      <c r="X422" s="37" t="str"/>
      <c r="Y422" s="37" t="str"/>
      <c r="Z422" s="37" t="str"/>
      <c r="AA422" s="37" t="str"/>
      <c r="AB422" s="37" t="str"/>
      <c r="AC422" s="37" t="str"/>
      <c r="AD422" s="37" t="str"/>
      <c r="AE422" s="37" t="str"/>
      <c r="AF422" s="37" t="str"/>
      <c r="AG422" s="37" t="str"/>
      <c r="AH422" s="37" t="str"/>
      <c r="AI422" s="37" t="str"/>
      <c r="AJ422" s="37" t="str"/>
      <c r="AK422" s="37" t="str"/>
      <c r="AL422" s="37" t="str"/>
      <c r="AM422" s="37" t="str"/>
      <c r="AN422" s="37" t="str"/>
      <c r="AO422" s="37" t="str"/>
      <c r="AP422" s="37" t="str"/>
      <c r="AQ422" s="37" t="str"/>
      <c r="AR422" s="37" t="str"/>
      <c r="AS422" s="37" t="str"/>
      <c r="AT422" s="37" t="str"/>
      <c r="AU422" s="37" t="str"/>
      <c r="AV422" s="37" t="str"/>
      <c r="AW422" s="37" t="str"/>
      <c r="AX422" s="37" t="str"/>
      <c r="AY422" s="37" t="str"/>
      <c r="AZ422" s="37" t="str"/>
      <c r="BA422" s="37" t="str"/>
      <c r="BB422" s="37" t="str"/>
      <c r="BC422" s="37" t="str"/>
      <c r="BD422" s="37" t="str"/>
      <c r="BE422" s="37" t="str"/>
      <c r="BF422" s="37" t="str"/>
      <c r="BG422" s="37" t="str"/>
      <c r="BH422" s="37" t="str"/>
      <c r="BI422" s="37" t="str"/>
      <c r="BJ422" s="37" t="str"/>
      <c r="BK422" s="37" t="str"/>
      <c r="BL422" s="37" t="str"/>
      <c r="BM422" s="37" t="str"/>
      <c r="BN422" s="37" t="str"/>
      <c r="BO422" s="37" t="str"/>
      <c r="BP422" s="37" t="str"/>
      <c r="BQ422" s="37" t="str"/>
      <c r="BR422" s="37" t="str"/>
      <c r="BS422" s="37" t="str"/>
      <c r="BT422" s="37" t="str"/>
      <c r="BU422" s="37" t="str"/>
      <c r="BV422" s="37" t="str"/>
      <c r="BW422" s="37" t="str"/>
      <c r="BX422" s="37" t="str"/>
      <c r="BY422" s="37" t="str"/>
      <c r="BZ422" s="37" t="str"/>
      <c r="CA422" s="37" t="str"/>
      <c r="CB422" s="37" t="str"/>
      <c r="CC422" s="37" t="str"/>
      <c r="CD422" s="37" t="str"/>
      <c r="CE422" s="37" t="str"/>
      <c r="CF422" s="37" t="str"/>
      <c r="CG422" s="37" t="str"/>
      <c r="CH422" s="37" t="str"/>
      <c r="CI422" s="37" t="str"/>
      <c r="CJ422" s="37" t="str"/>
      <c r="CK422" s="37" t="str"/>
      <c r="CL422" s="37" t="str"/>
      <c r="CM422" s="37" t="str"/>
      <c r="CN422" s="37" t="str"/>
      <c r="CO422" s="37" t="str"/>
      <c r="CP422" s="37" t="str"/>
      <c r="CQ422" s="37" t="str"/>
      <c r="CR422" s="37" t="str"/>
      <c r="CS422" s="37" t="str"/>
      <c r="CT422" s="37" t="str"/>
      <c r="CU422" s="37" t="str"/>
      <c r="CV422" s="37" t="str"/>
      <c r="CW422" s="37" t="str"/>
      <c r="CX422" s="37" t="str"/>
      <c r="CY422" s="37" t="str"/>
      <c r="CZ422" s="37" t="str"/>
      <c r="DA422" s="37" t="str"/>
      <c r="DB422" s="37" t="str"/>
      <c r="DC422" s="37" t="str"/>
      <c r="DD422" s="37" t="str"/>
      <c r="DE422" s="37" t="str"/>
      <c r="DF422" s="37" t="str"/>
      <c r="DG422" s="37" t="str"/>
      <c r="DH422" s="37" t="str"/>
      <c r="DI422" s="37" t="str"/>
      <c r="DJ422" s="37" t="str"/>
      <c r="DK422" s="37" t="str"/>
      <c r="DL422" s="37" t="str"/>
      <c r="DM422" s="37" t="str"/>
      <c r="DN422" s="37" t="str"/>
      <c r="DO422" s="37" t="str"/>
      <c r="DP422" s="37" t="str"/>
      <c r="DQ422" s="37" t="str"/>
      <c r="DR422" s="37" t="str"/>
      <c r="DS422" s="37" t="str"/>
      <c r="DT422" s="37" t="str"/>
      <c r="DU422" s="37" t="str"/>
      <c r="DV422" s="37" t="str"/>
      <c r="DW422" s="37" t="str"/>
      <c r="DX422" s="37" t="str"/>
      <c r="DY422" s="37" t="str"/>
      <c r="DZ422" s="37" t="str"/>
      <c r="EA422" s="37" t="str"/>
      <c r="EB422" s="37" t="str"/>
      <c r="EC422" s="37" t="str"/>
      <c r="ED422" s="37" t="str"/>
      <c r="EE422" s="37" t="str"/>
      <c r="EF422" s="37" t="str"/>
      <c r="EG422" s="37" t="str"/>
      <c r="EH422" s="37" t="str"/>
      <c r="EI422" s="37" t="str"/>
      <c r="EJ422" s="37" t="str"/>
      <c r="EK422" s="37" t="str"/>
      <c r="EL422" s="37" t="str"/>
      <c r="EM422" s="37" t="str"/>
    </row>
    <row r="423">
      <c r="B423" s="37" t="str"/>
      <c r="C423" s="37" t="str"/>
      <c r="D423" s="37" t="str"/>
      <c r="E423" s="37" t="str"/>
      <c r="F423" s="37" t="str"/>
      <c r="G423" s="37" t="str"/>
      <c r="H423" s="37" t="str"/>
      <c r="I423" s="37" t="str"/>
      <c r="J423" s="37" t="str"/>
      <c r="K423" s="37" t="str"/>
      <c r="L423" s="37" t="str"/>
      <c r="M423" s="37" t="str"/>
      <c r="N423" s="37" t="str"/>
      <c r="O423" s="37" t="str"/>
      <c r="P423" s="37" t="str"/>
      <c r="Q423" s="37" t="str"/>
      <c r="R423" s="37" t="str"/>
      <c r="S423" s="37" t="str"/>
      <c r="T423" s="37" t="str"/>
      <c r="U423" s="37" t="str"/>
      <c r="V423" s="37" t="str"/>
      <c r="W423" s="37" t="str"/>
      <c r="X423" s="37" t="str"/>
      <c r="Y423" s="37" t="str"/>
      <c r="Z423" s="37" t="str"/>
      <c r="AA423" s="37" t="str"/>
      <c r="AB423" s="37" t="str"/>
      <c r="AC423" s="37" t="str"/>
      <c r="AD423" s="37" t="str"/>
      <c r="AE423" s="37" t="str"/>
      <c r="AF423" s="37" t="str"/>
      <c r="AG423" s="37" t="str"/>
      <c r="AH423" s="37" t="str"/>
      <c r="AI423" s="37" t="str"/>
      <c r="AJ423" s="37" t="str"/>
      <c r="AK423" s="37" t="str"/>
      <c r="AL423" s="37" t="str"/>
      <c r="AM423" s="37" t="str"/>
      <c r="AN423" s="37" t="str"/>
      <c r="AO423" s="37" t="str"/>
      <c r="AP423" s="37" t="str"/>
      <c r="AQ423" s="37" t="str"/>
      <c r="AR423" s="37" t="str"/>
      <c r="AS423" s="37" t="str"/>
      <c r="AT423" s="37" t="str"/>
      <c r="AU423" s="37" t="str"/>
      <c r="AV423" s="37" t="str"/>
      <c r="AW423" s="37" t="str"/>
      <c r="AX423" s="37" t="str"/>
      <c r="AY423" s="37" t="str"/>
      <c r="AZ423" s="37" t="str"/>
      <c r="BA423" s="37" t="str"/>
      <c r="BB423" s="37" t="str"/>
      <c r="BC423" s="37" t="str"/>
      <c r="BD423" s="37" t="str"/>
      <c r="BE423" s="37" t="str"/>
      <c r="BF423" s="37" t="str"/>
      <c r="BG423" s="37" t="str"/>
      <c r="BH423" s="37" t="str"/>
      <c r="BI423" s="37" t="str"/>
      <c r="BJ423" s="37" t="str"/>
      <c r="BK423" s="37" t="str"/>
      <c r="BL423" s="37" t="str"/>
      <c r="BM423" s="37" t="str"/>
      <c r="BN423" s="37" t="str"/>
      <c r="BO423" s="37" t="str"/>
      <c r="BP423" s="37" t="str"/>
      <c r="BQ423" s="37" t="str"/>
      <c r="BR423" s="37" t="str"/>
      <c r="BS423" s="37" t="str"/>
      <c r="BT423" s="37" t="str"/>
      <c r="BU423" s="37" t="str"/>
      <c r="BV423" s="37" t="str"/>
      <c r="BW423" s="37" t="str"/>
      <c r="BX423" s="37" t="str"/>
      <c r="BY423" s="37" t="str"/>
      <c r="BZ423" s="37" t="str"/>
      <c r="CA423" s="37" t="str"/>
      <c r="CB423" s="37" t="str"/>
      <c r="CC423" s="37" t="str"/>
      <c r="CD423" s="37" t="str"/>
      <c r="CE423" s="37" t="str"/>
      <c r="CF423" s="37" t="str"/>
      <c r="CG423" s="37" t="str"/>
      <c r="CH423" s="37" t="str"/>
      <c r="CI423" s="37" t="str"/>
      <c r="CJ423" s="37" t="str"/>
      <c r="CK423" s="37" t="str"/>
      <c r="CL423" s="37" t="str"/>
      <c r="CM423" s="37" t="str"/>
      <c r="CN423" s="37" t="str"/>
      <c r="CO423" s="37" t="str"/>
      <c r="CP423" s="37" t="str"/>
      <c r="CQ423" s="37" t="str"/>
      <c r="CR423" s="37" t="str"/>
      <c r="CS423" s="37" t="str"/>
      <c r="CT423" s="37" t="str"/>
      <c r="CU423" s="37" t="str"/>
      <c r="CV423" s="37" t="str"/>
      <c r="CW423" s="37" t="str"/>
      <c r="CX423" s="37" t="str"/>
      <c r="CY423" s="37" t="str"/>
      <c r="CZ423" s="37" t="str"/>
      <c r="DA423" s="37" t="str"/>
      <c r="DB423" s="37" t="str"/>
      <c r="DC423" s="37" t="str"/>
      <c r="DD423" s="37" t="str"/>
      <c r="DE423" s="37" t="str"/>
      <c r="DF423" s="37" t="str"/>
      <c r="DG423" s="37" t="str"/>
      <c r="DH423" s="37" t="str"/>
      <c r="DI423" s="37" t="str"/>
      <c r="DJ423" s="37" t="str"/>
      <c r="DK423" s="37" t="str"/>
      <c r="DL423" s="37" t="str"/>
      <c r="DM423" s="37" t="str"/>
      <c r="DN423" s="37" t="str"/>
      <c r="DO423" s="37" t="str"/>
      <c r="DP423" s="37" t="str"/>
      <c r="DQ423" s="37" t="str"/>
      <c r="DR423" s="37" t="str"/>
      <c r="DS423" s="37" t="str"/>
      <c r="DT423" s="37" t="str"/>
      <c r="DU423" s="37" t="str"/>
      <c r="DV423" s="37" t="str"/>
      <c r="DW423" s="37" t="str"/>
      <c r="DX423" s="37" t="str"/>
      <c r="DY423" s="37" t="str"/>
      <c r="DZ423" s="37" t="str"/>
      <c r="EA423" s="37" t="str"/>
      <c r="EB423" s="37" t="str"/>
      <c r="EC423" s="37" t="str"/>
      <c r="ED423" s="37" t="str"/>
      <c r="EE423" s="37" t="str"/>
      <c r="EF423" s="37" t="str"/>
      <c r="EG423" s="37" t="str"/>
      <c r="EH423" s="37" t="str"/>
      <c r="EI423" s="37" t="str"/>
      <c r="EJ423" s="37" t="str"/>
      <c r="EK423" s="37" t="str"/>
      <c r="EL423" s="37" t="str"/>
      <c r="EM423" s="37" t="str"/>
    </row>
    <row r="424">
      <c r="B424" s="37" t="str"/>
      <c r="C424" s="37" t="str"/>
      <c r="D424" s="37" t="str"/>
      <c r="E424" s="37" t="str"/>
      <c r="F424" s="37" t="str"/>
      <c r="G424" s="37" t="str"/>
      <c r="H424" s="37" t="str"/>
      <c r="I424" s="37" t="str"/>
      <c r="J424" s="37" t="str"/>
      <c r="K424" s="37" t="str"/>
      <c r="L424" s="37" t="str"/>
      <c r="M424" s="37" t="str"/>
      <c r="N424" s="37" t="str"/>
      <c r="O424" s="37" t="str"/>
      <c r="P424" s="37" t="str"/>
      <c r="Q424" s="37" t="str"/>
      <c r="R424" s="37" t="str"/>
      <c r="S424" s="37" t="str"/>
      <c r="T424" s="37" t="str"/>
      <c r="U424" s="37" t="str"/>
      <c r="V424" s="37" t="str"/>
      <c r="W424" s="37" t="str"/>
      <c r="X424" s="37" t="str"/>
      <c r="Y424" s="37" t="str"/>
      <c r="Z424" s="37" t="str"/>
      <c r="AA424" s="37" t="str"/>
      <c r="AB424" s="37" t="str"/>
      <c r="AC424" s="37" t="str"/>
      <c r="AD424" s="37" t="str"/>
      <c r="AE424" s="37" t="str"/>
      <c r="AF424" s="37" t="str"/>
      <c r="AG424" s="37" t="str"/>
      <c r="AH424" s="37" t="str"/>
      <c r="AI424" s="37" t="str"/>
      <c r="AJ424" s="37" t="str"/>
      <c r="AK424" s="37" t="str"/>
      <c r="AL424" s="37" t="str"/>
      <c r="AM424" s="37" t="str"/>
      <c r="AN424" s="37" t="str"/>
      <c r="AO424" s="37" t="str"/>
      <c r="AP424" s="37" t="str"/>
      <c r="AQ424" s="37" t="str"/>
      <c r="AR424" s="37" t="str"/>
      <c r="AS424" s="37" t="str"/>
      <c r="AT424" s="37" t="str"/>
      <c r="AU424" s="37" t="str"/>
      <c r="AV424" s="37" t="str"/>
      <c r="AW424" s="37" t="str"/>
      <c r="AX424" s="37" t="str"/>
      <c r="AY424" s="37" t="str"/>
      <c r="AZ424" s="37" t="str"/>
      <c r="BA424" s="37" t="str"/>
      <c r="BB424" s="37" t="str"/>
      <c r="BC424" s="37" t="str"/>
      <c r="BD424" s="37" t="str"/>
      <c r="BE424" s="37" t="str"/>
      <c r="BF424" s="37" t="str"/>
      <c r="BG424" s="37" t="str"/>
      <c r="BH424" s="37" t="str"/>
      <c r="BI424" s="37" t="str"/>
      <c r="BJ424" s="37" t="str"/>
      <c r="BK424" s="37" t="str"/>
      <c r="BL424" s="37" t="str"/>
      <c r="BM424" s="37" t="str"/>
      <c r="BN424" s="37" t="str"/>
      <c r="BO424" s="37" t="str"/>
      <c r="BP424" s="37" t="str"/>
      <c r="BQ424" s="37" t="str"/>
      <c r="BR424" s="37" t="str"/>
      <c r="BS424" s="37" t="str"/>
      <c r="BT424" s="37" t="str"/>
      <c r="BU424" s="37" t="str"/>
      <c r="BV424" s="37" t="str"/>
      <c r="BW424" s="37" t="str"/>
      <c r="BX424" s="37" t="str"/>
      <c r="BY424" s="37" t="str"/>
      <c r="BZ424" s="37" t="str"/>
      <c r="CA424" s="37" t="str"/>
      <c r="CB424" s="37" t="str"/>
      <c r="CC424" s="37" t="str"/>
      <c r="CD424" s="37" t="str"/>
      <c r="CE424" s="37" t="str"/>
      <c r="CF424" s="37" t="str"/>
      <c r="CG424" s="37" t="str"/>
      <c r="CH424" s="37" t="str"/>
      <c r="CI424" s="37" t="str"/>
      <c r="CJ424" s="37" t="str"/>
      <c r="CK424" s="37" t="str"/>
      <c r="CL424" s="37" t="str"/>
      <c r="CM424" s="37" t="str"/>
      <c r="CN424" s="37" t="str"/>
      <c r="CO424" s="37" t="str"/>
      <c r="CP424" s="37" t="str"/>
      <c r="CQ424" s="37" t="str"/>
      <c r="CR424" s="37" t="str"/>
      <c r="CS424" s="37" t="str"/>
      <c r="CT424" s="37" t="str"/>
      <c r="CU424" s="37" t="str"/>
      <c r="CV424" s="37" t="str"/>
      <c r="CW424" s="37" t="str"/>
      <c r="CX424" s="37" t="str"/>
      <c r="CY424" s="37" t="str"/>
      <c r="CZ424" s="37" t="str"/>
      <c r="DA424" s="37" t="str"/>
      <c r="DB424" s="37" t="str"/>
      <c r="DC424" s="37" t="str"/>
      <c r="DD424" s="37" t="str"/>
      <c r="DE424" s="37" t="str"/>
      <c r="DF424" s="37" t="str"/>
      <c r="DG424" s="37" t="str"/>
      <c r="DH424" s="37" t="str"/>
      <c r="DI424" s="37" t="str"/>
      <c r="DJ424" s="37" t="str"/>
      <c r="DK424" s="37" t="str"/>
      <c r="DL424" s="37" t="str"/>
      <c r="DM424" s="37" t="str"/>
      <c r="DN424" s="37" t="str"/>
      <c r="DO424" s="37" t="str"/>
      <c r="DP424" s="37" t="str"/>
      <c r="DQ424" s="37" t="str"/>
      <c r="DR424" s="37" t="str"/>
      <c r="DS424" s="37" t="str"/>
      <c r="DT424" s="37" t="str"/>
      <c r="DU424" s="37" t="str"/>
      <c r="DV424" s="37" t="str"/>
      <c r="DW424" s="37" t="str"/>
      <c r="DX424" s="37" t="str"/>
      <c r="DY424" s="37" t="str"/>
      <c r="DZ424" s="37" t="str"/>
      <c r="EA424" s="37" t="str"/>
      <c r="EB424" s="37" t="str"/>
      <c r="EC424" s="37" t="str"/>
      <c r="ED424" s="37" t="str"/>
      <c r="EE424" s="37" t="str"/>
      <c r="EF424" s="37" t="str"/>
      <c r="EG424" s="37" t="str"/>
      <c r="EH424" s="37" t="str"/>
      <c r="EI424" s="37" t="str"/>
      <c r="EJ424" s="37" t="str"/>
      <c r="EK424" s="37" t="str"/>
      <c r="EL424" s="37" t="str"/>
      <c r="EM424" s="37" t="str"/>
    </row>
    <row r="425">
      <c r="B425" s="37" t="str"/>
      <c r="C425" s="37" t="str"/>
      <c r="D425" s="37" t="str"/>
      <c r="E425" s="37" t="str"/>
      <c r="F425" s="37" t="str"/>
      <c r="G425" s="37" t="str"/>
      <c r="H425" s="37" t="str"/>
      <c r="I425" s="37" t="str"/>
      <c r="J425" s="37" t="str"/>
      <c r="K425" s="37" t="str"/>
      <c r="L425" s="37" t="str"/>
      <c r="M425" s="37" t="str"/>
      <c r="N425" s="37" t="str"/>
      <c r="O425" s="37" t="str"/>
      <c r="P425" s="37" t="str"/>
      <c r="Q425" s="37" t="str"/>
      <c r="R425" s="37" t="str"/>
      <c r="S425" s="37" t="str"/>
      <c r="T425" s="37" t="str"/>
      <c r="U425" s="37" t="str"/>
      <c r="V425" s="37" t="str"/>
      <c r="W425" s="37" t="str"/>
      <c r="X425" s="37" t="str"/>
      <c r="Y425" s="37" t="str"/>
      <c r="Z425" s="37" t="str"/>
      <c r="AA425" s="37" t="str"/>
      <c r="AB425" s="37" t="str"/>
      <c r="AC425" s="37" t="str"/>
      <c r="AD425" s="37" t="str"/>
      <c r="AE425" s="37" t="str"/>
      <c r="AF425" s="37" t="str"/>
      <c r="AG425" s="37" t="str"/>
      <c r="AH425" s="37" t="str"/>
      <c r="AI425" s="37" t="str"/>
      <c r="AJ425" s="37" t="str"/>
      <c r="AK425" s="37" t="str"/>
      <c r="AL425" s="37" t="str"/>
      <c r="AM425" s="37" t="str"/>
      <c r="AN425" s="37" t="str"/>
      <c r="AO425" s="37" t="str"/>
      <c r="AP425" s="37" t="str"/>
      <c r="AQ425" s="37" t="str"/>
      <c r="AR425" s="37" t="str"/>
      <c r="AS425" s="37" t="str"/>
      <c r="AT425" s="37" t="str"/>
      <c r="AU425" s="37" t="str"/>
      <c r="AV425" s="37" t="str"/>
      <c r="AW425" s="37" t="str"/>
      <c r="AX425" s="37" t="str"/>
      <c r="AY425" s="37" t="str"/>
      <c r="AZ425" s="37" t="str"/>
      <c r="BA425" s="37" t="str"/>
      <c r="BB425" s="37" t="str"/>
      <c r="BC425" s="37" t="str"/>
      <c r="BD425" s="37" t="str"/>
      <c r="BE425" s="37" t="str"/>
      <c r="BF425" s="37" t="str"/>
      <c r="BG425" s="37" t="str"/>
      <c r="BH425" s="37" t="str"/>
      <c r="BI425" s="37" t="str"/>
      <c r="BJ425" s="37" t="str"/>
      <c r="BK425" s="37" t="str"/>
      <c r="BL425" s="37" t="str"/>
      <c r="BM425" s="37" t="str"/>
      <c r="BN425" s="37" t="str"/>
      <c r="BO425" s="37" t="str"/>
      <c r="BP425" s="37" t="str"/>
      <c r="BQ425" s="37" t="str"/>
      <c r="BR425" s="37" t="str"/>
      <c r="BS425" s="37" t="str"/>
      <c r="BT425" s="37" t="str"/>
      <c r="BU425" s="37" t="str"/>
      <c r="BV425" s="37" t="str"/>
      <c r="BW425" s="37" t="str"/>
      <c r="BX425" s="37" t="str"/>
      <c r="BY425" s="37" t="str"/>
      <c r="BZ425" s="37" t="str"/>
      <c r="CA425" s="37" t="str"/>
      <c r="CB425" s="37" t="str"/>
      <c r="CC425" s="37" t="str"/>
      <c r="CD425" s="37" t="str"/>
      <c r="CE425" s="37" t="str"/>
      <c r="CF425" s="37" t="str"/>
      <c r="CG425" s="37" t="str"/>
      <c r="CH425" s="37" t="str"/>
      <c r="CI425" s="37" t="str"/>
      <c r="CJ425" s="37" t="str"/>
      <c r="CK425" s="37" t="str"/>
      <c r="CL425" s="37" t="str"/>
      <c r="CM425" s="37" t="str"/>
      <c r="CN425" s="37" t="str"/>
      <c r="CO425" s="37" t="str"/>
      <c r="CP425" s="37" t="str"/>
      <c r="CQ425" s="37" t="str"/>
      <c r="CR425" s="37" t="str"/>
      <c r="CS425" s="37" t="str"/>
      <c r="CT425" s="37" t="str"/>
      <c r="CU425" s="37" t="str"/>
      <c r="CV425" s="37" t="str"/>
      <c r="CW425" s="37" t="str"/>
      <c r="CX425" s="37" t="str"/>
      <c r="CY425" s="37" t="str"/>
      <c r="CZ425" s="37" t="str"/>
      <c r="DA425" s="37" t="str"/>
      <c r="DB425" s="37" t="str"/>
      <c r="DC425" s="37" t="str"/>
      <c r="DD425" s="37" t="str"/>
      <c r="DE425" s="37" t="str"/>
      <c r="DF425" s="37" t="str"/>
      <c r="DG425" s="37" t="str"/>
      <c r="DH425" s="37" t="str"/>
      <c r="DI425" s="37" t="str"/>
      <c r="DJ425" s="37" t="str"/>
      <c r="DK425" s="37" t="str"/>
      <c r="DL425" s="37" t="str"/>
      <c r="DM425" s="37" t="str"/>
      <c r="DN425" s="37" t="str"/>
      <c r="DO425" s="37" t="str"/>
      <c r="DP425" s="37" t="str"/>
      <c r="DQ425" s="37" t="str"/>
      <c r="DR425" s="37" t="str"/>
      <c r="DS425" s="37" t="str"/>
      <c r="DT425" s="37" t="str"/>
      <c r="DU425" s="37" t="str"/>
      <c r="DV425" s="37" t="str"/>
      <c r="DW425" s="37" t="str"/>
      <c r="DX425" s="37" t="str"/>
      <c r="DY425" s="37" t="str"/>
      <c r="DZ425" s="37" t="str"/>
      <c r="EA425" s="37" t="str"/>
      <c r="EB425" s="37" t="str"/>
      <c r="EC425" s="37" t="str"/>
      <c r="ED425" s="37" t="str"/>
      <c r="EE425" s="37" t="str"/>
      <c r="EF425" s="37" t="str"/>
      <c r="EG425" s="37" t="str"/>
      <c r="EH425" s="37" t="str"/>
      <c r="EI425" s="37" t="str"/>
      <c r="EJ425" s="37" t="str"/>
      <c r="EK425" s="37" t="str"/>
      <c r="EL425" s="37" t="str"/>
      <c r="EM425" s="37" t="str"/>
    </row>
    <row r="426">
      <c r="B426" s="37" t="str"/>
      <c r="C426" s="37" t="str"/>
      <c r="D426" s="37" t="str"/>
      <c r="E426" s="37" t="str"/>
      <c r="F426" s="37" t="str"/>
      <c r="G426" s="37" t="str"/>
      <c r="H426" s="37" t="str"/>
      <c r="I426" s="37" t="str"/>
      <c r="J426" s="37" t="str"/>
      <c r="K426" s="37" t="str"/>
      <c r="L426" s="37" t="str"/>
      <c r="M426" s="37" t="str"/>
      <c r="N426" s="37" t="str"/>
      <c r="O426" s="37" t="str"/>
      <c r="P426" s="37" t="str"/>
      <c r="Q426" s="37" t="str"/>
      <c r="R426" s="37" t="str"/>
      <c r="S426" s="37" t="str"/>
      <c r="T426" s="37" t="str"/>
      <c r="U426" s="37" t="str"/>
      <c r="V426" s="37" t="str"/>
      <c r="W426" s="37" t="str"/>
      <c r="X426" s="37" t="str"/>
      <c r="Y426" s="37" t="str"/>
      <c r="Z426" s="37" t="str"/>
      <c r="AA426" s="37" t="str"/>
      <c r="AB426" s="37" t="str"/>
      <c r="AC426" s="37" t="str"/>
      <c r="AD426" s="37" t="str"/>
      <c r="AE426" s="37" t="str"/>
      <c r="AF426" s="37" t="str"/>
      <c r="AG426" s="37" t="str"/>
      <c r="AH426" s="37" t="str"/>
      <c r="AI426" s="37" t="str"/>
      <c r="AJ426" s="37" t="str"/>
      <c r="AK426" s="37" t="str"/>
      <c r="AL426" s="37" t="str"/>
      <c r="AM426" s="37" t="str"/>
      <c r="AN426" s="37" t="str"/>
      <c r="AO426" s="37" t="str"/>
      <c r="AP426" s="37" t="str"/>
      <c r="AQ426" s="37" t="str"/>
      <c r="AR426" s="37" t="str"/>
      <c r="AS426" s="37" t="str"/>
      <c r="AT426" s="37" t="str"/>
      <c r="AU426" s="37" t="str"/>
      <c r="AV426" s="37" t="str"/>
      <c r="AW426" s="37" t="str"/>
      <c r="AX426" s="37" t="str"/>
      <c r="AY426" s="37" t="str"/>
      <c r="AZ426" s="37" t="str"/>
      <c r="BA426" s="37" t="str"/>
      <c r="BB426" s="37" t="str"/>
      <c r="BC426" s="37" t="str"/>
      <c r="BD426" s="37" t="str"/>
      <c r="BE426" s="37" t="str"/>
      <c r="BF426" s="37" t="str"/>
      <c r="BG426" s="37" t="str"/>
      <c r="BH426" s="37" t="str"/>
      <c r="BI426" s="37" t="str"/>
      <c r="BJ426" s="37" t="str"/>
      <c r="BK426" s="37" t="str"/>
      <c r="BL426" s="37" t="str"/>
      <c r="BM426" s="37" t="str"/>
      <c r="BN426" s="37" t="str"/>
      <c r="BO426" s="37" t="str"/>
      <c r="BP426" s="37" t="str"/>
      <c r="BQ426" s="37" t="str"/>
      <c r="BR426" s="37" t="str"/>
      <c r="BS426" s="37" t="str"/>
      <c r="BT426" s="37" t="str"/>
      <c r="BU426" s="37" t="str"/>
      <c r="BV426" s="37" t="str"/>
      <c r="BW426" s="37" t="str"/>
      <c r="BX426" s="37" t="str"/>
      <c r="BY426" s="37" t="str"/>
      <c r="BZ426" s="37" t="str"/>
      <c r="CA426" s="37" t="str"/>
      <c r="CB426" s="37" t="str"/>
      <c r="CC426" s="37" t="str"/>
      <c r="CD426" s="37" t="str"/>
      <c r="CE426" s="37" t="str"/>
      <c r="CF426" s="37" t="str"/>
      <c r="CG426" s="37" t="str"/>
      <c r="CH426" s="37" t="str"/>
      <c r="CI426" s="37" t="str"/>
      <c r="CJ426" s="37" t="str"/>
      <c r="CK426" s="37" t="str"/>
      <c r="CL426" s="37" t="str"/>
      <c r="CM426" s="37" t="str"/>
      <c r="CN426" s="37" t="str"/>
      <c r="CO426" s="37" t="str"/>
      <c r="CP426" s="37" t="str"/>
      <c r="CQ426" s="37" t="str"/>
      <c r="CR426" s="37" t="str"/>
      <c r="CS426" s="37" t="str"/>
      <c r="CT426" s="37" t="str"/>
      <c r="CU426" s="37" t="str"/>
      <c r="CV426" s="37" t="str"/>
      <c r="CW426" s="37" t="str"/>
      <c r="CX426" s="37" t="str"/>
      <c r="CY426" s="37" t="str"/>
      <c r="CZ426" s="37" t="str"/>
      <c r="DA426" s="37" t="str"/>
      <c r="DB426" s="37" t="str"/>
      <c r="DC426" s="37" t="str"/>
      <c r="DD426" s="37" t="str"/>
      <c r="DE426" s="37" t="str"/>
      <c r="DF426" s="37" t="str"/>
      <c r="DG426" s="37" t="str"/>
      <c r="DH426" s="37" t="str"/>
      <c r="DI426" s="37" t="str"/>
      <c r="DJ426" s="37" t="str"/>
      <c r="DK426" s="37" t="str"/>
      <c r="DL426" s="37" t="str"/>
      <c r="DM426" s="37" t="str"/>
      <c r="DN426" s="37" t="str"/>
      <c r="DO426" s="37" t="str"/>
      <c r="DP426" s="37" t="str"/>
      <c r="DQ426" s="37" t="str"/>
      <c r="DR426" s="37" t="str"/>
      <c r="DS426" s="37" t="str"/>
      <c r="DT426" s="37" t="str"/>
      <c r="DU426" s="37" t="str"/>
      <c r="DV426" s="37" t="str"/>
      <c r="DW426" s="37" t="str"/>
      <c r="DX426" s="37" t="str"/>
      <c r="DY426" s="37" t="str"/>
      <c r="DZ426" s="37" t="str"/>
      <c r="EA426" s="37" t="str"/>
      <c r="EB426" s="37" t="str"/>
      <c r="EC426" s="37" t="str"/>
      <c r="ED426" s="37" t="str"/>
      <c r="EE426" s="37" t="str"/>
      <c r="EF426" s="37" t="str"/>
      <c r="EG426" s="37" t="str"/>
      <c r="EH426" s="37" t="str"/>
      <c r="EI426" s="37" t="str"/>
      <c r="EJ426" s="37" t="str"/>
      <c r="EK426" s="37" t="str"/>
      <c r="EL426" s="37" t="str"/>
      <c r="EM426" s="37" t="str"/>
    </row>
    <row r="427">
      <c r="B427" s="37" t="str"/>
      <c r="C427" s="37" t="str"/>
      <c r="D427" s="37" t="str"/>
      <c r="E427" s="37" t="str"/>
      <c r="F427" s="37" t="str"/>
      <c r="G427" s="37" t="str"/>
      <c r="H427" s="37" t="str"/>
      <c r="I427" s="37" t="str"/>
      <c r="J427" s="37" t="str"/>
      <c r="K427" s="37" t="str"/>
      <c r="L427" s="37" t="str"/>
      <c r="M427" s="37" t="str"/>
      <c r="N427" s="37" t="str"/>
      <c r="O427" s="37" t="str"/>
      <c r="P427" s="37" t="str"/>
      <c r="Q427" s="37" t="str"/>
      <c r="R427" s="37" t="str"/>
      <c r="S427" s="37" t="str"/>
      <c r="T427" s="37" t="str"/>
      <c r="U427" s="37" t="str"/>
      <c r="V427" s="37" t="str"/>
      <c r="W427" s="37" t="str"/>
      <c r="X427" s="37" t="str"/>
      <c r="Y427" s="37" t="str"/>
      <c r="Z427" s="37" t="str"/>
      <c r="AA427" s="37" t="str"/>
      <c r="AB427" s="37" t="str"/>
      <c r="AC427" s="37" t="str"/>
      <c r="AD427" s="37" t="str"/>
      <c r="AE427" s="37" t="str"/>
      <c r="AF427" s="37" t="str"/>
      <c r="AG427" s="37" t="str"/>
      <c r="AH427" s="37" t="str"/>
      <c r="AI427" s="37" t="str"/>
      <c r="AJ427" s="37" t="str"/>
      <c r="AK427" s="37" t="str"/>
      <c r="AL427" s="37" t="str"/>
      <c r="AM427" s="37" t="str"/>
      <c r="AN427" s="37" t="str"/>
      <c r="AO427" s="37" t="str"/>
      <c r="AP427" s="37" t="str"/>
      <c r="AQ427" s="37" t="str"/>
      <c r="AR427" s="37" t="str"/>
      <c r="AS427" s="37" t="str"/>
      <c r="AT427" s="37" t="str"/>
      <c r="AU427" s="37" t="str"/>
      <c r="AV427" s="37" t="str"/>
      <c r="AW427" s="37" t="str"/>
      <c r="AX427" s="37" t="str"/>
      <c r="AY427" s="37" t="str"/>
      <c r="AZ427" s="37" t="str"/>
      <c r="BA427" s="37" t="str"/>
      <c r="BB427" s="37" t="str"/>
      <c r="BC427" s="37" t="str"/>
      <c r="BD427" s="37" t="str"/>
      <c r="BE427" s="37" t="str"/>
      <c r="BF427" s="37" t="str"/>
      <c r="BG427" s="37" t="str"/>
      <c r="BH427" s="37" t="str"/>
      <c r="BI427" s="37" t="str"/>
      <c r="BJ427" s="37" t="str"/>
      <c r="BK427" s="37" t="str"/>
      <c r="BL427" s="37" t="str"/>
      <c r="BM427" s="37" t="str"/>
      <c r="BN427" s="37" t="str"/>
      <c r="BO427" s="37" t="str"/>
      <c r="BP427" s="37" t="str"/>
      <c r="BQ427" s="37" t="str"/>
      <c r="BR427" s="37" t="str"/>
      <c r="BS427" s="37" t="str"/>
      <c r="BT427" s="37" t="str"/>
      <c r="BU427" s="37" t="str"/>
      <c r="BV427" s="37" t="str"/>
      <c r="BW427" s="37" t="str"/>
      <c r="BX427" s="37" t="str"/>
      <c r="BY427" s="37" t="str"/>
      <c r="BZ427" s="37" t="str"/>
      <c r="CA427" s="37" t="str"/>
      <c r="CB427" s="37" t="str"/>
      <c r="CC427" s="37" t="str"/>
      <c r="CD427" s="37" t="str"/>
      <c r="CE427" s="37" t="str"/>
      <c r="CF427" s="37" t="str"/>
      <c r="CG427" s="37" t="str"/>
      <c r="CH427" s="37" t="str"/>
      <c r="CI427" s="37" t="str"/>
      <c r="CJ427" s="37" t="str"/>
      <c r="CK427" s="37" t="str"/>
      <c r="CL427" s="37" t="str"/>
      <c r="CM427" s="37" t="str"/>
      <c r="CN427" s="37" t="str"/>
      <c r="CO427" s="37" t="str"/>
      <c r="CP427" s="37" t="str"/>
      <c r="CQ427" s="37" t="str"/>
      <c r="CR427" s="37" t="str"/>
      <c r="CS427" s="37" t="str"/>
      <c r="CT427" s="37" t="str"/>
      <c r="CU427" s="37" t="str"/>
      <c r="CV427" s="37" t="str"/>
      <c r="CW427" s="37" t="str"/>
      <c r="CX427" s="37" t="str"/>
      <c r="CY427" s="37" t="str"/>
      <c r="CZ427" s="37" t="str"/>
      <c r="DA427" s="37" t="str"/>
      <c r="DB427" s="37" t="str"/>
      <c r="DC427" s="37" t="str"/>
      <c r="DD427" s="37" t="str"/>
      <c r="DE427" s="37" t="str"/>
      <c r="DF427" s="37" t="str"/>
      <c r="DG427" s="37" t="str"/>
      <c r="DH427" s="37" t="str"/>
      <c r="DI427" s="37" t="str"/>
      <c r="DJ427" s="37" t="str"/>
      <c r="DK427" s="37" t="str"/>
      <c r="DL427" s="37" t="str"/>
      <c r="DM427" s="37" t="str"/>
      <c r="DN427" s="37" t="str"/>
      <c r="DO427" s="37" t="str"/>
      <c r="DP427" s="37" t="str"/>
      <c r="DQ427" s="37" t="str"/>
      <c r="DR427" s="37" t="str"/>
      <c r="DS427" s="37" t="str"/>
      <c r="DT427" s="37" t="str"/>
      <c r="DU427" s="37" t="str"/>
      <c r="DV427" s="37" t="str"/>
      <c r="DW427" s="37" t="str"/>
      <c r="DX427" s="37" t="str"/>
      <c r="DY427" s="37" t="str"/>
      <c r="DZ427" s="37" t="str"/>
      <c r="EA427" s="37" t="str"/>
      <c r="EB427" s="37" t="str"/>
      <c r="EC427" s="37" t="str"/>
      <c r="ED427" s="37" t="str"/>
      <c r="EE427" s="37" t="str"/>
      <c r="EF427" s="37" t="str"/>
      <c r="EG427" s="37" t="str"/>
      <c r="EH427" s="37" t="str"/>
      <c r="EI427" s="37" t="str"/>
      <c r="EJ427" s="37" t="str"/>
      <c r="EK427" s="37" t="str"/>
      <c r="EL427" s="37" t="str"/>
      <c r="EM427" s="37" t="str"/>
    </row>
    <row r="428">
      <c r="B428" s="37" t="str"/>
      <c r="C428" s="37" t="str"/>
      <c r="D428" s="37" t="str"/>
      <c r="E428" s="37" t="str"/>
      <c r="F428" s="37" t="str"/>
      <c r="G428" s="37" t="str"/>
      <c r="H428" s="37" t="str"/>
      <c r="I428" s="37" t="str"/>
      <c r="J428" s="37" t="str"/>
      <c r="K428" s="37" t="str"/>
      <c r="L428" s="37" t="str"/>
      <c r="M428" s="37" t="str"/>
      <c r="N428" s="37" t="str"/>
      <c r="O428" s="37" t="str"/>
      <c r="P428" s="37" t="str"/>
      <c r="Q428" s="37" t="str"/>
      <c r="R428" s="37" t="str"/>
      <c r="S428" s="37" t="str"/>
      <c r="T428" s="37" t="str"/>
      <c r="U428" s="37" t="str"/>
      <c r="V428" s="37" t="str"/>
      <c r="W428" s="37" t="str"/>
      <c r="X428" s="37" t="str"/>
      <c r="Y428" s="37" t="str"/>
      <c r="Z428" s="37" t="str"/>
      <c r="AA428" s="37" t="str"/>
      <c r="AB428" s="37" t="str"/>
      <c r="AC428" s="37" t="str"/>
      <c r="AD428" s="37" t="str"/>
      <c r="AE428" s="37" t="str"/>
      <c r="AF428" s="37" t="str"/>
      <c r="AG428" s="37" t="str"/>
      <c r="AH428" s="37" t="str"/>
      <c r="AI428" s="37" t="str"/>
      <c r="AJ428" s="37" t="str"/>
      <c r="AK428" s="37" t="str"/>
      <c r="AL428" s="37" t="str"/>
      <c r="AM428" s="37" t="str"/>
      <c r="AN428" s="37" t="str"/>
      <c r="AO428" s="37" t="str"/>
      <c r="AP428" s="37" t="str"/>
      <c r="AQ428" s="37" t="str"/>
      <c r="AR428" s="37" t="str"/>
      <c r="AS428" s="37" t="str"/>
      <c r="AT428" s="37" t="str"/>
      <c r="AU428" s="37" t="str"/>
      <c r="AV428" s="37" t="str"/>
      <c r="AW428" s="37" t="str"/>
      <c r="AX428" s="37" t="str"/>
      <c r="AY428" s="37" t="str"/>
      <c r="AZ428" s="37" t="str"/>
      <c r="BA428" s="37" t="str"/>
      <c r="BB428" s="37" t="str"/>
      <c r="BC428" s="37" t="str"/>
      <c r="BD428" s="37" t="str"/>
      <c r="BE428" s="37" t="str"/>
      <c r="BF428" s="37" t="str"/>
      <c r="BG428" s="37" t="str"/>
      <c r="BH428" s="37" t="str"/>
      <c r="BI428" s="37" t="str"/>
      <c r="BJ428" s="37" t="str"/>
      <c r="BK428" s="37" t="str"/>
      <c r="BL428" s="37" t="str"/>
      <c r="BM428" s="37" t="str"/>
      <c r="BN428" s="37" t="str"/>
      <c r="BO428" s="37" t="str"/>
      <c r="BP428" s="37" t="str"/>
      <c r="BQ428" s="37" t="str"/>
      <c r="BR428" s="37" t="str"/>
      <c r="BS428" s="37" t="str"/>
      <c r="BT428" s="37" t="str"/>
      <c r="BU428" s="37" t="str"/>
      <c r="BV428" s="37" t="str"/>
      <c r="BW428" s="37" t="str"/>
      <c r="BX428" s="37" t="str"/>
      <c r="BY428" s="37" t="str"/>
      <c r="BZ428" s="37" t="str"/>
      <c r="CA428" s="37" t="str"/>
      <c r="CB428" s="37" t="str"/>
      <c r="CC428" s="37" t="str"/>
      <c r="CD428" s="37" t="str"/>
      <c r="CE428" s="37" t="str"/>
      <c r="CF428" s="37" t="str"/>
      <c r="CG428" s="37" t="str"/>
      <c r="CH428" s="37" t="str"/>
      <c r="CI428" s="37" t="str"/>
      <c r="CJ428" s="37" t="str"/>
      <c r="CK428" s="37" t="str"/>
      <c r="CL428" s="37" t="str"/>
      <c r="CM428" s="37" t="str"/>
      <c r="CN428" s="37" t="str"/>
      <c r="CO428" s="37" t="str"/>
      <c r="CP428" s="37" t="str"/>
      <c r="CQ428" s="37" t="str"/>
      <c r="CR428" s="37" t="str"/>
      <c r="CS428" s="37" t="str"/>
      <c r="CT428" s="37" t="str"/>
      <c r="CU428" s="37" t="str"/>
      <c r="CV428" s="37" t="str"/>
      <c r="CW428" s="37" t="str"/>
      <c r="CX428" s="37" t="str"/>
      <c r="CY428" s="37" t="str"/>
      <c r="CZ428" s="37" t="str"/>
      <c r="DA428" s="37" t="str"/>
      <c r="DB428" s="37" t="str"/>
      <c r="DC428" s="37" t="str"/>
      <c r="DD428" s="37" t="str"/>
      <c r="DE428" s="37" t="str"/>
      <c r="DF428" s="37" t="str"/>
      <c r="DG428" s="37" t="str"/>
      <c r="DH428" s="37" t="str"/>
      <c r="DI428" s="37" t="str"/>
      <c r="DJ428" s="37" t="str"/>
      <c r="DK428" s="37" t="str"/>
      <c r="DL428" s="37" t="str"/>
      <c r="DM428" s="37" t="str"/>
      <c r="DN428" s="37" t="str"/>
      <c r="DO428" s="37" t="str"/>
      <c r="DP428" s="37" t="str"/>
      <c r="DQ428" s="37" t="str"/>
      <c r="DR428" s="37" t="str"/>
      <c r="DS428" s="37" t="str"/>
      <c r="DT428" s="37" t="str"/>
      <c r="DU428" s="37" t="str"/>
      <c r="DV428" s="37" t="str"/>
      <c r="DW428" s="37" t="str"/>
      <c r="DX428" s="37" t="str"/>
      <c r="DY428" s="37" t="str"/>
      <c r="DZ428" s="37" t="str"/>
      <c r="EA428" s="37" t="str"/>
      <c r="EB428" s="37" t="str"/>
      <c r="EC428" s="37" t="str"/>
      <c r="ED428" s="37" t="str"/>
      <c r="EE428" s="37" t="str"/>
      <c r="EF428" s="37" t="str"/>
      <c r="EG428" s="37" t="str"/>
      <c r="EH428" s="37" t="str"/>
      <c r="EI428" s="37" t="str"/>
      <c r="EJ428" s="37" t="str"/>
      <c r="EK428" s="37" t="str"/>
      <c r="EL428" s="37" t="str"/>
      <c r="EM428" s="37" t="str"/>
    </row>
    <row r="429">
      <c r="B429" s="37" t="str"/>
      <c r="C429" s="37" t="str"/>
      <c r="D429" s="37" t="str"/>
      <c r="E429" s="37" t="str"/>
      <c r="F429" s="37" t="str"/>
      <c r="G429" s="37" t="str"/>
      <c r="H429" s="37" t="str"/>
      <c r="I429" s="37" t="str"/>
      <c r="J429" s="37" t="str"/>
      <c r="K429" s="37" t="str"/>
      <c r="L429" s="37" t="str"/>
      <c r="M429" s="37" t="str"/>
      <c r="N429" s="37" t="str"/>
      <c r="O429" s="37" t="str"/>
      <c r="P429" s="37" t="str"/>
      <c r="Q429" s="37" t="str"/>
      <c r="R429" s="37" t="str"/>
      <c r="S429" s="37" t="str"/>
      <c r="T429" s="37" t="str"/>
      <c r="U429" s="37" t="str"/>
      <c r="V429" s="37" t="str"/>
      <c r="W429" s="37" t="str"/>
      <c r="X429" s="37" t="str"/>
      <c r="Y429" s="37" t="str"/>
      <c r="Z429" s="37" t="str"/>
      <c r="AA429" s="37" t="str"/>
      <c r="AB429" s="37" t="str"/>
      <c r="AC429" s="37" t="str"/>
      <c r="AD429" s="37" t="str"/>
      <c r="AE429" s="37" t="str"/>
      <c r="AF429" s="37" t="str"/>
      <c r="AG429" s="37" t="str"/>
      <c r="AH429" s="37" t="str"/>
      <c r="AI429" s="37" t="str"/>
      <c r="AJ429" s="37" t="str"/>
      <c r="AK429" s="37" t="str"/>
      <c r="AL429" s="37" t="str"/>
      <c r="AM429" s="37" t="str"/>
      <c r="AN429" s="37" t="str"/>
      <c r="AO429" s="37" t="str"/>
      <c r="AP429" s="37" t="str"/>
      <c r="AQ429" s="37" t="str"/>
      <c r="AR429" s="37" t="str"/>
      <c r="AS429" s="37" t="str"/>
      <c r="AT429" s="37" t="str"/>
      <c r="AU429" s="37" t="str"/>
      <c r="AV429" s="37" t="str"/>
      <c r="AW429" s="37" t="str"/>
      <c r="AX429" s="37" t="str"/>
      <c r="AY429" s="37" t="str"/>
      <c r="AZ429" s="37" t="str"/>
      <c r="BA429" s="37" t="str"/>
      <c r="BB429" s="37" t="str"/>
      <c r="BC429" s="37" t="str"/>
      <c r="BD429" s="37" t="str"/>
      <c r="BE429" s="37" t="str"/>
      <c r="BF429" s="37" t="str"/>
      <c r="BG429" s="37" t="str"/>
      <c r="BH429" s="37" t="str"/>
      <c r="BI429" s="37" t="str"/>
      <c r="BJ429" s="37" t="str"/>
      <c r="BK429" s="37" t="str"/>
      <c r="BL429" s="37" t="str"/>
      <c r="BM429" s="37" t="str"/>
      <c r="BN429" s="37" t="str"/>
      <c r="BO429" s="37" t="str"/>
      <c r="BP429" s="37" t="str"/>
      <c r="BQ429" s="37" t="str"/>
      <c r="BR429" s="37" t="str"/>
      <c r="BS429" s="37" t="str"/>
      <c r="BT429" s="37" t="str"/>
      <c r="BU429" s="37" t="str"/>
      <c r="BV429" s="37" t="str"/>
      <c r="BW429" s="37" t="str"/>
      <c r="BX429" s="37" t="str"/>
      <c r="BY429" s="37" t="str"/>
      <c r="BZ429" s="37" t="str"/>
      <c r="CA429" s="37" t="str"/>
      <c r="CB429" s="37" t="str"/>
      <c r="CC429" s="37" t="str"/>
      <c r="CD429" s="37" t="str"/>
      <c r="CE429" s="37" t="str"/>
      <c r="CF429" s="37" t="str"/>
      <c r="CG429" s="37" t="str"/>
      <c r="CH429" s="37" t="str"/>
      <c r="CI429" s="37" t="str"/>
      <c r="CJ429" s="37" t="str"/>
      <c r="CK429" s="37" t="str"/>
      <c r="CL429" s="37" t="str"/>
      <c r="CM429" s="37" t="str"/>
      <c r="CN429" s="37" t="str"/>
      <c r="CO429" s="37" t="str"/>
      <c r="CP429" s="37" t="str"/>
      <c r="CQ429" s="37" t="str"/>
      <c r="CR429" s="37" t="str"/>
      <c r="CS429" s="37" t="str"/>
      <c r="CT429" s="37" t="str"/>
      <c r="CU429" s="37" t="str"/>
      <c r="CV429" s="37" t="str"/>
      <c r="CW429" s="37" t="str"/>
      <c r="CX429" s="37" t="str"/>
      <c r="CY429" s="37" t="str"/>
      <c r="CZ429" s="37" t="str"/>
      <c r="DA429" s="37" t="str"/>
      <c r="DB429" s="37" t="str"/>
      <c r="DC429" s="37" t="str"/>
      <c r="DD429" s="37" t="str"/>
      <c r="DE429" s="37" t="str"/>
      <c r="DF429" s="37" t="str"/>
      <c r="DG429" s="37" t="str"/>
      <c r="DH429" s="37" t="str"/>
      <c r="DI429" s="37" t="str"/>
      <c r="DJ429" s="37" t="str"/>
      <c r="DK429" s="37" t="str"/>
      <c r="DL429" s="37" t="str"/>
      <c r="DM429" s="37" t="str"/>
      <c r="DN429" s="37" t="str"/>
      <c r="DO429" s="37" t="str"/>
      <c r="DP429" s="37" t="str"/>
      <c r="DQ429" s="37" t="str"/>
      <c r="DR429" s="37" t="str"/>
      <c r="DS429" s="37" t="str"/>
      <c r="DT429" s="37" t="str"/>
      <c r="DU429" s="37" t="str"/>
      <c r="DV429" s="37" t="str"/>
      <c r="DW429" s="37" t="str"/>
      <c r="DX429" s="37" t="str"/>
      <c r="DY429" s="37" t="str"/>
      <c r="DZ429" s="37" t="str"/>
      <c r="EA429" s="37" t="str"/>
      <c r="EB429" s="37" t="str"/>
      <c r="EC429" s="37" t="str"/>
      <c r="ED429" s="37" t="str"/>
      <c r="EE429" s="37" t="str"/>
      <c r="EF429" s="37" t="str"/>
      <c r="EG429" s="37" t="str"/>
      <c r="EH429" s="37" t="str"/>
      <c r="EI429" s="37" t="str"/>
      <c r="EJ429" s="37" t="str"/>
      <c r="EK429" s="37" t="str"/>
      <c r="EL429" s="37" t="str"/>
      <c r="EM429" s="37" t="str"/>
    </row>
    <row r="430">
      <c r="B430" s="37" t="str"/>
      <c r="C430" s="37" t="str"/>
      <c r="D430" s="37" t="str"/>
      <c r="E430" s="37" t="str"/>
      <c r="F430" s="37" t="str"/>
      <c r="G430" s="37" t="str"/>
      <c r="H430" s="37" t="str"/>
      <c r="I430" s="37" t="str"/>
      <c r="J430" s="37" t="str"/>
      <c r="K430" s="37" t="str"/>
      <c r="L430" s="37" t="str"/>
      <c r="M430" s="37" t="str"/>
      <c r="N430" s="37" t="str"/>
      <c r="O430" s="37" t="str"/>
      <c r="P430" s="37" t="str"/>
      <c r="Q430" s="37" t="str"/>
      <c r="R430" s="37" t="str"/>
      <c r="S430" s="37" t="str"/>
      <c r="T430" s="37" t="str"/>
      <c r="U430" s="37" t="str"/>
      <c r="V430" s="37" t="str"/>
      <c r="W430" s="37" t="str"/>
      <c r="X430" s="37" t="str"/>
      <c r="Y430" s="37" t="str"/>
      <c r="Z430" s="37" t="str"/>
      <c r="AA430" s="37" t="str"/>
      <c r="AB430" s="37" t="str"/>
      <c r="AC430" s="37" t="str"/>
      <c r="AD430" s="37" t="str"/>
      <c r="AE430" s="37" t="str"/>
      <c r="AF430" s="37" t="str"/>
      <c r="AG430" s="37" t="str"/>
      <c r="AH430" s="37" t="str"/>
      <c r="AI430" s="37" t="str"/>
      <c r="AJ430" s="37" t="str"/>
      <c r="AK430" s="37" t="str"/>
      <c r="AL430" s="37" t="str"/>
      <c r="AM430" s="37" t="str"/>
      <c r="AN430" s="37" t="str"/>
      <c r="AO430" s="37" t="str"/>
      <c r="AP430" s="37" t="str"/>
      <c r="AQ430" s="37" t="str"/>
      <c r="AR430" s="37" t="str"/>
      <c r="AS430" s="37" t="str"/>
      <c r="AT430" s="37" t="str"/>
      <c r="AU430" s="37" t="str"/>
      <c r="AV430" s="37" t="str"/>
      <c r="AW430" s="37" t="str"/>
      <c r="AX430" s="37" t="str"/>
      <c r="AY430" s="37" t="str"/>
      <c r="AZ430" s="37" t="str"/>
      <c r="BA430" s="37" t="str"/>
      <c r="BB430" s="37" t="str"/>
      <c r="BC430" s="37" t="str"/>
      <c r="BD430" s="37" t="str"/>
      <c r="BE430" s="37" t="str"/>
      <c r="BF430" s="37" t="str"/>
      <c r="BG430" s="37" t="str"/>
      <c r="BH430" s="37" t="str"/>
      <c r="BI430" s="37" t="str"/>
      <c r="BJ430" s="37" t="str"/>
      <c r="BK430" s="37" t="str"/>
      <c r="BL430" s="37" t="str"/>
      <c r="BM430" s="37" t="str"/>
      <c r="BN430" s="37" t="str"/>
      <c r="BO430" s="37" t="str"/>
      <c r="BP430" s="37" t="str"/>
      <c r="BQ430" s="37" t="str"/>
      <c r="BR430" s="37" t="str"/>
      <c r="BS430" s="37" t="str"/>
      <c r="BT430" s="37" t="str"/>
      <c r="BU430" s="37" t="str"/>
      <c r="BV430" s="37" t="str"/>
      <c r="BW430" s="37" t="str"/>
      <c r="BX430" s="37" t="str"/>
      <c r="BY430" s="37" t="str"/>
      <c r="BZ430" s="37" t="str"/>
      <c r="CA430" s="37" t="str"/>
      <c r="CB430" s="37" t="str"/>
      <c r="CC430" s="37" t="str"/>
      <c r="CD430" s="37" t="str"/>
      <c r="CE430" s="37" t="str"/>
      <c r="CF430" s="37" t="str"/>
      <c r="CG430" s="37" t="str"/>
      <c r="CH430" s="37" t="str"/>
      <c r="CI430" s="37" t="str"/>
      <c r="CJ430" s="37" t="str"/>
      <c r="CK430" s="37" t="str"/>
      <c r="CL430" s="37" t="str"/>
      <c r="CM430" s="37" t="str"/>
      <c r="CN430" s="37" t="str"/>
      <c r="CO430" s="37" t="str"/>
      <c r="CP430" s="37" t="str"/>
      <c r="CQ430" s="37" t="str"/>
      <c r="CR430" s="37" t="str"/>
      <c r="CS430" s="37" t="str"/>
      <c r="CT430" s="37" t="str"/>
      <c r="CU430" s="37" t="str"/>
      <c r="CV430" s="37" t="str"/>
      <c r="CW430" s="37" t="str"/>
      <c r="CX430" s="37" t="str"/>
      <c r="CY430" s="37" t="str"/>
      <c r="CZ430" s="37" t="str"/>
      <c r="DA430" s="37" t="str"/>
      <c r="DB430" s="37" t="str"/>
      <c r="DC430" s="37" t="str"/>
      <c r="DD430" s="37" t="str"/>
      <c r="DE430" s="37" t="str"/>
      <c r="DF430" s="37" t="str"/>
      <c r="DG430" s="37" t="str"/>
      <c r="DH430" s="37" t="str"/>
      <c r="DI430" s="37" t="str"/>
      <c r="DJ430" s="37" t="str"/>
      <c r="DK430" s="37" t="str"/>
      <c r="DL430" s="37" t="str"/>
      <c r="DM430" s="37" t="str"/>
      <c r="DN430" s="37" t="str"/>
      <c r="DO430" s="37" t="str"/>
      <c r="DP430" s="37" t="str"/>
      <c r="DQ430" s="37" t="str"/>
      <c r="DR430" s="37" t="str"/>
      <c r="DS430" s="37" t="str"/>
      <c r="DT430" s="37" t="str"/>
      <c r="DU430" s="37" t="str"/>
      <c r="DV430" s="37" t="str"/>
      <c r="DW430" s="37" t="str"/>
      <c r="DX430" s="37" t="str"/>
      <c r="DY430" s="37" t="str"/>
      <c r="DZ430" s="37" t="str"/>
      <c r="EA430" s="37" t="str"/>
      <c r="EB430" s="37" t="str"/>
      <c r="EC430" s="37" t="str"/>
      <c r="ED430" s="37" t="str"/>
      <c r="EE430" s="37" t="str"/>
      <c r="EF430" s="37" t="str"/>
      <c r="EG430" s="37" t="str"/>
      <c r="EH430" s="37" t="str"/>
      <c r="EI430" s="37" t="str"/>
      <c r="EJ430" s="37" t="str"/>
      <c r="EK430" s="37" t="str"/>
      <c r="EL430" s="37" t="str"/>
      <c r="EM430" s="37" t="str"/>
    </row>
    <row r="431">
      <c r="B431" s="37" t="str"/>
      <c r="C431" s="37" t="str"/>
      <c r="D431" s="37" t="str"/>
      <c r="E431" s="37" t="str"/>
      <c r="F431" s="37" t="str"/>
      <c r="G431" s="37" t="str"/>
      <c r="H431" s="37" t="str"/>
      <c r="I431" s="37" t="str"/>
      <c r="J431" s="37" t="str"/>
      <c r="K431" s="37" t="str"/>
      <c r="L431" s="37" t="str"/>
      <c r="M431" s="37" t="str"/>
      <c r="N431" s="37" t="str"/>
      <c r="O431" s="37" t="str"/>
      <c r="P431" s="37" t="str"/>
      <c r="Q431" s="37" t="str"/>
      <c r="R431" s="37" t="str"/>
      <c r="S431" s="37" t="str"/>
      <c r="T431" s="37" t="str"/>
      <c r="U431" s="37" t="str"/>
      <c r="V431" s="37" t="str"/>
      <c r="W431" s="37" t="str"/>
      <c r="X431" s="37" t="str"/>
      <c r="Y431" s="37" t="str"/>
      <c r="Z431" s="37" t="str"/>
      <c r="AA431" s="37" t="str"/>
      <c r="AB431" s="37" t="str"/>
      <c r="AC431" s="37" t="str"/>
      <c r="AD431" s="37" t="str"/>
      <c r="AE431" s="37" t="str"/>
      <c r="AF431" s="37" t="str"/>
      <c r="AG431" s="37" t="str"/>
      <c r="AH431" s="37" t="str"/>
      <c r="AI431" s="37" t="str"/>
      <c r="AJ431" s="37" t="str"/>
      <c r="AK431" s="37" t="str"/>
      <c r="AL431" s="37" t="str"/>
      <c r="AM431" s="37" t="str"/>
      <c r="AN431" s="37" t="str"/>
      <c r="AO431" s="37" t="str"/>
      <c r="AP431" s="37" t="str"/>
      <c r="AQ431" s="37" t="str"/>
      <c r="AR431" s="37" t="str"/>
      <c r="AS431" s="37" t="str"/>
      <c r="AT431" s="37" t="str"/>
      <c r="AU431" s="37" t="str"/>
      <c r="AV431" s="37" t="str"/>
      <c r="AW431" s="37" t="str"/>
      <c r="AX431" s="37" t="str"/>
      <c r="AY431" s="37" t="str"/>
      <c r="AZ431" s="37" t="str"/>
      <c r="BA431" s="37" t="str"/>
      <c r="BB431" s="37" t="str"/>
      <c r="BC431" s="37" t="str"/>
      <c r="BD431" s="37" t="str"/>
      <c r="BE431" s="37" t="str"/>
      <c r="BF431" s="37" t="str"/>
      <c r="BG431" s="37" t="str"/>
      <c r="BH431" s="37" t="str"/>
      <c r="BI431" s="37" t="str"/>
      <c r="BJ431" s="37" t="str"/>
      <c r="BK431" s="37" t="str"/>
      <c r="BL431" s="37" t="str"/>
      <c r="BM431" s="37" t="str"/>
      <c r="BN431" s="37" t="str"/>
      <c r="BO431" s="37" t="str"/>
      <c r="BP431" s="37" t="str"/>
      <c r="BQ431" s="37" t="str"/>
      <c r="BR431" s="37" t="str"/>
      <c r="BS431" s="37" t="str"/>
      <c r="BT431" s="37" t="str"/>
      <c r="BU431" s="37" t="str"/>
      <c r="BV431" s="37" t="str"/>
      <c r="BW431" s="37" t="str"/>
      <c r="BX431" s="37" t="str"/>
      <c r="BY431" s="37" t="str"/>
      <c r="BZ431" s="37" t="str"/>
      <c r="CA431" s="37" t="str"/>
      <c r="CB431" s="37" t="str"/>
      <c r="CC431" s="37" t="str"/>
      <c r="CD431" s="37" t="str"/>
      <c r="CE431" s="37" t="str"/>
      <c r="CF431" s="37" t="str"/>
      <c r="CG431" s="37" t="str"/>
      <c r="CH431" s="37" t="str"/>
      <c r="CI431" s="37" t="str"/>
      <c r="CJ431" s="37" t="str"/>
      <c r="CK431" s="37" t="str"/>
      <c r="CL431" s="37" t="str"/>
      <c r="CM431" s="37" t="str"/>
      <c r="CN431" s="37" t="str"/>
      <c r="CO431" s="37" t="str"/>
      <c r="CP431" s="37" t="str"/>
      <c r="CQ431" s="37" t="str"/>
      <c r="CR431" s="37" t="str"/>
      <c r="CS431" s="37" t="str"/>
      <c r="CT431" s="37" t="str"/>
      <c r="CU431" s="37" t="str"/>
      <c r="CV431" s="37" t="str"/>
      <c r="CW431" s="37" t="str"/>
      <c r="CX431" s="37" t="str"/>
      <c r="CY431" s="37" t="str"/>
      <c r="CZ431" s="37" t="str"/>
      <c r="DA431" s="37" t="str"/>
      <c r="DB431" s="37" t="str"/>
      <c r="DC431" s="37" t="str"/>
      <c r="DD431" s="37" t="str"/>
      <c r="DE431" s="37" t="str"/>
      <c r="DF431" s="37" t="str"/>
      <c r="DG431" s="37" t="str"/>
      <c r="DH431" s="37" t="str"/>
      <c r="DI431" s="37" t="str"/>
      <c r="DJ431" s="37" t="str"/>
      <c r="DK431" s="37" t="str"/>
      <c r="DL431" s="37" t="str"/>
      <c r="DM431" s="37" t="str"/>
      <c r="DN431" s="37" t="str"/>
      <c r="DO431" s="37" t="str"/>
      <c r="DP431" s="37" t="str"/>
      <c r="DQ431" s="37" t="str"/>
      <c r="DR431" s="37" t="str"/>
      <c r="DS431" s="37" t="str"/>
      <c r="DT431" s="37" t="str"/>
      <c r="DU431" s="37" t="str"/>
      <c r="DV431" s="37" t="str"/>
      <c r="DW431" s="37" t="str"/>
      <c r="DX431" s="37" t="str"/>
      <c r="DY431" s="37" t="str"/>
      <c r="DZ431" s="37" t="str"/>
      <c r="EA431" s="37" t="str"/>
      <c r="EB431" s="37" t="str"/>
      <c r="EC431" s="37" t="str"/>
      <c r="ED431" s="37" t="str"/>
      <c r="EE431" s="37" t="str"/>
      <c r="EF431" s="37" t="str"/>
      <c r="EG431" s="37" t="str"/>
      <c r="EH431" s="37" t="str"/>
      <c r="EI431" s="37" t="str"/>
      <c r="EJ431" s="37" t="str"/>
      <c r="EK431" s="37" t="str"/>
      <c r="EL431" s="37" t="str"/>
      <c r="EM431" s="37" t="str"/>
    </row>
    <row r="432">
      <c r="B432" s="37" t="str"/>
      <c r="C432" s="37" t="str"/>
      <c r="D432" s="37" t="str"/>
      <c r="E432" s="37" t="str"/>
      <c r="F432" s="37" t="str"/>
      <c r="G432" s="37" t="str"/>
      <c r="H432" s="37" t="str"/>
      <c r="I432" s="37" t="str"/>
      <c r="J432" s="37" t="str"/>
      <c r="K432" s="37" t="str"/>
      <c r="L432" s="37" t="str"/>
      <c r="M432" s="37" t="str"/>
      <c r="N432" s="37" t="str"/>
      <c r="O432" s="37" t="str"/>
      <c r="P432" s="37" t="str"/>
      <c r="Q432" s="37" t="str"/>
      <c r="R432" s="37" t="str"/>
      <c r="S432" s="37" t="str"/>
      <c r="T432" s="37" t="str"/>
      <c r="U432" s="37" t="str"/>
      <c r="V432" s="37" t="str"/>
      <c r="W432" s="37" t="str"/>
      <c r="X432" s="37" t="str"/>
      <c r="Y432" s="37" t="str"/>
      <c r="Z432" s="37" t="str"/>
      <c r="AA432" s="37" t="str"/>
      <c r="AB432" s="37" t="str"/>
      <c r="AC432" s="37" t="str"/>
      <c r="AD432" s="37" t="str"/>
      <c r="AE432" s="37" t="str"/>
      <c r="AF432" s="37" t="str"/>
      <c r="AG432" s="37" t="str"/>
      <c r="AH432" s="37" t="str"/>
      <c r="AI432" s="37" t="str"/>
      <c r="AJ432" s="37" t="str"/>
      <c r="AK432" s="37" t="str"/>
      <c r="AL432" s="37" t="str"/>
      <c r="AM432" s="37" t="str"/>
      <c r="AN432" s="37" t="str"/>
      <c r="AO432" s="37" t="str"/>
      <c r="AP432" s="37" t="str"/>
      <c r="AQ432" s="37" t="str"/>
      <c r="AR432" s="37" t="str"/>
      <c r="AS432" s="37" t="str"/>
      <c r="AT432" s="37" t="str"/>
      <c r="AU432" s="37" t="str"/>
      <c r="AV432" s="37" t="str"/>
      <c r="AW432" s="37" t="str"/>
      <c r="AX432" s="37" t="str"/>
      <c r="AY432" s="37" t="str"/>
      <c r="AZ432" s="37" t="str"/>
      <c r="BA432" s="37" t="str"/>
      <c r="BB432" s="37" t="str"/>
      <c r="BC432" s="37" t="str"/>
      <c r="BD432" s="37" t="str"/>
      <c r="BE432" s="37" t="str"/>
      <c r="BF432" s="37" t="str"/>
      <c r="BG432" s="37" t="str"/>
      <c r="BH432" s="37" t="str"/>
      <c r="BI432" s="37" t="str"/>
      <c r="BJ432" s="37" t="str"/>
      <c r="BK432" s="37" t="str"/>
      <c r="BL432" s="37" t="str"/>
      <c r="BM432" s="37" t="str"/>
      <c r="BN432" s="37" t="str"/>
      <c r="BO432" s="37" t="str"/>
      <c r="BP432" s="37" t="str"/>
      <c r="BQ432" s="37" t="str"/>
      <c r="BR432" s="37" t="str"/>
      <c r="BS432" s="37" t="str"/>
      <c r="BT432" s="37" t="str"/>
      <c r="BU432" s="37" t="str"/>
      <c r="BV432" s="37" t="str"/>
      <c r="BW432" s="37" t="str"/>
      <c r="BX432" s="37" t="str"/>
      <c r="BY432" s="37" t="str"/>
      <c r="BZ432" s="37" t="str"/>
      <c r="CA432" s="37" t="str"/>
      <c r="CB432" s="37" t="str"/>
      <c r="CC432" s="37" t="str"/>
      <c r="CD432" s="37" t="str"/>
      <c r="CE432" s="37" t="str"/>
      <c r="CF432" s="37" t="str"/>
      <c r="CG432" s="37" t="str"/>
      <c r="CH432" s="37" t="str"/>
      <c r="CI432" s="37" t="str"/>
      <c r="CJ432" s="37" t="str"/>
      <c r="CK432" s="37" t="str"/>
      <c r="CL432" s="37" t="str"/>
      <c r="CM432" s="37" t="str"/>
      <c r="CN432" s="37" t="str"/>
      <c r="CO432" s="37" t="str"/>
      <c r="CP432" s="37" t="str"/>
      <c r="CQ432" s="37" t="str"/>
      <c r="CR432" s="37" t="str"/>
      <c r="CS432" s="37" t="str"/>
      <c r="CT432" s="37" t="str"/>
      <c r="CU432" s="37" t="str"/>
      <c r="CV432" s="37" t="str"/>
      <c r="CW432" s="37" t="str"/>
      <c r="CX432" s="37" t="str"/>
      <c r="CY432" s="37" t="str"/>
      <c r="CZ432" s="37" t="str"/>
      <c r="DA432" s="37" t="str"/>
      <c r="DB432" s="37" t="str"/>
      <c r="DC432" s="37" t="str"/>
      <c r="DD432" s="37" t="str"/>
      <c r="DE432" s="37" t="str"/>
      <c r="DF432" s="37" t="str"/>
      <c r="DG432" s="37" t="str"/>
      <c r="DH432" s="37" t="str"/>
      <c r="DI432" s="37" t="str"/>
      <c r="DJ432" s="37" t="str"/>
      <c r="DK432" s="37" t="str"/>
      <c r="DL432" s="37" t="str"/>
      <c r="DM432" s="37" t="str"/>
      <c r="DN432" s="37" t="str"/>
      <c r="DO432" s="37" t="str"/>
      <c r="DP432" s="37" t="str"/>
      <c r="DQ432" s="37" t="str"/>
      <c r="DR432" s="37" t="str"/>
      <c r="DS432" s="37" t="str"/>
      <c r="DT432" s="37" t="str"/>
      <c r="DU432" s="37" t="str"/>
      <c r="DV432" s="37" t="str"/>
      <c r="DW432" s="37" t="str"/>
      <c r="DX432" s="37" t="str"/>
      <c r="DY432" s="37" t="str"/>
      <c r="DZ432" s="37" t="str"/>
      <c r="EA432" s="37" t="str"/>
      <c r="EB432" s="37" t="str"/>
      <c r="EC432" s="37" t="str"/>
      <c r="ED432" s="37" t="str"/>
      <c r="EE432" s="37" t="str"/>
      <c r="EF432" s="37" t="str"/>
      <c r="EG432" s="37" t="str"/>
      <c r="EH432" s="37" t="str"/>
      <c r="EI432" s="37" t="str"/>
      <c r="EJ432" s="37" t="str"/>
      <c r="EK432" s="37" t="str"/>
      <c r="EL432" s="37" t="str"/>
      <c r="EM432" s="37" t="str"/>
    </row>
    <row r="433">
      <c r="B433" s="37" t="str"/>
      <c r="C433" s="37" t="str"/>
      <c r="D433" s="37" t="str"/>
      <c r="E433" s="37" t="str"/>
      <c r="F433" s="37" t="str"/>
      <c r="G433" s="37" t="str"/>
      <c r="H433" s="37" t="str"/>
      <c r="I433" s="37" t="str"/>
      <c r="J433" s="37" t="str"/>
      <c r="K433" s="37" t="str"/>
      <c r="L433" s="37" t="str"/>
      <c r="M433" s="37" t="str"/>
      <c r="N433" s="37" t="str"/>
      <c r="O433" s="37" t="str"/>
      <c r="P433" s="37" t="str"/>
      <c r="Q433" s="37" t="str"/>
      <c r="R433" s="37" t="str"/>
      <c r="S433" s="37" t="str"/>
      <c r="T433" s="37" t="str"/>
      <c r="U433" s="37" t="str"/>
      <c r="V433" s="37" t="str"/>
      <c r="W433" s="37" t="str"/>
      <c r="X433" s="37" t="str"/>
      <c r="Y433" s="37" t="str"/>
      <c r="Z433" s="37" t="str"/>
      <c r="AA433" s="37" t="str"/>
      <c r="AB433" s="37" t="str"/>
      <c r="AC433" s="37" t="str"/>
      <c r="AD433" s="37" t="str"/>
      <c r="AE433" s="37" t="str"/>
      <c r="AF433" s="37" t="str"/>
      <c r="AG433" s="37" t="str"/>
      <c r="AH433" s="37" t="str"/>
      <c r="AI433" s="37" t="str"/>
      <c r="AJ433" s="37" t="str"/>
      <c r="AK433" s="37" t="str"/>
      <c r="AL433" s="37" t="str"/>
      <c r="AM433" s="37" t="str"/>
      <c r="AN433" s="37" t="str"/>
      <c r="AO433" s="37" t="str"/>
      <c r="AP433" s="37" t="str"/>
      <c r="AQ433" s="37" t="str"/>
      <c r="AR433" s="37" t="str"/>
      <c r="AS433" s="37" t="str"/>
      <c r="AT433" s="37" t="str"/>
      <c r="AU433" s="37" t="str"/>
      <c r="AV433" s="37" t="str"/>
      <c r="AW433" s="37" t="str"/>
      <c r="AX433" s="37" t="str"/>
      <c r="AY433" s="37" t="str"/>
      <c r="AZ433" s="37" t="str"/>
      <c r="BA433" s="37" t="str"/>
      <c r="BB433" s="37" t="str"/>
      <c r="BC433" s="37" t="str"/>
      <c r="BD433" s="37" t="str"/>
      <c r="BE433" s="37" t="str"/>
      <c r="BF433" s="37" t="str"/>
      <c r="BG433" s="37" t="str"/>
      <c r="BH433" s="37" t="str"/>
      <c r="BI433" s="37" t="str"/>
      <c r="BJ433" s="37" t="str"/>
      <c r="BK433" s="37" t="str"/>
      <c r="BL433" s="37" t="str"/>
      <c r="BM433" s="37" t="str"/>
      <c r="BN433" s="37" t="str"/>
      <c r="BO433" s="37" t="str"/>
      <c r="BP433" s="37" t="str"/>
      <c r="BQ433" s="37" t="str"/>
      <c r="BR433" s="37" t="str"/>
      <c r="BS433" s="37" t="str"/>
      <c r="BT433" s="37" t="str"/>
      <c r="BU433" s="37" t="str"/>
      <c r="BV433" s="37" t="str"/>
      <c r="BW433" s="37" t="str"/>
      <c r="BX433" s="37" t="str"/>
      <c r="BY433" s="37" t="str"/>
      <c r="BZ433" s="37" t="str"/>
      <c r="CA433" s="37" t="str"/>
      <c r="CB433" s="37" t="str"/>
      <c r="CC433" s="37" t="str"/>
      <c r="CD433" s="37" t="str"/>
      <c r="CE433" s="37" t="str"/>
      <c r="CF433" s="37" t="str"/>
      <c r="CG433" s="37" t="str"/>
      <c r="CH433" s="37" t="str"/>
      <c r="CI433" s="37" t="str"/>
      <c r="CJ433" s="37" t="str"/>
      <c r="CK433" s="37" t="str"/>
      <c r="CL433" s="37" t="str"/>
      <c r="CM433" s="37" t="str"/>
      <c r="CN433" s="37" t="str"/>
      <c r="CO433" s="37" t="str"/>
      <c r="CP433" s="37" t="str"/>
      <c r="CQ433" s="37" t="str"/>
      <c r="CR433" s="37" t="str"/>
      <c r="CS433" s="37" t="str"/>
      <c r="CT433" s="37" t="str"/>
      <c r="CU433" s="37" t="str"/>
      <c r="CV433" s="37" t="str"/>
      <c r="CW433" s="37" t="str"/>
      <c r="CX433" s="37" t="str"/>
      <c r="CY433" s="37" t="str"/>
      <c r="CZ433" s="37" t="str"/>
      <c r="DA433" s="37" t="str"/>
      <c r="DB433" s="37" t="str"/>
      <c r="DC433" s="37" t="str"/>
      <c r="DD433" s="37" t="str"/>
      <c r="DE433" s="37" t="str"/>
      <c r="DF433" s="37" t="str"/>
      <c r="DG433" s="37" t="str"/>
      <c r="DH433" s="37" t="str"/>
      <c r="DI433" s="37" t="str"/>
      <c r="DJ433" s="37" t="str"/>
      <c r="DK433" s="37" t="str"/>
      <c r="DL433" s="37" t="str"/>
      <c r="DM433" s="37" t="str"/>
      <c r="DN433" s="37" t="str"/>
      <c r="DO433" s="37" t="str"/>
      <c r="DP433" s="37" t="str"/>
      <c r="DQ433" s="37" t="str"/>
      <c r="DR433" s="37" t="str"/>
      <c r="DS433" s="37" t="str"/>
      <c r="DT433" s="37" t="str"/>
      <c r="DU433" s="37" t="str"/>
      <c r="DV433" s="37" t="str"/>
      <c r="DW433" s="37" t="str"/>
      <c r="DX433" s="37" t="str"/>
      <c r="DY433" s="37" t="str"/>
      <c r="DZ433" s="37" t="str"/>
      <c r="EA433" s="37" t="str"/>
      <c r="EB433" s="37" t="str"/>
      <c r="EC433" s="37" t="str"/>
      <c r="ED433" s="37" t="str"/>
      <c r="EE433" s="37" t="str"/>
      <c r="EF433" s="37" t="str"/>
      <c r="EG433" s="37" t="str"/>
      <c r="EH433" s="37" t="str"/>
      <c r="EI433" s="37" t="str"/>
      <c r="EJ433" s="37" t="str"/>
      <c r="EK433" s="37" t="str"/>
      <c r="EL433" s="37" t="str"/>
      <c r="EM433" s="37" t="str"/>
    </row>
    <row r="434">
      <c r="B434" s="37" t="str"/>
      <c r="C434" s="37" t="str"/>
      <c r="D434" s="37" t="str"/>
      <c r="E434" s="37" t="str"/>
      <c r="F434" s="37" t="str"/>
      <c r="G434" s="37" t="str"/>
      <c r="H434" s="37" t="str"/>
      <c r="I434" s="37" t="str"/>
      <c r="J434" s="37" t="str"/>
      <c r="K434" s="37" t="str"/>
      <c r="L434" s="37" t="str"/>
      <c r="M434" s="37" t="str"/>
      <c r="N434" s="37" t="str"/>
      <c r="O434" s="37" t="str"/>
      <c r="P434" s="37" t="str"/>
      <c r="Q434" s="37" t="str"/>
      <c r="R434" s="37" t="str"/>
      <c r="S434" s="37" t="str"/>
      <c r="T434" s="37" t="str"/>
      <c r="U434" s="37" t="str"/>
      <c r="V434" s="37" t="str"/>
      <c r="W434" s="37" t="str"/>
      <c r="X434" s="37" t="str"/>
      <c r="Y434" s="37" t="str"/>
      <c r="Z434" s="37" t="str"/>
      <c r="AA434" s="37" t="str"/>
      <c r="AB434" s="37" t="str"/>
      <c r="AC434" s="37" t="str"/>
      <c r="AD434" s="37" t="str"/>
      <c r="AE434" s="37" t="str"/>
      <c r="AF434" s="37" t="str"/>
      <c r="AG434" s="37" t="str"/>
      <c r="AH434" s="37" t="str"/>
      <c r="AI434" s="37" t="str"/>
      <c r="AJ434" s="37" t="str"/>
      <c r="AK434" s="37" t="str"/>
      <c r="AL434" s="37" t="str"/>
      <c r="AM434" s="37" t="str"/>
      <c r="AN434" s="37" t="str"/>
      <c r="AO434" s="37" t="str"/>
      <c r="AP434" s="37" t="str"/>
      <c r="AQ434" s="37" t="str"/>
      <c r="AR434" s="37" t="str"/>
      <c r="AS434" s="37" t="str"/>
      <c r="AT434" s="37" t="str"/>
      <c r="AU434" s="37" t="str"/>
      <c r="AV434" s="37" t="str"/>
      <c r="AW434" s="37" t="str"/>
      <c r="AX434" s="37" t="str"/>
      <c r="AY434" s="37" t="str"/>
      <c r="AZ434" s="37" t="str"/>
      <c r="BA434" s="37" t="str"/>
      <c r="BB434" s="37" t="str"/>
      <c r="BC434" s="37" t="str"/>
      <c r="BD434" s="37" t="str"/>
      <c r="BE434" s="37" t="str"/>
      <c r="BF434" s="37" t="str"/>
      <c r="BG434" s="37" t="str"/>
      <c r="BH434" s="37" t="str"/>
      <c r="BI434" s="37" t="str"/>
      <c r="BJ434" s="37" t="str"/>
      <c r="BK434" s="37" t="str"/>
      <c r="BL434" s="37" t="str"/>
      <c r="BM434" s="37" t="str"/>
      <c r="BN434" s="37" t="str"/>
      <c r="BO434" s="37" t="str"/>
      <c r="BP434" s="37" t="str"/>
      <c r="BQ434" s="37" t="str"/>
      <c r="BR434" s="37" t="str"/>
      <c r="BS434" s="37" t="str"/>
      <c r="BT434" s="37" t="str"/>
      <c r="BU434" s="37" t="str"/>
      <c r="BV434" s="37" t="str"/>
      <c r="BW434" s="37" t="str"/>
      <c r="BX434" s="37" t="str"/>
      <c r="BY434" s="37" t="str"/>
      <c r="BZ434" s="37" t="str"/>
      <c r="CA434" s="37" t="str"/>
      <c r="CB434" s="37" t="str"/>
      <c r="CC434" s="37" t="str"/>
      <c r="CD434" s="37" t="str"/>
      <c r="CE434" s="37" t="str"/>
      <c r="CF434" s="37" t="str"/>
      <c r="CG434" s="37" t="str"/>
      <c r="CH434" s="37" t="str"/>
      <c r="CI434" s="37" t="str"/>
      <c r="CJ434" s="37" t="str"/>
      <c r="CK434" s="37" t="str"/>
      <c r="CL434" s="37" t="str"/>
      <c r="CM434" s="37" t="str"/>
      <c r="CN434" s="37" t="str"/>
      <c r="CO434" s="37" t="str"/>
      <c r="CP434" s="37" t="str"/>
      <c r="CQ434" s="37" t="str"/>
      <c r="CR434" s="37" t="str"/>
      <c r="CS434" s="37" t="str"/>
      <c r="CT434" s="37" t="str"/>
      <c r="CU434" s="37" t="str"/>
      <c r="CV434" s="37" t="str"/>
      <c r="CW434" s="37" t="str"/>
      <c r="CX434" s="37" t="str"/>
      <c r="CY434" s="37" t="str"/>
      <c r="CZ434" s="37" t="str"/>
      <c r="DA434" s="37" t="str"/>
      <c r="DB434" s="37" t="str"/>
      <c r="DC434" s="37" t="str"/>
      <c r="DD434" s="37" t="str"/>
      <c r="DE434" s="37" t="str"/>
      <c r="DF434" s="37" t="str"/>
      <c r="DG434" s="37" t="str"/>
      <c r="DH434" s="37" t="str"/>
      <c r="DI434" s="37" t="str"/>
      <c r="DJ434" s="37" t="str"/>
      <c r="DK434" s="37" t="str"/>
      <c r="DL434" s="37" t="str"/>
      <c r="DM434" s="37" t="str"/>
      <c r="DN434" s="37" t="str"/>
      <c r="DO434" s="37" t="str"/>
      <c r="DP434" s="37" t="str"/>
      <c r="DQ434" s="37" t="str"/>
      <c r="DR434" s="37" t="str"/>
      <c r="DS434" s="37" t="str"/>
      <c r="DT434" s="37" t="str"/>
      <c r="DU434" s="37" t="str"/>
      <c r="DV434" s="37" t="str"/>
      <c r="DW434" s="37" t="str"/>
      <c r="DX434" s="37" t="str"/>
      <c r="DY434" s="37" t="str"/>
      <c r="DZ434" s="37" t="str"/>
      <c r="EA434" s="37" t="str"/>
      <c r="EB434" s="37" t="str"/>
      <c r="EC434" s="37" t="str"/>
      <c r="ED434" s="37" t="str"/>
      <c r="EE434" s="37" t="str"/>
      <c r="EF434" s="37" t="str"/>
      <c r="EG434" s="37" t="str"/>
      <c r="EH434" s="37" t="str"/>
      <c r="EI434" s="37" t="str"/>
      <c r="EJ434" s="37" t="str"/>
      <c r="EK434" s="37" t="str"/>
      <c r="EL434" s="37" t="str"/>
      <c r="EM434" s="37" t="str"/>
    </row>
    <row r="435">
      <c r="B435" s="37" t="str"/>
      <c r="C435" s="37" t="str"/>
      <c r="D435" s="37" t="str"/>
      <c r="E435" s="37" t="str"/>
      <c r="F435" s="37" t="str"/>
      <c r="G435" s="37" t="str"/>
      <c r="H435" s="37" t="str"/>
      <c r="I435" s="37" t="str"/>
      <c r="J435" s="37" t="str"/>
      <c r="K435" s="37" t="str"/>
      <c r="L435" s="37" t="str"/>
      <c r="M435" s="37" t="str"/>
      <c r="N435" s="37" t="str"/>
      <c r="O435" s="37" t="str"/>
      <c r="P435" s="37" t="str"/>
      <c r="Q435" s="37" t="str"/>
      <c r="R435" s="37" t="str"/>
      <c r="S435" s="37" t="str"/>
      <c r="T435" s="37" t="str"/>
      <c r="U435" s="37" t="str"/>
      <c r="V435" s="37" t="str"/>
      <c r="W435" s="37" t="str"/>
      <c r="X435" s="37" t="str"/>
      <c r="Y435" s="37" t="str"/>
      <c r="Z435" s="37" t="str"/>
      <c r="AA435" s="37" t="str"/>
      <c r="AB435" s="37" t="str"/>
      <c r="AC435" s="37" t="str"/>
      <c r="AD435" s="37" t="str"/>
      <c r="AE435" s="37" t="str"/>
      <c r="AF435" s="37" t="str"/>
      <c r="AG435" s="37" t="str"/>
      <c r="AH435" s="37" t="str"/>
      <c r="AI435" s="37" t="str"/>
      <c r="AJ435" s="37" t="str"/>
      <c r="AK435" s="37" t="str"/>
      <c r="AL435" s="37" t="str"/>
      <c r="AM435" s="37" t="str"/>
      <c r="AN435" s="37" t="str"/>
      <c r="AO435" s="37" t="str"/>
      <c r="AP435" s="37" t="str"/>
      <c r="AQ435" s="37" t="str"/>
      <c r="AR435" s="37" t="str"/>
      <c r="AS435" s="37" t="str"/>
      <c r="AT435" s="37" t="str"/>
      <c r="AU435" s="37" t="str"/>
      <c r="AV435" s="37" t="str"/>
      <c r="AW435" s="37" t="str"/>
      <c r="AX435" s="37" t="str"/>
      <c r="AY435" s="37" t="str"/>
      <c r="AZ435" s="37" t="str"/>
      <c r="BA435" s="37" t="str"/>
      <c r="BB435" s="37" t="str"/>
      <c r="BC435" s="37" t="str"/>
      <c r="BD435" s="37" t="str"/>
      <c r="BE435" s="37" t="str"/>
      <c r="BF435" s="37" t="str"/>
      <c r="BG435" s="37" t="str"/>
      <c r="BH435" s="37" t="str"/>
      <c r="BI435" s="37" t="str"/>
      <c r="BJ435" s="37" t="str"/>
      <c r="BK435" s="37" t="str"/>
      <c r="BL435" s="37" t="str"/>
      <c r="BM435" s="37" t="str"/>
      <c r="BN435" s="37" t="str"/>
      <c r="BO435" s="37" t="str"/>
      <c r="BP435" s="37" t="str"/>
      <c r="BQ435" s="37" t="str"/>
      <c r="BR435" s="37" t="str"/>
      <c r="BS435" s="37" t="str"/>
      <c r="BT435" s="37" t="str"/>
      <c r="BU435" s="37" t="str"/>
      <c r="BV435" s="37" t="str"/>
      <c r="BW435" s="37" t="str"/>
      <c r="BX435" s="37" t="str"/>
      <c r="BY435" s="37" t="str"/>
      <c r="BZ435" s="37" t="str"/>
      <c r="CA435" s="37" t="str"/>
      <c r="CB435" s="37" t="str"/>
      <c r="CC435" s="37" t="str"/>
      <c r="CD435" s="37" t="str"/>
      <c r="CE435" s="37" t="str"/>
      <c r="CF435" s="37" t="str"/>
      <c r="CG435" s="37" t="str"/>
      <c r="CH435" s="37" t="str"/>
      <c r="CI435" s="37" t="str"/>
      <c r="CJ435" s="37" t="str"/>
      <c r="CK435" s="37" t="str"/>
      <c r="CL435" s="37" t="str"/>
      <c r="CM435" s="37" t="str"/>
      <c r="CN435" s="37" t="str"/>
      <c r="CO435" s="37" t="str"/>
      <c r="CP435" s="37" t="str"/>
      <c r="CQ435" s="37" t="str"/>
      <c r="CR435" s="37" t="str"/>
      <c r="CS435" s="37" t="str"/>
      <c r="CT435" s="37" t="str"/>
      <c r="CU435" s="37" t="str"/>
      <c r="CV435" s="37" t="str"/>
      <c r="CW435" s="37" t="str"/>
      <c r="CX435" s="37" t="str"/>
      <c r="CY435" s="37" t="str"/>
      <c r="CZ435" s="37" t="str"/>
      <c r="DA435" s="37" t="str"/>
      <c r="DB435" s="37" t="str"/>
      <c r="DC435" s="37" t="str"/>
      <c r="DD435" s="37" t="str"/>
      <c r="DE435" s="37" t="str"/>
      <c r="DF435" s="37" t="str"/>
      <c r="DG435" s="37" t="str"/>
      <c r="DH435" s="37" t="str"/>
      <c r="DI435" s="37" t="str"/>
      <c r="DJ435" s="37" t="str"/>
      <c r="DK435" s="37" t="str"/>
      <c r="DL435" s="37" t="str"/>
      <c r="DM435" s="37" t="str"/>
      <c r="DN435" s="37" t="str"/>
      <c r="DO435" s="37" t="str"/>
      <c r="DP435" s="37" t="str"/>
      <c r="DQ435" s="37" t="str"/>
      <c r="DR435" s="37" t="str"/>
      <c r="DS435" s="37" t="str"/>
      <c r="DT435" s="37" t="str"/>
      <c r="DU435" s="37" t="str"/>
      <c r="DV435" s="37" t="str"/>
      <c r="DW435" s="37" t="str"/>
      <c r="DX435" s="37" t="str"/>
      <c r="DY435" s="37" t="str"/>
      <c r="DZ435" s="37" t="str"/>
      <c r="EA435" s="37" t="str"/>
      <c r="EB435" s="37" t="str"/>
      <c r="EC435" s="37" t="str"/>
      <c r="ED435" s="37" t="str"/>
      <c r="EE435" s="37" t="str"/>
      <c r="EF435" s="37" t="str"/>
      <c r="EG435" s="37" t="str"/>
      <c r="EH435" s="37" t="str"/>
      <c r="EI435" s="37" t="str"/>
      <c r="EJ435" s="37" t="str"/>
      <c r="EK435" s="37" t="str"/>
      <c r="EL435" s="37" t="str"/>
      <c r="EM435" s="37" t="str"/>
    </row>
    <row r="436">
      <c r="B436" s="37" t="str"/>
      <c r="C436" s="37" t="str"/>
      <c r="D436" s="37" t="str"/>
      <c r="E436" s="37" t="str"/>
      <c r="F436" s="37" t="str"/>
      <c r="G436" s="37" t="str"/>
      <c r="H436" s="37" t="str"/>
      <c r="I436" s="37" t="str"/>
      <c r="J436" s="37" t="str"/>
      <c r="K436" s="37" t="str"/>
      <c r="L436" s="37" t="str"/>
      <c r="M436" s="37" t="str"/>
      <c r="N436" s="37" t="str"/>
      <c r="O436" s="37" t="str"/>
      <c r="P436" s="37" t="str"/>
      <c r="Q436" s="37" t="str"/>
      <c r="R436" s="37" t="str"/>
      <c r="S436" s="37" t="str"/>
      <c r="T436" s="37" t="str"/>
      <c r="U436" s="37" t="str"/>
      <c r="V436" s="37" t="str"/>
      <c r="W436" s="37" t="str"/>
      <c r="X436" s="37" t="str"/>
      <c r="Y436" s="37" t="str"/>
      <c r="Z436" s="37" t="str"/>
      <c r="AA436" s="37" t="str"/>
      <c r="AB436" s="37" t="str"/>
      <c r="AC436" s="37" t="str"/>
      <c r="AD436" s="37" t="str"/>
      <c r="AE436" s="37" t="str"/>
      <c r="AF436" s="37" t="str"/>
      <c r="AG436" s="37" t="str"/>
      <c r="AH436" s="37" t="str"/>
      <c r="AI436" s="37" t="str"/>
      <c r="AJ436" s="37" t="str"/>
      <c r="AK436" s="37" t="str"/>
      <c r="AL436" s="37" t="str"/>
      <c r="AM436" s="37" t="str"/>
      <c r="AN436" s="37" t="str"/>
      <c r="AO436" s="37" t="str"/>
      <c r="AP436" s="37" t="str"/>
      <c r="AQ436" s="37" t="str"/>
      <c r="AR436" s="37" t="str"/>
      <c r="AS436" s="37" t="str"/>
      <c r="AT436" s="37" t="str"/>
      <c r="AU436" s="37" t="str"/>
      <c r="AV436" s="37" t="str"/>
      <c r="AW436" s="37" t="str"/>
      <c r="AX436" s="37" t="str"/>
      <c r="AY436" s="37" t="str"/>
      <c r="AZ436" s="37" t="str"/>
      <c r="BA436" s="37" t="str"/>
      <c r="BB436" s="37" t="str"/>
      <c r="BC436" s="37" t="str"/>
      <c r="BD436" s="37" t="str"/>
      <c r="BE436" s="37" t="str"/>
      <c r="BF436" s="37" t="str"/>
      <c r="BG436" s="37" t="str"/>
      <c r="BH436" s="37" t="str"/>
      <c r="BI436" s="37" t="str"/>
      <c r="BJ436" s="37" t="str"/>
      <c r="BK436" s="37" t="str"/>
      <c r="BL436" s="37" t="str"/>
      <c r="BM436" s="37" t="str"/>
      <c r="BN436" s="37" t="str"/>
      <c r="BO436" s="37" t="str"/>
      <c r="BP436" s="37" t="str"/>
      <c r="BQ436" s="37" t="str"/>
      <c r="BR436" s="37" t="str"/>
      <c r="BS436" s="37" t="str"/>
      <c r="BT436" s="37" t="str"/>
      <c r="BU436" s="37" t="str"/>
      <c r="BV436" s="37" t="str"/>
      <c r="BW436" s="37" t="str"/>
      <c r="BX436" s="37" t="str"/>
      <c r="BY436" s="37" t="str"/>
      <c r="BZ436" s="37" t="str"/>
      <c r="CA436" s="37" t="str"/>
      <c r="CB436" s="37" t="str"/>
      <c r="CC436" s="37" t="str"/>
      <c r="CD436" s="37" t="str"/>
      <c r="CE436" s="37" t="str"/>
      <c r="CF436" s="37" t="str"/>
      <c r="CG436" s="37" t="str"/>
      <c r="CH436" s="37" t="str"/>
      <c r="CI436" s="37" t="str"/>
      <c r="CJ436" s="37" t="str"/>
      <c r="CK436" s="37" t="str"/>
      <c r="CL436" s="37" t="str"/>
      <c r="CM436" s="37" t="str"/>
      <c r="CN436" s="37" t="str"/>
      <c r="CO436" s="37" t="str"/>
      <c r="CP436" s="37" t="str"/>
      <c r="CQ436" s="37" t="str"/>
      <c r="CR436" s="37" t="str"/>
      <c r="CS436" s="37" t="str"/>
      <c r="CT436" s="37" t="str"/>
      <c r="CU436" s="37" t="str"/>
      <c r="CV436" s="37" t="str"/>
      <c r="CW436" s="37" t="str"/>
      <c r="CX436" s="37" t="str"/>
      <c r="CY436" s="37" t="str"/>
      <c r="CZ436" s="37" t="str"/>
      <c r="DA436" s="37" t="str"/>
      <c r="DB436" s="37" t="str"/>
      <c r="DC436" s="37" t="str"/>
      <c r="DD436" s="37" t="str"/>
      <c r="DE436" s="37" t="str"/>
      <c r="DF436" s="37" t="str"/>
      <c r="DG436" s="37" t="str"/>
      <c r="DH436" s="37" t="str"/>
      <c r="DI436" s="37" t="str"/>
      <c r="DJ436" s="37" t="str"/>
      <c r="DK436" s="37" t="str"/>
      <c r="DL436" s="37" t="str"/>
      <c r="DM436" s="37" t="str"/>
      <c r="DN436" s="37" t="str"/>
      <c r="DO436" s="37" t="str"/>
      <c r="DP436" s="37" t="str"/>
      <c r="DQ436" s="37" t="str"/>
      <c r="DR436" s="37" t="str"/>
      <c r="DS436" s="37" t="str"/>
      <c r="DT436" s="37" t="str"/>
      <c r="DU436" s="37" t="str"/>
      <c r="DV436" s="37" t="str"/>
      <c r="DW436" s="37" t="str"/>
      <c r="DX436" s="37" t="str"/>
      <c r="DY436" s="37" t="str"/>
      <c r="DZ436" s="37" t="str"/>
      <c r="EA436" s="37" t="str"/>
      <c r="EB436" s="37" t="str"/>
      <c r="EC436" s="37" t="str"/>
      <c r="ED436" s="37" t="str"/>
      <c r="EE436" s="37" t="str"/>
      <c r="EF436" s="37" t="str"/>
      <c r="EG436" s="37" t="str"/>
      <c r="EH436" s="37" t="str"/>
      <c r="EI436" s="37" t="str"/>
      <c r="EJ436" s="37" t="str"/>
      <c r="EK436" s="37" t="str"/>
      <c r="EL436" s="37" t="str"/>
      <c r="EM436" s="37" t="str"/>
    </row>
    <row r="437">
      <c r="B437" s="37" t="str"/>
      <c r="C437" s="37" t="str"/>
      <c r="D437" s="37" t="str"/>
      <c r="E437" s="37" t="str"/>
      <c r="F437" s="37" t="str"/>
      <c r="G437" s="37" t="str"/>
      <c r="H437" s="37" t="str"/>
      <c r="I437" s="37" t="str"/>
      <c r="J437" s="37" t="str"/>
      <c r="K437" s="37" t="str"/>
      <c r="L437" s="37" t="str"/>
      <c r="M437" s="37" t="str"/>
      <c r="N437" s="37" t="str"/>
      <c r="O437" s="37" t="str"/>
      <c r="P437" s="37" t="str"/>
      <c r="Q437" s="37" t="str"/>
      <c r="R437" s="37" t="str"/>
      <c r="S437" s="37" t="str"/>
      <c r="T437" s="37" t="str"/>
      <c r="U437" s="37" t="str"/>
      <c r="V437" s="37" t="str"/>
      <c r="W437" s="37" t="str"/>
      <c r="X437" s="37" t="str"/>
      <c r="Y437" s="37" t="str"/>
      <c r="Z437" s="37" t="str"/>
      <c r="AA437" s="37" t="str"/>
      <c r="AB437" s="37" t="str"/>
      <c r="AC437" s="37" t="str"/>
      <c r="AD437" s="37" t="str"/>
      <c r="AE437" s="37" t="str"/>
      <c r="AF437" s="37" t="str"/>
      <c r="AG437" s="37" t="str"/>
      <c r="AH437" s="37" t="str"/>
      <c r="AI437" s="37" t="str"/>
      <c r="AJ437" s="37" t="str"/>
      <c r="AK437" s="37" t="str"/>
      <c r="AL437" s="37" t="str"/>
      <c r="AM437" s="37" t="str"/>
      <c r="AN437" s="37" t="str"/>
      <c r="AO437" s="37" t="str"/>
      <c r="AP437" s="37" t="str"/>
      <c r="AQ437" s="37" t="str"/>
      <c r="AR437" s="37" t="str"/>
      <c r="AS437" s="37" t="str"/>
      <c r="AT437" s="37" t="str"/>
      <c r="AU437" s="37" t="str"/>
      <c r="AV437" s="37" t="str"/>
      <c r="AW437" s="37" t="str"/>
      <c r="AX437" s="37" t="str"/>
      <c r="AY437" s="37" t="str"/>
      <c r="AZ437" s="37" t="str"/>
      <c r="BA437" s="37" t="str"/>
      <c r="BB437" s="37" t="str"/>
      <c r="BC437" s="37" t="str"/>
      <c r="BD437" s="37" t="str"/>
      <c r="BE437" s="37" t="str"/>
      <c r="BF437" s="37" t="str"/>
      <c r="BG437" s="37" t="str"/>
      <c r="BH437" s="37" t="str"/>
      <c r="BI437" s="37" t="str"/>
      <c r="BJ437" s="37" t="str"/>
      <c r="BK437" s="37" t="str"/>
      <c r="BL437" s="37" t="str"/>
      <c r="BM437" s="37" t="str"/>
      <c r="BN437" s="37" t="str"/>
      <c r="BO437" s="37" t="str"/>
      <c r="BP437" s="37" t="str"/>
      <c r="BQ437" s="37" t="str"/>
      <c r="BR437" s="37" t="str"/>
      <c r="BS437" s="37" t="str"/>
      <c r="BT437" s="37" t="str"/>
      <c r="BU437" s="37" t="str"/>
      <c r="BV437" s="37" t="str"/>
      <c r="BW437" s="37" t="str"/>
      <c r="BX437" s="37" t="str"/>
      <c r="BY437" s="37" t="str"/>
      <c r="BZ437" s="37" t="str"/>
      <c r="CA437" s="37" t="str"/>
      <c r="CB437" s="37" t="str"/>
      <c r="CC437" s="37" t="str"/>
      <c r="CD437" s="37" t="str"/>
      <c r="CE437" s="37" t="str"/>
      <c r="CF437" s="37" t="str"/>
      <c r="CG437" s="37" t="str"/>
      <c r="CH437" s="37" t="str"/>
      <c r="CI437" s="37" t="str"/>
      <c r="CJ437" s="37" t="str"/>
      <c r="CK437" s="37" t="str"/>
      <c r="CL437" s="37" t="str"/>
      <c r="CM437" s="37" t="str"/>
      <c r="CN437" s="37" t="str"/>
      <c r="CO437" s="37" t="str"/>
      <c r="CP437" s="37" t="str"/>
      <c r="CQ437" s="37" t="str"/>
      <c r="CR437" s="37" t="str"/>
      <c r="CS437" s="37" t="str"/>
      <c r="CT437" s="37" t="str"/>
      <c r="CU437" s="37" t="str"/>
      <c r="CV437" s="37" t="str"/>
      <c r="CW437" s="37" t="str"/>
      <c r="CX437" s="37" t="str"/>
      <c r="CY437" s="37" t="str"/>
      <c r="CZ437" s="37" t="str"/>
      <c r="DA437" s="37" t="str"/>
      <c r="DB437" s="37" t="str"/>
      <c r="DC437" s="37" t="str"/>
      <c r="DD437" s="37" t="str"/>
      <c r="DE437" s="37" t="str"/>
      <c r="DF437" s="37" t="str"/>
      <c r="DG437" s="37" t="str"/>
      <c r="DH437" s="37" t="str"/>
      <c r="DI437" s="37" t="str"/>
      <c r="DJ437" s="37" t="str"/>
      <c r="DK437" s="37" t="str"/>
      <c r="DL437" s="37" t="str"/>
      <c r="DM437" s="37" t="str"/>
      <c r="DN437" s="37" t="str"/>
      <c r="DO437" s="37" t="str"/>
      <c r="DP437" s="37" t="str"/>
      <c r="DQ437" s="37" t="str"/>
      <c r="DR437" s="37" t="str"/>
      <c r="DS437" s="37" t="str"/>
      <c r="DT437" s="37" t="str"/>
      <c r="DU437" s="37" t="str"/>
      <c r="DV437" s="37" t="str"/>
      <c r="DW437" s="37" t="str"/>
      <c r="DX437" s="37" t="str"/>
      <c r="DY437" s="37" t="str"/>
      <c r="DZ437" s="37" t="str"/>
      <c r="EA437" s="37" t="str"/>
      <c r="EB437" s="37" t="str"/>
      <c r="EC437" s="37" t="str"/>
      <c r="ED437" s="37" t="str"/>
      <c r="EE437" s="37" t="str"/>
      <c r="EF437" s="37" t="str"/>
      <c r="EG437" s="37" t="str"/>
      <c r="EH437" s="37" t="str"/>
      <c r="EI437" s="37" t="str"/>
      <c r="EJ437" s="37" t="str"/>
      <c r="EK437" s="37" t="str"/>
      <c r="EL437" s="37" t="str"/>
      <c r="EM437" s="37" t="str"/>
    </row>
    <row r="438">
      <c r="B438" s="37" t="str"/>
      <c r="C438" s="37" t="str"/>
      <c r="D438" s="37" t="str"/>
      <c r="E438" s="37" t="str"/>
      <c r="F438" s="37" t="str"/>
      <c r="G438" s="37" t="str"/>
      <c r="H438" s="37" t="str"/>
      <c r="I438" s="37" t="str"/>
      <c r="J438" s="37" t="str"/>
      <c r="K438" s="37" t="str"/>
      <c r="L438" s="37" t="str"/>
      <c r="M438" s="37" t="str"/>
      <c r="N438" s="37" t="str"/>
      <c r="O438" s="37" t="str"/>
      <c r="P438" s="37" t="str"/>
      <c r="Q438" s="37" t="str"/>
      <c r="R438" s="37" t="str"/>
      <c r="S438" s="37" t="str"/>
      <c r="T438" s="37" t="str"/>
      <c r="U438" s="37" t="str"/>
      <c r="V438" s="37" t="str"/>
      <c r="W438" s="37" t="str"/>
      <c r="X438" s="37" t="str"/>
      <c r="Y438" s="37" t="str"/>
      <c r="Z438" s="37" t="str"/>
      <c r="AA438" s="37" t="str"/>
      <c r="AB438" s="37" t="str"/>
      <c r="AC438" s="37" t="str"/>
      <c r="AD438" s="37" t="str"/>
      <c r="AE438" s="37" t="str"/>
      <c r="AF438" s="37" t="str"/>
      <c r="AG438" s="37" t="str"/>
      <c r="AH438" s="37" t="str"/>
      <c r="AI438" s="37" t="str"/>
      <c r="AJ438" s="37" t="str"/>
      <c r="AK438" s="37" t="str"/>
      <c r="AL438" s="37" t="str"/>
      <c r="AM438" s="37" t="str"/>
      <c r="AN438" s="37" t="str"/>
      <c r="AO438" s="37" t="str"/>
      <c r="AP438" s="37" t="str"/>
      <c r="AQ438" s="37" t="str"/>
      <c r="AR438" s="37" t="str"/>
      <c r="AS438" s="37" t="str"/>
      <c r="AT438" s="37" t="str"/>
      <c r="AU438" s="37" t="str"/>
      <c r="AV438" s="37" t="str"/>
      <c r="AW438" s="37" t="str"/>
      <c r="AX438" s="37" t="str"/>
      <c r="AY438" s="37" t="str"/>
      <c r="AZ438" s="37" t="str"/>
      <c r="BA438" s="37" t="str"/>
      <c r="BB438" s="37" t="str"/>
      <c r="BC438" s="37" t="str"/>
      <c r="BD438" s="37" t="str"/>
      <c r="BE438" s="37" t="str"/>
      <c r="BF438" s="37" t="str"/>
      <c r="BG438" s="37" t="str"/>
      <c r="BH438" s="37" t="str"/>
      <c r="BI438" s="37" t="str"/>
      <c r="BJ438" s="37" t="str"/>
      <c r="BK438" s="37" t="str"/>
      <c r="BL438" s="37" t="str"/>
      <c r="BM438" s="37" t="str"/>
      <c r="BN438" s="37" t="str"/>
      <c r="BO438" s="37" t="str"/>
      <c r="BP438" s="37" t="str"/>
      <c r="BQ438" s="37" t="str"/>
      <c r="BR438" s="37" t="str"/>
      <c r="BS438" s="37" t="str"/>
      <c r="BT438" s="37" t="str"/>
      <c r="BU438" s="37" t="str"/>
      <c r="BV438" s="37" t="str"/>
      <c r="BW438" s="37" t="str"/>
      <c r="BX438" s="37" t="str"/>
      <c r="BY438" s="37" t="str"/>
      <c r="BZ438" s="37" t="str"/>
      <c r="CA438" s="37" t="str"/>
      <c r="CB438" s="37" t="str"/>
      <c r="CC438" s="37" t="str"/>
      <c r="CD438" s="37" t="str"/>
      <c r="CE438" s="37" t="str"/>
      <c r="CF438" s="37" t="str"/>
      <c r="CG438" s="37" t="str"/>
      <c r="CH438" s="37" t="str"/>
      <c r="CI438" s="37" t="str"/>
      <c r="CJ438" s="37" t="str"/>
      <c r="CK438" s="37" t="str"/>
      <c r="CL438" s="37" t="str"/>
      <c r="CM438" s="37" t="str"/>
      <c r="CN438" s="37" t="str"/>
      <c r="CO438" s="37" t="str"/>
      <c r="CP438" s="37" t="str"/>
      <c r="CQ438" s="37" t="str"/>
      <c r="CR438" s="37" t="str"/>
      <c r="CS438" s="37" t="str"/>
      <c r="CT438" s="37" t="str"/>
      <c r="CU438" s="37" t="str"/>
      <c r="CV438" s="37" t="str"/>
      <c r="CW438" s="37" t="str"/>
      <c r="CX438" s="37" t="str"/>
      <c r="CY438" s="37" t="str"/>
      <c r="CZ438" s="37" t="str"/>
      <c r="DA438" s="37" t="str"/>
      <c r="DB438" s="37" t="str"/>
      <c r="DC438" s="37" t="str"/>
      <c r="DD438" s="37" t="str"/>
      <c r="DE438" s="37" t="str"/>
      <c r="DF438" s="37" t="str"/>
      <c r="DG438" s="37" t="str"/>
      <c r="DH438" s="37" t="str"/>
      <c r="DI438" s="37" t="str"/>
      <c r="DJ438" s="37" t="str"/>
      <c r="DK438" s="37" t="str"/>
      <c r="DL438" s="37" t="str"/>
      <c r="DM438" s="37" t="str"/>
      <c r="DN438" s="37" t="str"/>
      <c r="DO438" s="37" t="str"/>
      <c r="DP438" s="37" t="str"/>
      <c r="DQ438" s="37" t="str"/>
      <c r="DR438" s="37" t="str"/>
      <c r="DS438" s="37" t="str"/>
      <c r="DT438" s="37" t="str"/>
      <c r="DU438" s="37" t="str"/>
      <c r="DV438" s="37" t="str"/>
      <c r="DW438" s="37" t="str"/>
      <c r="DX438" s="37" t="str"/>
      <c r="DY438" s="37" t="str"/>
      <c r="DZ438" s="37" t="str"/>
      <c r="EA438" s="37" t="str"/>
      <c r="EB438" s="37" t="str"/>
      <c r="EC438" s="37" t="str"/>
      <c r="ED438" s="37" t="str"/>
      <c r="EE438" s="37" t="str"/>
      <c r="EF438" s="37" t="str"/>
      <c r="EG438" s="37" t="str"/>
      <c r="EH438" s="37" t="str"/>
      <c r="EI438" s="37" t="str"/>
      <c r="EJ438" s="37" t="str"/>
      <c r="EK438" s="37" t="str"/>
      <c r="EL438" s="37" t="str"/>
      <c r="EM438" s="37" t="str"/>
    </row>
    <row r="439">
      <c r="B439" s="37" t="str"/>
      <c r="C439" s="37" t="str"/>
      <c r="D439" s="37" t="str"/>
      <c r="E439" s="37" t="str"/>
      <c r="F439" s="37" t="str"/>
      <c r="G439" s="37" t="str"/>
      <c r="H439" s="37" t="str"/>
      <c r="I439" s="37" t="str"/>
      <c r="J439" s="37" t="str"/>
      <c r="K439" s="37" t="str"/>
      <c r="L439" s="37" t="str"/>
      <c r="M439" s="37" t="str"/>
      <c r="N439" s="37" t="str"/>
      <c r="O439" s="37" t="str"/>
      <c r="P439" s="37" t="str"/>
      <c r="Q439" s="37" t="str"/>
      <c r="R439" s="37" t="str"/>
      <c r="S439" s="37" t="str"/>
      <c r="T439" s="37" t="str"/>
      <c r="U439" s="37" t="str"/>
      <c r="V439" s="37" t="str"/>
      <c r="W439" s="37" t="str"/>
      <c r="X439" s="37" t="str"/>
      <c r="Y439" s="37" t="str"/>
      <c r="Z439" s="37" t="str"/>
      <c r="AA439" s="37" t="str"/>
      <c r="AB439" s="37" t="str"/>
      <c r="AC439" s="37" t="str"/>
      <c r="AD439" s="37" t="str"/>
      <c r="AE439" s="37" t="str"/>
      <c r="AF439" s="37" t="str"/>
      <c r="AG439" s="37" t="str"/>
      <c r="AH439" s="37" t="str"/>
      <c r="AI439" s="37" t="str"/>
      <c r="AJ439" s="37" t="str"/>
      <c r="AK439" s="37" t="str"/>
      <c r="AL439" s="37" t="str"/>
      <c r="AM439" s="37" t="str"/>
      <c r="AN439" s="37" t="str"/>
      <c r="AO439" s="37" t="str"/>
      <c r="AP439" s="37" t="str"/>
      <c r="AQ439" s="37" t="str"/>
      <c r="AR439" s="37" t="str"/>
      <c r="AS439" s="37" t="str"/>
      <c r="AT439" s="37" t="str"/>
      <c r="AU439" s="37" t="str"/>
      <c r="AV439" s="37" t="str"/>
      <c r="AW439" s="37" t="str"/>
      <c r="AX439" s="37" t="str"/>
      <c r="AY439" s="37" t="str"/>
      <c r="AZ439" s="37" t="str"/>
      <c r="BA439" s="37" t="str"/>
      <c r="BB439" s="37" t="str"/>
      <c r="BC439" s="37" t="str"/>
      <c r="BD439" s="37" t="str"/>
      <c r="BE439" s="37" t="str"/>
      <c r="BF439" s="37" t="str"/>
      <c r="BG439" s="37" t="str"/>
      <c r="BH439" s="37" t="str"/>
      <c r="BI439" s="37" t="str"/>
      <c r="BJ439" s="37" t="str"/>
      <c r="BK439" s="37" t="str"/>
      <c r="BL439" s="37" t="str"/>
      <c r="BM439" s="37" t="str"/>
      <c r="BN439" s="37" t="str"/>
      <c r="BO439" s="37" t="str"/>
      <c r="BP439" s="37" t="str"/>
      <c r="BQ439" s="37" t="str"/>
      <c r="BR439" s="37" t="str"/>
      <c r="BS439" s="37" t="str"/>
      <c r="BT439" s="37" t="str"/>
      <c r="BU439" s="37" t="str"/>
      <c r="BV439" s="37" t="str"/>
      <c r="BW439" s="37" t="str"/>
      <c r="BX439" s="37" t="str"/>
      <c r="BY439" s="37" t="str"/>
      <c r="BZ439" s="37" t="str"/>
      <c r="CA439" s="37" t="str"/>
      <c r="CB439" s="37" t="str"/>
      <c r="CC439" s="37" t="str"/>
      <c r="CD439" s="37" t="str"/>
      <c r="CE439" s="37" t="str"/>
      <c r="CF439" s="37" t="str"/>
      <c r="CG439" s="37" t="str"/>
      <c r="CH439" s="37" t="str"/>
      <c r="CI439" s="37" t="str"/>
      <c r="CJ439" s="37" t="str"/>
      <c r="CK439" s="37" t="str"/>
      <c r="CL439" s="37" t="str"/>
      <c r="CM439" s="37" t="str"/>
      <c r="CN439" s="37" t="str"/>
      <c r="CO439" s="37" t="str"/>
      <c r="CP439" s="37" t="str"/>
      <c r="CQ439" s="37" t="str"/>
      <c r="CR439" s="37" t="str"/>
      <c r="CS439" s="37" t="str"/>
      <c r="CT439" s="37" t="str"/>
      <c r="CU439" s="37" t="str"/>
      <c r="CV439" s="37" t="str"/>
      <c r="CW439" s="37" t="str"/>
      <c r="CX439" s="37" t="str"/>
      <c r="CY439" s="37" t="str"/>
      <c r="CZ439" s="37" t="str"/>
      <c r="DA439" s="37" t="str"/>
      <c r="DB439" s="37" t="str"/>
      <c r="DC439" s="37" t="str"/>
      <c r="DD439" s="37" t="str"/>
      <c r="DE439" s="37" t="str"/>
      <c r="DF439" s="37" t="str"/>
      <c r="DG439" s="37" t="str"/>
      <c r="DH439" s="37" t="str"/>
      <c r="DI439" s="37" t="str"/>
      <c r="DJ439" s="37" t="str"/>
      <c r="DK439" s="37" t="str"/>
      <c r="DL439" s="37" t="str"/>
      <c r="DM439" s="37" t="str"/>
      <c r="DN439" s="37" t="str"/>
      <c r="DO439" s="37" t="str"/>
      <c r="DP439" s="37" t="str"/>
      <c r="DQ439" s="37" t="str"/>
      <c r="DR439" s="37" t="str"/>
      <c r="DS439" s="37" t="str"/>
      <c r="DT439" s="37" t="str"/>
      <c r="DU439" s="37" t="str"/>
      <c r="DV439" s="37" t="str"/>
      <c r="DW439" s="37" t="str"/>
      <c r="DX439" s="37" t="str"/>
      <c r="DY439" s="37" t="str"/>
      <c r="DZ439" s="37" t="str"/>
      <c r="EA439" s="37" t="str"/>
      <c r="EB439" s="37" t="str"/>
      <c r="EC439" s="37" t="str"/>
      <c r="ED439" s="37" t="str"/>
      <c r="EE439" s="37" t="str"/>
      <c r="EF439" s="37" t="str"/>
      <c r="EG439" s="37" t="str"/>
      <c r="EH439" s="37" t="str"/>
      <c r="EI439" s="37" t="str"/>
      <c r="EJ439" s="37" t="str"/>
      <c r="EK439" s="37" t="str"/>
      <c r="EL439" s="37" t="str"/>
      <c r="EM439" s="37" t="str"/>
    </row>
    <row r="440">
      <c r="B440" s="37" t="str"/>
      <c r="C440" s="37" t="str"/>
      <c r="D440" s="37" t="str"/>
      <c r="E440" s="37" t="str"/>
      <c r="F440" s="37" t="str"/>
      <c r="G440" s="37" t="str"/>
      <c r="H440" s="37" t="str"/>
      <c r="I440" s="37" t="str"/>
      <c r="J440" s="37" t="str"/>
      <c r="K440" s="37" t="str"/>
      <c r="L440" s="37" t="str"/>
      <c r="M440" s="37" t="str"/>
      <c r="N440" s="37" t="str"/>
      <c r="O440" s="37" t="str"/>
      <c r="P440" s="37" t="str"/>
      <c r="Q440" s="37" t="str"/>
      <c r="R440" s="37" t="str"/>
      <c r="S440" s="37" t="str"/>
      <c r="T440" s="37" t="str"/>
      <c r="U440" s="37" t="str"/>
      <c r="V440" s="37" t="str"/>
      <c r="W440" s="37" t="str"/>
      <c r="X440" s="37" t="str"/>
      <c r="Y440" s="37" t="str"/>
      <c r="Z440" s="37" t="str"/>
      <c r="AA440" s="37" t="str"/>
      <c r="AB440" s="37" t="str"/>
      <c r="AC440" s="37" t="str"/>
      <c r="AD440" s="37" t="str"/>
      <c r="AE440" s="37" t="str"/>
      <c r="AF440" s="37" t="str"/>
      <c r="AG440" s="37" t="str"/>
      <c r="AH440" s="37" t="str"/>
      <c r="AI440" s="37" t="str"/>
      <c r="AJ440" s="37" t="str"/>
      <c r="AK440" s="37" t="str"/>
      <c r="AL440" s="37" t="str"/>
      <c r="AM440" s="37" t="str"/>
      <c r="AN440" s="37" t="str"/>
      <c r="AO440" s="37" t="str"/>
      <c r="AP440" s="37" t="str"/>
      <c r="AQ440" s="37" t="str"/>
      <c r="AR440" s="37" t="str"/>
      <c r="AS440" s="37" t="str"/>
      <c r="AT440" s="37" t="str"/>
      <c r="AU440" s="37" t="str"/>
      <c r="AV440" s="37" t="str"/>
      <c r="AW440" s="37" t="str"/>
      <c r="AX440" s="37" t="str"/>
      <c r="AY440" s="37" t="str"/>
      <c r="AZ440" s="37" t="str"/>
      <c r="BA440" s="37" t="str"/>
      <c r="BB440" s="37" t="str"/>
      <c r="BC440" s="37" t="str"/>
      <c r="BD440" s="37" t="str"/>
      <c r="BE440" s="37" t="str"/>
      <c r="BF440" s="37" t="str"/>
      <c r="BG440" s="37" t="str"/>
      <c r="BH440" s="37" t="str"/>
      <c r="BI440" s="37" t="str"/>
      <c r="BJ440" s="37" t="str"/>
      <c r="BK440" s="37" t="str"/>
      <c r="BL440" s="37" t="str"/>
      <c r="BM440" s="37" t="str"/>
      <c r="BN440" s="37" t="str"/>
      <c r="BO440" s="37" t="str"/>
      <c r="BP440" s="37" t="str"/>
      <c r="BQ440" s="37" t="str"/>
      <c r="BR440" s="37" t="str"/>
      <c r="BS440" s="37" t="str"/>
      <c r="BT440" s="37" t="str"/>
      <c r="BU440" s="37" t="str"/>
      <c r="BV440" s="37" t="str"/>
      <c r="BW440" s="37" t="str"/>
      <c r="BX440" s="37" t="str"/>
      <c r="BY440" s="37" t="str"/>
      <c r="BZ440" s="37" t="str"/>
      <c r="CA440" s="37" t="str"/>
      <c r="CB440" s="37" t="str"/>
      <c r="CC440" s="37" t="str"/>
      <c r="CD440" s="37" t="str"/>
      <c r="CE440" s="37" t="str"/>
      <c r="CF440" s="37" t="str"/>
      <c r="CG440" s="37" t="str"/>
      <c r="CH440" s="37" t="str"/>
      <c r="CI440" s="37" t="str"/>
      <c r="CJ440" s="37" t="str"/>
      <c r="CK440" s="37" t="str"/>
      <c r="CL440" s="37" t="str"/>
      <c r="CM440" s="37" t="str"/>
      <c r="CN440" s="37" t="str"/>
      <c r="CO440" s="37" t="str"/>
      <c r="CP440" s="37" t="str"/>
      <c r="CQ440" s="37" t="str"/>
      <c r="CR440" s="37" t="str"/>
      <c r="CS440" s="37" t="str"/>
      <c r="CT440" s="37" t="str"/>
      <c r="CU440" s="37" t="str"/>
      <c r="CV440" s="37" t="str"/>
      <c r="CW440" s="37" t="str"/>
      <c r="CX440" s="37" t="str"/>
      <c r="CY440" s="37" t="str"/>
      <c r="CZ440" s="37" t="str"/>
      <c r="DA440" s="37" t="str"/>
      <c r="DB440" s="37" t="str"/>
      <c r="DC440" s="37" t="str"/>
      <c r="DD440" s="37" t="str"/>
      <c r="DE440" s="37" t="str"/>
      <c r="DF440" s="37" t="str"/>
      <c r="DG440" s="37" t="str"/>
      <c r="DH440" s="37" t="str"/>
      <c r="DI440" s="37" t="str"/>
      <c r="DJ440" s="37" t="str"/>
      <c r="DK440" s="37" t="str"/>
      <c r="DL440" s="37" t="str"/>
      <c r="DM440" s="37" t="str"/>
      <c r="DN440" s="37" t="str"/>
      <c r="DO440" s="37" t="str"/>
      <c r="DP440" s="37" t="str"/>
      <c r="DQ440" s="37" t="str"/>
      <c r="DR440" s="37" t="str"/>
      <c r="DS440" s="37" t="str"/>
      <c r="DT440" s="37" t="str"/>
      <c r="DU440" s="37" t="str"/>
      <c r="DV440" s="37" t="str"/>
      <c r="DW440" s="37" t="str"/>
      <c r="DX440" s="37" t="str"/>
      <c r="DY440" s="37" t="str"/>
      <c r="DZ440" s="37" t="str"/>
      <c r="EA440" s="37" t="str"/>
      <c r="EB440" s="37" t="str"/>
      <c r="EC440" s="37" t="str"/>
      <c r="ED440" s="37" t="str"/>
      <c r="EE440" s="37" t="str"/>
      <c r="EF440" s="37" t="str"/>
      <c r="EG440" s="37" t="str"/>
      <c r="EH440" s="37" t="str"/>
      <c r="EI440" s="37" t="str"/>
      <c r="EJ440" s="37" t="str"/>
      <c r="EK440" s="37" t="str"/>
      <c r="EL440" s="37" t="str"/>
      <c r="EM440" s="37" t="str"/>
    </row>
    <row r="441">
      <c r="B441" s="37" t="str"/>
      <c r="C441" s="37" t="str"/>
      <c r="D441" s="37" t="str"/>
      <c r="E441" s="37" t="str"/>
      <c r="F441" s="37" t="str"/>
      <c r="G441" s="37" t="str"/>
      <c r="H441" s="37" t="str"/>
      <c r="I441" s="37" t="str"/>
      <c r="J441" s="37" t="str"/>
      <c r="K441" s="37" t="str"/>
      <c r="L441" s="37" t="str"/>
      <c r="M441" s="37" t="str"/>
      <c r="N441" s="37" t="str"/>
      <c r="O441" s="37" t="str"/>
      <c r="P441" s="37" t="str"/>
      <c r="Q441" s="37" t="str"/>
      <c r="R441" s="37" t="str"/>
      <c r="S441" s="37" t="str"/>
      <c r="T441" s="37" t="str"/>
      <c r="U441" s="37" t="str"/>
      <c r="V441" s="37" t="str"/>
      <c r="W441" s="37" t="str"/>
      <c r="X441" s="37" t="str"/>
      <c r="Y441" s="37" t="str"/>
      <c r="Z441" s="37" t="str"/>
      <c r="AA441" s="37" t="str"/>
      <c r="AB441" s="37" t="str"/>
      <c r="AC441" s="37" t="str"/>
      <c r="AD441" s="37" t="str"/>
      <c r="AE441" s="37" t="str"/>
      <c r="AF441" s="37" t="str"/>
      <c r="AG441" s="37" t="str"/>
      <c r="AH441" s="37" t="str"/>
      <c r="AI441" s="37" t="str"/>
      <c r="AJ441" s="37" t="str"/>
      <c r="AK441" s="37" t="str"/>
      <c r="AL441" s="37" t="str"/>
      <c r="AM441" s="37" t="str"/>
      <c r="AN441" s="37" t="str"/>
      <c r="AO441" s="37" t="str"/>
      <c r="AP441" s="37" t="str"/>
      <c r="AQ441" s="37" t="str"/>
      <c r="AR441" s="37" t="str"/>
      <c r="AS441" s="37" t="str"/>
      <c r="AT441" s="37" t="str"/>
      <c r="AU441" s="37" t="str"/>
      <c r="AV441" s="37" t="str"/>
      <c r="AW441" s="37" t="str"/>
      <c r="AX441" s="37" t="str"/>
      <c r="AY441" s="37" t="str"/>
      <c r="AZ441" s="37" t="str"/>
      <c r="BA441" s="37" t="str"/>
      <c r="BB441" s="37" t="str"/>
      <c r="BC441" s="37" t="str"/>
      <c r="BD441" s="37" t="str"/>
      <c r="BE441" s="37" t="str"/>
      <c r="BF441" s="37" t="str"/>
      <c r="BG441" s="37" t="str"/>
      <c r="BH441" s="37" t="str"/>
      <c r="BI441" s="37" t="str"/>
      <c r="BJ441" s="37" t="str"/>
      <c r="BK441" s="37" t="str"/>
      <c r="BL441" s="37" t="str"/>
      <c r="BM441" s="37" t="str"/>
      <c r="BN441" s="37" t="str"/>
      <c r="BO441" s="37" t="str"/>
      <c r="BP441" s="37" t="str"/>
      <c r="BQ441" s="37" t="str"/>
      <c r="BR441" s="37" t="str"/>
      <c r="BS441" s="37" t="str"/>
      <c r="BT441" s="37" t="str"/>
      <c r="BU441" s="37" t="str"/>
      <c r="BV441" s="37" t="str"/>
      <c r="BW441" s="37" t="str"/>
      <c r="BX441" s="37" t="str"/>
      <c r="BY441" s="37" t="str"/>
      <c r="BZ441" s="37" t="str"/>
      <c r="CA441" s="37" t="str"/>
      <c r="CB441" s="37" t="str"/>
      <c r="CC441" s="37" t="str"/>
      <c r="CD441" s="37" t="str"/>
      <c r="CE441" s="37" t="str"/>
      <c r="CF441" s="37" t="str"/>
      <c r="CG441" s="37" t="str"/>
      <c r="CH441" s="37" t="str"/>
      <c r="CI441" s="37" t="str"/>
      <c r="CJ441" s="37" t="str"/>
      <c r="CK441" s="37" t="str"/>
      <c r="CL441" s="37" t="str"/>
      <c r="CM441" s="37" t="str"/>
      <c r="CN441" s="37" t="str"/>
      <c r="CO441" s="37" t="str"/>
      <c r="CP441" s="37" t="str"/>
      <c r="CQ441" s="37" t="str"/>
      <c r="CR441" s="37" t="str"/>
      <c r="CS441" s="37" t="str"/>
      <c r="CT441" s="37" t="str"/>
      <c r="CU441" s="37" t="str"/>
      <c r="CV441" s="37" t="str"/>
      <c r="CW441" s="37" t="str"/>
      <c r="CX441" s="37" t="str"/>
      <c r="CY441" s="37" t="str"/>
      <c r="CZ441" s="37" t="str"/>
      <c r="DA441" s="37" t="str"/>
      <c r="DB441" s="37" t="str"/>
      <c r="DC441" s="37" t="str"/>
      <c r="DD441" s="37" t="str"/>
      <c r="DE441" s="37" t="str"/>
      <c r="DF441" s="37" t="str"/>
      <c r="DG441" s="37" t="str"/>
      <c r="DH441" s="37" t="str"/>
      <c r="DI441" s="37" t="str"/>
      <c r="DJ441" s="37" t="str"/>
      <c r="DK441" s="37" t="str"/>
      <c r="DL441" s="37" t="str"/>
      <c r="DM441" s="37" t="str"/>
      <c r="DN441" s="37" t="str"/>
      <c r="DO441" s="37" t="str"/>
      <c r="DP441" s="37" t="str"/>
      <c r="DQ441" s="37" t="str"/>
      <c r="DR441" s="37" t="str"/>
      <c r="DS441" s="37" t="str"/>
      <c r="DT441" s="37" t="str"/>
      <c r="DU441" s="37" t="str"/>
      <c r="DV441" s="37" t="str"/>
      <c r="DW441" s="37" t="str"/>
      <c r="DX441" s="37" t="str"/>
      <c r="DY441" s="37" t="str"/>
      <c r="DZ441" s="37" t="str"/>
      <c r="EA441" s="37" t="str"/>
      <c r="EB441" s="37" t="str"/>
      <c r="EC441" s="37" t="str"/>
      <c r="ED441" s="37" t="str"/>
      <c r="EE441" s="37" t="str"/>
      <c r="EF441" s="37" t="str"/>
      <c r="EG441" s="37" t="str"/>
      <c r="EH441" s="37" t="str"/>
      <c r="EI441" s="37" t="str"/>
      <c r="EJ441" s="37" t="str"/>
      <c r="EK441" s="37" t="str"/>
      <c r="EL441" s="37" t="str"/>
      <c r="EM441" s="37" t="str"/>
    </row>
    <row r="442">
      <c r="B442" s="37" t="str"/>
      <c r="C442" s="37" t="str"/>
      <c r="D442" s="37" t="str"/>
      <c r="E442" s="37" t="str"/>
      <c r="F442" s="37" t="str"/>
      <c r="G442" s="37" t="str"/>
      <c r="H442" s="37" t="str"/>
      <c r="I442" s="37" t="str"/>
      <c r="J442" s="37" t="str"/>
      <c r="K442" s="37" t="str"/>
      <c r="L442" s="37" t="str"/>
      <c r="M442" s="37" t="str"/>
      <c r="N442" s="37" t="str"/>
      <c r="O442" s="37" t="str"/>
      <c r="P442" s="37" t="str"/>
      <c r="Q442" s="37" t="str"/>
      <c r="R442" s="37" t="str"/>
      <c r="S442" s="37" t="str"/>
      <c r="T442" s="37" t="str"/>
      <c r="U442" s="37" t="str"/>
      <c r="V442" s="37" t="str"/>
      <c r="W442" s="37" t="str"/>
      <c r="X442" s="37" t="str"/>
      <c r="Y442" s="37" t="str"/>
      <c r="Z442" s="37" t="str"/>
      <c r="AA442" s="37" t="str"/>
      <c r="AB442" s="37" t="str"/>
      <c r="AC442" s="37" t="str"/>
      <c r="AD442" s="37" t="str"/>
      <c r="AE442" s="37" t="str"/>
      <c r="AF442" s="37" t="str"/>
      <c r="AG442" s="37" t="str"/>
      <c r="AH442" s="37" t="str"/>
      <c r="AI442" s="37" t="str"/>
      <c r="AJ442" s="37" t="str"/>
      <c r="AK442" s="37" t="str"/>
      <c r="AL442" s="37" t="str"/>
      <c r="AM442" s="37" t="str"/>
      <c r="AN442" s="37" t="str"/>
      <c r="AO442" s="37" t="str"/>
      <c r="AP442" s="37" t="str"/>
      <c r="AQ442" s="37" t="str"/>
      <c r="AR442" s="37" t="str"/>
      <c r="AS442" s="37" t="str"/>
      <c r="AT442" s="37" t="str"/>
      <c r="AU442" s="37" t="str"/>
      <c r="AV442" s="37" t="str"/>
      <c r="AW442" s="37" t="str"/>
      <c r="AX442" s="37" t="str"/>
      <c r="AY442" s="37" t="str"/>
      <c r="AZ442" s="37" t="str"/>
      <c r="BA442" s="37" t="str"/>
      <c r="BB442" s="37" t="str"/>
      <c r="BC442" s="37" t="str"/>
      <c r="BD442" s="37" t="str"/>
      <c r="BE442" s="37" t="str"/>
      <c r="BF442" s="37" t="str"/>
      <c r="BG442" s="37" t="str"/>
      <c r="BH442" s="37" t="str"/>
      <c r="BI442" s="37" t="str"/>
      <c r="BJ442" s="37" t="str"/>
      <c r="BK442" s="37" t="str"/>
      <c r="BL442" s="37" t="str"/>
      <c r="BM442" s="37" t="str"/>
      <c r="BN442" s="37" t="str"/>
      <c r="BO442" s="37" t="str"/>
      <c r="BP442" s="37" t="str"/>
      <c r="BQ442" s="37" t="str"/>
      <c r="BR442" s="37" t="str"/>
      <c r="BS442" s="37" t="str"/>
      <c r="BT442" s="37" t="str"/>
      <c r="BU442" s="37" t="str"/>
      <c r="BV442" s="37" t="str"/>
      <c r="BW442" s="37" t="str"/>
      <c r="BX442" s="37" t="str"/>
      <c r="BY442" s="37" t="str"/>
      <c r="BZ442" s="37" t="str"/>
      <c r="CA442" s="37" t="str"/>
      <c r="CB442" s="37" t="str"/>
      <c r="CC442" s="37" t="str"/>
      <c r="CD442" s="37" t="str"/>
      <c r="CE442" s="37" t="str"/>
      <c r="CF442" s="37" t="str"/>
      <c r="CG442" s="37" t="str"/>
      <c r="CH442" s="37" t="str"/>
      <c r="CI442" s="37" t="str"/>
      <c r="CJ442" s="37" t="str"/>
      <c r="CK442" s="37" t="str"/>
      <c r="CL442" s="37" t="str"/>
      <c r="CM442" s="37" t="str"/>
      <c r="CN442" s="37" t="str"/>
      <c r="CO442" s="37" t="str"/>
      <c r="CP442" s="37" t="str"/>
      <c r="CQ442" s="37" t="str"/>
      <c r="CR442" s="37" t="str"/>
      <c r="CS442" s="37" t="str"/>
      <c r="CT442" s="37" t="str"/>
      <c r="CU442" s="37" t="str"/>
      <c r="CV442" s="37" t="str"/>
      <c r="CW442" s="37" t="str"/>
      <c r="CX442" s="37" t="str"/>
      <c r="CY442" s="37" t="str"/>
      <c r="CZ442" s="37" t="str"/>
      <c r="DA442" s="37" t="str"/>
      <c r="DB442" s="37" t="str"/>
      <c r="DC442" s="37" t="str"/>
      <c r="DD442" s="37" t="str"/>
      <c r="DE442" s="37" t="str"/>
      <c r="DF442" s="37" t="str"/>
      <c r="DG442" s="37" t="str"/>
      <c r="DH442" s="37" t="str"/>
      <c r="DI442" s="37" t="str"/>
      <c r="DJ442" s="37" t="str"/>
      <c r="DK442" s="37" t="str"/>
      <c r="DL442" s="37" t="str"/>
      <c r="DM442" s="37" t="str"/>
      <c r="DN442" s="37" t="str"/>
      <c r="DO442" s="37" t="str"/>
      <c r="DP442" s="37" t="str"/>
      <c r="DQ442" s="37" t="str"/>
      <c r="DR442" s="37" t="str"/>
      <c r="DS442" s="37" t="str"/>
      <c r="DT442" s="37" t="str"/>
      <c r="DU442" s="37" t="str"/>
      <c r="DV442" s="37" t="str"/>
      <c r="DW442" s="37" t="str"/>
      <c r="DX442" s="37" t="str"/>
      <c r="DY442" s="37" t="str"/>
      <c r="DZ442" s="37" t="str"/>
      <c r="EA442" s="37" t="str"/>
      <c r="EB442" s="37" t="str"/>
      <c r="EC442" s="37" t="str"/>
      <c r="ED442" s="37" t="str"/>
      <c r="EE442" s="37" t="str"/>
      <c r="EF442" s="37" t="str"/>
      <c r="EG442" s="37" t="str"/>
      <c r="EH442" s="37" t="str"/>
      <c r="EI442" s="37" t="str"/>
      <c r="EJ442" s="37" t="str"/>
      <c r="EK442" s="37" t="str"/>
      <c r="EL442" s="37" t="str"/>
      <c r="EM442" s="37" t="str"/>
    </row>
    <row r="443">
      <c r="B443" s="37" t="str"/>
      <c r="C443" s="37" t="str"/>
      <c r="D443" s="37" t="str"/>
      <c r="E443" s="37" t="str"/>
      <c r="F443" s="37" t="str"/>
      <c r="G443" s="37" t="str"/>
      <c r="H443" s="37" t="str"/>
      <c r="I443" s="37" t="str"/>
      <c r="J443" s="37" t="str"/>
      <c r="K443" s="37" t="str"/>
      <c r="L443" s="37" t="str"/>
      <c r="M443" s="37" t="str"/>
      <c r="N443" s="37" t="str"/>
      <c r="O443" s="37" t="str"/>
      <c r="P443" s="37" t="str"/>
      <c r="Q443" s="37" t="str"/>
      <c r="R443" s="37" t="str"/>
      <c r="S443" s="37" t="str"/>
      <c r="T443" s="37" t="str"/>
      <c r="U443" s="37" t="str"/>
      <c r="V443" s="37" t="str"/>
      <c r="W443" s="37" t="str"/>
      <c r="X443" s="37" t="str"/>
      <c r="Y443" s="37" t="str"/>
      <c r="Z443" s="37" t="str"/>
      <c r="AA443" s="37" t="str"/>
      <c r="AB443" s="37" t="str"/>
      <c r="AC443" s="37" t="str"/>
      <c r="AD443" s="37" t="str"/>
      <c r="AE443" s="37" t="str"/>
      <c r="AF443" s="37" t="str"/>
      <c r="AG443" s="37" t="str"/>
      <c r="AH443" s="37" t="str"/>
      <c r="AI443" s="37" t="str"/>
      <c r="AJ443" s="37" t="str"/>
      <c r="AK443" s="37" t="str"/>
      <c r="AL443" s="37" t="str"/>
      <c r="AM443" s="37" t="str"/>
      <c r="AN443" s="37" t="str"/>
      <c r="AO443" s="37" t="str"/>
      <c r="AP443" s="37" t="str"/>
      <c r="AQ443" s="37" t="str"/>
      <c r="AR443" s="37" t="str"/>
      <c r="AS443" s="37" t="str"/>
      <c r="AT443" s="37" t="str"/>
      <c r="AU443" s="37" t="str"/>
      <c r="AV443" s="37" t="str"/>
      <c r="AW443" s="37" t="str"/>
      <c r="AX443" s="37" t="str"/>
      <c r="AY443" s="37" t="str"/>
      <c r="AZ443" s="37" t="str"/>
      <c r="BA443" s="37" t="str"/>
      <c r="BB443" s="37" t="str"/>
      <c r="BC443" s="37" t="str"/>
      <c r="BD443" s="37" t="str"/>
      <c r="BE443" s="37" t="str"/>
      <c r="BF443" s="37" t="str"/>
      <c r="BG443" s="37" t="str"/>
      <c r="BH443" s="37" t="str"/>
      <c r="BI443" s="37" t="str"/>
      <c r="BJ443" s="37" t="str"/>
      <c r="BK443" s="37" t="str"/>
      <c r="BL443" s="37" t="str"/>
      <c r="BM443" s="37" t="str"/>
      <c r="BN443" s="37" t="str"/>
      <c r="BO443" s="37" t="str"/>
      <c r="BP443" s="37" t="str"/>
      <c r="BQ443" s="37" t="str"/>
      <c r="BR443" s="37" t="str"/>
      <c r="BS443" s="37" t="str"/>
      <c r="BT443" s="37" t="str"/>
      <c r="BU443" s="37" t="str"/>
      <c r="BV443" s="37" t="str"/>
      <c r="BW443" s="37" t="str"/>
      <c r="BX443" s="37" t="str"/>
      <c r="BY443" s="37" t="str"/>
      <c r="BZ443" s="37" t="str"/>
      <c r="CA443" s="37" t="str"/>
      <c r="CB443" s="37" t="str"/>
      <c r="CC443" s="37" t="str"/>
      <c r="CD443" s="37" t="str"/>
      <c r="CE443" s="37" t="str"/>
      <c r="CF443" s="37" t="str"/>
      <c r="CG443" s="37" t="str"/>
      <c r="CH443" s="37" t="str"/>
      <c r="CI443" s="37" t="str"/>
      <c r="CJ443" s="37" t="str"/>
      <c r="CK443" s="37" t="str"/>
      <c r="CL443" s="37" t="str"/>
      <c r="CM443" s="37" t="str"/>
      <c r="CN443" s="37" t="str"/>
      <c r="CO443" s="37" t="str"/>
      <c r="CP443" s="37" t="str"/>
      <c r="CQ443" s="37" t="str"/>
      <c r="CR443" s="37" t="str"/>
      <c r="CS443" s="37" t="str"/>
      <c r="CT443" s="37" t="str"/>
      <c r="CU443" s="37" t="str"/>
      <c r="CV443" s="37" t="str"/>
      <c r="CW443" s="37" t="str"/>
      <c r="CX443" s="37" t="str"/>
      <c r="CY443" s="37" t="str"/>
      <c r="CZ443" s="37" t="str"/>
      <c r="DA443" s="37" t="str"/>
      <c r="DB443" s="37" t="str"/>
      <c r="DC443" s="37" t="str"/>
      <c r="DD443" s="37" t="str"/>
      <c r="DE443" s="37" t="str"/>
      <c r="DF443" s="37" t="str"/>
      <c r="DG443" s="37" t="str"/>
      <c r="DH443" s="37" t="str"/>
      <c r="DI443" s="37" t="str"/>
      <c r="DJ443" s="37" t="str"/>
      <c r="DK443" s="37" t="str"/>
      <c r="DL443" s="37" t="str"/>
      <c r="DM443" s="37" t="str"/>
      <c r="DN443" s="37" t="str"/>
      <c r="DO443" s="37" t="str"/>
      <c r="DP443" s="37" t="str"/>
      <c r="DQ443" s="37" t="str"/>
      <c r="DR443" s="37" t="str"/>
      <c r="DS443" s="37" t="str"/>
      <c r="DT443" s="37" t="str"/>
      <c r="DU443" s="37" t="str"/>
      <c r="DV443" s="37" t="str"/>
      <c r="DW443" s="37" t="str"/>
      <c r="DX443" s="37" t="str"/>
      <c r="DY443" s="37" t="str"/>
      <c r="DZ443" s="37" t="str"/>
      <c r="EA443" s="37" t="str"/>
      <c r="EB443" s="37" t="str"/>
      <c r="EC443" s="37" t="str"/>
      <c r="ED443" s="37" t="str"/>
      <c r="EE443" s="37" t="str"/>
      <c r="EF443" s="37" t="str"/>
      <c r="EG443" s="37" t="str"/>
      <c r="EH443" s="37" t="str"/>
      <c r="EI443" s="37" t="str"/>
      <c r="EJ443" s="37" t="str"/>
      <c r="EK443" s="37" t="str"/>
      <c r="EL443" s="37" t="str"/>
      <c r="EM443" s="37" t="str"/>
    </row>
    <row r="444">
      <c r="B444" s="37" t="str"/>
      <c r="C444" s="37" t="str"/>
      <c r="D444" s="37" t="str"/>
      <c r="E444" s="37" t="str"/>
      <c r="F444" s="37" t="str"/>
      <c r="G444" s="37" t="str"/>
      <c r="H444" s="37" t="str"/>
      <c r="I444" s="37" t="str"/>
      <c r="J444" s="37" t="str"/>
      <c r="K444" s="37" t="str"/>
      <c r="L444" s="37" t="str"/>
      <c r="M444" s="37" t="str"/>
      <c r="N444" s="37" t="str"/>
      <c r="O444" s="37" t="str"/>
      <c r="P444" s="37" t="str"/>
      <c r="Q444" s="37" t="str"/>
      <c r="R444" s="37" t="str"/>
      <c r="S444" s="37" t="str"/>
      <c r="T444" s="37" t="str"/>
      <c r="U444" s="37" t="str"/>
      <c r="V444" s="37" t="str"/>
      <c r="W444" s="37" t="str"/>
      <c r="X444" s="37" t="str"/>
      <c r="Y444" s="37" t="str"/>
      <c r="Z444" s="37" t="str"/>
      <c r="AA444" s="37" t="str"/>
      <c r="AB444" s="37" t="str"/>
      <c r="AC444" s="37" t="str"/>
      <c r="AD444" s="37" t="str"/>
      <c r="AE444" s="37" t="str"/>
      <c r="AF444" s="37" t="str"/>
      <c r="AG444" s="37" t="str"/>
      <c r="AH444" s="37" t="str"/>
      <c r="AI444" s="37" t="str"/>
      <c r="AJ444" s="37" t="str"/>
      <c r="AK444" s="37" t="str"/>
      <c r="AL444" s="37" t="str"/>
      <c r="AM444" s="37" t="str"/>
      <c r="AN444" s="37" t="str"/>
      <c r="AO444" s="37" t="str"/>
      <c r="AP444" s="37" t="str"/>
      <c r="AQ444" s="37" t="str"/>
      <c r="AR444" s="37" t="str"/>
      <c r="AS444" s="37" t="str"/>
      <c r="AT444" s="37" t="str"/>
      <c r="AU444" s="37" t="str"/>
      <c r="AV444" s="37" t="str"/>
      <c r="AW444" s="37" t="str"/>
      <c r="AX444" s="37" t="str"/>
      <c r="AY444" s="37" t="str"/>
      <c r="AZ444" s="37" t="str"/>
      <c r="BA444" s="37" t="str"/>
      <c r="BB444" s="37" t="str"/>
      <c r="BC444" s="37" t="str"/>
      <c r="BD444" s="37" t="str"/>
      <c r="BE444" s="37" t="str"/>
      <c r="BF444" s="37" t="str"/>
      <c r="BG444" s="37" t="str"/>
      <c r="BH444" s="37" t="str"/>
      <c r="BI444" s="37" t="str"/>
      <c r="BJ444" s="37" t="str"/>
      <c r="BK444" s="37" t="str"/>
      <c r="BL444" s="37" t="str"/>
      <c r="BM444" s="37" t="str"/>
      <c r="BN444" s="37" t="str"/>
      <c r="BO444" s="37" t="str"/>
      <c r="BP444" s="37" t="str"/>
      <c r="BQ444" s="37" t="str"/>
      <c r="BR444" s="37" t="str"/>
      <c r="BS444" s="37" t="str"/>
      <c r="BT444" s="37" t="str"/>
      <c r="BU444" s="37" t="str"/>
      <c r="BV444" s="37" t="str"/>
      <c r="BW444" s="37" t="str"/>
      <c r="BX444" s="37" t="str"/>
      <c r="BY444" s="37" t="str"/>
      <c r="BZ444" s="37" t="str"/>
      <c r="CA444" s="37" t="str"/>
      <c r="CB444" s="37" t="str"/>
      <c r="CC444" s="37" t="str"/>
      <c r="CD444" s="37" t="str"/>
      <c r="CE444" s="37" t="str"/>
      <c r="CF444" s="37" t="str"/>
      <c r="CG444" s="37" t="str"/>
      <c r="CH444" s="37" t="str"/>
      <c r="CI444" s="37" t="str"/>
      <c r="CJ444" s="37" t="str"/>
      <c r="CK444" s="37" t="str"/>
      <c r="CL444" s="37" t="str"/>
      <c r="CM444" s="37" t="str"/>
      <c r="CN444" s="37" t="str"/>
      <c r="CO444" s="37" t="str"/>
      <c r="CP444" s="37" t="str"/>
      <c r="CQ444" s="37" t="str"/>
      <c r="CR444" s="37" t="str"/>
      <c r="CS444" s="37" t="str"/>
      <c r="CT444" s="37" t="str"/>
      <c r="CU444" s="37" t="str"/>
      <c r="CV444" s="37" t="str"/>
      <c r="CW444" s="37" t="str"/>
      <c r="CX444" s="37" t="str"/>
      <c r="CY444" s="37" t="str"/>
      <c r="CZ444" s="37" t="str"/>
      <c r="DA444" s="37" t="str"/>
      <c r="DB444" s="37" t="str"/>
      <c r="DC444" s="37" t="str"/>
      <c r="DD444" s="37" t="str"/>
      <c r="DE444" s="37" t="str"/>
      <c r="DF444" s="37" t="str"/>
      <c r="DG444" s="37" t="str"/>
      <c r="DH444" s="37" t="str"/>
      <c r="DI444" s="37" t="str"/>
      <c r="DJ444" s="37" t="str"/>
      <c r="DK444" s="37" t="str"/>
      <c r="DL444" s="37" t="str"/>
      <c r="DM444" s="37" t="str"/>
      <c r="DN444" s="37" t="str"/>
      <c r="DO444" s="37" t="str"/>
      <c r="DP444" s="37" t="str"/>
      <c r="DQ444" s="37" t="str"/>
      <c r="DR444" s="37" t="str"/>
      <c r="DS444" s="37" t="str"/>
      <c r="DT444" s="37" t="str"/>
      <c r="DU444" s="37" t="str"/>
      <c r="DV444" s="37" t="str"/>
      <c r="DW444" s="37" t="str"/>
      <c r="DX444" s="37" t="str"/>
      <c r="DY444" s="37" t="str"/>
      <c r="DZ444" s="37" t="str"/>
      <c r="EA444" s="37" t="str"/>
      <c r="EB444" s="37" t="str"/>
      <c r="EC444" s="37" t="str"/>
      <c r="ED444" s="37" t="str"/>
      <c r="EE444" s="37" t="str"/>
      <c r="EF444" s="37" t="str"/>
      <c r="EG444" s="37" t="str"/>
      <c r="EH444" s="37" t="str"/>
      <c r="EI444" s="37" t="str"/>
      <c r="EJ444" s="37" t="str"/>
      <c r="EK444" s="37" t="str"/>
      <c r="EL444" s="37" t="str"/>
      <c r="EM444" s="37" t="str"/>
    </row>
    <row r="445">
      <c r="B445" s="37" t="str"/>
      <c r="C445" s="37" t="str"/>
      <c r="D445" s="37" t="str"/>
      <c r="E445" s="37" t="str"/>
      <c r="F445" s="37" t="str"/>
      <c r="G445" s="37" t="str"/>
      <c r="H445" s="37" t="str"/>
      <c r="I445" s="37" t="str"/>
      <c r="J445" s="37" t="str"/>
      <c r="K445" s="37" t="str"/>
      <c r="L445" s="37" t="str"/>
      <c r="M445" s="37" t="str"/>
      <c r="N445" s="37" t="str"/>
      <c r="O445" s="37" t="str"/>
      <c r="P445" s="37" t="str"/>
      <c r="Q445" s="37" t="str"/>
      <c r="R445" s="37" t="str"/>
      <c r="S445" s="37" t="str"/>
      <c r="T445" s="37" t="str"/>
      <c r="U445" s="37" t="str"/>
      <c r="V445" s="37" t="str"/>
      <c r="W445" s="37" t="str"/>
      <c r="X445" s="37" t="str"/>
      <c r="Y445" s="37" t="str"/>
      <c r="Z445" s="37" t="str"/>
      <c r="AA445" s="37" t="str"/>
      <c r="AB445" s="37" t="str"/>
      <c r="AC445" s="37" t="str"/>
      <c r="AD445" s="37" t="str"/>
      <c r="AE445" s="37" t="str"/>
      <c r="AF445" s="37" t="str"/>
      <c r="AG445" s="37" t="str"/>
      <c r="AH445" s="37" t="str"/>
      <c r="AI445" s="37" t="str"/>
      <c r="AJ445" s="37" t="str"/>
      <c r="AK445" s="37" t="str"/>
      <c r="AL445" s="37" t="str"/>
      <c r="AM445" s="37" t="str"/>
      <c r="AN445" s="37" t="str"/>
      <c r="AO445" s="37" t="str"/>
      <c r="AP445" s="37" t="str"/>
      <c r="AQ445" s="37" t="str"/>
      <c r="AR445" s="37" t="str"/>
      <c r="AS445" s="37" t="str"/>
      <c r="AT445" s="37" t="str"/>
      <c r="AU445" s="37" t="str"/>
      <c r="AV445" s="37" t="str"/>
      <c r="AW445" s="37" t="str"/>
      <c r="AX445" s="37" t="str"/>
      <c r="AY445" s="37" t="str"/>
      <c r="AZ445" s="37" t="str"/>
      <c r="BA445" s="37" t="str"/>
      <c r="BB445" s="37" t="str"/>
      <c r="BC445" s="37" t="str"/>
      <c r="BD445" s="37" t="str"/>
      <c r="BE445" s="37" t="str"/>
      <c r="BF445" s="37" t="str"/>
      <c r="BG445" s="37" t="str"/>
      <c r="BH445" s="37" t="str"/>
      <c r="BI445" s="37" t="str"/>
      <c r="BJ445" s="37" t="str"/>
      <c r="BK445" s="37" t="str"/>
      <c r="BL445" s="37" t="str"/>
      <c r="BM445" s="37" t="str"/>
      <c r="BN445" s="37" t="str"/>
      <c r="BO445" s="37" t="str"/>
      <c r="BP445" s="37" t="str"/>
      <c r="BQ445" s="37" t="str"/>
      <c r="BR445" s="37" t="str"/>
      <c r="BS445" s="37" t="str"/>
      <c r="BT445" s="37" t="str"/>
      <c r="BU445" s="37" t="str"/>
      <c r="BV445" s="37" t="str"/>
      <c r="BW445" s="37" t="str"/>
      <c r="BX445" s="37" t="str"/>
      <c r="BY445" s="37" t="str"/>
      <c r="BZ445" s="37" t="str"/>
      <c r="CA445" s="37" t="str"/>
      <c r="CB445" s="37" t="str"/>
      <c r="CC445" s="37" t="str"/>
      <c r="CD445" s="37" t="str"/>
      <c r="CE445" s="37" t="str"/>
      <c r="CF445" s="37" t="str"/>
      <c r="CG445" s="37" t="str"/>
      <c r="CH445" s="37" t="str"/>
      <c r="CI445" s="37" t="str"/>
      <c r="CJ445" s="37" t="str"/>
      <c r="CK445" s="37" t="str"/>
      <c r="CL445" s="37" t="str"/>
      <c r="CM445" s="37" t="str"/>
      <c r="CN445" s="37" t="str"/>
      <c r="CO445" s="37" t="str"/>
      <c r="CP445" s="37" t="str"/>
      <c r="CQ445" s="37" t="str"/>
      <c r="CR445" s="37" t="str"/>
      <c r="CS445" s="37" t="str"/>
      <c r="CT445" s="37" t="str"/>
      <c r="CU445" s="37" t="str"/>
      <c r="CV445" s="37" t="str"/>
      <c r="CW445" s="37" t="str"/>
      <c r="CX445" s="37" t="str"/>
      <c r="CY445" s="37" t="str"/>
      <c r="CZ445" s="37" t="str"/>
      <c r="DA445" s="37" t="str"/>
      <c r="DB445" s="37" t="str"/>
      <c r="DC445" s="37" t="str"/>
      <c r="DD445" s="37" t="str"/>
      <c r="DE445" s="37" t="str"/>
      <c r="DF445" s="37" t="str"/>
      <c r="DG445" s="37" t="str"/>
      <c r="DH445" s="37" t="str"/>
      <c r="DI445" s="37" t="str"/>
      <c r="DJ445" s="37" t="str"/>
      <c r="DK445" s="37" t="str"/>
      <c r="DL445" s="37" t="str"/>
      <c r="DM445" s="37" t="str"/>
      <c r="DN445" s="37" t="str"/>
      <c r="DO445" s="37" t="str"/>
      <c r="DP445" s="37" t="str"/>
      <c r="DQ445" s="37" t="str"/>
      <c r="DR445" s="37" t="str"/>
      <c r="DS445" s="37" t="str"/>
      <c r="DT445" s="37" t="str"/>
      <c r="DU445" s="37" t="str"/>
      <c r="DV445" s="37" t="str"/>
      <c r="DW445" s="37" t="str"/>
      <c r="DX445" s="37" t="str"/>
      <c r="DY445" s="37" t="str"/>
      <c r="DZ445" s="37" t="str"/>
      <c r="EA445" s="37" t="str"/>
      <c r="EB445" s="37" t="str"/>
      <c r="EC445" s="37" t="str"/>
      <c r="ED445" s="37" t="str"/>
      <c r="EE445" s="37" t="str"/>
      <c r="EF445" s="37" t="str"/>
      <c r="EG445" s="37" t="str"/>
      <c r="EH445" s="37" t="str"/>
      <c r="EI445" s="37" t="str"/>
      <c r="EJ445" s="37" t="str"/>
      <c r="EK445" s="37" t="str"/>
      <c r="EL445" s="37" t="str"/>
      <c r="EM445" s="37" t="str"/>
    </row>
    <row r="446">
      <c r="B446" s="37" t="str"/>
      <c r="C446" s="37" t="str"/>
      <c r="D446" s="37" t="str"/>
      <c r="E446" s="37" t="str"/>
      <c r="F446" s="37" t="str"/>
      <c r="G446" s="37" t="str"/>
      <c r="H446" s="37" t="str"/>
      <c r="I446" s="37" t="str"/>
      <c r="J446" s="37" t="str"/>
      <c r="K446" s="37" t="str"/>
      <c r="L446" s="37" t="str"/>
      <c r="M446" s="37" t="str"/>
      <c r="N446" s="37" t="str"/>
      <c r="O446" s="37" t="str"/>
      <c r="P446" s="37" t="str"/>
      <c r="Q446" s="37" t="str"/>
      <c r="R446" s="37" t="str"/>
      <c r="S446" s="37" t="str"/>
      <c r="T446" s="37" t="str"/>
      <c r="U446" s="37" t="str"/>
      <c r="V446" s="37" t="str"/>
      <c r="W446" s="37" t="str"/>
      <c r="X446" s="37" t="str"/>
      <c r="Y446" s="37" t="str"/>
      <c r="Z446" s="37" t="str"/>
      <c r="AA446" s="37" t="str"/>
      <c r="AB446" s="37" t="str"/>
      <c r="AC446" s="37" t="str"/>
      <c r="AD446" s="37" t="str"/>
      <c r="AE446" s="37" t="str"/>
      <c r="AF446" s="37" t="str"/>
      <c r="AG446" s="37" t="str"/>
      <c r="AH446" s="37" t="str"/>
      <c r="AI446" s="37" t="str"/>
      <c r="AJ446" s="37" t="str"/>
      <c r="AK446" s="37" t="str"/>
      <c r="AL446" s="37" t="str"/>
      <c r="AM446" s="37" t="str"/>
      <c r="AN446" s="37" t="str"/>
      <c r="AO446" s="37" t="str"/>
      <c r="AP446" s="37" t="str"/>
      <c r="AQ446" s="37" t="str"/>
      <c r="AR446" s="37" t="str"/>
      <c r="AS446" s="37" t="str"/>
      <c r="AT446" s="37" t="str"/>
      <c r="AU446" s="37" t="str"/>
      <c r="AV446" s="37" t="str"/>
      <c r="AW446" s="37" t="str"/>
      <c r="AX446" s="37" t="str"/>
      <c r="AY446" s="37" t="str"/>
      <c r="AZ446" s="37" t="str"/>
      <c r="BA446" s="37" t="str"/>
      <c r="BB446" s="37" t="str"/>
      <c r="BC446" s="37" t="str"/>
      <c r="BD446" s="37" t="str"/>
      <c r="BE446" s="37" t="str"/>
      <c r="BF446" s="37" t="str"/>
      <c r="BG446" s="37" t="str"/>
      <c r="BH446" s="37" t="str"/>
      <c r="BI446" s="37" t="str"/>
      <c r="BJ446" s="37" t="str"/>
      <c r="BK446" s="37" t="str"/>
      <c r="BL446" s="37" t="str"/>
      <c r="BM446" s="37" t="str"/>
      <c r="BN446" s="37" t="str"/>
      <c r="BO446" s="37" t="str"/>
      <c r="BP446" s="37" t="str"/>
      <c r="BQ446" s="37" t="str"/>
      <c r="BR446" s="37" t="str"/>
      <c r="BS446" s="37" t="str"/>
      <c r="BT446" s="37" t="str"/>
      <c r="BU446" s="37" t="str"/>
      <c r="BV446" s="37" t="str"/>
      <c r="BW446" s="37" t="str"/>
      <c r="BX446" s="37" t="str"/>
      <c r="BY446" s="37" t="str"/>
      <c r="BZ446" s="37" t="str"/>
      <c r="CA446" s="37" t="str"/>
      <c r="CB446" s="37" t="str"/>
      <c r="CC446" s="37" t="str"/>
      <c r="CD446" s="37" t="str"/>
      <c r="CE446" s="37" t="str"/>
      <c r="CF446" s="37" t="str"/>
      <c r="CG446" s="37" t="str"/>
      <c r="CH446" s="37" t="str"/>
      <c r="CI446" s="37" t="str"/>
      <c r="CJ446" s="37" t="str"/>
      <c r="CK446" s="37" t="str"/>
      <c r="CL446" s="37" t="str"/>
      <c r="CM446" s="37" t="str"/>
      <c r="CN446" s="37" t="str"/>
      <c r="CO446" s="37" t="str"/>
      <c r="CP446" s="37" t="str"/>
      <c r="CQ446" s="37" t="str"/>
      <c r="CR446" s="37" t="str"/>
      <c r="CS446" s="37" t="str"/>
      <c r="CT446" s="37" t="str"/>
      <c r="CU446" s="37" t="str"/>
      <c r="CV446" s="37" t="str"/>
      <c r="CW446" s="37" t="str"/>
      <c r="CX446" s="37" t="str"/>
      <c r="CY446" s="37" t="str"/>
      <c r="CZ446" s="37" t="str"/>
      <c r="DA446" s="37" t="str"/>
      <c r="DB446" s="37" t="str"/>
      <c r="DC446" s="37" t="str"/>
      <c r="DD446" s="37" t="str"/>
      <c r="DE446" s="37" t="str"/>
      <c r="DF446" s="37" t="str"/>
      <c r="DG446" s="37" t="str"/>
      <c r="DH446" s="37" t="str"/>
      <c r="DI446" s="37" t="str"/>
      <c r="DJ446" s="37" t="str"/>
      <c r="DK446" s="37" t="str"/>
      <c r="DL446" s="37" t="str"/>
      <c r="DM446" s="37" t="str"/>
      <c r="DN446" s="37" t="str"/>
      <c r="DO446" s="37" t="str"/>
      <c r="DP446" s="37" t="str"/>
      <c r="DQ446" s="37" t="str"/>
      <c r="DR446" s="37" t="str"/>
      <c r="DS446" s="37" t="str"/>
      <c r="DT446" s="37" t="str"/>
      <c r="DU446" s="37" t="str"/>
      <c r="DV446" s="37" t="str"/>
      <c r="DW446" s="37" t="str"/>
      <c r="DX446" s="37" t="str"/>
      <c r="DY446" s="37" t="str"/>
      <c r="DZ446" s="37" t="str"/>
      <c r="EA446" s="37" t="str"/>
      <c r="EB446" s="37" t="str"/>
      <c r="EC446" s="37" t="str"/>
      <c r="ED446" s="37" t="str"/>
      <c r="EE446" s="37" t="str"/>
      <c r="EF446" s="37" t="str"/>
      <c r="EG446" s="37" t="str"/>
      <c r="EH446" s="37" t="str"/>
      <c r="EI446" s="37" t="str"/>
      <c r="EJ446" s="37" t="str"/>
      <c r="EK446" s="37" t="str"/>
      <c r="EL446" s="37" t="str"/>
      <c r="EM446" s="37" t="str"/>
    </row>
    <row r="447">
      <c r="B447" s="37" t="str"/>
      <c r="C447" s="37" t="str"/>
      <c r="D447" s="37" t="str"/>
      <c r="E447" s="37" t="str"/>
      <c r="F447" s="37" t="str"/>
      <c r="G447" s="37" t="str"/>
      <c r="H447" s="37" t="str"/>
      <c r="I447" s="37" t="str"/>
      <c r="J447" s="37" t="str"/>
      <c r="K447" s="37" t="str"/>
      <c r="L447" s="37" t="str"/>
      <c r="M447" s="37" t="str"/>
      <c r="N447" s="37" t="str"/>
      <c r="O447" s="37" t="str"/>
      <c r="P447" s="37" t="str"/>
      <c r="Q447" s="37" t="str"/>
      <c r="R447" s="37" t="str"/>
      <c r="S447" s="37" t="str"/>
      <c r="T447" s="37" t="str"/>
      <c r="U447" s="37" t="str"/>
      <c r="V447" s="37" t="str"/>
      <c r="W447" s="37" t="str"/>
      <c r="X447" s="37" t="str"/>
      <c r="Y447" s="37" t="str"/>
      <c r="Z447" s="37" t="str"/>
      <c r="AA447" s="37" t="str"/>
      <c r="AB447" s="37" t="str"/>
      <c r="AC447" s="37" t="str"/>
      <c r="AD447" s="37" t="str"/>
      <c r="AE447" s="37" t="str"/>
      <c r="AF447" s="37" t="str"/>
      <c r="AG447" s="37" t="str"/>
      <c r="AH447" s="37" t="str"/>
      <c r="AI447" s="37" t="str"/>
      <c r="AJ447" s="37" t="str"/>
      <c r="AK447" s="37" t="str"/>
      <c r="AL447" s="37" t="str"/>
      <c r="AM447" s="37" t="str"/>
      <c r="AN447" s="37" t="str"/>
      <c r="AO447" s="37" t="str"/>
      <c r="AP447" s="37" t="str"/>
      <c r="AQ447" s="37" t="str"/>
      <c r="AR447" s="37" t="str"/>
      <c r="AS447" s="37" t="str"/>
      <c r="AT447" s="37" t="str"/>
      <c r="AU447" s="37" t="str"/>
      <c r="AV447" s="37" t="str"/>
      <c r="AW447" s="37" t="str"/>
      <c r="AX447" s="37" t="str"/>
      <c r="AY447" s="37" t="str"/>
      <c r="AZ447" s="37" t="str"/>
      <c r="BA447" s="37" t="str"/>
      <c r="BB447" s="37" t="str"/>
      <c r="BC447" s="37" t="str"/>
      <c r="BD447" s="37" t="str"/>
      <c r="BE447" s="37" t="str"/>
      <c r="BF447" s="37" t="str"/>
      <c r="BG447" s="37" t="str"/>
      <c r="BH447" s="37" t="str"/>
      <c r="BI447" s="37" t="str"/>
      <c r="BJ447" s="37" t="str"/>
      <c r="BK447" s="37" t="str"/>
      <c r="BL447" s="37" t="str"/>
      <c r="BM447" s="37" t="str"/>
      <c r="BN447" s="37" t="str"/>
      <c r="BO447" s="37" t="str"/>
      <c r="BP447" s="37" t="str"/>
      <c r="BQ447" s="37" t="str"/>
      <c r="BR447" s="37" t="str"/>
      <c r="BS447" s="37" t="str"/>
      <c r="BT447" s="37" t="str"/>
      <c r="BU447" s="37" t="str"/>
      <c r="BV447" s="37" t="str"/>
      <c r="BW447" s="37" t="str"/>
      <c r="BX447" s="37" t="str"/>
      <c r="BY447" s="37" t="str"/>
      <c r="BZ447" s="37" t="str"/>
      <c r="CA447" s="37" t="str"/>
      <c r="CB447" s="37" t="str"/>
      <c r="CC447" s="37" t="str"/>
      <c r="CD447" s="37" t="str"/>
      <c r="CE447" s="37" t="str"/>
      <c r="CF447" s="37" t="str"/>
      <c r="CG447" s="37" t="str"/>
      <c r="CH447" s="37" t="str"/>
      <c r="CI447" s="37" t="str"/>
      <c r="CJ447" s="37" t="str"/>
      <c r="CK447" s="37" t="str"/>
      <c r="CL447" s="37" t="str"/>
      <c r="CM447" s="37" t="str"/>
      <c r="CN447" s="37" t="str"/>
      <c r="CO447" s="37" t="str"/>
      <c r="CP447" s="37" t="str"/>
      <c r="CQ447" s="37" t="str"/>
      <c r="CR447" s="37" t="str"/>
      <c r="CS447" s="37" t="str"/>
      <c r="CT447" s="37" t="str"/>
      <c r="CU447" s="37" t="str"/>
      <c r="CV447" s="37" t="str"/>
      <c r="CW447" s="37" t="str"/>
      <c r="CX447" s="37" t="str"/>
      <c r="CY447" s="37" t="str"/>
      <c r="CZ447" s="37" t="str"/>
      <c r="DA447" s="37" t="str"/>
      <c r="DB447" s="37" t="str"/>
      <c r="DC447" s="37" t="str"/>
      <c r="DD447" s="37" t="str"/>
      <c r="DE447" s="37" t="str"/>
      <c r="DF447" s="37" t="str"/>
      <c r="DG447" s="37" t="str"/>
      <c r="DH447" s="37" t="str"/>
      <c r="DI447" s="37" t="str"/>
      <c r="DJ447" s="37" t="str"/>
      <c r="DK447" s="37" t="str"/>
      <c r="DL447" s="37" t="str"/>
      <c r="DM447" s="37" t="str"/>
      <c r="DN447" s="37" t="str"/>
      <c r="DO447" s="37" t="str"/>
      <c r="DP447" s="37" t="str"/>
      <c r="DQ447" s="37" t="str"/>
      <c r="DR447" s="37" t="str"/>
      <c r="DS447" s="37" t="str"/>
      <c r="DT447" s="37" t="str"/>
      <c r="DU447" s="37" t="str"/>
      <c r="DV447" s="37" t="str"/>
      <c r="DW447" s="37" t="str"/>
      <c r="DX447" s="37" t="str"/>
      <c r="DY447" s="37" t="str"/>
      <c r="DZ447" s="37" t="str"/>
      <c r="EA447" s="37" t="str"/>
      <c r="EB447" s="37" t="str"/>
      <c r="EC447" s="37" t="str"/>
      <c r="ED447" s="37" t="str"/>
      <c r="EE447" s="37" t="str"/>
      <c r="EF447" s="37" t="str"/>
      <c r="EG447" s="37" t="str"/>
      <c r="EH447" s="37" t="str"/>
      <c r="EI447" s="37" t="str"/>
      <c r="EJ447" s="37" t="str"/>
      <c r="EK447" s="37" t="str"/>
      <c r="EL447" s="37" t="str"/>
      <c r="EM447" s="37" t="str"/>
    </row>
    <row r="448">
      <c r="B448" s="37" t="str"/>
      <c r="C448" s="37" t="str"/>
      <c r="D448" s="37" t="str"/>
      <c r="E448" s="37" t="str"/>
      <c r="F448" s="37" t="str"/>
      <c r="G448" s="37" t="str"/>
      <c r="H448" s="37" t="str"/>
      <c r="I448" s="37" t="str"/>
      <c r="J448" s="37" t="str"/>
      <c r="K448" s="37" t="str"/>
      <c r="L448" s="37" t="str"/>
      <c r="M448" s="37" t="str"/>
      <c r="N448" s="37" t="str"/>
      <c r="O448" s="37" t="str"/>
      <c r="P448" s="37" t="str"/>
      <c r="Q448" s="37" t="str"/>
      <c r="R448" s="37" t="str"/>
      <c r="S448" s="37" t="str"/>
      <c r="T448" s="37" t="str"/>
      <c r="U448" s="37" t="str"/>
      <c r="V448" s="37" t="str"/>
      <c r="W448" s="37" t="str"/>
      <c r="X448" s="37" t="str"/>
      <c r="Y448" s="37" t="str"/>
      <c r="Z448" s="37" t="str"/>
      <c r="AA448" s="37" t="str"/>
      <c r="AB448" s="37" t="str"/>
      <c r="AC448" s="37" t="str"/>
      <c r="AD448" s="37" t="str"/>
      <c r="AE448" s="37" t="str"/>
      <c r="AF448" s="37" t="str"/>
      <c r="AG448" s="37" t="str"/>
      <c r="AH448" s="37" t="str"/>
      <c r="AI448" s="37" t="str"/>
      <c r="AJ448" s="37" t="str"/>
      <c r="AK448" s="37" t="str"/>
      <c r="AL448" s="37" t="str"/>
      <c r="AM448" s="37" t="str"/>
      <c r="AN448" s="37" t="str"/>
      <c r="AO448" s="37" t="str"/>
      <c r="AP448" s="37" t="str"/>
      <c r="AQ448" s="37" t="str"/>
      <c r="AR448" s="37" t="str"/>
      <c r="AS448" s="37" t="str"/>
      <c r="AT448" s="37" t="str"/>
      <c r="AU448" s="37" t="str"/>
      <c r="AV448" s="37" t="str"/>
      <c r="AW448" s="37" t="str"/>
      <c r="AX448" s="37" t="str"/>
      <c r="AY448" s="37" t="str"/>
      <c r="AZ448" s="37" t="str"/>
      <c r="BA448" s="37" t="str"/>
      <c r="BB448" s="37" t="str"/>
      <c r="BC448" s="37" t="str"/>
      <c r="BD448" s="37" t="str"/>
      <c r="BE448" s="37" t="str"/>
      <c r="BF448" s="37" t="str"/>
      <c r="BG448" s="37" t="str"/>
      <c r="BH448" s="37" t="str"/>
      <c r="BI448" s="37" t="str"/>
      <c r="BJ448" s="37" t="str"/>
      <c r="BK448" s="37" t="str"/>
      <c r="BL448" s="37" t="str"/>
      <c r="BM448" s="37" t="str"/>
      <c r="BN448" s="37" t="str"/>
      <c r="BO448" s="37" t="str"/>
      <c r="BP448" s="37" t="str"/>
      <c r="BQ448" s="37" t="str"/>
      <c r="BR448" s="37" t="str"/>
      <c r="BS448" s="37" t="str"/>
      <c r="BT448" s="37" t="str"/>
      <c r="BU448" s="37" t="str"/>
      <c r="BV448" s="37" t="str"/>
      <c r="BW448" s="37" t="str"/>
      <c r="BX448" s="37" t="str"/>
      <c r="BY448" s="37" t="str"/>
      <c r="BZ448" s="37" t="str"/>
      <c r="CA448" s="37" t="str"/>
      <c r="CB448" s="37" t="str"/>
      <c r="CC448" s="37" t="str"/>
      <c r="CD448" s="37" t="str"/>
      <c r="CE448" s="37" t="str"/>
      <c r="CF448" s="37" t="str"/>
      <c r="CG448" s="37" t="str"/>
      <c r="CH448" s="37" t="str"/>
      <c r="CI448" s="37" t="str"/>
      <c r="CJ448" s="37" t="str"/>
      <c r="CK448" s="37" t="str"/>
      <c r="CL448" s="37" t="str"/>
      <c r="CM448" s="37" t="str"/>
      <c r="CN448" s="37" t="str"/>
      <c r="CO448" s="37" t="str"/>
      <c r="CP448" s="37" t="str"/>
      <c r="CQ448" s="37" t="str"/>
      <c r="CR448" s="37" t="str"/>
      <c r="CS448" s="37" t="str"/>
      <c r="CT448" s="37" t="str"/>
      <c r="CU448" s="37" t="str"/>
      <c r="CV448" s="37" t="str"/>
      <c r="CW448" s="37" t="str"/>
      <c r="CX448" s="37" t="str"/>
      <c r="CY448" s="37" t="str"/>
      <c r="CZ448" s="37" t="str"/>
      <c r="DA448" s="37" t="str"/>
      <c r="DB448" s="37" t="str"/>
      <c r="DC448" s="37" t="str"/>
      <c r="DD448" s="37" t="str"/>
      <c r="DE448" s="37" t="str"/>
      <c r="DF448" s="37" t="str"/>
      <c r="DG448" s="37" t="str"/>
      <c r="DH448" s="37" t="str"/>
      <c r="DI448" s="37" t="str"/>
      <c r="DJ448" s="37" t="str"/>
      <c r="DK448" s="37" t="str"/>
      <c r="DL448" s="37" t="str"/>
      <c r="DM448" s="37" t="str"/>
      <c r="DN448" s="37" t="str"/>
      <c r="DO448" s="37" t="str"/>
      <c r="DP448" s="37" t="str"/>
      <c r="DQ448" s="37" t="str"/>
      <c r="DR448" s="37" t="str"/>
      <c r="DS448" s="37" t="str"/>
      <c r="DT448" s="37" t="str"/>
      <c r="DU448" s="37" t="str"/>
      <c r="DV448" s="37" t="str"/>
      <c r="DW448" s="37" t="str"/>
      <c r="DX448" s="37" t="str"/>
      <c r="DY448" s="37" t="str"/>
      <c r="DZ448" s="37" t="str"/>
      <c r="EA448" s="37" t="str"/>
      <c r="EB448" s="37" t="str"/>
      <c r="EC448" s="37" t="str"/>
      <c r="ED448" s="37" t="str"/>
      <c r="EE448" s="37" t="str"/>
      <c r="EF448" s="37" t="str"/>
      <c r="EG448" s="37" t="str"/>
      <c r="EH448" s="37" t="str"/>
      <c r="EI448" s="37" t="str"/>
      <c r="EJ448" s="37" t="str"/>
      <c r="EK448" s="37" t="str"/>
      <c r="EL448" s="37" t="str"/>
      <c r="EM448" s="37" t="str"/>
    </row>
    <row r="449">
      <c r="B449" s="37" t="str"/>
      <c r="C449" s="37" t="str"/>
      <c r="D449" s="37" t="str"/>
      <c r="E449" s="37" t="str"/>
      <c r="F449" s="37" t="str"/>
      <c r="G449" s="37" t="str"/>
      <c r="H449" s="37" t="str"/>
      <c r="I449" s="37" t="str"/>
      <c r="J449" s="37" t="str"/>
      <c r="K449" s="37" t="str"/>
      <c r="L449" s="37" t="str"/>
      <c r="M449" s="37" t="str"/>
      <c r="N449" s="37" t="str"/>
      <c r="O449" s="37" t="str"/>
      <c r="P449" s="37" t="str"/>
      <c r="Q449" s="37" t="str"/>
      <c r="R449" s="37" t="str"/>
      <c r="S449" s="37" t="str"/>
      <c r="T449" s="37" t="str"/>
      <c r="U449" s="37" t="str"/>
      <c r="V449" s="37" t="str"/>
      <c r="W449" s="37" t="str"/>
      <c r="X449" s="37" t="str"/>
      <c r="Y449" s="37" t="str"/>
      <c r="Z449" s="37" t="str"/>
      <c r="AA449" s="37" t="str"/>
      <c r="AB449" s="37" t="str"/>
      <c r="AC449" s="37" t="str"/>
      <c r="AD449" s="37" t="str"/>
      <c r="AE449" s="37" t="str"/>
      <c r="AF449" s="37" t="str"/>
      <c r="AG449" s="37" t="str"/>
      <c r="AH449" s="37" t="str"/>
      <c r="AI449" s="37" t="str"/>
      <c r="AJ449" s="37" t="str"/>
      <c r="AK449" s="37" t="str"/>
      <c r="AL449" s="37" t="str"/>
      <c r="AM449" s="37" t="str"/>
      <c r="AN449" s="37" t="str"/>
      <c r="AO449" s="37" t="str"/>
      <c r="AP449" s="37" t="str"/>
      <c r="AQ449" s="37" t="str"/>
      <c r="AR449" s="37" t="str"/>
      <c r="AS449" s="37" t="str"/>
      <c r="AT449" s="37" t="str"/>
      <c r="AU449" s="37" t="str"/>
      <c r="AV449" s="37" t="str"/>
      <c r="AW449" s="37" t="str"/>
      <c r="AX449" s="37" t="str"/>
      <c r="AY449" s="37" t="str"/>
      <c r="AZ449" s="37" t="str"/>
      <c r="BA449" s="37" t="str"/>
      <c r="BB449" s="37" t="str"/>
      <c r="BC449" s="37" t="str"/>
      <c r="BD449" s="37" t="str"/>
      <c r="BE449" s="37" t="str"/>
      <c r="BF449" s="37" t="str"/>
      <c r="BG449" s="37" t="str"/>
      <c r="BH449" s="37" t="str"/>
      <c r="BI449" s="37" t="str"/>
      <c r="BJ449" s="37" t="str"/>
      <c r="BK449" s="37" t="str"/>
      <c r="BL449" s="37" t="str"/>
      <c r="BM449" s="37" t="str"/>
      <c r="BN449" s="37" t="str"/>
      <c r="BO449" s="37" t="str"/>
      <c r="BP449" s="37" t="str"/>
      <c r="BQ449" s="37" t="str"/>
      <c r="BR449" s="37" t="str"/>
      <c r="BS449" s="37" t="str"/>
      <c r="BT449" s="37" t="str"/>
      <c r="BU449" s="37" t="str"/>
      <c r="BV449" s="37" t="str"/>
      <c r="BW449" s="37" t="str"/>
      <c r="BX449" s="37" t="str"/>
      <c r="BY449" s="37" t="str"/>
      <c r="BZ449" s="37" t="str"/>
      <c r="CA449" s="37" t="str"/>
      <c r="CB449" s="37" t="str"/>
      <c r="CC449" s="37" t="str"/>
      <c r="CD449" s="37" t="str"/>
      <c r="CE449" s="37" t="str"/>
      <c r="CF449" s="37" t="str"/>
      <c r="CG449" s="37" t="str"/>
      <c r="CH449" s="37" t="str"/>
      <c r="CI449" s="37" t="str"/>
      <c r="CJ449" s="37" t="str"/>
      <c r="CK449" s="37" t="str"/>
      <c r="CL449" s="37" t="str"/>
      <c r="CM449" s="37" t="str"/>
      <c r="CN449" s="37" t="str"/>
      <c r="CO449" s="37" t="str"/>
      <c r="CP449" s="37" t="str"/>
      <c r="CQ449" s="37" t="str"/>
      <c r="CR449" s="37" t="str"/>
      <c r="CS449" s="37" t="str"/>
      <c r="CT449" s="37" t="str"/>
      <c r="CU449" s="37" t="str"/>
      <c r="CV449" s="37" t="str"/>
      <c r="CW449" s="37" t="str"/>
      <c r="CX449" s="37" t="str"/>
      <c r="CY449" s="37" t="str"/>
      <c r="CZ449" s="37" t="str"/>
      <c r="DA449" s="37" t="str"/>
      <c r="DB449" s="37" t="str"/>
      <c r="DC449" s="37" t="str"/>
      <c r="DD449" s="37" t="str"/>
      <c r="DE449" s="37" t="str"/>
      <c r="DF449" s="37" t="str"/>
      <c r="DG449" s="37" t="str"/>
      <c r="DH449" s="37" t="str"/>
      <c r="DI449" s="37" t="str"/>
      <c r="DJ449" s="37" t="str"/>
      <c r="DK449" s="37" t="str"/>
      <c r="DL449" s="37" t="str"/>
      <c r="DM449" s="37" t="str"/>
      <c r="DN449" s="37" t="str"/>
      <c r="DO449" s="37" t="str"/>
      <c r="DP449" s="37" t="str"/>
      <c r="DQ449" s="37" t="str"/>
      <c r="DR449" s="37" t="str"/>
      <c r="DS449" s="37" t="str"/>
      <c r="DT449" s="37" t="str"/>
      <c r="DU449" s="37" t="str"/>
      <c r="DV449" s="37" t="str"/>
      <c r="DW449" s="37" t="str"/>
      <c r="DX449" s="37" t="str"/>
      <c r="DY449" s="37" t="str"/>
      <c r="DZ449" s="37" t="str"/>
      <c r="EA449" s="37" t="str"/>
      <c r="EB449" s="37" t="str"/>
      <c r="EC449" s="37" t="str"/>
      <c r="ED449" s="37" t="str"/>
      <c r="EE449" s="37" t="str"/>
      <c r="EF449" s="37" t="str"/>
      <c r="EG449" s="37" t="str"/>
      <c r="EH449" s="37" t="str"/>
      <c r="EI449" s="37" t="str"/>
      <c r="EJ449" s="37" t="str"/>
      <c r="EK449" s="37" t="str"/>
      <c r="EL449" s="37" t="str"/>
      <c r="EM449" s="37" t="str"/>
    </row>
    <row r="450">
      <c r="B450" s="37" t="str"/>
      <c r="C450" s="37" t="str"/>
      <c r="D450" s="37" t="str"/>
      <c r="E450" s="37" t="str"/>
      <c r="F450" s="37" t="str"/>
      <c r="G450" s="37" t="str"/>
      <c r="H450" s="37" t="str"/>
      <c r="I450" s="37" t="str"/>
      <c r="J450" s="37" t="str"/>
      <c r="K450" s="37" t="str"/>
      <c r="L450" s="37" t="str"/>
      <c r="M450" s="37" t="str"/>
      <c r="N450" s="37" t="str"/>
      <c r="O450" s="37" t="str"/>
      <c r="P450" s="37" t="str"/>
      <c r="Q450" s="37" t="str"/>
      <c r="R450" s="37" t="str"/>
      <c r="S450" s="37" t="str"/>
      <c r="T450" s="37" t="str"/>
      <c r="U450" s="37" t="str"/>
      <c r="V450" s="37" t="str"/>
      <c r="W450" s="37" t="str"/>
      <c r="X450" s="37" t="str"/>
      <c r="Y450" s="37" t="str"/>
      <c r="Z450" s="37" t="str"/>
      <c r="AA450" s="37" t="str"/>
      <c r="AB450" s="37" t="str"/>
      <c r="AC450" s="37" t="str"/>
      <c r="AD450" s="37" t="str"/>
      <c r="AE450" s="37" t="str"/>
      <c r="AF450" s="37" t="str"/>
      <c r="AG450" s="37" t="str"/>
      <c r="AH450" s="37" t="str"/>
      <c r="AI450" s="37" t="str"/>
      <c r="AJ450" s="37" t="str"/>
      <c r="AK450" s="37" t="str"/>
      <c r="AL450" s="37" t="str"/>
      <c r="AM450" s="37" t="str"/>
      <c r="AN450" s="37" t="str"/>
      <c r="AO450" s="37" t="str"/>
      <c r="AP450" s="37" t="str"/>
      <c r="AQ450" s="37" t="str"/>
      <c r="AR450" s="37" t="str"/>
      <c r="AS450" s="37" t="str"/>
      <c r="AT450" s="37" t="str"/>
      <c r="AU450" s="37" t="str"/>
      <c r="AV450" s="37" t="str"/>
      <c r="AW450" s="37" t="str"/>
      <c r="AX450" s="37" t="str"/>
      <c r="AY450" s="37" t="str"/>
      <c r="AZ450" s="37" t="str"/>
      <c r="BA450" s="37" t="str"/>
      <c r="BB450" s="37" t="str"/>
      <c r="BC450" s="37" t="str"/>
      <c r="BD450" s="37" t="str"/>
      <c r="BE450" s="37" t="str"/>
      <c r="BF450" s="37" t="str"/>
      <c r="BG450" s="37" t="str"/>
      <c r="BH450" s="37" t="str"/>
      <c r="BI450" s="37" t="str"/>
      <c r="BJ450" s="37" t="str"/>
      <c r="BK450" s="37" t="str"/>
      <c r="BL450" s="37" t="str"/>
      <c r="BM450" s="37" t="str"/>
      <c r="BN450" s="37" t="str"/>
      <c r="BO450" s="37" t="str"/>
      <c r="BP450" s="37" t="str"/>
      <c r="BQ450" s="37" t="str"/>
      <c r="BR450" s="37" t="str"/>
      <c r="BS450" s="37" t="str"/>
      <c r="BT450" s="37" t="str"/>
      <c r="BU450" s="37" t="str"/>
      <c r="BV450" s="37" t="str"/>
      <c r="BW450" s="37" t="str"/>
      <c r="BX450" s="37" t="str"/>
      <c r="BY450" s="37" t="str"/>
      <c r="BZ450" s="37" t="str"/>
      <c r="CA450" s="37" t="str"/>
      <c r="CB450" s="37" t="str"/>
      <c r="CC450" s="37" t="str"/>
      <c r="CD450" s="37" t="str"/>
      <c r="CE450" s="37" t="str"/>
      <c r="CF450" s="37" t="str"/>
      <c r="CG450" s="37" t="str"/>
      <c r="CH450" s="37" t="str"/>
      <c r="CI450" s="37" t="str"/>
      <c r="CJ450" s="37" t="str"/>
      <c r="CK450" s="37" t="str"/>
      <c r="CL450" s="37" t="str"/>
      <c r="CM450" s="37" t="str"/>
      <c r="CN450" s="37" t="str"/>
      <c r="CO450" s="37" t="str"/>
      <c r="CP450" s="37" t="str"/>
      <c r="CQ450" s="37" t="str"/>
      <c r="CR450" s="37" t="str"/>
      <c r="CS450" s="37" t="str"/>
      <c r="CT450" s="37" t="str"/>
      <c r="CU450" s="37" t="str"/>
      <c r="CV450" s="37" t="str"/>
      <c r="CW450" s="37" t="str"/>
      <c r="CX450" s="37" t="str"/>
      <c r="CY450" s="37" t="str"/>
      <c r="CZ450" s="37" t="str"/>
      <c r="DA450" s="37" t="str"/>
      <c r="DB450" s="37" t="str"/>
      <c r="DC450" s="37" t="str"/>
      <c r="DD450" s="37" t="str"/>
      <c r="DE450" s="37" t="str"/>
      <c r="DF450" s="37" t="str"/>
      <c r="DG450" s="37" t="str"/>
      <c r="DH450" s="37" t="str"/>
      <c r="DI450" s="37" t="str"/>
      <c r="DJ450" s="37" t="str"/>
      <c r="DK450" s="37" t="str"/>
      <c r="DL450" s="37" t="str"/>
      <c r="DM450" s="37" t="str"/>
      <c r="DN450" s="37" t="str"/>
      <c r="DO450" s="37" t="str"/>
      <c r="DP450" s="37" t="str"/>
      <c r="DQ450" s="37" t="str"/>
      <c r="DR450" s="37" t="str"/>
      <c r="DS450" s="37" t="str"/>
      <c r="DT450" s="37" t="str"/>
      <c r="DU450" s="37" t="str"/>
      <c r="DV450" s="37" t="str"/>
      <c r="DW450" s="37" t="str"/>
      <c r="DX450" s="37" t="str"/>
      <c r="DY450" s="37" t="str"/>
      <c r="DZ450" s="37" t="str"/>
      <c r="EA450" s="37" t="str"/>
      <c r="EB450" s="37" t="str"/>
      <c r="EC450" s="37" t="str"/>
      <c r="ED450" s="37" t="str"/>
      <c r="EE450" s="37" t="str"/>
      <c r="EF450" s="37" t="str"/>
      <c r="EG450" s="37" t="str"/>
      <c r="EH450" s="37" t="str"/>
      <c r="EI450" s="37" t="str"/>
      <c r="EJ450" s="37" t="str"/>
      <c r="EK450" s="37" t="str"/>
      <c r="EL450" s="37" t="str"/>
      <c r="EM450" s="37" t="str"/>
    </row>
    <row r="451">
      <c r="B451" s="37" t="str"/>
      <c r="C451" s="37" t="str"/>
      <c r="D451" s="37" t="str"/>
      <c r="E451" s="37" t="str"/>
      <c r="F451" s="37" t="str"/>
      <c r="G451" s="37" t="str"/>
      <c r="H451" s="37" t="str"/>
      <c r="I451" s="37" t="str"/>
      <c r="J451" s="37" t="str"/>
      <c r="K451" s="37" t="str"/>
      <c r="L451" s="37" t="str"/>
      <c r="M451" s="37" t="str"/>
      <c r="N451" s="37" t="str"/>
      <c r="O451" s="37" t="str"/>
      <c r="P451" s="37" t="str"/>
      <c r="Q451" s="37" t="str"/>
      <c r="R451" s="37" t="str"/>
      <c r="S451" s="37" t="str"/>
      <c r="T451" s="37" t="str"/>
      <c r="U451" s="37" t="str"/>
      <c r="V451" s="37" t="str"/>
      <c r="W451" s="37" t="str"/>
      <c r="X451" s="37" t="str"/>
      <c r="Y451" s="37" t="str"/>
      <c r="Z451" s="37" t="str"/>
      <c r="AA451" s="37" t="str"/>
      <c r="AB451" s="37" t="str"/>
      <c r="AC451" s="37" t="str"/>
      <c r="AD451" s="37" t="str"/>
      <c r="AE451" s="37" t="str"/>
      <c r="AF451" s="37" t="str"/>
      <c r="AG451" s="37" t="str"/>
      <c r="AH451" s="37" t="str"/>
      <c r="AI451" s="37" t="str"/>
      <c r="AJ451" s="37" t="str"/>
      <c r="AK451" s="37" t="str"/>
      <c r="AL451" s="37" t="str"/>
      <c r="AM451" s="37" t="str"/>
      <c r="AN451" s="37" t="str"/>
      <c r="AO451" s="37" t="str"/>
      <c r="AP451" s="37" t="str"/>
      <c r="AQ451" s="37" t="str"/>
      <c r="AR451" s="37" t="str"/>
      <c r="AS451" s="37" t="str"/>
      <c r="AT451" s="37" t="str"/>
      <c r="AU451" s="37" t="str"/>
      <c r="AV451" s="37" t="str"/>
      <c r="AW451" s="37" t="str"/>
      <c r="AX451" s="37" t="str"/>
      <c r="AY451" s="37" t="str"/>
      <c r="AZ451" s="37" t="str"/>
      <c r="BA451" s="37" t="str"/>
      <c r="BB451" s="37" t="str"/>
      <c r="BC451" s="37" t="str"/>
      <c r="BD451" s="37" t="str"/>
      <c r="BE451" s="37" t="str"/>
      <c r="BF451" s="37" t="str"/>
      <c r="BG451" s="37" t="str"/>
      <c r="BH451" s="37" t="str"/>
      <c r="BI451" s="37" t="str"/>
      <c r="BJ451" s="37" t="str"/>
      <c r="BK451" s="37" t="str"/>
      <c r="BL451" s="37" t="str"/>
      <c r="BM451" s="37" t="str"/>
      <c r="BN451" s="37" t="str"/>
      <c r="BO451" s="37" t="str"/>
      <c r="BP451" s="37" t="str"/>
      <c r="BQ451" s="37" t="str"/>
      <c r="BR451" s="37" t="str"/>
      <c r="BS451" s="37" t="str"/>
      <c r="BT451" s="37" t="str"/>
      <c r="BU451" s="37" t="str"/>
      <c r="BV451" s="37" t="str"/>
      <c r="BW451" s="37" t="str"/>
      <c r="BX451" s="37" t="str"/>
      <c r="BY451" s="37" t="str"/>
      <c r="BZ451" s="37" t="str"/>
      <c r="CA451" s="37" t="str"/>
      <c r="CB451" s="37" t="str"/>
      <c r="CC451" s="37" t="str"/>
      <c r="CD451" s="37" t="str"/>
      <c r="CE451" s="37" t="str"/>
      <c r="CF451" s="37" t="str"/>
      <c r="CG451" s="37" t="str"/>
      <c r="CH451" s="37" t="str"/>
      <c r="CI451" s="37" t="str"/>
      <c r="CJ451" s="37" t="str"/>
      <c r="CK451" s="37" t="str"/>
      <c r="CL451" s="37" t="str"/>
      <c r="CM451" s="37" t="str"/>
      <c r="CN451" s="37" t="str"/>
      <c r="CO451" s="37" t="str"/>
      <c r="CP451" s="37" t="str"/>
      <c r="CQ451" s="37" t="str"/>
      <c r="CR451" s="37" t="str"/>
      <c r="CS451" s="37" t="str"/>
      <c r="CT451" s="37" t="str"/>
      <c r="CU451" s="37" t="str"/>
      <c r="CV451" s="37" t="str"/>
      <c r="CW451" s="37" t="str"/>
      <c r="CX451" s="37" t="str"/>
      <c r="CY451" s="37" t="str"/>
      <c r="CZ451" s="37" t="str"/>
      <c r="DA451" s="37" t="str"/>
      <c r="DB451" s="37" t="str"/>
      <c r="DC451" s="37" t="str"/>
      <c r="DD451" s="37" t="str"/>
      <c r="DE451" s="37" t="str"/>
      <c r="DF451" s="37" t="str"/>
      <c r="DG451" s="37" t="str"/>
      <c r="DH451" s="37" t="str"/>
      <c r="DI451" s="37" t="str"/>
      <c r="DJ451" s="37" t="str"/>
      <c r="DK451" s="37" t="str"/>
      <c r="DL451" s="37" t="str"/>
      <c r="DM451" s="37" t="str"/>
      <c r="DN451" s="37" t="str"/>
      <c r="DO451" s="37" t="str"/>
      <c r="DP451" s="37" t="str"/>
      <c r="DQ451" s="37" t="str"/>
      <c r="DR451" s="37" t="str"/>
      <c r="DS451" s="37" t="str"/>
      <c r="DT451" s="37" t="str"/>
      <c r="DU451" s="37" t="str"/>
      <c r="DV451" s="37" t="str"/>
      <c r="DW451" s="37" t="str"/>
      <c r="DX451" s="37" t="str"/>
      <c r="DY451" s="37" t="str"/>
      <c r="DZ451" s="37" t="str"/>
      <c r="EA451" s="37" t="str"/>
      <c r="EB451" s="37" t="str"/>
      <c r="EC451" s="37" t="str"/>
      <c r="ED451" s="37" t="str"/>
      <c r="EE451" s="37" t="str"/>
      <c r="EF451" s="37" t="str"/>
      <c r="EG451" s="37" t="str"/>
      <c r="EH451" s="37" t="str"/>
      <c r="EI451" s="37" t="str"/>
      <c r="EJ451" s="37" t="str"/>
      <c r="EK451" s="37" t="str"/>
      <c r="EL451" s="37" t="str"/>
      <c r="EM451" s="37" t="str"/>
    </row>
    <row r="452">
      <c r="B452" s="37" t="str"/>
      <c r="C452" s="37" t="str"/>
      <c r="D452" s="37" t="str"/>
      <c r="E452" s="37" t="str"/>
      <c r="F452" s="37" t="str"/>
      <c r="G452" s="37" t="str"/>
      <c r="H452" s="37" t="str"/>
      <c r="I452" s="37" t="str"/>
      <c r="J452" s="37" t="str"/>
      <c r="K452" s="37" t="str"/>
      <c r="L452" s="37" t="str"/>
      <c r="M452" s="37" t="str"/>
      <c r="N452" s="37" t="str"/>
      <c r="O452" s="37" t="str"/>
      <c r="P452" s="37" t="str"/>
      <c r="Q452" s="37" t="str"/>
      <c r="R452" s="37" t="str"/>
      <c r="S452" s="37" t="str"/>
      <c r="T452" s="37" t="str"/>
      <c r="U452" s="37" t="str"/>
      <c r="V452" s="37" t="str"/>
      <c r="W452" s="37" t="str"/>
      <c r="X452" s="37" t="str"/>
      <c r="Y452" s="37" t="str"/>
      <c r="Z452" s="37" t="str"/>
      <c r="AA452" s="37" t="str"/>
      <c r="AB452" s="37" t="str"/>
      <c r="AC452" s="37" t="str"/>
      <c r="AD452" s="37" t="str"/>
      <c r="AE452" s="37" t="str"/>
      <c r="AF452" s="37" t="str"/>
      <c r="AG452" s="37" t="str"/>
      <c r="AH452" s="37" t="str"/>
      <c r="AI452" s="37" t="str"/>
      <c r="AJ452" s="37" t="str"/>
      <c r="AK452" s="37" t="str"/>
      <c r="AL452" s="37" t="str"/>
      <c r="AM452" s="37" t="str"/>
      <c r="AN452" s="37" t="str"/>
      <c r="AO452" s="37" t="str"/>
      <c r="AP452" s="37" t="str"/>
      <c r="AQ452" s="37" t="str"/>
      <c r="AR452" s="37" t="str"/>
      <c r="AS452" s="37" t="str"/>
      <c r="AT452" s="37" t="str"/>
      <c r="AU452" s="37" t="str"/>
      <c r="AV452" s="37" t="str"/>
      <c r="AW452" s="37" t="str"/>
      <c r="AX452" s="37" t="str"/>
      <c r="AY452" s="37" t="str"/>
      <c r="AZ452" s="37" t="str"/>
      <c r="BA452" s="37" t="str"/>
      <c r="BB452" s="37" t="str"/>
      <c r="BC452" s="37" t="str"/>
      <c r="BD452" s="37" t="str"/>
      <c r="BE452" s="37" t="str"/>
      <c r="BF452" s="37" t="str"/>
      <c r="BG452" s="37" t="str"/>
      <c r="BH452" s="37" t="str"/>
      <c r="BI452" s="37" t="str"/>
      <c r="BJ452" s="37" t="str"/>
      <c r="BK452" s="37" t="str"/>
      <c r="BL452" s="37" t="str"/>
      <c r="BM452" s="37" t="str"/>
      <c r="BN452" s="37" t="str"/>
      <c r="BO452" s="37" t="str"/>
      <c r="BP452" s="37" t="str"/>
      <c r="BQ452" s="37" t="str"/>
      <c r="BR452" s="37" t="str"/>
      <c r="BS452" s="37" t="str"/>
      <c r="BT452" s="37" t="str"/>
      <c r="BU452" s="37" t="str"/>
      <c r="BV452" s="37" t="str"/>
      <c r="BW452" s="37" t="str"/>
      <c r="BX452" s="37" t="str"/>
      <c r="BY452" s="37" t="str"/>
      <c r="BZ452" s="37" t="str"/>
      <c r="CA452" s="37" t="str"/>
      <c r="CB452" s="37" t="str"/>
      <c r="CC452" s="37" t="str"/>
      <c r="CD452" s="37" t="str"/>
      <c r="CE452" s="37" t="str"/>
      <c r="CF452" s="37" t="str"/>
      <c r="CG452" s="37" t="str"/>
      <c r="CH452" s="37" t="str"/>
      <c r="CI452" s="37" t="str"/>
      <c r="CJ452" s="37" t="str"/>
      <c r="CK452" s="37" t="str"/>
      <c r="CL452" s="37" t="str"/>
      <c r="CM452" s="37" t="str"/>
      <c r="CN452" s="37" t="str"/>
      <c r="CO452" s="37" t="str"/>
      <c r="CP452" s="37" t="str"/>
      <c r="CQ452" s="37" t="str"/>
      <c r="CR452" s="37" t="str"/>
      <c r="CS452" s="37" t="str"/>
      <c r="CT452" s="37" t="str"/>
      <c r="CU452" s="37" t="str"/>
      <c r="CV452" s="37" t="str"/>
      <c r="CW452" s="37" t="str"/>
      <c r="CX452" s="37" t="str"/>
      <c r="CY452" s="37" t="str"/>
      <c r="CZ452" s="37" t="str"/>
      <c r="DA452" s="37" t="str"/>
      <c r="DB452" s="37" t="str"/>
      <c r="DC452" s="37" t="str"/>
      <c r="DD452" s="37" t="str"/>
      <c r="DE452" s="37" t="str"/>
      <c r="DF452" s="37" t="str"/>
      <c r="DG452" s="37" t="str"/>
      <c r="DH452" s="37" t="str"/>
      <c r="DI452" s="37" t="str"/>
      <c r="DJ452" s="37" t="str"/>
      <c r="DK452" s="37" t="str"/>
      <c r="DL452" s="37" t="str"/>
      <c r="DM452" s="37" t="str"/>
      <c r="DN452" s="37" t="str"/>
      <c r="DO452" s="37" t="str"/>
      <c r="DP452" s="37" t="str"/>
      <c r="DQ452" s="37" t="str"/>
      <c r="DR452" s="37" t="str"/>
      <c r="DS452" s="37" t="str"/>
      <c r="DT452" s="37" t="str"/>
      <c r="DU452" s="37" t="str"/>
      <c r="DV452" s="37" t="str"/>
      <c r="DW452" s="37" t="str"/>
      <c r="DX452" s="37" t="str"/>
      <c r="DY452" s="37" t="str"/>
      <c r="DZ452" s="37" t="str"/>
      <c r="EA452" s="37" t="str"/>
      <c r="EB452" s="37" t="str"/>
      <c r="EC452" s="37" t="str"/>
      <c r="ED452" s="37" t="str"/>
      <c r="EE452" s="37" t="str"/>
      <c r="EF452" s="37" t="str"/>
      <c r="EG452" s="37" t="str"/>
      <c r="EH452" s="37" t="str"/>
      <c r="EI452" s="37" t="str"/>
      <c r="EJ452" s="37" t="str"/>
      <c r="EK452" s="37" t="str"/>
      <c r="EL452" s="37" t="str"/>
      <c r="EM452" s="37" t="str"/>
    </row>
    <row r="453">
      <c r="B453" s="37" t="str"/>
      <c r="C453" s="37" t="str"/>
      <c r="D453" s="37" t="str"/>
      <c r="E453" s="37" t="str"/>
      <c r="F453" s="37" t="str"/>
      <c r="G453" s="37" t="str"/>
      <c r="H453" s="37" t="str"/>
      <c r="I453" s="37" t="str"/>
      <c r="J453" s="37" t="str"/>
      <c r="K453" s="37" t="str"/>
      <c r="L453" s="37" t="str"/>
      <c r="M453" s="37" t="str"/>
      <c r="N453" s="37" t="str"/>
      <c r="O453" s="37" t="str"/>
      <c r="P453" s="37" t="str"/>
      <c r="Q453" s="37" t="str"/>
      <c r="R453" s="37" t="str"/>
      <c r="S453" s="37" t="str"/>
      <c r="T453" s="37" t="str"/>
      <c r="U453" s="37" t="str"/>
      <c r="V453" s="37" t="str"/>
      <c r="W453" s="37" t="str"/>
      <c r="X453" s="37" t="str"/>
      <c r="Y453" s="37" t="str"/>
      <c r="Z453" s="37" t="str"/>
      <c r="AA453" s="37" t="str"/>
      <c r="AB453" s="37" t="str"/>
      <c r="AC453" s="37" t="str"/>
      <c r="AD453" s="37" t="str"/>
      <c r="AE453" s="37" t="str"/>
      <c r="AF453" s="37" t="str"/>
      <c r="AG453" s="37" t="str"/>
      <c r="AH453" s="37" t="str"/>
      <c r="AI453" s="37" t="str"/>
      <c r="AJ453" s="37" t="str"/>
      <c r="AK453" s="37" t="str"/>
      <c r="AL453" s="37" t="str"/>
      <c r="AM453" s="37" t="str"/>
      <c r="AN453" s="37" t="str"/>
      <c r="AO453" s="37" t="str"/>
      <c r="AP453" s="37" t="str"/>
      <c r="AQ453" s="37" t="str"/>
      <c r="AR453" s="37" t="str"/>
      <c r="AS453" s="37" t="str"/>
      <c r="AT453" s="37" t="str"/>
      <c r="AU453" s="37" t="str"/>
      <c r="AV453" s="37" t="str"/>
      <c r="AW453" s="37" t="str"/>
      <c r="AX453" s="37" t="str"/>
      <c r="AY453" s="37" t="str"/>
      <c r="AZ453" s="37" t="str"/>
      <c r="BA453" s="37" t="str"/>
      <c r="BB453" s="37" t="str"/>
      <c r="BC453" s="37" t="str"/>
      <c r="BD453" s="37" t="str"/>
      <c r="BE453" s="37" t="str"/>
      <c r="BF453" s="37" t="str"/>
      <c r="BG453" s="37" t="str"/>
      <c r="BH453" s="37" t="str"/>
      <c r="BI453" s="37" t="str"/>
      <c r="BJ453" s="37" t="str"/>
      <c r="BK453" s="37" t="str"/>
      <c r="BL453" s="37" t="str"/>
      <c r="BM453" s="37" t="str"/>
      <c r="BN453" s="37" t="str"/>
      <c r="BO453" s="37" t="str"/>
      <c r="BP453" s="37" t="str"/>
      <c r="BQ453" s="37" t="str"/>
      <c r="BR453" s="37" t="str"/>
      <c r="BS453" s="37" t="str"/>
      <c r="BT453" s="37" t="str"/>
      <c r="BU453" s="37" t="str"/>
      <c r="BV453" s="37" t="str"/>
      <c r="BW453" s="37" t="str"/>
      <c r="BX453" s="37" t="str"/>
      <c r="BY453" s="37" t="str"/>
      <c r="BZ453" s="37" t="str"/>
      <c r="CA453" s="37" t="str"/>
      <c r="CB453" s="37" t="str"/>
      <c r="CC453" s="37" t="str"/>
      <c r="CD453" s="37" t="str"/>
      <c r="CE453" s="37" t="str"/>
      <c r="CF453" s="37" t="str"/>
      <c r="CG453" s="37" t="str"/>
      <c r="CH453" s="37" t="str"/>
      <c r="CI453" s="37" t="str"/>
      <c r="CJ453" s="37" t="str"/>
      <c r="CK453" s="37" t="str"/>
      <c r="CL453" s="37" t="str"/>
      <c r="CM453" s="37" t="str"/>
      <c r="CN453" s="37" t="str"/>
      <c r="CO453" s="37" t="str"/>
      <c r="CP453" s="37" t="str"/>
      <c r="CQ453" s="37" t="str"/>
      <c r="CR453" s="37" t="str"/>
      <c r="CS453" s="37" t="str"/>
      <c r="CT453" s="37" t="str"/>
      <c r="CU453" s="37" t="str"/>
      <c r="CV453" s="37" t="str"/>
      <c r="CW453" s="37" t="str"/>
      <c r="CX453" s="37" t="str"/>
      <c r="CY453" s="37" t="str"/>
      <c r="CZ453" s="37" t="str"/>
      <c r="DA453" s="37" t="str"/>
      <c r="DB453" s="37" t="str"/>
      <c r="DC453" s="37" t="str"/>
      <c r="DD453" s="37" t="str"/>
      <c r="DE453" s="37" t="str"/>
      <c r="DF453" s="37" t="str"/>
      <c r="DG453" s="37" t="str"/>
      <c r="DH453" s="37" t="str"/>
      <c r="DI453" s="37" t="str"/>
      <c r="DJ453" s="37" t="str"/>
      <c r="DK453" s="37" t="str"/>
      <c r="DL453" s="37" t="str"/>
      <c r="DM453" s="37" t="str"/>
      <c r="DN453" s="37" t="str"/>
      <c r="DO453" s="37" t="str"/>
      <c r="DP453" s="37" t="str"/>
      <c r="DQ453" s="37" t="str"/>
      <c r="DR453" s="37" t="str"/>
      <c r="DS453" s="37" t="str"/>
      <c r="DT453" s="37" t="str"/>
      <c r="DU453" s="37" t="str"/>
      <c r="DV453" s="37" t="str"/>
      <c r="DW453" s="37" t="str"/>
      <c r="DX453" s="37" t="str"/>
      <c r="DY453" s="37" t="str"/>
      <c r="DZ453" s="37" t="str"/>
      <c r="EA453" s="37" t="str"/>
      <c r="EB453" s="37" t="str"/>
      <c r="EC453" s="37" t="str"/>
      <c r="ED453" s="37" t="str"/>
      <c r="EE453" s="37" t="str"/>
      <c r="EF453" s="37" t="str"/>
      <c r="EG453" s="37" t="str"/>
      <c r="EH453" s="37" t="str"/>
      <c r="EI453" s="37" t="str"/>
      <c r="EJ453" s="37" t="str"/>
      <c r="EK453" s="37" t="str"/>
      <c r="EL453" s="37" t="str"/>
      <c r="EM453" s="37" t="str"/>
    </row>
    <row r="454">
      <c r="B454" s="37" t="str"/>
      <c r="C454" s="37" t="str"/>
      <c r="D454" s="37" t="str"/>
      <c r="E454" s="37" t="str"/>
      <c r="F454" s="37" t="str"/>
      <c r="G454" s="37" t="str"/>
      <c r="H454" s="37" t="str"/>
      <c r="I454" s="37" t="str"/>
      <c r="J454" s="37" t="str"/>
      <c r="K454" s="37" t="str"/>
      <c r="L454" s="37" t="str"/>
      <c r="M454" s="37" t="str"/>
      <c r="N454" s="37" t="str"/>
      <c r="O454" s="37" t="str"/>
      <c r="P454" s="37" t="str"/>
      <c r="Q454" s="37" t="str"/>
      <c r="R454" s="37" t="str"/>
      <c r="S454" s="37" t="str"/>
      <c r="T454" s="37" t="str"/>
      <c r="U454" s="37" t="str"/>
      <c r="V454" s="37" t="str"/>
      <c r="W454" s="37" t="str"/>
      <c r="X454" s="37" t="str"/>
      <c r="Y454" s="37" t="str"/>
      <c r="Z454" s="37" t="str"/>
      <c r="AA454" s="37" t="str"/>
      <c r="AB454" s="37" t="str"/>
      <c r="AC454" s="37" t="str"/>
      <c r="AD454" s="37" t="str"/>
      <c r="AE454" s="37" t="str"/>
      <c r="AF454" s="37" t="str"/>
      <c r="AG454" s="37" t="str"/>
      <c r="AH454" s="37" t="str"/>
      <c r="AI454" s="37" t="str"/>
      <c r="AJ454" s="37" t="str"/>
      <c r="AK454" s="37" t="str"/>
      <c r="AL454" s="37" t="str"/>
      <c r="AM454" s="37" t="str"/>
      <c r="AN454" s="37" t="str"/>
      <c r="AO454" s="37" t="str"/>
      <c r="AP454" s="37" t="str"/>
      <c r="AQ454" s="37" t="str"/>
      <c r="AR454" s="37" t="str"/>
      <c r="AS454" s="37" t="str"/>
      <c r="AT454" s="37" t="str"/>
      <c r="AU454" s="37" t="str"/>
      <c r="AV454" s="37" t="str"/>
      <c r="AW454" s="37" t="str"/>
      <c r="AX454" s="37" t="str"/>
      <c r="AY454" s="37" t="str"/>
      <c r="AZ454" s="37" t="str"/>
      <c r="BA454" s="37" t="str"/>
      <c r="BB454" s="37" t="str"/>
      <c r="BC454" s="37" t="str"/>
      <c r="BD454" s="37" t="str"/>
      <c r="BE454" s="37" t="str"/>
      <c r="BF454" s="37" t="str"/>
      <c r="BG454" s="37" t="str"/>
      <c r="BH454" s="37" t="str"/>
      <c r="BI454" s="37" t="str"/>
      <c r="BJ454" s="37" t="str"/>
      <c r="BK454" s="37" t="str"/>
      <c r="BL454" s="37" t="str"/>
      <c r="BM454" s="37" t="str"/>
      <c r="BN454" s="37" t="str"/>
      <c r="BO454" s="37" t="str"/>
      <c r="BP454" s="37" t="str"/>
      <c r="BQ454" s="37" t="str"/>
      <c r="BR454" s="37" t="str"/>
      <c r="BS454" s="37" t="str"/>
      <c r="BT454" s="37" t="str"/>
      <c r="BU454" s="37" t="str"/>
      <c r="BV454" s="37" t="str"/>
      <c r="BW454" s="37" t="str"/>
      <c r="BX454" s="37" t="str"/>
      <c r="BY454" s="37" t="str"/>
      <c r="BZ454" s="37" t="str"/>
      <c r="CA454" s="37" t="str"/>
      <c r="CB454" s="37" t="str"/>
      <c r="CC454" s="37" t="str"/>
      <c r="CD454" s="37" t="str"/>
      <c r="CE454" s="37" t="str"/>
      <c r="CF454" s="37" t="str"/>
      <c r="CG454" s="37" t="str"/>
      <c r="CH454" s="37" t="str"/>
      <c r="CI454" s="37" t="str"/>
      <c r="CJ454" s="37" t="str"/>
      <c r="CK454" s="37" t="str"/>
      <c r="CL454" s="37" t="str"/>
      <c r="CM454" s="37" t="str"/>
      <c r="CN454" s="37" t="str"/>
      <c r="CO454" s="37" t="str"/>
      <c r="CP454" s="37" t="str"/>
      <c r="CQ454" s="37" t="str"/>
      <c r="CR454" s="37" t="str"/>
      <c r="CS454" s="37" t="str"/>
      <c r="CT454" s="37" t="str"/>
      <c r="CU454" s="37" t="str"/>
      <c r="CV454" s="37" t="str"/>
      <c r="CW454" s="37" t="str"/>
      <c r="CX454" s="37" t="str"/>
      <c r="CY454" s="37" t="str"/>
      <c r="CZ454" s="37" t="str"/>
      <c r="DA454" s="37" t="str"/>
      <c r="DB454" s="37" t="str"/>
      <c r="DC454" s="37" t="str"/>
      <c r="DD454" s="37" t="str"/>
      <c r="DE454" s="37" t="str"/>
      <c r="DF454" s="37" t="str"/>
      <c r="DG454" s="37" t="str"/>
      <c r="DH454" s="37" t="str"/>
      <c r="DI454" s="37" t="str"/>
      <c r="DJ454" s="37" t="str"/>
      <c r="DK454" s="37" t="str"/>
      <c r="DL454" s="37" t="str"/>
      <c r="DM454" s="37" t="str"/>
      <c r="DN454" s="37" t="str"/>
      <c r="DO454" s="37" t="str"/>
      <c r="DP454" s="37" t="str"/>
      <c r="DQ454" s="37" t="str"/>
      <c r="DR454" s="37" t="str"/>
      <c r="DS454" s="37" t="str"/>
      <c r="DT454" s="37" t="str"/>
      <c r="DU454" s="37" t="str"/>
      <c r="DV454" s="37" t="str"/>
      <c r="DW454" s="37" t="str"/>
      <c r="DX454" s="37" t="str"/>
      <c r="DY454" s="37" t="str"/>
      <c r="DZ454" s="37" t="str"/>
      <c r="EA454" s="37" t="str"/>
      <c r="EB454" s="37" t="str"/>
      <c r="EC454" s="37" t="str"/>
      <c r="ED454" s="37" t="str"/>
      <c r="EE454" s="37" t="str"/>
      <c r="EF454" s="37" t="str"/>
      <c r="EG454" s="37" t="str"/>
      <c r="EH454" s="37" t="str"/>
      <c r="EI454" s="37" t="str"/>
      <c r="EJ454" s="37" t="str"/>
      <c r="EK454" s="37" t="str"/>
      <c r="EL454" s="37" t="str"/>
      <c r="EM454" s="37" t="str"/>
    </row>
    <row r="455">
      <c r="B455" s="37" t="str"/>
      <c r="C455" s="37" t="str"/>
      <c r="D455" s="37" t="str"/>
      <c r="E455" s="37" t="str"/>
      <c r="F455" s="37" t="str"/>
      <c r="G455" s="37" t="str"/>
      <c r="H455" s="37" t="str"/>
      <c r="I455" s="37" t="str"/>
      <c r="J455" s="37" t="str"/>
      <c r="K455" s="37" t="str"/>
      <c r="L455" s="37" t="str"/>
      <c r="M455" s="37" t="str"/>
      <c r="N455" s="37" t="str"/>
      <c r="O455" s="37" t="str"/>
      <c r="P455" s="37" t="str"/>
      <c r="Q455" s="37" t="str"/>
      <c r="R455" s="37" t="str"/>
      <c r="S455" s="37" t="str"/>
      <c r="T455" s="37" t="str"/>
      <c r="U455" s="37" t="str"/>
      <c r="V455" s="37" t="str"/>
      <c r="W455" s="37" t="str"/>
      <c r="X455" s="37" t="str"/>
      <c r="Y455" s="37" t="str"/>
      <c r="Z455" s="37" t="str"/>
      <c r="AA455" s="37" t="str"/>
      <c r="AB455" s="37" t="str"/>
      <c r="AC455" s="37" t="str"/>
      <c r="AD455" s="37" t="str"/>
      <c r="AE455" s="37" t="str"/>
      <c r="AF455" s="37" t="str"/>
      <c r="AG455" s="37" t="str"/>
      <c r="AH455" s="37" t="str"/>
      <c r="AI455" s="37" t="str"/>
      <c r="AJ455" s="37" t="str"/>
      <c r="AK455" s="37" t="str"/>
      <c r="AL455" s="37" t="str"/>
      <c r="AM455" s="37" t="str"/>
      <c r="AN455" s="37" t="str"/>
      <c r="AO455" s="37" t="str"/>
      <c r="AP455" s="37" t="str"/>
      <c r="AQ455" s="37" t="str"/>
      <c r="AR455" s="37" t="str"/>
      <c r="AS455" s="37" t="str"/>
      <c r="AT455" s="37" t="str"/>
      <c r="AU455" s="37" t="str"/>
      <c r="AV455" s="37" t="str"/>
      <c r="AW455" s="37" t="str"/>
      <c r="AX455" s="37" t="str"/>
      <c r="AY455" s="37" t="str"/>
      <c r="AZ455" s="37" t="str"/>
      <c r="BA455" s="37" t="str"/>
      <c r="BB455" s="37" t="str"/>
      <c r="BC455" s="37" t="str"/>
      <c r="BD455" s="37" t="str"/>
      <c r="BE455" s="37" t="str"/>
      <c r="BF455" s="37" t="str"/>
      <c r="BG455" s="37" t="str"/>
      <c r="BH455" s="37" t="str"/>
      <c r="BI455" s="37" t="str"/>
      <c r="BJ455" s="37" t="str"/>
      <c r="BK455" s="37" t="str"/>
      <c r="BL455" s="37" t="str"/>
      <c r="BM455" s="37" t="str"/>
      <c r="BN455" s="37" t="str"/>
      <c r="BO455" s="37" t="str"/>
      <c r="BP455" s="37" t="str"/>
      <c r="BQ455" s="37" t="str"/>
      <c r="BR455" s="37" t="str"/>
      <c r="BS455" s="37" t="str"/>
      <c r="BT455" s="37" t="str"/>
      <c r="BU455" s="37" t="str"/>
      <c r="BV455" s="37" t="str"/>
      <c r="BW455" s="37" t="str"/>
      <c r="BX455" s="37" t="str"/>
      <c r="BY455" s="37" t="str"/>
      <c r="BZ455" s="37" t="str"/>
      <c r="CA455" s="37" t="str"/>
      <c r="CB455" s="37" t="str"/>
      <c r="CC455" s="37" t="str"/>
      <c r="CD455" s="37" t="str"/>
      <c r="CE455" s="37" t="str"/>
      <c r="CF455" s="37" t="str"/>
      <c r="CG455" s="37" t="str"/>
      <c r="CH455" s="37" t="str"/>
      <c r="CI455" s="37" t="str"/>
      <c r="CJ455" s="37" t="str"/>
      <c r="CK455" s="37" t="str"/>
      <c r="CL455" s="37" t="str"/>
      <c r="CM455" s="37" t="str"/>
      <c r="CN455" s="37" t="str"/>
      <c r="CO455" s="37" t="str"/>
      <c r="CP455" s="37" t="str"/>
      <c r="CQ455" s="37" t="str"/>
      <c r="CR455" s="37" t="str"/>
      <c r="CS455" s="37" t="str"/>
      <c r="CT455" s="37" t="str"/>
      <c r="CU455" s="37" t="str"/>
      <c r="CV455" s="37" t="str"/>
      <c r="CW455" s="37" t="str"/>
      <c r="CX455" s="37" t="str"/>
      <c r="CY455" s="37" t="str"/>
      <c r="CZ455" s="37" t="str"/>
      <c r="DA455" s="37" t="str"/>
      <c r="DB455" s="37" t="str"/>
      <c r="DC455" s="37" t="str"/>
      <c r="DD455" s="37" t="str"/>
      <c r="DE455" s="37" t="str"/>
      <c r="DF455" s="37" t="str"/>
      <c r="DG455" s="37" t="str"/>
      <c r="DH455" s="37" t="str"/>
      <c r="DI455" s="37" t="str"/>
      <c r="DJ455" s="37" t="str"/>
      <c r="DK455" s="37" t="str"/>
      <c r="DL455" s="37" t="str"/>
      <c r="DM455" s="37" t="str"/>
      <c r="DN455" s="37" t="str"/>
      <c r="DO455" s="37" t="str"/>
      <c r="DP455" s="37" t="str"/>
      <c r="DQ455" s="37" t="str"/>
      <c r="DR455" s="37" t="str"/>
      <c r="DS455" s="37" t="str"/>
      <c r="DT455" s="37" t="str"/>
      <c r="DU455" s="37" t="str"/>
      <c r="DV455" s="37" t="str"/>
      <c r="DW455" s="37" t="str"/>
      <c r="DX455" s="37" t="str"/>
      <c r="DY455" s="37" t="str"/>
      <c r="DZ455" s="37" t="str"/>
      <c r="EA455" s="37" t="str"/>
      <c r="EB455" s="37" t="str"/>
      <c r="EC455" s="37" t="str"/>
      <c r="ED455" s="37" t="str"/>
      <c r="EE455" s="37" t="str"/>
      <c r="EF455" s="37" t="str"/>
      <c r="EG455" s="37" t="str"/>
      <c r="EH455" s="37" t="str"/>
      <c r="EI455" s="37" t="str"/>
      <c r="EJ455" s="37" t="str"/>
      <c r="EK455" s="37" t="str"/>
      <c r="EL455" s="37" t="str"/>
      <c r="EM455" s="37" t="str"/>
    </row>
    <row r="456">
      <c r="B456" s="37" t="str"/>
      <c r="C456" s="37" t="str"/>
      <c r="D456" s="37" t="str"/>
      <c r="E456" s="37" t="str"/>
      <c r="F456" s="37" t="str"/>
      <c r="G456" s="37" t="str"/>
      <c r="H456" s="37" t="str"/>
      <c r="I456" s="37" t="str"/>
      <c r="J456" s="37" t="str"/>
      <c r="K456" s="37" t="str"/>
      <c r="L456" s="37" t="str"/>
      <c r="M456" s="37" t="str"/>
      <c r="N456" s="37" t="str"/>
      <c r="O456" s="37" t="str"/>
      <c r="P456" s="37" t="str"/>
      <c r="Q456" s="37" t="str"/>
      <c r="R456" s="37" t="str"/>
      <c r="S456" s="37" t="str"/>
      <c r="T456" s="37" t="str"/>
      <c r="U456" s="37" t="str"/>
      <c r="V456" s="37" t="str"/>
      <c r="W456" s="37" t="str"/>
      <c r="X456" s="37" t="str"/>
      <c r="Y456" s="37" t="str"/>
      <c r="Z456" s="37" t="str"/>
      <c r="AA456" s="37" t="str"/>
      <c r="AB456" s="37" t="str"/>
      <c r="AC456" s="37" t="str"/>
      <c r="AD456" s="37" t="str"/>
      <c r="AE456" s="37" t="str"/>
      <c r="AF456" s="37" t="str"/>
      <c r="AG456" s="37" t="str"/>
      <c r="AH456" s="37" t="str"/>
      <c r="AI456" s="37" t="str"/>
      <c r="AJ456" s="37" t="str"/>
      <c r="AK456" s="37" t="str"/>
      <c r="AL456" s="37" t="str"/>
      <c r="AM456" s="37" t="str"/>
      <c r="AN456" s="37" t="str"/>
      <c r="AO456" s="37" t="str"/>
      <c r="AP456" s="37" t="str"/>
      <c r="AQ456" s="37" t="str"/>
      <c r="AR456" s="37" t="str"/>
      <c r="AS456" s="37" t="str"/>
      <c r="AT456" s="37" t="str"/>
      <c r="AU456" s="37" t="str"/>
      <c r="AV456" s="37" t="str"/>
      <c r="AW456" s="37" t="str"/>
      <c r="AX456" s="37" t="str"/>
      <c r="AY456" s="37" t="str"/>
      <c r="AZ456" s="37" t="str"/>
      <c r="BA456" s="37" t="str"/>
      <c r="BB456" s="37" t="str"/>
      <c r="BC456" s="37" t="str"/>
      <c r="BD456" s="37" t="str"/>
      <c r="BE456" s="37" t="str"/>
      <c r="BF456" s="37" t="str"/>
      <c r="BG456" s="37" t="str"/>
      <c r="BH456" s="37" t="str"/>
      <c r="BI456" s="37" t="str"/>
      <c r="BJ456" s="37" t="str"/>
      <c r="BK456" s="37" t="str"/>
      <c r="BL456" s="37" t="str"/>
      <c r="BM456" s="37" t="str"/>
      <c r="BN456" s="37" t="str"/>
      <c r="BO456" s="37" t="str"/>
      <c r="BP456" s="37" t="str"/>
      <c r="BQ456" s="37" t="str"/>
      <c r="BR456" s="37" t="str"/>
      <c r="BS456" s="37" t="str"/>
      <c r="BT456" s="37" t="str"/>
      <c r="BU456" s="37" t="str"/>
      <c r="BV456" s="37" t="str"/>
      <c r="BW456" s="37" t="str"/>
      <c r="BX456" s="37" t="str"/>
      <c r="BY456" s="37" t="str"/>
      <c r="BZ456" s="37" t="str"/>
      <c r="CA456" s="37" t="str"/>
      <c r="CB456" s="37" t="str"/>
      <c r="CC456" s="37" t="str"/>
      <c r="CD456" s="37" t="str"/>
      <c r="CE456" s="37" t="str"/>
      <c r="CF456" s="37" t="str"/>
      <c r="CG456" s="37" t="str"/>
      <c r="CH456" s="37" t="str"/>
      <c r="CI456" s="37" t="str"/>
      <c r="CJ456" s="37" t="str"/>
      <c r="CK456" s="37" t="str"/>
      <c r="CL456" s="37" t="str"/>
      <c r="CM456" s="37" t="str"/>
      <c r="CN456" s="37" t="str"/>
      <c r="CO456" s="37" t="str"/>
      <c r="CP456" s="37" t="str"/>
      <c r="CQ456" s="37" t="str"/>
      <c r="CR456" s="37" t="str"/>
      <c r="CS456" s="37" t="str"/>
      <c r="CT456" s="37" t="str"/>
      <c r="CU456" s="37" t="str"/>
      <c r="CV456" s="37" t="str"/>
      <c r="CW456" s="37" t="str"/>
      <c r="CX456" s="37" t="str"/>
      <c r="CY456" s="37" t="str"/>
      <c r="CZ456" s="37" t="str"/>
      <c r="DA456" s="37" t="str"/>
      <c r="DB456" s="37" t="str"/>
      <c r="DC456" s="37" t="str"/>
      <c r="DD456" s="37" t="str"/>
      <c r="DE456" s="37" t="str"/>
      <c r="DF456" s="37" t="str"/>
      <c r="DG456" s="37" t="str"/>
      <c r="DH456" s="37" t="str"/>
      <c r="DI456" s="37" t="str"/>
      <c r="DJ456" s="37" t="str"/>
      <c r="DK456" s="37" t="str"/>
      <c r="DL456" s="37" t="str"/>
      <c r="DM456" s="37" t="str"/>
      <c r="DN456" s="37" t="str"/>
      <c r="DO456" s="37" t="str"/>
      <c r="DP456" s="37" t="str"/>
      <c r="DQ456" s="37" t="str"/>
      <c r="DR456" s="37" t="str"/>
      <c r="DS456" s="37" t="str"/>
      <c r="DT456" s="37" t="str"/>
      <c r="DU456" s="37" t="str"/>
      <c r="DV456" s="37" t="str"/>
      <c r="DW456" s="37" t="str"/>
      <c r="DX456" s="37" t="str"/>
      <c r="DY456" s="37" t="str"/>
      <c r="DZ456" s="37" t="str"/>
      <c r="EA456" s="37" t="str"/>
      <c r="EB456" s="37" t="str"/>
      <c r="EC456" s="37" t="str"/>
      <c r="ED456" s="37" t="str"/>
      <c r="EE456" s="37" t="str"/>
      <c r="EF456" s="37" t="str"/>
      <c r="EG456" s="37" t="str"/>
      <c r="EH456" s="37" t="str"/>
      <c r="EI456" s="37" t="str"/>
      <c r="EJ456" s="37" t="str"/>
      <c r="EK456" s="37" t="str"/>
      <c r="EL456" s="37" t="str"/>
      <c r="EM456" s="37" t="str"/>
    </row>
    <row r="457">
      <c r="B457" s="37" t="str"/>
      <c r="C457" s="37" t="str"/>
      <c r="D457" s="37" t="str"/>
      <c r="E457" s="37" t="str"/>
      <c r="F457" s="37" t="str"/>
      <c r="G457" s="37" t="str"/>
      <c r="H457" s="37" t="str"/>
      <c r="I457" s="37" t="str"/>
      <c r="J457" s="37" t="str"/>
      <c r="K457" s="37" t="str"/>
      <c r="L457" s="37" t="str"/>
      <c r="M457" s="37" t="str"/>
      <c r="N457" s="37" t="str"/>
      <c r="O457" s="37" t="str"/>
      <c r="P457" s="37" t="str"/>
      <c r="Q457" s="37" t="str"/>
      <c r="R457" s="37" t="str"/>
      <c r="S457" s="37" t="str"/>
      <c r="T457" s="37" t="str"/>
      <c r="U457" s="37" t="str"/>
      <c r="V457" s="37" t="str"/>
      <c r="W457" s="37" t="str"/>
      <c r="X457" s="37" t="str"/>
      <c r="Y457" s="37" t="str"/>
      <c r="Z457" s="37" t="str"/>
      <c r="AA457" s="37" t="str"/>
      <c r="AB457" s="37" t="str"/>
      <c r="AC457" s="37" t="str"/>
      <c r="AD457" s="37" t="str"/>
      <c r="AE457" s="37" t="str"/>
      <c r="AF457" s="37" t="str"/>
      <c r="AG457" s="37" t="str"/>
      <c r="AH457" s="37" t="str"/>
      <c r="AI457" s="37" t="str"/>
      <c r="AJ457" s="37" t="str"/>
      <c r="AK457" s="37" t="str"/>
      <c r="AL457" s="37" t="str"/>
      <c r="AM457" s="37" t="str"/>
      <c r="AN457" s="37" t="str"/>
      <c r="AO457" s="37" t="str"/>
      <c r="AP457" s="37" t="str"/>
      <c r="AQ457" s="37" t="str"/>
      <c r="AR457" s="37" t="str"/>
      <c r="AS457" s="37" t="str"/>
      <c r="AT457" s="37" t="str"/>
      <c r="AU457" s="37" t="str"/>
      <c r="AV457" s="37" t="str"/>
      <c r="AW457" s="37" t="str"/>
      <c r="AX457" s="37" t="str"/>
      <c r="AY457" s="37" t="str"/>
      <c r="AZ457" s="37" t="str"/>
      <c r="BA457" s="37" t="str"/>
      <c r="BB457" s="37" t="str"/>
      <c r="BC457" s="37" t="str"/>
      <c r="BD457" s="37" t="str"/>
      <c r="BE457" s="37" t="str"/>
      <c r="BF457" s="37" t="str"/>
      <c r="BG457" s="37" t="str"/>
      <c r="BH457" s="37" t="str"/>
      <c r="BI457" s="37" t="str"/>
      <c r="BJ457" s="37" t="str"/>
      <c r="BK457" s="37" t="str"/>
      <c r="BL457" s="37" t="str"/>
      <c r="BM457" s="37" t="str"/>
      <c r="BN457" s="37" t="str"/>
      <c r="BO457" s="37" t="str"/>
      <c r="BP457" s="37" t="str"/>
      <c r="BQ457" s="37" t="str"/>
      <c r="BR457" s="37" t="str"/>
      <c r="BS457" s="37" t="str"/>
      <c r="BT457" s="37" t="str"/>
      <c r="BU457" s="37" t="str"/>
      <c r="BV457" s="37" t="str"/>
      <c r="BW457" s="37" t="str"/>
      <c r="BX457" s="37" t="str"/>
      <c r="BY457" s="37" t="str"/>
      <c r="BZ457" s="37" t="str"/>
      <c r="CA457" s="37" t="str"/>
      <c r="CB457" s="37" t="str"/>
      <c r="CC457" s="37" t="str"/>
      <c r="CD457" s="37" t="str"/>
      <c r="CE457" s="37" t="str"/>
      <c r="CF457" s="37" t="str"/>
      <c r="CG457" s="37" t="str"/>
      <c r="CH457" s="37" t="str"/>
      <c r="CI457" s="37" t="str"/>
      <c r="CJ457" s="37" t="str"/>
      <c r="CK457" s="37" t="str"/>
      <c r="CL457" s="37" t="str"/>
      <c r="CM457" s="37" t="str"/>
      <c r="CN457" s="37" t="str"/>
      <c r="CO457" s="37" t="str"/>
      <c r="CP457" s="37" t="str"/>
      <c r="CQ457" s="37" t="str"/>
      <c r="CR457" s="37" t="str"/>
      <c r="CS457" s="37" t="str"/>
      <c r="CT457" s="37" t="str"/>
      <c r="CU457" s="37" t="str"/>
      <c r="CV457" s="37" t="str"/>
      <c r="CW457" s="37" t="str"/>
      <c r="CX457" s="37" t="str"/>
      <c r="CY457" s="37" t="str"/>
      <c r="CZ457" s="37" t="str"/>
      <c r="DA457" s="37" t="str"/>
      <c r="DB457" s="37" t="str"/>
      <c r="DC457" s="37" t="str"/>
      <c r="DD457" s="37" t="str"/>
      <c r="DE457" s="37" t="str"/>
      <c r="DF457" s="37" t="str"/>
      <c r="DG457" s="37" t="str"/>
      <c r="DH457" s="37" t="str"/>
      <c r="DI457" s="37" t="str"/>
      <c r="DJ457" s="37" t="str"/>
      <c r="DK457" s="37" t="str"/>
      <c r="DL457" s="37" t="str"/>
      <c r="DM457" s="37" t="str"/>
      <c r="DN457" s="37" t="str"/>
      <c r="DO457" s="37" t="str"/>
      <c r="DP457" s="37" t="str"/>
      <c r="DQ457" s="37" t="str"/>
      <c r="DR457" s="37" t="str"/>
      <c r="DS457" s="37" t="str"/>
      <c r="DT457" s="37" t="str"/>
      <c r="DU457" s="37" t="str"/>
      <c r="DV457" s="37" t="str"/>
      <c r="DW457" s="37" t="str"/>
      <c r="DX457" s="37" t="str"/>
      <c r="DY457" s="37" t="str"/>
      <c r="DZ457" s="37" t="str"/>
      <c r="EA457" s="37" t="str"/>
      <c r="EB457" s="37" t="str"/>
      <c r="EC457" s="37" t="str"/>
      <c r="ED457" s="37" t="str"/>
      <c r="EE457" s="37" t="str"/>
      <c r="EF457" s="37" t="str"/>
      <c r="EG457" s="37" t="str"/>
      <c r="EH457" s="37" t="str"/>
      <c r="EI457" s="37" t="str"/>
      <c r="EJ457" s="37" t="str"/>
      <c r="EK457" s="37" t="str"/>
      <c r="EL457" s="37" t="str"/>
      <c r="EM457" s="37" t="str"/>
    </row>
    <row r="458">
      <c r="B458" s="37" t="str"/>
      <c r="C458" s="37" t="str"/>
      <c r="D458" s="37" t="str"/>
      <c r="E458" s="37" t="str"/>
      <c r="F458" s="37" t="str"/>
      <c r="G458" s="37" t="str"/>
      <c r="H458" s="37" t="str"/>
      <c r="I458" s="37" t="str"/>
      <c r="J458" s="37" t="str"/>
      <c r="K458" s="37" t="str"/>
      <c r="L458" s="37" t="str"/>
      <c r="M458" s="37" t="str"/>
      <c r="N458" s="37" t="str"/>
      <c r="O458" s="37" t="str"/>
      <c r="P458" s="37" t="str"/>
      <c r="Q458" s="37" t="str"/>
      <c r="R458" s="37" t="str"/>
      <c r="S458" s="37" t="str"/>
      <c r="T458" s="37" t="str"/>
      <c r="U458" s="37" t="str"/>
      <c r="V458" s="37" t="str"/>
      <c r="W458" s="37" t="str"/>
      <c r="X458" s="37" t="str"/>
      <c r="Y458" s="37" t="str"/>
      <c r="Z458" s="37" t="str"/>
      <c r="AA458" s="37" t="str"/>
      <c r="AB458" s="37" t="str"/>
      <c r="AC458" s="37" t="str"/>
      <c r="AD458" s="37" t="str"/>
      <c r="AE458" s="37" t="str"/>
      <c r="AF458" s="37" t="str"/>
      <c r="AG458" s="37" t="str"/>
      <c r="AH458" s="37" t="str"/>
      <c r="AI458" s="37" t="str"/>
      <c r="AJ458" s="37" t="str"/>
      <c r="AK458" s="37" t="str"/>
      <c r="AL458" s="37" t="str"/>
      <c r="AM458" s="37" t="str"/>
      <c r="AN458" s="37" t="str"/>
      <c r="AO458" s="37" t="str"/>
      <c r="AP458" s="37" t="str"/>
      <c r="AQ458" s="37" t="str"/>
      <c r="AR458" s="37" t="str"/>
      <c r="AS458" s="37" t="str"/>
      <c r="AT458" s="37" t="str"/>
      <c r="AU458" s="37" t="str"/>
      <c r="AV458" s="37" t="str"/>
      <c r="AW458" s="37" t="str"/>
      <c r="AX458" s="37" t="str"/>
      <c r="AY458" s="37" t="str"/>
      <c r="AZ458" s="37" t="str"/>
      <c r="BA458" s="37" t="str"/>
      <c r="BB458" s="37" t="str"/>
      <c r="BC458" s="37" t="str"/>
      <c r="BD458" s="37" t="str"/>
      <c r="BE458" s="37" t="str"/>
      <c r="BF458" s="37" t="str"/>
      <c r="BG458" s="37" t="str"/>
      <c r="BH458" s="37" t="str"/>
      <c r="BI458" s="37" t="str"/>
      <c r="BJ458" s="37" t="str"/>
      <c r="BK458" s="37" t="str"/>
      <c r="BL458" s="37" t="str"/>
      <c r="BM458" s="37" t="str"/>
      <c r="BN458" s="37" t="str"/>
      <c r="BO458" s="37" t="str"/>
      <c r="BP458" s="37" t="str"/>
      <c r="BQ458" s="37" t="str"/>
      <c r="BR458" s="37" t="str"/>
      <c r="BS458" s="37" t="str"/>
      <c r="BT458" s="37" t="str"/>
      <c r="BU458" s="37" t="str"/>
      <c r="BV458" s="37" t="str"/>
      <c r="BW458" s="37" t="str"/>
      <c r="BX458" s="37" t="str"/>
      <c r="BY458" s="37" t="str"/>
      <c r="BZ458" s="37" t="str"/>
      <c r="CA458" s="37" t="str"/>
      <c r="CB458" s="37" t="str"/>
      <c r="CC458" s="37" t="str"/>
      <c r="CD458" s="37" t="str"/>
      <c r="CE458" s="37" t="str"/>
      <c r="CF458" s="37" t="str"/>
      <c r="CG458" s="37" t="str"/>
      <c r="CH458" s="37" t="str"/>
      <c r="CI458" s="37" t="str"/>
      <c r="CJ458" s="37" t="str"/>
      <c r="CK458" s="37" t="str"/>
      <c r="CL458" s="37" t="str"/>
      <c r="CM458" s="37" t="str"/>
      <c r="CN458" s="37" t="str"/>
      <c r="CO458" s="37" t="str"/>
      <c r="CP458" s="37" t="str"/>
      <c r="CQ458" s="37" t="str"/>
      <c r="CR458" s="37" t="str"/>
      <c r="CS458" s="37" t="str"/>
      <c r="CT458" s="37" t="str"/>
      <c r="CU458" s="37" t="str"/>
      <c r="CV458" s="37" t="str"/>
      <c r="CW458" s="37" t="str"/>
      <c r="CX458" s="37" t="str"/>
      <c r="CY458" s="37" t="str"/>
      <c r="CZ458" s="37" t="str"/>
      <c r="DA458" s="37" t="str"/>
      <c r="DB458" s="37" t="str"/>
      <c r="DC458" s="37" t="str"/>
      <c r="DD458" s="37" t="str"/>
      <c r="DE458" s="37" t="str"/>
      <c r="DF458" s="37" t="str"/>
      <c r="DG458" s="37" t="str"/>
      <c r="DH458" s="37" t="str"/>
      <c r="DI458" s="37" t="str"/>
      <c r="DJ458" s="37" t="str"/>
      <c r="DK458" s="37" t="str"/>
      <c r="DL458" s="37" t="str"/>
      <c r="DM458" s="37" t="str"/>
      <c r="DN458" s="37" t="str"/>
      <c r="DO458" s="37" t="str"/>
      <c r="DP458" s="37" t="str"/>
      <c r="DQ458" s="37" t="str"/>
      <c r="DR458" s="37" t="str"/>
      <c r="DS458" s="37" t="str"/>
      <c r="DT458" s="37" t="str"/>
      <c r="DU458" s="37" t="str"/>
      <c r="DV458" s="37" t="str"/>
      <c r="DW458" s="37" t="str"/>
      <c r="DX458" s="37" t="str"/>
      <c r="DY458" s="37" t="str"/>
      <c r="DZ458" s="37" t="str"/>
      <c r="EA458" s="37" t="str"/>
      <c r="EB458" s="37" t="str"/>
      <c r="EC458" s="37" t="str"/>
      <c r="ED458" s="37" t="str"/>
      <c r="EE458" s="37" t="str"/>
      <c r="EF458" s="37" t="str"/>
      <c r="EG458" s="37" t="str"/>
      <c r="EH458" s="37" t="str"/>
      <c r="EI458" s="37" t="str"/>
      <c r="EJ458" s="37" t="str"/>
      <c r="EK458" s="37" t="str"/>
      <c r="EL458" s="37" t="str"/>
      <c r="EM458" s="37" t="str"/>
    </row>
    <row r="459">
      <c r="B459" s="37" t="str"/>
      <c r="C459" s="37" t="str"/>
      <c r="D459" s="37" t="str"/>
      <c r="E459" s="37" t="str"/>
      <c r="F459" s="37" t="str"/>
      <c r="G459" s="37" t="str"/>
      <c r="H459" s="37" t="str"/>
      <c r="I459" s="37" t="str"/>
      <c r="J459" s="37" t="str"/>
      <c r="K459" s="37" t="str"/>
      <c r="L459" s="37" t="str"/>
      <c r="M459" s="37" t="str"/>
      <c r="N459" s="37" t="str"/>
      <c r="O459" s="37" t="str"/>
      <c r="P459" s="37" t="str"/>
      <c r="Q459" s="37" t="str"/>
      <c r="R459" s="37" t="str"/>
      <c r="S459" s="37" t="str"/>
      <c r="T459" s="37" t="str"/>
      <c r="U459" s="37" t="str"/>
      <c r="V459" s="37" t="str"/>
      <c r="W459" s="37" t="str"/>
      <c r="X459" s="37" t="str"/>
      <c r="Y459" s="37" t="str"/>
      <c r="Z459" s="37" t="str"/>
      <c r="AA459" s="37" t="str"/>
      <c r="AB459" s="37" t="str"/>
      <c r="AC459" s="37" t="str"/>
      <c r="AD459" s="37" t="str"/>
      <c r="AE459" s="37" t="str"/>
      <c r="AF459" s="37" t="str"/>
      <c r="AG459" s="37" t="str"/>
      <c r="AH459" s="37" t="str"/>
      <c r="AI459" s="37" t="str"/>
      <c r="AJ459" s="37" t="str"/>
      <c r="AK459" s="37" t="str"/>
      <c r="AL459" s="37" t="str"/>
      <c r="AM459" s="37" t="str"/>
      <c r="AN459" s="37" t="str"/>
      <c r="AO459" s="37" t="str"/>
      <c r="AP459" s="37" t="str"/>
      <c r="AQ459" s="37" t="str"/>
      <c r="AR459" s="37" t="str"/>
      <c r="AS459" s="37" t="str"/>
      <c r="AT459" s="37" t="str"/>
      <c r="AU459" s="37" t="str"/>
      <c r="AV459" s="37" t="str"/>
      <c r="AW459" s="37" t="str"/>
      <c r="AX459" s="37" t="str"/>
      <c r="AY459" s="37" t="str"/>
      <c r="AZ459" s="37" t="str"/>
      <c r="BA459" s="37" t="str"/>
      <c r="BB459" s="37" t="str"/>
      <c r="BC459" s="37" t="str"/>
      <c r="BD459" s="37" t="str"/>
      <c r="BE459" s="37" t="str"/>
      <c r="BF459" s="37" t="str"/>
      <c r="BG459" s="37" t="str"/>
      <c r="BH459" s="37" t="str"/>
      <c r="BI459" s="37" t="str"/>
      <c r="BJ459" s="37" t="str"/>
      <c r="BK459" s="37" t="str"/>
      <c r="BL459" s="37" t="str"/>
      <c r="BM459" s="37" t="str"/>
      <c r="BN459" s="37" t="str"/>
      <c r="BO459" s="37" t="str"/>
      <c r="BP459" s="37" t="str"/>
      <c r="BQ459" s="37" t="str"/>
      <c r="BR459" s="37" t="str"/>
      <c r="BS459" s="37" t="str"/>
      <c r="BT459" s="37" t="str"/>
      <c r="BU459" s="37" t="str"/>
      <c r="BV459" s="37" t="str"/>
      <c r="BW459" s="37" t="str"/>
      <c r="BX459" s="37" t="str"/>
      <c r="BY459" s="37" t="str"/>
      <c r="BZ459" s="37" t="str"/>
      <c r="CA459" s="37" t="str"/>
      <c r="CB459" s="37" t="str"/>
      <c r="CC459" s="37" t="str"/>
      <c r="CD459" s="37" t="str"/>
      <c r="CE459" s="37" t="str"/>
      <c r="CF459" s="37" t="str"/>
      <c r="CG459" s="37" t="str"/>
      <c r="CH459" s="37" t="str"/>
      <c r="CI459" s="37" t="str"/>
      <c r="CJ459" s="37" t="str"/>
      <c r="CK459" s="37" t="str"/>
      <c r="CL459" s="37" t="str"/>
      <c r="CM459" s="37" t="str"/>
      <c r="CN459" s="37" t="str"/>
      <c r="CO459" s="37" t="str"/>
      <c r="CP459" s="37" t="str"/>
      <c r="CQ459" s="37" t="str"/>
      <c r="CR459" s="37" t="str"/>
      <c r="CS459" s="37" t="str"/>
      <c r="CT459" s="37" t="str"/>
      <c r="CU459" s="37" t="str"/>
      <c r="CV459" s="37" t="str"/>
      <c r="CW459" s="37" t="str"/>
      <c r="CX459" s="37" t="str"/>
      <c r="CY459" s="37" t="str"/>
      <c r="CZ459" s="37" t="str"/>
      <c r="DA459" s="37" t="str"/>
      <c r="DB459" s="37" t="str"/>
      <c r="DC459" s="37" t="str"/>
      <c r="DD459" s="37" t="str"/>
      <c r="DE459" s="37" t="str"/>
      <c r="DF459" s="37" t="str"/>
      <c r="DG459" s="37" t="str"/>
      <c r="DH459" s="37" t="str"/>
      <c r="DI459" s="37" t="str"/>
      <c r="DJ459" s="37" t="str"/>
      <c r="DK459" s="37" t="str"/>
      <c r="DL459" s="37" t="str"/>
      <c r="DM459" s="37" t="str"/>
      <c r="DN459" s="37" t="str"/>
      <c r="DO459" s="37" t="str"/>
      <c r="DP459" s="37" t="str"/>
      <c r="DQ459" s="37" t="str"/>
      <c r="DR459" s="37" t="str"/>
      <c r="DS459" s="37" t="str"/>
      <c r="DT459" s="37" t="str"/>
      <c r="DU459" s="37" t="str"/>
      <c r="DV459" s="37" t="str"/>
      <c r="DW459" s="37" t="str"/>
      <c r="DX459" s="37" t="str"/>
      <c r="DY459" s="37" t="str"/>
      <c r="DZ459" s="37" t="str"/>
      <c r="EA459" s="37" t="str"/>
      <c r="EB459" s="37" t="str"/>
      <c r="EC459" s="37" t="str"/>
      <c r="ED459" s="37" t="str"/>
      <c r="EE459" s="37" t="str"/>
      <c r="EF459" s="37" t="str"/>
      <c r="EG459" s="37" t="str"/>
      <c r="EH459" s="37" t="str"/>
      <c r="EI459" s="37" t="str"/>
      <c r="EJ459" s="37" t="str"/>
      <c r="EK459" s="37" t="str"/>
      <c r="EL459" s="37" t="str"/>
      <c r="EM459" s="37" t="str"/>
    </row>
    <row r="460">
      <c r="B460" s="37" t="str"/>
      <c r="C460" s="37" t="str"/>
      <c r="D460" s="37" t="str"/>
      <c r="E460" s="37" t="str"/>
      <c r="F460" s="37" t="str"/>
      <c r="G460" s="37" t="str"/>
      <c r="H460" s="37" t="str"/>
      <c r="I460" s="37" t="str"/>
      <c r="J460" s="37" t="str"/>
      <c r="K460" s="37" t="str"/>
      <c r="L460" s="37" t="str"/>
      <c r="M460" s="37" t="str"/>
      <c r="N460" s="37" t="str"/>
      <c r="O460" s="37" t="str"/>
      <c r="P460" s="37" t="str"/>
      <c r="Q460" s="37" t="str"/>
      <c r="R460" s="37" t="str"/>
      <c r="S460" s="37" t="str"/>
      <c r="T460" s="37" t="str"/>
      <c r="U460" s="37" t="str"/>
      <c r="V460" s="37" t="str"/>
      <c r="W460" s="37" t="str"/>
      <c r="X460" s="37" t="str"/>
      <c r="Y460" s="37" t="str"/>
      <c r="Z460" s="37" t="str"/>
      <c r="AA460" s="37" t="str"/>
      <c r="AB460" s="37" t="str"/>
      <c r="AC460" s="37" t="str"/>
      <c r="AD460" s="37" t="str"/>
      <c r="AE460" s="37" t="str"/>
      <c r="AF460" s="37" t="str"/>
      <c r="AG460" s="37" t="str"/>
      <c r="AH460" s="37" t="str"/>
      <c r="AI460" s="37" t="str"/>
      <c r="AJ460" s="37" t="str"/>
      <c r="AK460" s="37" t="str"/>
      <c r="AL460" s="37" t="str"/>
      <c r="AM460" s="37" t="str"/>
      <c r="AN460" s="37" t="str"/>
      <c r="AO460" s="37" t="str"/>
      <c r="AP460" s="37" t="str"/>
      <c r="AQ460" s="37" t="str"/>
      <c r="AR460" s="37" t="str"/>
      <c r="AS460" s="37" t="str"/>
      <c r="AT460" s="37" t="str"/>
      <c r="AU460" s="37" t="str"/>
      <c r="AV460" s="37" t="str"/>
      <c r="AW460" s="37" t="str"/>
      <c r="AX460" s="37" t="str"/>
      <c r="AY460" s="37" t="str"/>
      <c r="AZ460" s="37" t="str"/>
      <c r="BA460" s="37" t="str"/>
      <c r="BB460" s="37" t="str"/>
      <c r="BC460" s="37" t="str"/>
      <c r="BD460" s="37" t="str"/>
      <c r="BE460" s="37" t="str"/>
      <c r="BF460" s="37" t="str"/>
      <c r="BG460" s="37" t="str"/>
      <c r="BH460" s="37" t="str"/>
      <c r="BI460" s="37" t="str"/>
      <c r="BJ460" s="37" t="str"/>
      <c r="BK460" s="37" t="str"/>
      <c r="BL460" s="37" t="str"/>
      <c r="BM460" s="37" t="str"/>
      <c r="BN460" s="37" t="str"/>
      <c r="BO460" s="37" t="str"/>
      <c r="BP460" s="37" t="str"/>
      <c r="BQ460" s="37" t="str"/>
      <c r="BR460" s="37" t="str"/>
      <c r="BS460" s="37" t="str"/>
      <c r="BT460" s="37" t="str"/>
      <c r="BU460" s="37" t="str"/>
      <c r="BV460" s="37" t="str"/>
      <c r="BW460" s="37" t="str"/>
      <c r="BX460" s="37" t="str"/>
      <c r="BY460" s="37" t="str"/>
      <c r="BZ460" s="37" t="str"/>
      <c r="CA460" s="37" t="str"/>
      <c r="CB460" s="37" t="str"/>
      <c r="CC460" s="37" t="str"/>
      <c r="CD460" s="37" t="str"/>
      <c r="CE460" s="37" t="str"/>
      <c r="CF460" s="37" t="str"/>
      <c r="CG460" s="37" t="str"/>
      <c r="CH460" s="37" t="str"/>
      <c r="CI460" s="37" t="str"/>
      <c r="CJ460" s="37" t="str"/>
      <c r="CK460" s="37" t="str"/>
      <c r="CL460" s="37" t="str"/>
      <c r="CM460" s="37" t="str"/>
      <c r="CN460" s="37" t="str"/>
      <c r="CO460" s="37" t="str"/>
      <c r="CP460" s="37" t="str"/>
      <c r="CQ460" s="37" t="str"/>
      <c r="CR460" s="37" t="str"/>
      <c r="CS460" s="37" t="str"/>
      <c r="CT460" s="37" t="str"/>
      <c r="CU460" s="37" t="str"/>
      <c r="CV460" s="37" t="str"/>
      <c r="CW460" s="37" t="str"/>
      <c r="CX460" s="37" t="str"/>
      <c r="CY460" s="37" t="str"/>
      <c r="CZ460" s="37" t="str"/>
      <c r="DA460" s="37" t="str"/>
      <c r="DB460" s="37" t="str"/>
      <c r="DC460" s="37" t="str"/>
      <c r="DD460" s="37" t="str"/>
      <c r="DE460" s="37" t="str"/>
      <c r="DF460" s="37" t="str"/>
      <c r="DG460" s="37" t="str"/>
      <c r="DH460" s="37" t="str"/>
      <c r="DI460" s="37" t="str"/>
      <c r="DJ460" s="37" t="str"/>
      <c r="DK460" s="37" t="str"/>
      <c r="DL460" s="37" t="str"/>
      <c r="DM460" s="37" t="str"/>
      <c r="DN460" s="37" t="str"/>
      <c r="DO460" s="37" t="str"/>
      <c r="DP460" s="37" t="str"/>
      <c r="DQ460" s="37" t="str"/>
      <c r="DR460" s="37" t="str"/>
      <c r="DS460" s="37" t="str"/>
      <c r="DT460" s="37" t="str"/>
      <c r="DU460" s="37" t="str"/>
      <c r="DV460" s="37" t="str"/>
      <c r="DW460" s="37" t="str"/>
      <c r="DX460" s="37" t="str"/>
      <c r="DY460" s="37" t="str"/>
      <c r="DZ460" s="37" t="str"/>
      <c r="EA460" s="37" t="str"/>
      <c r="EB460" s="37" t="str"/>
      <c r="EC460" s="37" t="str"/>
      <c r="ED460" s="37" t="str"/>
      <c r="EE460" s="37" t="str"/>
      <c r="EF460" s="37" t="str"/>
      <c r="EG460" s="37" t="str"/>
      <c r="EH460" s="37" t="str"/>
      <c r="EI460" s="37" t="str"/>
      <c r="EJ460" s="37" t="str"/>
      <c r="EK460" s="37" t="str"/>
      <c r="EL460" s="37" t="str"/>
      <c r="EM460" s="37" t="str"/>
    </row>
    <row r="461">
      <c r="B461" s="37" t="str"/>
      <c r="C461" s="37" t="str"/>
      <c r="D461" s="37" t="str"/>
      <c r="E461" s="37" t="str"/>
      <c r="F461" s="37" t="str"/>
      <c r="G461" s="37" t="str"/>
      <c r="H461" s="37" t="str"/>
      <c r="I461" s="37" t="str"/>
      <c r="J461" s="37" t="str"/>
      <c r="K461" s="37" t="str"/>
      <c r="L461" s="37" t="str"/>
      <c r="M461" s="37" t="str"/>
      <c r="N461" s="37" t="str"/>
      <c r="O461" s="37" t="str"/>
      <c r="P461" s="37" t="str"/>
      <c r="Q461" s="37" t="str"/>
      <c r="R461" s="37" t="str"/>
      <c r="S461" s="37" t="str"/>
      <c r="T461" s="37" t="str"/>
      <c r="U461" s="37" t="str"/>
      <c r="V461" s="37" t="str"/>
      <c r="W461" s="37" t="str"/>
      <c r="X461" s="37" t="str"/>
      <c r="Y461" s="37" t="str"/>
      <c r="Z461" s="37" t="str"/>
      <c r="AA461" s="37" t="str"/>
      <c r="AB461" s="37" t="str"/>
      <c r="AC461" s="37" t="str"/>
      <c r="AD461" s="37" t="str"/>
      <c r="AE461" s="37" t="str"/>
      <c r="AF461" s="37" t="str"/>
      <c r="AG461" s="37" t="str"/>
      <c r="AH461" s="37" t="str"/>
      <c r="AI461" s="37" t="str"/>
      <c r="AJ461" s="37" t="str"/>
      <c r="AK461" s="37" t="str"/>
      <c r="AL461" s="37" t="str"/>
      <c r="AM461" s="37" t="str"/>
      <c r="AN461" s="37" t="str"/>
      <c r="AO461" s="37" t="str"/>
      <c r="AP461" s="37" t="str"/>
      <c r="AQ461" s="37" t="str"/>
      <c r="AR461" s="37" t="str"/>
      <c r="AS461" s="37" t="str"/>
      <c r="AT461" s="37" t="str"/>
      <c r="AU461" s="37" t="str"/>
      <c r="AV461" s="37" t="str"/>
      <c r="AW461" s="37" t="str"/>
      <c r="AX461" s="37" t="str"/>
      <c r="AY461" s="37" t="str"/>
      <c r="AZ461" s="37" t="str"/>
      <c r="BA461" s="37" t="str"/>
      <c r="BB461" s="37" t="str"/>
      <c r="BC461" s="37" t="str"/>
      <c r="BD461" s="37" t="str"/>
      <c r="BE461" s="37" t="str"/>
      <c r="BF461" s="37" t="str"/>
      <c r="BG461" s="37" t="str"/>
      <c r="BH461" s="37" t="str"/>
      <c r="BI461" s="37" t="str"/>
      <c r="BJ461" s="37" t="str"/>
      <c r="BK461" s="37" t="str"/>
      <c r="BL461" s="37" t="str"/>
      <c r="BM461" s="37" t="str"/>
      <c r="BN461" s="37" t="str"/>
      <c r="BO461" s="37" t="str"/>
      <c r="BP461" s="37" t="str"/>
      <c r="BQ461" s="37" t="str"/>
      <c r="BR461" s="37" t="str"/>
      <c r="BS461" s="37" t="str"/>
      <c r="BT461" s="37" t="str"/>
      <c r="BU461" s="37" t="str"/>
      <c r="BV461" s="37" t="str"/>
      <c r="BW461" s="37" t="str"/>
      <c r="BX461" s="37" t="str"/>
      <c r="BY461" s="37" t="str"/>
      <c r="BZ461" s="37" t="str"/>
      <c r="CA461" s="37" t="str"/>
      <c r="CB461" s="37" t="str"/>
      <c r="CC461" s="37" t="str"/>
      <c r="CD461" s="37" t="str"/>
      <c r="CE461" s="37" t="str"/>
      <c r="CF461" s="37" t="str"/>
      <c r="CG461" s="37" t="str"/>
      <c r="CH461" s="37" t="str"/>
      <c r="CI461" s="37" t="str"/>
      <c r="CJ461" s="37" t="str"/>
      <c r="CK461" s="37" t="str"/>
      <c r="CL461" s="37" t="str"/>
      <c r="CM461" s="37" t="str"/>
      <c r="CN461" s="37" t="str"/>
      <c r="CO461" s="37" t="str"/>
      <c r="CP461" s="37" t="str"/>
      <c r="CQ461" s="37" t="str"/>
      <c r="CR461" s="37" t="str"/>
      <c r="CS461" s="37" t="str"/>
      <c r="CT461" s="37" t="str"/>
      <c r="CU461" s="37" t="str"/>
      <c r="CV461" s="37" t="str"/>
      <c r="CW461" s="37" t="str"/>
      <c r="CX461" s="37" t="str"/>
      <c r="CY461" s="37" t="str"/>
      <c r="CZ461" s="37" t="str"/>
      <c r="DA461" s="37" t="str"/>
      <c r="DB461" s="37" t="str"/>
      <c r="DC461" s="37" t="str"/>
      <c r="DD461" s="37" t="str"/>
      <c r="DE461" s="37" t="str"/>
      <c r="DF461" s="37" t="str"/>
      <c r="DG461" s="37" t="str"/>
      <c r="DH461" s="37" t="str"/>
      <c r="DI461" s="37" t="str"/>
      <c r="DJ461" s="37" t="str"/>
      <c r="DK461" s="37" t="str"/>
      <c r="DL461" s="37" t="str"/>
      <c r="DM461" s="37" t="str"/>
      <c r="DN461" s="37" t="str"/>
      <c r="DO461" s="37" t="str"/>
      <c r="DP461" s="37" t="str"/>
      <c r="DQ461" s="37" t="str"/>
      <c r="DR461" s="37" t="str"/>
      <c r="DS461" s="37" t="str"/>
      <c r="DT461" s="37" t="str"/>
      <c r="DU461" s="37" t="str"/>
      <c r="DV461" s="37" t="str"/>
      <c r="DW461" s="37" t="str"/>
      <c r="DX461" s="37" t="str"/>
      <c r="DY461" s="37" t="str"/>
      <c r="DZ461" s="37" t="str"/>
      <c r="EA461" s="37" t="str"/>
      <c r="EB461" s="37" t="str"/>
      <c r="EC461" s="37" t="str"/>
      <c r="ED461" s="37" t="str"/>
      <c r="EE461" s="37" t="str"/>
      <c r="EF461" s="37" t="str"/>
      <c r="EG461" s="37" t="str"/>
      <c r="EH461" s="37" t="str"/>
      <c r="EI461" s="37" t="str"/>
      <c r="EJ461" s="37" t="str"/>
      <c r="EK461" s="37" t="str"/>
      <c r="EL461" s="37" t="str"/>
      <c r="EM461" s="37" t="str"/>
    </row>
    <row r="462">
      <c r="B462" s="37" t="str"/>
      <c r="C462" s="37" t="str"/>
      <c r="D462" s="37" t="str"/>
      <c r="E462" s="37" t="str"/>
      <c r="F462" s="37" t="str"/>
      <c r="G462" s="37" t="str"/>
      <c r="H462" s="37" t="str"/>
      <c r="I462" s="37" t="str"/>
      <c r="J462" s="37" t="str"/>
      <c r="K462" s="37" t="str"/>
      <c r="L462" s="37" t="str"/>
      <c r="M462" s="37" t="str"/>
      <c r="N462" s="37" t="str"/>
      <c r="O462" s="37" t="str"/>
      <c r="P462" s="37" t="str"/>
      <c r="Q462" s="37" t="str"/>
      <c r="R462" s="37" t="str"/>
      <c r="S462" s="37" t="str"/>
      <c r="T462" s="37" t="str"/>
      <c r="U462" s="37" t="str"/>
      <c r="V462" s="37" t="str"/>
      <c r="W462" s="37" t="str"/>
      <c r="X462" s="37" t="str"/>
      <c r="Y462" s="37" t="str"/>
      <c r="Z462" s="37" t="str"/>
      <c r="AA462" s="37" t="str"/>
      <c r="AB462" s="37" t="str"/>
      <c r="AC462" s="37" t="str"/>
      <c r="AD462" s="37" t="str"/>
      <c r="AE462" s="37" t="str"/>
      <c r="AF462" s="37" t="str"/>
      <c r="AG462" s="37" t="str"/>
      <c r="AH462" s="37" t="str"/>
      <c r="AI462" s="37" t="str"/>
      <c r="AJ462" s="37" t="str"/>
      <c r="AK462" s="37" t="str"/>
      <c r="AL462" s="37" t="str"/>
      <c r="AM462" s="37" t="str"/>
      <c r="AN462" s="37" t="str"/>
      <c r="AO462" s="37" t="str"/>
      <c r="AP462" s="37" t="str"/>
      <c r="AQ462" s="37" t="str"/>
      <c r="AR462" s="37" t="str"/>
      <c r="AS462" s="37" t="str"/>
      <c r="AT462" s="37" t="str"/>
      <c r="AU462" s="37" t="str"/>
      <c r="AV462" s="37" t="str"/>
      <c r="AW462" s="37" t="str"/>
      <c r="AX462" s="37" t="str"/>
      <c r="AY462" s="37" t="str"/>
      <c r="AZ462" s="37" t="str"/>
      <c r="BA462" s="37" t="str"/>
      <c r="BB462" s="37" t="str"/>
      <c r="BC462" s="37" t="str"/>
      <c r="BD462" s="37" t="str"/>
      <c r="BE462" s="37" t="str"/>
      <c r="BF462" s="37" t="str"/>
      <c r="BG462" s="37" t="str"/>
      <c r="BH462" s="37" t="str"/>
      <c r="BI462" s="37" t="str"/>
      <c r="BJ462" s="37" t="str"/>
      <c r="BK462" s="37" t="str"/>
      <c r="BL462" s="37" t="str"/>
      <c r="BM462" s="37" t="str"/>
      <c r="BN462" s="37" t="str"/>
      <c r="BO462" s="37" t="str"/>
      <c r="BP462" s="37" t="str"/>
      <c r="BQ462" s="37" t="str"/>
      <c r="BR462" s="37" t="str"/>
      <c r="BS462" s="37" t="str"/>
      <c r="BT462" s="37" t="str"/>
      <c r="BU462" s="37" t="str"/>
      <c r="BV462" s="37" t="str"/>
      <c r="BW462" s="37" t="str"/>
      <c r="BX462" s="37" t="str"/>
      <c r="BY462" s="37" t="str"/>
      <c r="BZ462" s="37" t="str"/>
      <c r="CA462" s="37" t="str"/>
      <c r="CB462" s="37" t="str"/>
      <c r="CC462" s="37" t="str"/>
      <c r="CD462" s="37" t="str"/>
      <c r="CE462" s="37" t="str"/>
      <c r="CF462" s="37" t="str"/>
      <c r="CG462" s="37" t="str"/>
      <c r="CH462" s="37" t="str"/>
      <c r="CI462" s="37" t="str"/>
      <c r="CJ462" s="37" t="str"/>
      <c r="CK462" s="37" t="str"/>
      <c r="CL462" s="37" t="str"/>
      <c r="CM462" s="37" t="str"/>
      <c r="CN462" s="37" t="str"/>
      <c r="CO462" s="37" t="str"/>
      <c r="CP462" s="37" t="str"/>
      <c r="CQ462" s="37" t="str"/>
      <c r="CR462" s="37" t="str"/>
      <c r="CS462" s="37" t="str"/>
      <c r="CT462" s="37" t="str"/>
      <c r="CU462" s="37" t="str"/>
      <c r="CV462" s="37" t="str"/>
      <c r="CW462" s="37" t="str"/>
      <c r="CX462" s="37" t="str"/>
      <c r="CY462" s="37" t="str"/>
      <c r="CZ462" s="37" t="str"/>
      <c r="DA462" s="37" t="str"/>
      <c r="DB462" s="37" t="str"/>
      <c r="DC462" s="37" t="str"/>
      <c r="DD462" s="37" t="str"/>
      <c r="DE462" s="37" t="str"/>
      <c r="DF462" s="37" t="str"/>
      <c r="DG462" s="37" t="str"/>
      <c r="DH462" s="37" t="str"/>
      <c r="DI462" s="37" t="str"/>
      <c r="DJ462" s="37" t="str"/>
      <c r="DK462" s="37" t="str"/>
      <c r="DL462" s="37" t="str"/>
      <c r="DM462" s="37" t="str"/>
      <c r="DN462" s="37" t="str"/>
      <c r="DO462" s="37" t="str"/>
      <c r="DP462" s="37" t="str"/>
      <c r="DQ462" s="37" t="str"/>
      <c r="DR462" s="37" t="str"/>
      <c r="DS462" s="37" t="str"/>
      <c r="DT462" s="37" t="str"/>
      <c r="DU462" s="37" t="str"/>
      <c r="DV462" s="37" t="str"/>
      <c r="DW462" s="37" t="str"/>
      <c r="DX462" s="37" t="str"/>
      <c r="DY462" s="37" t="str"/>
      <c r="DZ462" s="37" t="str"/>
      <c r="EA462" s="37" t="str"/>
      <c r="EB462" s="37" t="str"/>
      <c r="EC462" s="37" t="str"/>
      <c r="ED462" s="37" t="str"/>
      <c r="EE462" s="37" t="str"/>
      <c r="EF462" s="37" t="str"/>
      <c r="EG462" s="37" t="str"/>
      <c r="EH462" s="37" t="str"/>
      <c r="EI462" s="37" t="str"/>
      <c r="EJ462" s="37" t="str"/>
      <c r="EK462" s="37" t="str"/>
      <c r="EL462" s="37" t="str"/>
      <c r="EM462" s="37" t="str"/>
    </row>
    <row r="463">
      <c r="B463" s="37" t="str"/>
      <c r="C463" s="37" t="str"/>
      <c r="D463" s="37" t="str"/>
      <c r="E463" s="37" t="str"/>
      <c r="F463" s="37" t="str"/>
      <c r="G463" s="37" t="str"/>
      <c r="H463" s="37" t="str"/>
      <c r="I463" s="37" t="str"/>
      <c r="J463" s="37" t="str"/>
      <c r="K463" s="37" t="str"/>
      <c r="L463" s="37" t="str"/>
      <c r="M463" s="37" t="str"/>
      <c r="N463" s="37" t="str"/>
      <c r="O463" s="37" t="str"/>
      <c r="P463" s="37" t="str"/>
      <c r="Q463" s="37" t="str"/>
      <c r="R463" s="37" t="str"/>
      <c r="S463" s="37" t="str"/>
      <c r="T463" s="37" t="str"/>
      <c r="U463" s="37" t="str"/>
      <c r="V463" s="37" t="str"/>
      <c r="W463" s="37" t="str"/>
      <c r="X463" s="37" t="str"/>
      <c r="Y463" s="37" t="str"/>
      <c r="Z463" s="37" t="str"/>
      <c r="AA463" s="37" t="str"/>
      <c r="AB463" s="37" t="str"/>
      <c r="AC463" s="37" t="str"/>
      <c r="AD463" s="37" t="str"/>
      <c r="AE463" s="37" t="str"/>
      <c r="AF463" s="37" t="str"/>
      <c r="AG463" s="37" t="str"/>
      <c r="AH463" s="37" t="str"/>
      <c r="AI463" s="37" t="str"/>
      <c r="AJ463" s="37" t="str"/>
      <c r="AK463" s="37" t="str"/>
      <c r="AL463" s="37" t="str"/>
      <c r="AM463" s="37" t="str"/>
      <c r="AN463" s="37" t="str"/>
      <c r="AO463" s="37" t="str"/>
      <c r="AP463" s="37" t="str"/>
      <c r="AQ463" s="37" t="str"/>
      <c r="AR463" s="37" t="str"/>
      <c r="AS463" s="37" t="str"/>
      <c r="AT463" s="37" t="str"/>
      <c r="AU463" s="37" t="str"/>
      <c r="AV463" s="37" t="str"/>
      <c r="AW463" s="37" t="str"/>
      <c r="AX463" s="37" t="str"/>
      <c r="AY463" s="37" t="str"/>
      <c r="AZ463" s="37" t="str"/>
      <c r="BA463" s="37" t="str"/>
      <c r="BB463" s="37" t="str"/>
      <c r="BC463" s="37" t="str"/>
      <c r="BD463" s="37" t="str"/>
      <c r="BE463" s="37" t="str"/>
      <c r="BF463" s="37" t="str"/>
      <c r="BG463" s="37" t="str"/>
      <c r="BH463" s="37" t="str"/>
      <c r="BI463" s="37" t="str"/>
      <c r="BJ463" s="37" t="str"/>
      <c r="BK463" s="37" t="str"/>
      <c r="BL463" s="37" t="str"/>
      <c r="BM463" s="37" t="str"/>
      <c r="BN463" s="37" t="str"/>
      <c r="BO463" s="37" t="str"/>
      <c r="BP463" s="37" t="str"/>
      <c r="BQ463" s="37" t="str"/>
      <c r="BR463" s="37" t="str"/>
      <c r="BS463" s="37" t="str"/>
      <c r="BT463" s="37" t="str"/>
      <c r="BU463" s="37" t="str"/>
      <c r="BV463" s="37" t="str"/>
      <c r="BW463" s="37" t="str"/>
      <c r="BX463" s="37" t="str"/>
      <c r="BY463" s="37" t="str"/>
      <c r="BZ463" s="37" t="str"/>
      <c r="CA463" s="37" t="str"/>
      <c r="CB463" s="37" t="str"/>
      <c r="CC463" s="37" t="str"/>
      <c r="CD463" s="37" t="str"/>
      <c r="CE463" s="37" t="str"/>
      <c r="CF463" s="37" t="str"/>
      <c r="CG463" s="37" t="str"/>
      <c r="CH463" s="37" t="str"/>
      <c r="CI463" s="37" t="str"/>
      <c r="CJ463" s="37" t="str"/>
      <c r="CK463" s="37" t="str"/>
      <c r="CL463" s="37" t="str"/>
      <c r="CM463" s="37" t="str"/>
      <c r="CN463" s="37" t="str"/>
      <c r="CO463" s="37" t="str"/>
      <c r="CP463" s="37" t="str"/>
      <c r="CQ463" s="37" t="str"/>
      <c r="CR463" s="37" t="str"/>
      <c r="CS463" s="37" t="str"/>
      <c r="CT463" s="37" t="str"/>
      <c r="CU463" s="37" t="str"/>
      <c r="CV463" s="37" t="str"/>
      <c r="CW463" s="37" t="str"/>
      <c r="CX463" s="37" t="str"/>
      <c r="CY463" s="37" t="str"/>
      <c r="CZ463" s="37" t="str"/>
      <c r="DA463" s="37" t="str"/>
      <c r="DB463" s="37" t="str"/>
      <c r="DC463" s="37" t="str"/>
      <c r="DD463" s="37" t="str"/>
      <c r="DE463" s="37" t="str"/>
      <c r="DF463" s="37" t="str"/>
      <c r="DG463" s="37" t="str"/>
      <c r="DH463" s="37" t="str"/>
      <c r="DI463" s="37" t="str"/>
      <c r="DJ463" s="37" t="str"/>
      <c r="DK463" s="37" t="str"/>
      <c r="DL463" s="37" t="str"/>
      <c r="DM463" s="37" t="str"/>
      <c r="DN463" s="37" t="str"/>
      <c r="DO463" s="37" t="str"/>
      <c r="DP463" s="37" t="str"/>
      <c r="DQ463" s="37" t="str"/>
      <c r="DR463" s="37" t="str"/>
      <c r="DS463" s="37" t="str"/>
      <c r="DT463" s="37" t="str"/>
      <c r="DU463" s="37" t="str"/>
      <c r="DV463" s="37" t="str"/>
      <c r="DW463" s="37" t="str"/>
      <c r="DX463" s="37" t="str"/>
      <c r="DY463" s="37" t="str"/>
      <c r="DZ463" s="37" t="str"/>
      <c r="EA463" s="37" t="str"/>
      <c r="EB463" s="37" t="str"/>
      <c r="EC463" s="37" t="str"/>
      <c r="ED463" s="37" t="str"/>
      <c r="EE463" s="37" t="str"/>
      <c r="EF463" s="37" t="str"/>
      <c r="EG463" s="37" t="str"/>
      <c r="EH463" s="37" t="str"/>
      <c r="EI463" s="37" t="str"/>
      <c r="EJ463" s="37" t="str"/>
      <c r="EK463" s="37" t="str"/>
      <c r="EL463" s="37" t="str"/>
      <c r="EM463" s="37" t="str"/>
    </row>
    <row r="464">
      <c r="B464" s="37" t="str"/>
      <c r="C464" s="37" t="str"/>
      <c r="D464" s="37" t="str"/>
      <c r="E464" s="37" t="str"/>
      <c r="F464" s="37" t="str"/>
      <c r="G464" s="37" t="str"/>
      <c r="H464" s="37" t="str"/>
      <c r="I464" s="37" t="str"/>
      <c r="J464" s="37" t="str"/>
      <c r="K464" s="37" t="str"/>
      <c r="L464" s="37" t="str"/>
      <c r="M464" s="37" t="str"/>
      <c r="N464" s="37" t="str"/>
      <c r="O464" s="37" t="str"/>
      <c r="P464" s="37" t="str"/>
      <c r="Q464" s="37" t="str"/>
      <c r="R464" s="37" t="str"/>
      <c r="S464" s="37" t="str"/>
      <c r="T464" s="37" t="str"/>
      <c r="U464" s="37" t="str"/>
      <c r="V464" s="37" t="str"/>
      <c r="W464" s="37" t="str"/>
      <c r="X464" s="37" t="str"/>
      <c r="Y464" s="37" t="str"/>
      <c r="Z464" s="37" t="str"/>
      <c r="AA464" s="37" t="str"/>
      <c r="AB464" s="37" t="str"/>
      <c r="AC464" s="37" t="str"/>
      <c r="AD464" s="37" t="str"/>
      <c r="AE464" s="37" t="str"/>
      <c r="AF464" s="37" t="str"/>
      <c r="AG464" s="37" t="str"/>
      <c r="AH464" s="37" t="str"/>
      <c r="AI464" s="37" t="str"/>
      <c r="AJ464" s="37" t="str"/>
      <c r="AK464" s="37" t="str"/>
      <c r="AL464" s="37" t="str"/>
      <c r="AM464" s="37" t="str"/>
      <c r="AN464" s="37" t="str"/>
      <c r="AO464" s="37" t="str"/>
      <c r="AP464" s="37" t="str"/>
      <c r="AQ464" s="37" t="str"/>
      <c r="AR464" s="37" t="str"/>
      <c r="AS464" s="37" t="str"/>
      <c r="AT464" s="37" t="str"/>
      <c r="AU464" s="37" t="str"/>
      <c r="AV464" s="37" t="str"/>
      <c r="AW464" s="37" t="str"/>
      <c r="AX464" s="37" t="str"/>
      <c r="AY464" s="37" t="str"/>
      <c r="AZ464" s="37" t="str"/>
      <c r="BA464" s="37" t="str"/>
      <c r="BB464" s="37" t="str"/>
      <c r="BC464" s="37" t="str"/>
      <c r="BD464" s="37" t="str"/>
      <c r="BE464" s="37" t="str"/>
      <c r="BF464" s="37" t="str"/>
      <c r="BG464" s="37" t="str"/>
      <c r="BH464" s="37" t="str"/>
      <c r="BI464" s="37" t="str"/>
      <c r="BJ464" s="37" t="str"/>
      <c r="BK464" s="37" t="str"/>
      <c r="BL464" s="37" t="str"/>
      <c r="BM464" s="37" t="str"/>
      <c r="BN464" s="37" t="str"/>
      <c r="BO464" s="37" t="str"/>
      <c r="BP464" s="37" t="str"/>
      <c r="BQ464" s="37" t="str"/>
      <c r="BR464" s="37" t="str"/>
      <c r="BS464" s="37" t="str"/>
      <c r="BT464" s="37" t="str"/>
      <c r="BU464" s="37" t="str"/>
      <c r="BV464" s="37" t="str"/>
      <c r="BW464" s="37" t="str"/>
      <c r="BX464" s="37" t="str"/>
      <c r="BY464" s="37" t="str"/>
      <c r="BZ464" s="37" t="str"/>
      <c r="CA464" s="37" t="str"/>
      <c r="CB464" s="37" t="str"/>
      <c r="CC464" s="37" t="str"/>
      <c r="CD464" s="37" t="str"/>
      <c r="CE464" s="37" t="str"/>
      <c r="CF464" s="37" t="str"/>
      <c r="CG464" s="37" t="str"/>
      <c r="CH464" s="37" t="str"/>
      <c r="CI464" s="37" t="str"/>
      <c r="CJ464" s="37" t="str"/>
      <c r="CK464" s="37" t="str"/>
      <c r="CL464" s="37" t="str"/>
      <c r="CM464" s="37" t="str"/>
      <c r="CN464" s="37" t="str"/>
      <c r="CO464" s="37" t="str"/>
      <c r="CP464" s="37" t="str"/>
      <c r="CQ464" s="37" t="str"/>
      <c r="CR464" s="37" t="str"/>
      <c r="CS464" s="37" t="str"/>
      <c r="CT464" s="37" t="str"/>
      <c r="CU464" s="37" t="str"/>
      <c r="CV464" s="37" t="str"/>
      <c r="CW464" s="37" t="str"/>
      <c r="CX464" s="37" t="str"/>
      <c r="CY464" s="37" t="str"/>
      <c r="CZ464" s="37" t="str"/>
      <c r="DA464" s="37" t="str"/>
      <c r="DB464" s="37" t="str"/>
      <c r="DC464" s="37" t="str"/>
      <c r="DD464" s="37" t="str"/>
      <c r="DE464" s="37" t="str"/>
      <c r="DF464" s="37" t="str"/>
      <c r="DG464" s="37" t="str"/>
      <c r="DH464" s="37" t="str"/>
      <c r="DI464" s="37" t="str"/>
      <c r="DJ464" s="37" t="str"/>
      <c r="DK464" s="37" t="str"/>
      <c r="DL464" s="37" t="str"/>
      <c r="DM464" s="37" t="str"/>
      <c r="DN464" s="37" t="str"/>
      <c r="DO464" s="37" t="str"/>
      <c r="DP464" s="37" t="str"/>
      <c r="DQ464" s="37" t="str"/>
      <c r="DR464" s="37" t="str"/>
      <c r="DS464" s="37" t="str"/>
      <c r="DT464" s="37" t="str"/>
      <c r="DU464" s="37" t="str"/>
      <c r="DV464" s="37" t="str"/>
      <c r="DW464" s="37" t="str"/>
      <c r="DX464" s="37" t="str"/>
      <c r="DY464" s="37" t="str"/>
      <c r="DZ464" s="37" t="str"/>
      <c r="EA464" s="37" t="str"/>
      <c r="EB464" s="37" t="str"/>
      <c r="EC464" s="37" t="str"/>
      <c r="ED464" s="37" t="str"/>
      <c r="EE464" s="37" t="str"/>
      <c r="EF464" s="37" t="str"/>
      <c r="EG464" s="37" t="str"/>
      <c r="EH464" s="37" t="str"/>
      <c r="EI464" s="37" t="str"/>
      <c r="EJ464" s="37" t="str"/>
      <c r="EK464" s="37" t="str"/>
      <c r="EL464" s="37" t="str"/>
      <c r="EM464" s="37" t="str"/>
    </row>
    <row r="465">
      <c r="B465" s="37" t="str"/>
      <c r="C465" s="37" t="str"/>
      <c r="D465" s="37" t="str"/>
      <c r="E465" s="37" t="str"/>
      <c r="F465" s="37" t="str"/>
      <c r="G465" s="37" t="str"/>
      <c r="H465" s="37" t="str"/>
      <c r="I465" s="37" t="str"/>
      <c r="J465" s="37" t="str"/>
      <c r="K465" s="37" t="str"/>
      <c r="L465" s="37" t="str"/>
      <c r="M465" s="37" t="str"/>
      <c r="N465" s="37" t="str"/>
      <c r="O465" s="37" t="str"/>
      <c r="P465" s="37" t="str"/>
      <c r="Q465" s="37" t="str"/>
      <c r="R465" s="37" t="str"/>
      <c r="S465" s="37" t="str"/>
      <c r="T465" s="37" t="str"/>
      <c r="U465" s="37" t="str"/>
      <c r="V465" s="37" t="str"/>
      <c r="W465" s="37" t="str"/>
      <c r="X465" s="37" t="str"/>
      <c r="Y465" s="37" t="str"/>
      <c r="Z465" s="37" t="str"/>
      <c r="AA465" s="37" t="str"/>
      <c r="AB465" s="37" t="str"/>
      <c r="AC465" s="37" t="str"/>
      <c r="AD465" s="37" t="str"/>
      <c r="AE465" s="37" t="str"/>
      <c r="AF465" s="37" t="str"/>
      <c r="AG465" s="37" t="str"/>
      <c r="AH465" s="37" t="str"/>
      <c r="AI465" s="37" t="str"/>
      <c r="AJ465" s="37" t="str"/>
      <c r="AK465" s="37" t="str"/>
      <c r="AL465" s="37" t="str"/>
      <c r="AM465" s="37" t="str"/>
      <c r="AN465" s="37" t="str"/>
      <c r="AO465" s="37" t="str"/>
      <c r="AP465" s="37" t="str"/>
      <c r="AQ465" s="37" t="str"/>
      <c r="AR465" s="37" t="str"/>
      <c r="AS465" s="37" t="str"/>
      <c r="AT465" s="37" t="str"/>
      <c r="AU465" s="37" t="str"/>
      <c r="AV465" s="37" t="str"/>
      <c r="AW465" s="37" t="str"/>
      <c r="AX465" s="37" t="str"/>
      <c r="AY465" s="37" t="str"/>
      <c r="AZ465" s="37" t="str"/>
      <c r="BA465" s="37" t="str"/>
      <c r="BB465" s="37" t="str"/>
      <c r="BC465" s="37" t="str"/>
      <c r="BD465" s="37" t="str"/>
      <c r="BE465" s="37" t="str"/>
      <c r="BF465" s="37" t="str"/>
      <c r="BG465" s="37" t="str"/>
      <c r="BH465" s="37" t="str"/>
      <c r="BI465" s="37" t="str"/>
      <c r="BJ465" s="37" t="str"/>
      <c r="BK465" s="37" t="str"/>
      <c r="BL465" s="37" t="str"/>
      <c r="BM465" s="37" t="str"/>
      <c r="BN465" s="37" t="str"/>
      <c r="BO465" s="37" t="str"/>
      <c r="BP465" s="37" t="str"/>
      <c r="BQ465" s="37" t="str"/>
      <c r="BR465" s="37" t="str"/>
      <c r="BS465" s="37" t="str"/>
      <c r="BT465" s="37" t="str"/>
      <c r="BU465" s="37" t="str"/>
      <c r="BV465" s="37" t="str"/>
      <c r="BW465" s="37" t="str"/>
      <c r="BX465" s="37" t="str"/>
      <c r="BY465" s="37" t="str"/>
      <c r="BZ465" s="37" t="str"/>
      <c r="CA465" s="37" t="str"/>
      <c r="CB465" s="37" t="str"/>
      <c r="CC465" s="37" t="str"/>
      <c r="CD465" s="37" t="str"/>
      <c r="CE465" s="37" t="str"/>
      <c r="CF465" s="37" t="str"/>
      <c r="CG465" s="37" t="str"/>
      <c r="CH465" s="37" t="str"/>
      <c r="CI465" s="37" t="str"/>
      <c r="CJ465" s="37" t="str"/>
      <c r="CK465" s="37" t="str"/>
      <c r="CL465" s="37" t="str"/>
      <c r="CM465" s="37" t="str"/>
      <c r="CN465" s="37" t="str"/>
      <c r="CO465" s="37" t="str"/>
      <c r="CP465" s="37" t="str"/>
      <c r="CQ465" s="37" t="str"/>
      <c r="CR465" s="37" t="str"/>
      <c r="CS465" s="37" t="str"/>
      <c r="CT465" s="37" t="str"/>
      <c r="CU465" s="37" t="str"/>
      <c r="CV465" s="37" t="str"/>
      <c r="CW465" s="37" t="str"/>
      <c r="CX465" s="37" t="str"/>
      <c r="CY465" s="37" t="str"/>
      <c r="CZ465" s="37" t="str"/>
      <c r="DA465" s="37" t="str"/>
      <c r="DB465" s="37" t="str"/>
      <c r="DC465" s="37" t="str"/>
      <c r="DD465" s="37" t="str"/>
      <c r="DE465" s="37" t="str"/>
      <c r="DF465" s="37" t="str"/>
      <c r="DG465" s="37" t="str"/>
      <c r="DH465" s="37" t="str"/>
      <c r="DI465" s="37" t="str"/>
      <c r="DJ465" s="37" t="str"/>
      <c r="DK465" s="37" t="str"/>
      <c r="DL465" s="37" t="str"/>
      <c r="DM465" s="37" t="str"/>
      <c r="DN465" s="37" t="str"/>
      <c r="DO465" s="37" t="str"/>
      <c r="DP465" s="37" t="str"/>
      <c r="DQ465" s="37" t="str"/>
      <c r="DR465" s="37" t="str"/>
      <c r="DS465" s="37" t="str"/>
      <c r="DT465" s="37" t="str"/>
      <c r="DU465" s="37" t="str"/>
      <c r="DV465" s="37" t="str"/>
      <c r="DW465" s="37" t="str"/>
      <c r="DX465" s="37" t="str"/>
      <c r="DY465" s="37" t="str"/>
      <c r="DZ465" s="37" t="str"/>
      <c r="EA465" s="37" t="str"/>
      <c r="EB465" s="37" t="str"/>
      <c r="EC465" s="37" t="str"/>
      <c r="ED465" s="37" t="str"/>
      <c r="EE465" s="37" t="str"/>
      <c r="EF465" s="37" t="str"/>
      <c r="EG465" s="37" t="str"/>
      <c r="EH465" s="37" t="str"/>
      <c r="EI465" s="37" t="str"/>
      <c r="EJ465" s="37" t="str"/>
      <c r="EK465" s="37" t="str"/>
      <c r="EL465" s="37" t="str"/>
      <c r="EM465" s="37" t="str"/>
    </row>
    <row r="466">
      <c r="B466" s="37" t="str"/>
      <c r="C466" s="37" t="str"/>
      <c r="D466" s="37" t="str"/>
      <c r="E466" s="37" t="str"/>
      <c r="F466" s="37" t="str"/>
      <c r="G466" s="37" t="str"/>
      <c r="H466" s="37" t="str"/>
      <c r="I466" s="37" t="str"/>
      <c r="J466" s="37" t="str"/>
      <c r="K466" s="37" t="str"/>
      <c r="L466" s="37" t="str"/>
      <c r="M466" s="37" t="str"/>
      <c r="N466" s="37" t="str"/>
      <c r="O466" s="37" t="str"/>
      <c r="P466" s="37" t="str"/>
      <c r="Q466" s="37" t="str"/>
      <c r="R466" s="37" t="str"/>
      <c r="S466" s="37" t="str"/>
      <c r="T466" s="37" t="str"/>
      <c r="U466" s="37" t="str"/>
      <c r="V466" s="37" t="str"/>
      <c r="W466" s="37" t="str"/>
      <c r="X466" s="37" t="str"/>
      <c r="Y466" s="37" t="str"/>
      <c r="Z466" s="37" t="str"/>
      <c r="AA466" s="37" t="str"/>
      <c r="AB466" s="37" t="str"/>
      <c r="AC466" s="37" t="str"/>
      <c r="AD466" s="37" t="str"/>
      <c r="AE466" s="37" t="str"/>
      <c r="AF466" s="37" t="str"/>
      <c r="AG466" s="37" t="str"/>
      <c r="AH466" s="37" t="str"/>
      <c r="AI466" s="37" t="str"/>
      <c r="AJ466" s="37" t="str"/>
      <c r="AK466" s="37" t="str"/>
      <c r="AL466" s="37" t="str"/>
      <c r="AM466" s="37" t="str"/>
      <c r="AN466" s="37" t="str"/>
      <c r="AO466" s="37" t="str"/>
      <c r="AP466" s="37" t="str"/>
      <c r="AQ466" s="37" t="str"/>
      <c r="AR466" s="37" t="str"/>
      <c r="AS466" s="37" t="str"/>
      <c r="AT466" s="37" t="str"/>
      <c r="AU466" s="37" t="str"/>
      <c r="AV466" s="37" t="str"/>
      <c r="AW466" s="37" t="str"/>
      <c r="AX466" s="37" t="str"/>
      <c r="AY466" s="37" t="str"/>
      <c r="AZ466" s="37" t="str"/>
      <c r="BA466" s="37" t="str"/>
      <c r="BB466" s="37" t="str"/>
      <c r="BC466" s="37" t="str"/>
      <c r="BD466" s="37" t="str"/>
      <c r="BE466" s="37" t="str"/>
      <c r="BF466" s="37" t="str"/>
      <c r="BG466" s="37" t="str"/>
      <c r="BH466" s="37" t="str"/>
      <c r="BI466" s="37" t="str"/>
      <c r="BJ466" s="37" t="str"/>
      <c r="BK466" s="37" t="str"/>
      <c r="BL466" s="37" t="str"/>
      <c r="BM466" s="37" t="str"/>
      <c r="BN466" s="37" t="str"/>
      <c r="BO466" s="37" t="str"/>
      <c r="BP466" s="37" t="str"/>
      <c r="BQ466" s="37" t="str"/>
      <c r="BR466" s="37" t="str"/>
      <c r="BS466" s="37" t="str"/>
      <c r="BT466" s="37" t="str"/>
      <c r="BU466" s="37" t="str"/>
      <c r="BV466" s="37" t="str"/>
      <c r="BW466" s="37" t="str"/>
      <c r="BX466" s="37" t="str"/>
      <c r="BY466" s="37" t="str"/>
      <c r="BZ466" s="37" t="str"/>
      <c r="CA466" s="37" t="str"/>
      <c r="CB466" s="37" t="str"/>
      <c r="CC466" s="37" t="str"/>
      <c r="CD466" s="37" t="str"/>
      <c r="CE466" s="37" t="str"/>
      <c r="CF466" s="37" t="str"/>
      <c r="CG466" s="37" t="str"/>
      <c r="CH466" s="37" t="str"/>
      <c r="CI466" s="37" t="str"/>
      <c r="CJ466" s="37" t="str"/>
      <c r="CK466" s="37" t="str"/>
      <c r="CL466" s="37" t="str"/>
      <c r="CM466" s="37" t="str"/>
      <c r="CN466" s="37" t="str"/>
      <c r="CO466" s="37" t="str"/>
      <c r="CP466" s="37" t="str"/>
      <c r="CQ466" s="37" t="str"/>
      <c r="CR466" s="37" t="str"/>
      <c r="CS466" s="37" t="str"/>
      <c r="CT466" s="37" t="str"/>
      <c r="CU466" s="37" t="str"/>
      <c r="CV466" s="37" t="str"/>
      <c r="CW466" s="37" t="str"/>
      <c r="CX466" s="37" t="str"/>
      <c r="CY466" s="37" t="str"/>
      <c r="CZ466" s="37" t="str"/>
      <c r="DA466" s="37" t="str"/>
      <c r="DB466" s="37" t="str"/>
      <c r="DC466" s="37" t="str"/>
      <c r="DD466" s="37" t="str"/>
      <c r="DE466" s="37" t="str"/>
      <c r="DF466" s="37" t="str"/>
      <c r="DG466" s="37" t="str"/>
      <c r="DH466" s="37" t="str"/>
      <c r="DI466" s="37" t="str"/>
      <c r="DJ466" s="37" t="str"/>
      <c r="DK466" s="37" t="str"/>
      <c r="DL466" s="37" t="str"/>
      <c r="DM466" s="37" t="str"/>
      <c r="DN466" s="37" t="str"/>
      <c r="DO466" s="37" t="str"/>
      <c r="DP466" s="37" t="str"/>
      <c r="DQ466" s="37" t="str"/>
      <c r="DR466" s="37" t="str"/>
      <c r="DS466" s="37" t="str"/>
      <c r="DT466" s="37" t="str"/>
      <c r="DU466" s="37" t="str"/>
      <c r="DV466" s="37" t="str"/>
      <c r="DW466" s="37" t="str"/>
      <c r="DX466" s="37" t="str"/>
      <c r="DY466" s="37" t="str"/>
      <c r="DZ466" s="37" t="str"/>
      <c r="EA466" s="37" t="str"/>
      <c r="EB466" s="37" t="str"/>
      <c r="EC466" s="37" t="str"/>
      <c r="ED466" s="37" t="str"/>
      <c r="EE466" s="37" t="str"/>
      <c r="EF466" s="37" t="str"/>
      <c r="EG466" s="37" t="str"/>
      <c r="EH466" s="37" t="str"/>
      <c r="EI466" s="37" t="str"/>
      <c r="EJ466" s="37" t="str"/>
      <c r="EK466" s="37" t="str"/>
      <c r="EL466" s="37" t="str"/>
      <c r="EM466" s="37" t="str"/>
    </row>
    <row r="467">
      <c r="B467" s="37" t="str"/>
      <c r="C467" s="37" t="str"/>
      <c r="D467" s="37" t="str"/>
      <c r="E467" s="37" t="str"/>
      <c r="F467" s="37" t="str"/>
      <c r="G467" s="37" t="str"/>
      <c r="H467" s="37" t="str"/>
      <c r="I467" s="37" t="str"/>
      <c r="J467" s="37" t="str"/>
      <c r="K467" s="37" t="str"/>
      <c r="L467" s="37" t="str"/>
      <c r="M467" s="37" t="str"/>
      <c r="N467" s="37" t="str"/>
      <c r="O467" s="37" t="str"/>
      <c r="P467" s="37" t="str"/>
      <c r="Q467" s="37" t="str"/>
      <c r="R467" s="37" t="str"/>
      <c r="S467" s="37" t="str"/>
      <c r="T467" s="37" t="str"/>
      <c r="U467" s="37" t="str"/>
      <c r="V467" s="37" t="str"/>
      <c r="W467" s="37" t="str"/>
      <c r="X467" s="37" t="str"/>
      <c r="Y467" s="37" t="str"/>
      <c r="Z467" s="37" t="str"/>
      <c r="AA467" s="37" t="str"/>
      <c r="AB467" s="37" t="str"/>
      <c r="AC467" s="37" t="str"/>
      <c r="AD467" s="37" t="str"/>
      <c r="AE467" s="37" t="str"/>
      <c r="AF467" s="37" t="str"/>
      <c r="AG467" s="37" t="str"/>
      <c r="AH467" s="37" t="str"/>
      <c r="AI467" s="37" t="str"/>
      <c r="AJ467" s="37" t="str"/>
      <c r="AK467" s="37" t="str"/>
      <c r="AL467" s="37" t="str"/>
      <c r="AM467" s="37" t="str"/>
      <c r="AN467" s="37" t="str"/>
      <c r="AO467" s="37" t="str"/>
      <c r="AP467" s="37" t="str"/>
      <c r="AQ467" s="37" t="str"/>
      <c r="AR467" s="37" t="str"/>
      <c r="AS467" s="37" t="str"/>
      <c r="AT467" s="37" t="str"/>
      <c r="AU467" s="37" t="str"/>
      <c r="AV467" s="37" t="str"/>
      <c r="AW467" s="37" t="str"/>
      <c r="AX467" s="37" t="str"/>
      <c r="AY467" s="37" t="str"/>
      <c r="AZ467" s="37" t="str"/>
      <c r="BA467" s="37" t="str"/>
      <c r="BB467" s="37" t="str"/>
      <c r="BC467" s="37" t="str"/>
      <c r="BD467" s="37" t="str"/>
      <c r="BE467" s="37" t="str"/>
      <c r="BF467" s="37" t="str"/>
      <c r="BG467" s="37" t="str"/>
      <c r="BH467" s="37" t="str"/>
      <c r="BI467" s="37" t="str"/>
      <c r="BJ467" s="37" t="str"/>
      <c r="BK467" s="37" t="str"/>
      <c r="BL467" s="37" t="str"/>
      <c r="BM467" s="37" t="str"/>
      <c r="BN467" s="37" t="str"/>
      <c r="BO467" s="37" t="str"/>
      <c r="BP467" s="37" t="str"/>
      <c r="BQ467" s="37" t="str"/>
      <c r="BR467" s="37" t="str"/>
      <c r="BS467" s="37" t="str"/>
      <c r="BT467" s="37" t="str"/>
      <c r="BU467" s="37" t="str"/>
      <c r="BV467" s="37" t="str"/>
      <c r="BW467" s="37" t="str"/>
      <c r="BX467" s="37" t="str"/>
      <c r="BY467" s="37" t="str"/>
      <c r="BZ467" s="37" t="str"/>
      <c r="CA467" s="37" t="str"/>
      <c r="CB467" s="37" t="str"/>
      <c r="CC467" s="37" t="str"/>
      <c r="CD467" s="37" t="str"/>
      <c r="CE467" s="37" t="str"/>
      <c r="CF467" s="37" t="str"/>
      <c r="CG467" s="37" t="str"/>
      <c r="CH467" s="37" t="str"/>
      <c r="CI467" s="37" t="str"/>
      <c r="CJ467" s="37" t="str"/>
      <c r="CK467" s="37" t="str"/>
      <c r="CL467" s="37" t="str"/>
      <c r="CM467" s="37" t="str"/>
      <c r="CN467" s="37" t="str"/>
      <c r="CO467" s="37" t="str"/>
      <c r="CP467" s="37" t="str"/>
      <c r="CQ467" s="37" t="str"/>
      <c r="CR467" s="37" t="str"/>
      <c r="CS467" s="37" t="str"/>
      <c r="CT467" s="37" t="str"/>
      <c r="CU467" s="37" t="str"/>
      <c r="CV467" s="37" t="str"/>
      <c r="CW467" s="37" t="str"/>
      <c r="CX467" s="37" t="str"/>
      <c r="CY467" s="37" t="str"/>
      <c r="CZ467" s="37" t="str"/>
      <c r="DA467" s="37" t="str"/>
      <c r="DB467" s="37" t="str"/>
      <c r="DC467" s="37" t="str"/>
      <c r="DD467" s="37" t="str"/>
      <c r="DE467" s="37" t="str"/>
      <c r="DF467" s="37" t="str"/>
      <c r="DG467" s="37" t="str"/>
      <c r="DH467" s="37" t="str"/>
      <c r="DI467" s="37" t="str"/>
      <c r="DJ467" s="37" t="str"/>
      <c r="DK467" s="37" t="str"/>
      <c r="DL467" s="37" t="str"/>
      <c r="DM467" s="37" t="str"/>
      <c r="DN467" s="37" t="str"/>
      <c r="DO467" s="37" t="str"/>
      <c r="DP467" s="37" t="str"/>
      <c r="DQ467" s="37" t="str"/>
      <c r="DR467" s="37" t="str"/>
      <c r="DS467" s="37" t="str"/>
      <c r="DT467" s="37" t="str"/>
      <c r="DU467" s="37" t="str"/>
      <c r="DV467" s="37" t="str"/>
      <c r="DW467" s="37" t="str"/>
      <c r="DX467" s="37" t="str"/>
      <c r="DY467" s="37" t="str"/>
      <c r="DZ467" s="37" t="str"/>
      <c r="EA467" s="37" t="str"/>
      <c r="EB467" s="37" t="str"/>
      <c r="EC467" s="37" t="str"/>
      <c r="ED467" s="37" t="str"/>
      <c r="EE467" s="37" t="str"/>
      <c r="EF467" s="37" t="str"/>
      <c r="EG467" s="37" t="str"/>
      <c r="EH467" s="37" t="str"/>
      <c r="EI467" s="37" t="str"/>
      <c r="EJ467" s="37" t="str"/>
      <c r="EK467" s="37" t="str"/>
      <c r="EL467" s="37" t="str"/>
      <c r="EM467" s="37" t="str"/>
    </row>
    <row r="468">
      <c r="B468" s="37" t="str"/>
      <c r="C468" s="37" t="str"/>
      <c r="D468" s="37" t="str"/>
      <c r="E468" s="37" t="str"/>
      <c r="F468" s="37" t="str"/>
      <c r="G468" s="37" t="str"/>
      <c r="H468" s="37" t="str"/>
      <c r="I468" s="37" t="str"/>
      <c r="J468" s="37" t="str"/>
      <c r="K468" s="37" t="str"/>
      <c r="L468" s="37" t="str"/>
      <c r="M468" s="37" t="str"/>
      <c r="N468" s="37" t="str"/>
      <c r="O468" s="37" t="str"/>
      <c r="P468" s="37" t="str"/>
      <c r="Q468" s="37" t="str"/>
      <c r="R468" s="37" t="str"/>
      <c r="S468" s="37" t="str"/>
      <c r="T468" s="37" t="str"/>
      <c r="U468" s="37" t="str"/>
      <c r="V468" s="37" t="str"/>
      <c r="W468" s="37" t="str"/>
      <c r="X468" s="37" t="str"/>
      <c r="Y468" s="37" t="str"/>
      <c r="Z468" s="37" t="str"/>
      <c r="AA468" s="37" t="str"/>
      <c r="AB468" s="37" t="str"/>
      <c r="AC468" s="37" t="str"/>
      <c r="AD468" s="37" t="str"/>
      <c r="AE468" s="37" t="str"/>
      <c r="AF468" s="37" t="str"/>
      <c r="AG468" s="37" t="str"/>
      <c r="AH468" s="37" t="str"/>
      <c r="AI468" s="37" t="str"/>
      <c r="AJ468" s="37" t="str"/>
      <c r="AK468" s="37" t="str"/>
      <c r="AL468" s="37" t="str"/>
      <c r="AM468" s="37" t="str"/>
      <c r="AN468" s="37" t="str"/>
      <c r="AO468" s="37" t="str"/>
      <c r="AP468" s="37" t="str"/>
      <c r="AQ468" s="37" t="str"/>
      <c r="AR468" s="37" t="str"/>
      <c r="AS468" s="37" t="str"/>
      <c r="AT468" s="37" t="str"/>
      <c r="AU468" s="37" t="str"/>
      <c r="AV468" s="37" t="str"/>
      <c r="AW468" s="37" t="str"/>
      <c r="AX468" s="37" t="str"/>
      <c r="AY468" s="37" t="str"/>
      <c r="AZ468" s="37" t="str"/>
      <c r="BA468" s="37" t="str"/>
      <c r="BB468" s="37" t="str"/>
      <c r="BC468" s="37" t="str"/>
      <c r="BD468" s="37" t="str"/>
      <c r="BE468" s="37" t="str"/>
      <c r="BF468" s="37" t="str"/>
      <c r="BG468" s="37" t="str"/>
      <c r="BH468" s="37" t="str"/>
      <c r="BI468" s="37" t="str"/>
      <c r="BJ468" s="37" t="str"/>
      <c r="BK468" s="37" t="str"/>
      <c r="BL468" s="37" t="str"/>
      <c r="BM468" s="37" t="str"/>
      <c r="BN468" s="37" t="str"/>
      <c r="BO468" s="37" t="str"/>
      <c r="BP468" s="37" t="str"/>
      <c r="BQ468" s="37" t="str"/>
      <c r="BR468" s="37" t="str"/>
      <c r="BS468" s="37" t="str"/>
      <c r="BT468" s="37" t="str"/>
      <c r="BU468" s="37" t="str"/>
      <c r="BV468" s="37" t="str"/>
      <c r="BW468" s="37" t="str"/>
      <c r="BX468" s="37" t="str"/>
      <c r="BY468" s="37" t="str"/>
      <c r="BZ468" s="37" t="str"/>
      <c r="CA468" s="37" t="str"/>
      <c r="CB468" s="37" t="str"/>
      <c r="CC468" s="37" t="str"/>
      <c r="CD468" s="37" t="str"/>
      <c r="CE468" s="37" t="str"/>
      <c r="CF468" s="37" t="str"/>
      <c r="CG468" s="37" t="str"/>
      <c r="CH468" s="37" t="str"/>
      <c r="CI468" s="37" t="str"/>
      <c r="CJ468" s="37" t="str"/>
      <c r="CK468" s="37" t="str"/>
      <c r="CL468" s="37" t="str"/>
      <c r="CM468" s="37" t="str"/>
      <c r="CN468" s="37" t="str"/>
      <c r="CO468" s="37" t="str"/>
      <c r="CP468" s="37" t="str"/>
      <c r="CQ468" s="37" t="str"/>
      <c r="CR468" s="37" t="str"/>
      <c r="CS468" s="37" t="str"/>
      <c r="CT468" s="37" t="str"/>
      <c r="CU468" s="37" t="str"/>
      <c r="CV468" s="37" t="str"/>
      <c r="CW468" s="37" t="str"/>
      <c r="CX468" s="37" t="str"/>
      <c r="CY468" s="37" t="str"/>
      <c r="CZ468" s="37" t="str"/>
      <c r="DA468" s="37" t="str"/>
      <c r="DB468" s="37" t="str"/>
      <c r="DC468" s="37" t="str"/>
      <c r="DD468" s="37" t="str"/>
      <c r="DE468" s="37" t="str"/>
      <c r="DF468" s="37" t="str"/>
      <c r="DG468" s="37" t="str"/>
      <c r="DH468" s="37" t="str"/>
      <c r="DI468" s="37" t="str"/>
      <c r="DJ468" s="37" t="str"/>
      <c r="DK468" s="37" t="str"/>
      <c r="DL468" s="37" t="str"/>
      <c r="DM468" s="37" t="str"/>
      <c r="DN468" s="37" t="str"/>
      <c r="DO468" s="37" t="str"/>
      <c r="DP468" s="37" t="str"/>
      <c r="DQ468" s="37" t="str"/>
      <c r="DR468" s="37" t="str"/>
      <c r="DS468" s="37" t="str"/>
      <c r="DT468" s="37" t="str"/>
      <c r="DU468" s="37" t="str"/>
      <c r="DV468" s="37" t="str"/>
      <c r="DW468" s="37" t="str"/>
      <c r="DX468" s="37" t="str"/>
      <c r="DY468" s="37" t="str"/>
      <c r="DZ468" s="37" t="str"/>
      <c r="EA468" s="37" t="str"/>
      <c r="EB468" s="37" t="str"/>
      <c r="EC468" s="37" t="str"/>
      <c r="ED468" s="37" t="str"/>
      <c r="EE468" s="37" t="str"/>
      <c r="EF468" s="37" t="str"/>
      <c r="EG468" s="37" t="str"/>
      <c r="EH468" s="37" t="str"/>
      <c r="EI468" s="37" t="str"/>
      <c r="EJ468" s="37" t="str"/>
      <c r="EK468" s="37" t="str"/>
      <c r="EL468" s="37" t="str"/>
      <c r="EM468" s="37" t="str"/>
    </row>
    <row r="469">
      <c r="B469" s="37" t="str"/>
      <c r="C469" s="37" t="str"/>
      <c r="D469" s="37" t="str"/>
      <c r="E469" s="37" t="str"/>
      <c r="F469" s="37" t="str"/>
      <c r="G469" s="37" t="str"/>
      <c r="H469" s="37" t="str"/>
      <c r="I469" s="37" t="str"/>
      <c r="J469" s="37" t="str"/>
      <c r="K469" s="37" t="str"/>
      <c r="L469" s="37" t="str"/>
      <c r="M469" s="37" t="str"/>
      <c r="N469" s="37" t="str"/>
      <c r="O469" s="37" t="str"/>
      <c r="P469" s="37" t="str"/>
      <c r="Q469" s="37" t="str"/>
      <c r="R469" s="37" t="str"/>
      <c r="S469" s="37" t="str"/>
      <c r="T469" s="37" t="str"/>
      <c r="U469" s="37" t="str"/>
      <c r="V469" s="37" t="str"/>
      <c r="W469" s="37" t="str"/>
      <c r="X469" s="37" t="str"/>
      <c r="Y469" s="37" t="str"/>
      <c r="Z469" s="37" t="str"/>
      <c r="AA469" s="37" t="str"/>
      <c r="AB469" s="37" t="str"/>
      <c r="AC469" s="37" t="str"/>
      <c r="AD469" s="37" t="str"/>
      <c r="AE469" s="37" t="str"/>
      <c r="AF469" s="37" t="str"/>
      <c r="AG469" s="37" t="str"/>
      <c r="AH469" s="37" t="str"/>
      <c r="AI469" s="37" t="str"/>
      <c r="AJ469" s="37" t="str"/>
      <c r="AK469" s="37" t="str"/>
      <c r="AL469" s="37" t="str"/>
      <c r="AM469" s="37" t="str"/>
      <c r="AN469" s="37" t="str"/>
      <c r="AO469" s="37" t="str"/>
      <c r="AP469" s="37" t="str"/>
      <c r="AQ469" s="37" t="str"/>
      <c r="AR469" s="37" t="str"/>
      <c r="AS469" s="37" t="str"/>
      <c r="AT469" s="37" t="str"/>
      <c r="AU469" s="37" t="str"/>
      <c r="AV469" s="37" t="str"/>
      <c r="AW469" s="37" t="str"/>
      <c r="AX469" s="37" t="str"/>
      <c r="AY469" s="37" t="str"/>
      <c r="AZ469" s="37" t="str"/>
      <c r="BA469" s="37" t="str"/>
      <c r="BB469" s="37" t="str"/>
      <c r="BC469" s="37" t="str"/>
      <c r="BD469" s="37" t="str"/>
      <c r="BE469" s="37" t="str"/>
      <c r="BF469" s="37" t="str"/>
      <c r="BG469" s="37" t="str"/>
      <c r="BH469" s="37" t="str"/>
      <c r="BI469" s="37" t="str"/>
      <c r="BJ469" s="37" t="str"/>
      <c r="BK469" s="37" t="str"/>
      <c r="BL469" s="37" t="str"/>
      <c r="BM469" s="37" t="str"/>
      <c r="BN469" s="37" t="str"/>
      <c r="BO469" s="37" t="str"/>
      <c r="BP469" s="37" t="str"/>
      <c r="BQ469" s="37" t="str"/>
      <c r="BR469" s="37" t="str"/>
      <c r="BS469" s="37" t="str"/>
      <c r="BT469" s="37" t="str"/>
      <c r="BU469" s="37" t="str"/>
      <c r="BV469" s="37" t="str"/>
      <c r="BW469" s="37" t="str"/>
      <c r="BX469" s="37" t="str"/>
      <c r="BY469" s="37" t="str"/>
      <c r="BZ469" s="37" t="str"/>
      <c r="CA469" s="37" t="str"/>
      <c r="CB469" s="37" t="str"/>
      <c r="CC469" s="37" t="str"/>
      <c r="CD469" s="37" t="str"/>
      <c r="CE469" s="37" t="str"/>
      <c r="CF469" s="37" t="str"/>
      <c r="CG469" s="37" t="str"/>
      <c r="CH469" s="37" t="str"/>
      <c r="CI469" s="37" t="str"/>
      <c r="CJ469" s="37" t="str"/>
      <c r="CK469" s="37" t="str"/>
      <c r="CL469" s="37" t="str"/>
      <c r="CM469" s="37" t="str"/>
      <c r="CN469" s="37" t="str"/>
      <c r="CO469" s="37" t="str"/>
      <c r="CP469" s="37" t="str"/>
      <c r="CQ469" s="37" t="str"/>
      <c r="CR469" s="37" t="str"/>
      <c r="CS469" s="37" t="str"/>
      <c r="CT469" s="37" t="str"/>
      <c r="CU469" s="37" t="str"/>
      <c r="CV469" s="37" t="str"/>
      <c r="CW469" s="37" t="str"/>
      <c r="CX469" s="37" t="str"/>
      <c r="CY469" s="37" t="str"/>
      <c r="CZ469" s="37" t="str"/>
      <c r="DA469" s="37" t="str"/>
      <c r="DB469" s="37" t="str"/>
      <c r="DC469" s="37" t="str"/>
      <c r="DD469" s="37" t="str"/>
      <c r="DE469" s="37" t="str"/>
      <c r="DF469" s="37" t="str"/>
      <c r="DG469" s="37" t="str"/>
      <c r="DH469" s="37" t="str"/>
      <c r="DI469" s="37" t="str"/>
      <c r="DJ469" s="37" t="str"/>
      <c r="DK469" s="37" t="str"/>
      <c r="DL469" s="37" t="str"/>
      <c r="DM469" s="37" t="str"/>
      <c r="DN469" s="37" t="str"/>
      <c r="DO469" s="37" t="str"/>
      <c r="DP469" s="37" t="str"/>
      <c r="DQ469" s="37" t="str"/>
      <c r="DR469" s="37" t="str"/>
      <c r="DS469" s="37" t="str"/>
      <c r="DT469" s="37" t="str"/>
      <c r="DU469" s="37" t="str"/>
      <c r="DV469" s="37" t="str"/>
      <c r="DW469" s="37" t="str"/>
      <c r="DX469" s="37" t="str"/>
      <c r="DY469" s="37" t="str"/>
      <c r="DZ469" s="37" t="str"/>
      <c r="EA469" s="37" t="str"/>
      <c r="EB469" s="37" t="str"/>
      <c r="EC469" s="37" t="str"/>
      <c r="ED469" s="37" t="str"/>
      <c r="EE469" s="37" t="str"/>
      <c r="EF469" s="37" t="str"/>
      <c r="EG469" s="37" t="str"/>
      <c r="EH469" s="37" t="str"/>
      <c r="EI469" s="37" t="str"/>
      <c r="EJ469" s="37" t="str"/>
      <c r="EK469" s="37" t="str"/>
      <c r="EL469" s="37" t="str"/>
      <c r="EM469" s="37" t="str"/>
    </row>
    <row r="470">
      <c r="B470" s="37" t="str"/>
      <c r="C470" s="37" t="str"/>
      <c r="D470" s="37" t="str"/>
      <c r="E470" s="37" t="str"/>
      <c r="F470" s="37" t="str"/>
      <c r="G470" s="37" t="str"/>
      <c r="H470" s="37" t="str"/>
      <c r="I470" s="37" t="str"/>
      <c r="J470" s="37" t="str"/>
      <c r="K470" s="37" t="str"/>
      <c r="L470" s="37" t="str"/>
      <c r="M470" s="37" t="str"/>
      <c r="N470" s="37" t="str"/>
      <c r="O470" s="37" t="str"/>
      <c r="P470" s="37" t="str"/>
      <c r="Q470" s="37" t="str"/>
      <c r="R470" s="37" t="str"/>
      <c r="S470" s="37" t="str"/>
      <c r="T470" s="37" t="str"/>
      <c r="U470" s="37" t="str"/>
      <c r="V470" s="37" t="str"/>
      <c r="W470" s="37" t="str"/>
      <c r="X470" s="37" t="str"/>
      <c r="Y470" s="37" t="str"/>
      <c r="Z470" s="37" t="str"/>
      <c r="AA470" s="37" t="str"/>
      <c r="AB470" s="37" t="str"/>
      <c r="AC470" s="37" t="str"/>
      <c r="AD470" s="37" t="str"/>
      <c r="AE470" s="37" t="str"/>
      <c r="AF470" s="37" t="str"/>
      <c r="AG470" s="37" t="str"/>
      <c r="AH470" s="37" t="str"/>
      <c r="AI470" s="37" t="str"/>
      <c r="AJ470" s="37" t="str"/>
      <c r="AK470" s="37" t="str"/>
      <c r="AL470" s="37" t="str"/>
      <c r="AM470" s="37" t="str"/>
      <c r="AN470" s="37" t="str"/>
      <c r="AO470" s="37" t="str"/>
      <c r="AP470" s="37" t="str"/>
      <c r="AQ470" s="37" t="str"/>
      <c r="AR470" s="37" t="str"/>
      <c r="AS470" s="37" t="str"/>
      <c r="AT470" s="37" t="str"/>
      <c r="AU470" s="37" t="str"/>
      <c r="AV470" s="37" t="str"/>
      <c r="AW470" s="37" t="str"/>
      <c r="AX470" s="37" t="str"/>
      <c r="AY470" s="37" t="str"/>
      <c r="AZ470" s="37" t="str"/>
      <c r="BA470" s="37" t="str"/>
      <c r="BB470" s="37" t="str"/>
      <c r="BC470" s="37" t="str"/>
      <c r="BD470" s="37" t="str"/>
      <c r="BE470" s="37" t="str"/>
      <c r="BF470" s="37" t="str"/>
      <c r="BG470" s="37" t="str"/>
      <c r="BH470" s="37" t="str"/>
      <c r="BI470" s="37" t="str"/>
      <c r="BJ470" s="37" t="str"/>
      <c r="BK470" s="37" t="str"/>
      <c r="BL470" s="37" t="str"/>
      <c r="BM470" s="37" t="str"/>
      <c r="BN470" s="37" t="str"/>
      <c r="BO470" s="37" t="str"/>
      <c r="BP470" s="37" t="str"/>
      <c r="BQ470" s="37" t="str"/>
      <c r="BR470" s="37" t="str"/>
      <c r="BS470" s="37" t="str"/>
      <c r="BT470" s="37" t="str"/>
      <c r="BU470" s="37" t="str"/>
      <c r="BV470" s="37" t="str"/>
      <c r="BW470" s="37" t="str"/>
      <c r="BX470" s="37" t="str"/>
      <c r="BY470" s="37" t="str"/>
      <c r="BZ470" s="37" t="str"/>
      <c r="CA470" s="37" t="str"/>
      <c r="CB470" s="37" t="str"/>
      <c r="CC470" s="37" t="str"/>
      <c r="CD470" s="37" t="str"/>
      <c r="CE470" s="37" t="str"/>
      <c r="CF470" s="37" t="str"/>
      <c r="CG470" s="37" t="str"/>
      <c r="CH470" s="37" t="str"/>
      <c r="CI470" s="37" t="str"/>
      <c r="CJ470" s="37" t="str"/>
      <c r="CK470" s="37" t="str"/>
      <c r="CL470" s="37" t="str"/>
      <c r="CM470" s="37" t="str"/>
      <c r="CN470" s="37" t="str"/>
      <c r="CO470" s="37" t="str"/>
      <c r="CP470" s="37" t="str"/>
      <c r="CQ470" s="37" t="str"/>
      <c r="CR470" s="37" t="str"/>
      <c r="CS470" s="37" t="str"/>
      <c r="CT470" s="37" t="str"/>
      <c r="CU470" s="37" t="str"/>
      <c r="CV470" s="37" t="str"/>
      <c r="CW470" s="37" t="str"/>
      <c r="CX470" s="37" t="str"/>
      <c r="CY470" s="37" t="str"/>
      <c r="CZ470" s="37" t="str"/>
      <c r="DA470" s="37" t="str"/>
      <c r="DB470" s="37" t="str"/>
      <c r="DC470" s="37" t="str"/>
      <c r="DD470" s="37" t="str"/>
      <c r="DE470" s="37" t="str"/>
      <c r="DF470" s="37" t="str"/>
      <c r="DG470" s="37" t="str"/>
      <c r="DH470" s="37" t="str"/>
      <c r="DI470" s="37" t="str"/>
      <c r="DJ470" s="37" t="str"/>
      <c r="DK470" s="37" t="str"/>
      <c r="DL470" s="37" t="str"/>
      <c r="DM470" s="37" t="str"/>
      <c r="DN470" s="37" t="str"/>
      <c r="DO470" s="37" t="str"/>
      <c r="DP470" s="37" t="str"/>
      <c r="DQ470" s="37" t="str"/>
      <c r="DR470" s="37" t="str"/>
      <c r="DS470" s="37" t="str"/>
      <c r="DT470" s="37" t="str"/>
      <c r="DU470" s="37" t="str"/>
      <c r="DV470" s="37" t="str"/>
      <c r="DW470" s="37" t="str"/>
      <c r="DX470" s="37" t="str"/>
      <c r="DY470" s="37" t="str"/>
      <c r="DZ470" s="37" t="str"/>
      <c r="EA470" s="37" t="str"/>
      <c r="EB470" s="37" t="str"/>
      <c r="EC470" s="37" t="str"/>
      <c r="ED470" s="37" t="str"/>
      <c r="EE470" s="37" t="str"/>
      <c r="EF470" s="37" t="str"/>
      <c r="EG470" s="37" t="str"/>
      <c r="EH470" s="37" t="str"/>
      <c r="EI470" s="37" t="str"/>
      <c r="EJ470" s="37" t="str"/>
      <c r="EK470" s="37" t="str"/>
      <c r="EL470" s="37" t="str"/>
      <c r="EM470" s="37" t="str"/>
    </row>
    <row r="471">
      <c r="B471" s="37" t="str"/>
      <c r="C471" s="37" t="str"/>
      <c r="D471" s="37" t="str"/>
      <c r="E471" s="37" t="str"/>
      <c r="F471" s="37" t="str"/>
      <c r="G471" s="37" t="str"/>
      <c r="H471" s="37" t="str"/>
      <c r="I471" s="37" t="str"/>
      <c r="J471" s="37" t="str"/>
      <c r="K471" s="37" t="str"/>
      <c r="L471" s="37" t="str"/>
      <c r="M471" s="37" t="str"/>
      <c r="N471" s="37" t="str"/>
      <c r="O471" s="37" t="str"/>
      <c r="P471" s="37" t="str"/>
      <c r="Q471" s="37" t="str"/>
      <c r="R471" s="37" t="str"/>
      <c r="S471" s="37" t="str"/>
      <c r="T471" s="37" t="str"/>
      <c r="U471" s="37" t="str"/>
      <c r="V471" s="37" t="str"/>
      <c r="W471" s="37" t="str"/>
      <c r="X471" s="37" t="str"/>
      <c r="Y471" s="37" t="str"/>
      <c r="Z471" s="37" t="str"/>
      <c r="AA471" s="37" t="str"/>
      <c r="AB471" s="37" t="str"/>
      <c r="AC471" s="37" t="str"/>
      <c r="AD471" s="37" t="str"/>
      <c r="AE471" s="37" t="str"/>
      <c r="AF471" s="37" t="str"/>
      <c r="AG471" s="37" t="str"/>
      <c r="AH471" s="37" t="str"/>
      <c r="AI471" s="37" t="str"/>
      <c r="AJ471" s="37" t="str"/>
      <c r="AK471" s="37" t="str"/>
      <c r="AL471" s="37" t="str"/>
      <c r="AM471" s="37" t="str"/>
      <c r="AN471" s="37" t="str"/>
      <c r="AO471" s="37" t="str"/>
      <c r="AP471" s="37" t="str"/>
      <c r="AQ471" s="37" t="str"/>
      <c r="AR471" s="37" t="str"/>
      <c r="AS471" s="37" t="str"/>
      <c r="AT471" s="37" t="str"/>
      <c r="AU471" s="37" t="str"/>
      <c r="AV471" s="37" t="str"/>
      <c r="AW471" s="37" t="str"/>
      <c r="AX471" s="37" t="str"/>
      <c r="AY471" s="37" t="str"/>
      <c r="AZ471" s="37" t="str"/>
      <c r="BA471" s="37" t="str"/>
      <c r="BB471" s="37" t="str"/>
      <c r="BC471" s="37" t="str"/>
      <c r="BD471" s="37" t="str"/>
      <c r="BE471" s="37" t="str"/>
      <c r="BF471" s="37" t="str"/>
      <c r="BG471" s="37" t="str"/>
      <c r="BH471" s="37" t="str"/>
      <c r="BI471" s="37" t="str"/>
      <c r="BJ471" s="37" t="str"/>
      <c r="BK471" s="37" t="str"/>
      <c r="BL471" s="37" t="str"/>
      <c r="BM471" s="37" t="str"/>
      <c r="BN471" s="37" t="str"/>
      <c r="BO471" s="37" t="str"/>
      <c r="BP471" s="37" t="str"/>
      <c r="BQ471" s="37" t="str"/>
      <c r="BR471" s="37" t="str"/>
      <c r="BS471" s="37" t="str"/>
      <c r="BT471" s="37" t="str"/>
      <c r="BU471" s="37" t="str"/>
      <c r="BV471" s="37" t="str"/>
      <c r="BW471" s="37" t="str"/>
      <c r="BX471" s="37" t="str"/>
      <c r="BY471" s="37" t="str"/>
      <c r="BZ471" s="37" t="str"/>
      <c r="CA471" s="37" t="str"/>
      <c r="CB471" s="37" t="str"/>
      <c r="CC471" s="37" t="str"/>
      <c r="CD471" s="37" t="str"/>
      <c r="CE471" s="37" t="str"/>
      <c r="CF471" s="37" t="str"/>
      <c r="CG471" s="37" t="str"/>
      <c r="CH471" s="37" t="str"/>
      <c r="CI471" s="37" t="str"/>
      <c r="CJ471" s="37" t="str"/>
      <c r="CK471" s="37" t="str"/>
      <c r="CL471" s="37" t="str"/>
      <c r="CM471" s="37" t="str"/>
      <c r="CN471" s="37" t="str"/>
      <c r="CO471" s="37" t="str"/>
      <c r="CP471" s="37" t="str"/>
      <c r="CQ471" s="37" t="str"/>
      <c r="CR471" s="37" t="str"/>
      <c r="CS471" s="37" t="str"/>
      <c r="CT471" s="37" t="str"/>
      <c r="CU471" s="37" t="str"/>
      <c r="CV471" s="37" t="str"/>
      <c r="CW471" s="37" t="str"/>
      <c r="CX471" s="37" t="str"/>
      <c r="CY471" s="37" t="str"/>
      <c r="CZ471" s="37" t="str"/>
      <c r="DA471" s="37" t="str"/>
      <c r="DB471" s="37" t="str"/>
      <c r="DC471" s="37" t="str"/>
      <c r="DD471" s="37" t="str"/>
      <c r="DE471" s="37" t="str"/>
      <c r="DF471" s="37" t="str"/>
      <c r="DG471" s="37" t="str"/>
      <c r="DH471" s="37" t="str"/>
      <c r="DI471" s="37" t="str"/>
      <c r="DJ471" s="37" t="str"/>
      <c r="DK471" s="37" t="str"/>
      <c r="DL471" s="37" t="str"/>
      <c r="DM471" s="37" t="str"/>
      <c r="DN471" s="37" t="str"/>
      <c r="DO471" s="37" t="str"/>
      <c r="DP471" s="37" t="str"/>
      <c r="DQ471" s="37" t="str"/>
      <c r="DR471" s="37" t="str"/>
      <c r="DS471" s="37" t="str"/>
      <c r="DT471" s="37" t="str"/>
      <c r="DU471" s="37" t="str"/>
      <c r="DV471" s="37" t="str"/>
      <c r="DW471" s="37" t="str"/>
      <c r="DX471" s="37" t="str"/>
      <c r="DY471" s="37" t="str"/>
      <c r="DZ471" s="37" t="str"/>
      <c r="EA471" s="37" t="str"/>
      <c r="EB471" s="37" t="str"/>
      <c r="EC471" s="37" t="str"/>
      <c r="ED471" s="37" t="str"/>
      <c r="EE471" s="37" t="str"/>
      <c r="EF471" s="37" t="str"/>
      <c r="EG471" s="37" t="str"/>
      <c r="EH471" s="37" t="str"/>
      <c r="EI471" s="37" t="str"/>
      <c r="EJ471" s="37" t="str"/>
      <c r="EK471" s="37" t="str"/>
      <c r="EL471" s="37" t="str"/>
      <c r="EM471" s="37" t="str"/>
    </row>
    <row r="472">
      <c r="B472" s="37" t="str"/>
      <c r="C472" s="37" t="str"/>
      <c r="D472" s="37" t="str"/>
      <c r="E472" s="37" t="str"/>
      <c r="F472" s="37" t="str"/>
      <c r="G472" s="37" t="str"/>
      <c r="H472" s="37" t="str"/>
      <c r="I472" s="37" t="str"/>
      <c r="J472" s="37" t="str"/>
      <c r="K472" s="37" t="str"/>
      <c r="L472" s="37" t="str"/>
      <c r="M472" s="37" t="str"/>
      <c r="N472" s="37" t="str"/>
      <c r="O472" s="37" t="str"/>
      <c r="P472" s="37" t="str"/>
      <c r="Q472" s="37" t="str"/>
      <c r="R472" s="37" t="str"/>
      <c r="S472" s="37" t="str"/>
      <c r="T472" s="37" t="str"/>
      <c r="U472" s="37" t="str"/>
      <c r="V472" s="37" t="str"/>
      <c r="W472" s="37" t="str"/>
      <c r="X472" s="37" t="str"/>
      <c r="Y472" s="37" t="str"/>
      <c r="Z472" s="37" t="str"/>
      <c r="AA472" s="37" t="str"/>
      <c r="AB472" s="37" t="str"/>
      <c r="AC472" s="37" t="str"/>
      <c r="AD472" s="37" t="str"/>
      <c r="AE472" s="37" t="str"/>
      <c r="AF472" s="37" t="str"/>
      <c r="AG472" s="37" t="str"/>
      <c r="AH472" s="37" t="str"/>
      <c r="AI472" s="37" t="str"/>
      <c r="AJ472" s="37" t="str"/>
      <c r="AK472" s="37" t="str"/>
      <c r="AL472" s="37" t="str"/>
      <c r="AM472" s="37" t="str"/>
      <c r="AN472" s="37" t="str"/>
      <c r="AO472" s="37" t="str"/>
      <c r="AP472" s="37" t="str"/>
      <c r="AQ472" s="37" t="str"/>
      <c r="AR472" s="37" t="str"/>
      <c r="AS472" s="37" t="str"/>
      <c r="AT472" s="37" t="str"/>
      <c r="AU472" s="37" t="str"/>
      <c r="AV472" s="37" t="str"/>
      <c r="AW472" s="37" t="str"/>
      <c r="AX472" s="37" t="str"/>
      <c r="AY472" s="37" t="str"/>
      <c r="AZ472" s="37" t="str"/>
      <c r="BA472" s="37" t="str"/>
      <c r="BB472" s="37" t="str"/>
      <c r="BC472" s="37" t="str"/>
      <c r="BD472" s="37" t="str"/>
      <c r="BE472" s="37" t="str"/>
      <c r="BF472" s="37" t="str"/>
      <c r="BG472" s="37" t="str"/>
      <c r="BH472" s="37" t="str"/>
      <c r="BI472" s="37" t="str"/>
      <c r="BJ472" s="37" t="str"/>
      <c r="BK472" s="37" t="str"/>
      <c r="BL472" s="37" t="str"/>
      <c r="BM472" s="37" t="str"/>
      <c r="BN472" s="37" t="str"/>
      <c r="BO472" s="37" t="str"/>
      <c r="BP472" s="37" t="str"/>
      <c r="BQ472" s="37" t="str"/>
      <c r="BR472" s="37" t="str"/>
      <c r="BS472" s="37" t="str"/>
      <c r="BT472" s="37" t="str"/>
      <c r="BU472" s="37" t="str"/>
      <c r="BV472" s="37" t="str"/>
      <c r="BW472" s="37" t="str"/>
      <c r="BX472" s="37" t="str"/>
      <c r="BY472" s="37" t="str"/>
      <c r="BZ472" s="37" t="str"/>
      <c r="CA472" s="37" t="str"/>
      <c r="CB472" s="37" t="str"/>
      <c r="CC472" s="37" t="str"/>
      <c r="CD472" s="37" t="str"/>
      <c r="CE472" s="37" t="str"/>
      <c r="CF472" s="37" t="str"/>
      <c r="CG472" s="37" t="str"/>
      <c r="CH472" s="37" t="str"/>
      <c r="CI472" s="37" t="str"/>
      <c r="CJ472" s="37" t="str"/>
      <c r="CK472" s="37" t="str"/>
      <c r="CL472" s="37" t="str"/>
      <c r="CM472" s="37" t="str"/>
      <c r="CN472" s="37" t="str"/>
      <c r="CO472" s="37" t="str"/>
      <c r="CP472" s="37" t="str"/>
      <c r="CQ472" s="37" t="str"/>
      <c r="CR472" s="37" t="str"/>
      <c r="CS472" s="37" t="str"/>
      <c r="CT472" s="37" t="str"/>
      <c r="CU472" s="37" t="str"/>
      <c r="CV472" s="37" t="str"/>
      <c r="CW472" s="37" t="str"/>
      <c r="CX472" s="37" t="str"/>
      <c r="CY472" s="37" t="str"/>
      <c r="CZ472" s="37" t="str"/>
      <c r="DA472" s="37" t="str"/>
      <c r="DB472" s="37" t="str"/>
      <c r="DC472" s="37" t="str"/>
      <c r="DD472" s="37" t="str"/>
      <c r="DE472" s="37" t="str"/>
      <c r="DF472" s="37" t="str"/>
      <c r="DG472" s="37" t="str"/>
      <c r="DH472" s="37" t="str"/>
      <c r="DI472" s="37" t="str"/>
      <c r="DJ472" s="37" t="str"/>
      <c r="DK472" s="37" t="str"/>
      <c r="DL472" s="37" t="str"/>
      <c r="DM472" s="37" t="str"/>
      <c r="DN472" s="37" t="str"/>
      <c r="DO472" s="37" t="str"/>
      <c r="DP472" s="37" t="str"/>
      <c r="DQ472" s="37" t="str"/>
      <c r="DR472" s="37" t="str"/>
      <c r="DS472" s="37" t="str"/>
      <c r="DT472" s="37" t="str"/>
      <c r="DU472" s="37" t="str"/>
      <c r="DV472" s="37" t="str"/>
      <c r="DW472" s="37" t="str"/>
      <c r="DX472" s="37" t="str"/>
      <c r="DY472" s="37" t="str"/>
      <c r="DZ472" s="37" t="str"/>
      <c r="EA472" s="37" t="str"/>
      <c r="EB472" s="37" t="str"/>
      <c r="EC472" s="37" t="str"/>
      <c r="ED472" s="37" t="str"/>
      <c r="EE472" s="37" t="str"/>
      <c r="EF472" s="37" t="str"/>
      <c r="EG472" s="37" t="str"/>
      <c r="EH472" s="37" t="str"/>
      <c r="EI472" s="37" t="str"/>
      <c r="EJ472" s="37" t="str"/>
      <c r="EK472" s="37" t="str"/>
      <c r="EL472" s="37" t="str"/>
      <c r="EM472" s="37" t="str"/>
    </row>
    <row r="473">
      <c r="B473" s="37" t="str"/>
      <c r="C473" s="37" t="str"/>
      <c r="D473" s="37" t="str"/>
      <c r="E473" s="37" t="str"/>
      <c r="F473" s="37" t="str"/>
      <c r="G473" s="37" t="str"/>
      <c r="H473" s="37" t="str"/>
      <c r="I473" s="37" t="str"/>
      <c r="J473" s="37" t="str"/>
      <c r="K473" s="37" t="str"/>
      <c r="L473" s="37" t="str"/>
      <c r="M473" s="37" t="str"/>
      <c r="N473" s="37" t="str"/>
      <c r="O473" s="37" t="str"/>
      <c r="P473" s="37" t="str"/>
      <c r="Q473" s="37" t="str"/>
      <c r="R473" s="37" t="str"/>
      <c r="S473" s="37" t="str"/>
      <c r="T473" s="37" t="str"/>
      <c r="U473" s="37" t="str"/>
      <c r="V473" s="37" t="str"/>
      <c r="W473" s="37" t="str"/>
      <c r="X473" s="37" t="str"/>
      <c r="Y473" s="37" t="str"/>
      <c r="Z473" s="37" t="str"/>
      <c r="AA473" s="37" t="str"/>
      <c r="AB473" s="37" t="str"/>
      <c r="AC473" s="37" t="str"/>
      <c r="AD473" s="37" t="str"/>
      <c r="AE473" s="37" t="str"/>
      <c r="AF473" s="37" t="str"/>
      <c r="AG473" s="37" t="str"/>
      <c r="AH473" s="37" t="str"/>
      <c r="AI473" s="37" t="str"/>
      <c r="AJ473" s="37" t="str"/>
      <c r="AK473" s="37" t="str"/>
      <c r="AL473" s="37" t="str"/>
      <c r="AM473" s="37" t="str"/>
      <c r="AN473" s="37" t="str"/>
      <c r="AO473" s="37" t="str"/>
      <c r="AP473" s="37" t="str"/>
      <c r="AQ473" s="37" t="str"/>
      <c r="AR473" s="37" t="str"/>
      <c r="AS473" s="37" t="str"/>
      <c r="AT473" s="37" t="str"/>
      <c r="AU473" s="37" t="str"/>
      <c r="AV473" s="37" t="str"/>
      <c r="AW473" s="37" t="str"/>
      <c r="AX473" s="37" t="str"/>
      <c r="AY473" s="37" t="str"/>
      <c r="AZ473" s="37" t="str"/>
      <c r="BA473" s="37" t="str"/>
      <c r="BB473" s="37" t="str"/>
      <c r="BC473" s="37" t="str"/>
      <c r="BD473" s="37" t="str"/>
      <c r="BE473" s="37" t="str"/>
      <c r="BF473" s="37" t="str"/>
      <c r="BG473" s="37" t="str"/>
      <c r="BH473" s="37" t="str"/>
      <c r="BI473" s="37" t="str"/>
      <c r="BJ473" s="37" t="str"/>
      <c r="BK473" s="37" t="str"/>
      <c r="BL473" s="37" t="str"/>
      <c r="BM473" s="37" t="str"/>
      <c r="BN473" s="37" t="str"/>
      <c r="BO473" s="37" t="str"/>
      <c r="BP473" s="37" t="str"/>
      <c r="BQ473" s="37" t="str"/>
      <c r="BR473" s="37" t="str"/>
      <c r="BS473" s="37" t="str"/>
      <c r="BT473" s="37" t="str"/>
      <c r="BU473" s="37" t="str"/>
      <c r="BV473" s="37" t="str"/>
      <c r="BW473" s="37" t="str"/>
      <c r="BX473" s="37" t="str"/>
      <c r="BY473" s="37" t="str"/>
      <c r="BZ473" s="37" t="str"/>
      <c r="CA473" s="37" t="str"/>
      <c r="CB473" s="37" t="str"/>
      <c r="CC473" s="37" t="str"/>
      <c r="CD473" s="37" t="str"/>
      <c r="CE473" s="37" t="str"/>
      <c r="CF473" s="37" t="str"/>
      <c r="CG473" s="37" t="str"/>
      <c r="CH473" s="37" t="str"/>
      <c r="CI473" s="37" t="str"/>
      <c r="CJ473" s="37" t="str"/>
      <c r="CK473" s="37" t="str"/>
      <c r="CL473" s="37" t="str"/>
      <c r="CM473" s="37" t="str"/>
      <c r="CN473" s="37" t="str"/>
      <c r="CO473" s="37" t="str"/>
      <c r="CP473" s="37" t="str"/>
      <c r="CQ473" s="37" t="str"/>
      <c r="CR473" s="37" t="str"/>
      <c r="CS473" s="37" t="str"/>
      <c r="CT473" s="37" t="str"/>
      <c r="CU473" s="37" t="str"/>
      <c r="CV473" s="37" t="str"/>
      <c r="CW473" s="37" t="str"/>
      <c r="CX473" s="37" t="str"/>
      <c r="CY473" s="37" t="str"/>
      <c r="CZ473" s="37" t="str"/>
      <c r="DA473" s="37" t="str"/>
      <c r="DB473" s="37" t="str"/>
      <c r="DC473" s="37" t="str"/>
      <c r="DD473" s="37" t="str"/>
      <c r="DE473" s="37" t="str"/>
      <c r="DF473" s="37" t="str"/>
      <c r="DG473" s="37" t="str"/>
      <c r="DH473" s="37" t="str"/>
      <c r="DI473" s="37" t="str"/>
      <c r="DJ473" s="37" t="str"/>
      <c r="DK473" s="37" t="str"/>
      <c r="DL473" s="37" t="str"/>
      <c r="DM473" s="37" t="str"/>
      <c r="DN473" s="37" t="str"/>
      <c r="DO473" s="37" t="str"/>
      <c r="DP473" s="37" t="str"/>
      <c r="DQ473" s="37" t="str"/>
      <c r="DR473" s="37" t="str"/>
      <c r="DS473" s="37" t="str"/>
      <c r="DT473" s="37" t="str"/>
      <c r="DU473" s="37" t="str"/>
      <c r="DV473" s="37" t="str"/>
      <c r="DW473" s="37" t="str"/>
      <c r="DX473" s="37" t="str"/>
      <c r="DY473" s="37" t="str"/>
      <c r="DZ473" s="37" t="str"/>
      <c r="EA473" s="37" t="str"/>
      <c r="EB473" s="37" t="str"/>
      <c r="EC473" s="37" t="str"/>
      <c r="ED473" s="37" t="str"/>
      <c r="EE473" s="37" t="str"/>
      <c r="EF473" s="37" t="str"/>
      <c r="EG473" s="37" t="str"/>
      <c r="EH473" s="37" t="str"/>
      <c r="EI473" s="37" t="str"/>
      <c r="EJ473" s="37" t="str"/>
      <c r="EK473" s="37" t="str"/>
      <c r="EL473" s="37" t="str"/>
      <c r="EM473" s="37" t="str"/>
    </row>
    <row r="474">
      <c r="B474" s="37" t="str"/>
      <c r="C474" s="37" t="str"/>
      <c r="D474" s="37" t="str"/>
      <c r="E474" s="37" t="str"/>
      <c r="F474" s="37" t="str"/>
      <c r="G474" s="37" t="str"/>
      <c r="H474" s="37" t="str"/>
      <c r="I474" s="37" t="str"/>
      <c r="J474" s="37" t="str"/>
      <c r="K474" s="37" t="str"/>
      <c r="L474" s="37" t="str"/>
      <c r="M474" s="37" t="str"/>
      <c r="N474" s="37" t="str"/>
      <c r="O474" s="37" t="str"/>
      <c r="P474" s="37" t="str"/>
      <c r="Q474" s="37" t="str"/>
      <c r="R474" s="37" t="str"/>
      <c r="S474" s="37" t="str"/>
      <c r="T474" s="37" t="str"/>
      <c r="U474" s="37" t="str"/>
      <c r="V474" s="37" t="str"/>
      <c r="W474" s="37" t="str"/>
      <c r="X474" s="37" t="str"/>
      <c r="Y474" s="37" t="str"/>
      <c r="Z474" s="37" t="str"/>
      <c r="AA474" s="37" t="str"/>
      <c r="AB474" s="37" t="str"/>
      <c r="AC474" s="37" t="str"/>
      <c r="AD474" s="37" t="str"/>
      <c r="AE474" s="37" t="str"/>
      <c r="AF474" s="37" t="str"/>
      <c r="AG474" s="37" t="str"/>
      <c r="AH474" s="37" t="str"/>
      <c r="AI474" s="37" t="str"/>
      <c r="AJ474" s="37" t="str"/>
      <c r="AK474" s="37" t="str"/>
      <c r="AL474" s="37" t="str"/>
      <c r="AM474" s="37" t="str"/>
      <c r="AN474" s="37" t="str"/>
      <c r="AO474" s="37" t="str"/>
      <c r="AP474" s="37" t="str"/>
      <c r="AQ474" s="37" t="str"/>
      <c r="AR474" s="37" t="str"/>
      <c r="AS474" s="37" t="str"/>
      <c r="AT474" s="37" t="str"/>
      <c r="AU474" s="37" t="str"/>
      <c r="AV474" s="37" t="str"/>
      <c r="AW474" s="37" t="str"/>
      <c r="AX474" s="37" t="str"/>
      <c r="AY474" s="37" t="str"/>
      <c r="AZ474" s="37" t="str"/>
      <c r="BA474" s="37" t="str"/>
      <c r="BB474" s="37" t="str"/>
      <c r="BC474" s="37" t="str"/>
      <c r="BD474" s="37" t="str"/>
      <c r="BE474" s="37" t="str"/>
      <c r="BF474" s="37" t="str"/>
      <c r="BG474" s="37" t="str"/>
      <c r="BH474" s="37" t="str"/>
      <c r="BI474" s="37" t="str"/>
      <c r="BJ474" s="37" t="str"/>
      <c r="BK474" s="37" t="str"/>
      <c r="BL474" s="37" t="str"/>
      <c r="BM474" s="37" t="str"/>
      <c r="BN474" s="37" t="str"/>
      <c r="BO474" s="37" t="str"/>
      <c r="BP474" s="37" t="str"/>
      <c r="BQ474" s="37" t="str"/>
      <c r="BR474" s="37" t="str"/>
      <c r="BS474" s="37" t="str"/>
      <c r="BT474" s="37" t="str"/>
      <c r="BU474" s="37" t="str"/>
      <c r="BV474" s="37" t="str"/>
      <c r="BW474" s="37" t="str"/>
      <c r="BX474" s="37" t="str"/>
      <c r="BY474" s="37" t="str"/>
      <c r="BZ474" s="37" t="str"/>
      <c r="CA474" s="37" t="str"/>
      <c r="CB474" s="37" t="str"/>
      <c r="CC474" s="37" t="str"/>
      <c r="CD474" s="37" t="str"/>
      <c r="CE474" s="37" t="str"/>
      <c r="CF474" s="37" t="str"/>
      <c r="CG474" s="37" t="str"/>
      <c r="CH474" s="37" t="str"/>
      <c r="CI474" s="37" t="str"/>
      <c r="CJ474" s="37" t="str"/>
      <c r="CK474" s="37" t="str"/>
      <c r="CL474" s="37" t="str"/>
      <c r="CM474" s="37" t="str"/>
      <c r="CN474" s="37" t="str"/>
      <c r="CO474" s="37" t="str"/>
      <c r="CP474" s="37" t="str"/>
      <c r="CQ474" s="37" t="str"/>
      <c r="CR474" s="37" t="str"/>
      <c r="CS474" s="37" t="str"/>
      <c r="CT474" s="37" t="str"/>
      <c r="CU474" s="37" t="str"/>
      <c r="CV474" s="37" t="str"/>
      <c r="CW474" s="37" t="str"/>
      <c r="CX474" s="37" t="str"/>
      <c r="CY474" s="37" t="str"/>
      <c r="CZ474" s="37" t="str"/>
      <c r="DA474" s="37" t="str"/>
      <c r="DB474" s="37" t="str"/>
      <c r="DC474" s="37" t="str"/>
      <c r="DD474" s="37" t="str"/>
      <c r="DE474" s="37" t="str"/>
      <c r="DF474" s="37" t="str"/>
      <c r="DG474" s="37" t="str"/>
      <c r="DH474" s="37" t="str"/>
      <c r="DI474" s="37" t="str"/>
      <c r="DJ474" s="37" t="str"/>
      <c r="DK474" s="37" t="str"/>
      <c r="DL474" s="37" t="str"/>
      <c r="DM474" s="37" t="str"/>
      <c r="DN474" s="37" t="str"/>
      <c r="DO474" s="37" t="str"/>
      <c r="DP474" s="37" t="str"/>
      <c r="DQ474" s="37" t="str"/>
      <c r="DR474" s="37" t="str"/>
      <c r="DS474" s="37" t="str"/>
      <c r="DT474" s="37" t="str"/>
      <c r="DU474" s="37" t="str"/>
      <c r="DV474" s="37" t="str"/>
      <c r="DW474" s="37" t="str"/>
      <c r="DX474" s="37" t="str"/>
      <c r="DY474" s="37" t="str"/>
      <c r="DZ474" s="37" t="str"/>
      <c r="EA474" s="37" t="str"/>
      <c r="EB474" s="37" t="str"/>
      <c r="EC474" s="37" t="str"/>
      <c r="ED474" s="37" t="str"/>
      <c r="EE474" s="37" t="str"/>
      <c r="EF474" s="37" t="str"/>
      <c r="EG474" s="37" t="str"/>
      <c r="EH474" s="37" t="str"/>
      <c r="EI474" s="37" t="str"/>
      <c r="EJ474" s="37" t="str"/>
      <c r="EK474" s="37" t="str"/>
      <c r="EL474" s="37" t="str"/>
      <c r="EM474" s="37" t="str"/>
    </row>
    <row r="475">
      <c r="B475" s="37" t="str"/>
      <c r="C475" s="37" t="str"/>
      <c r="D475" s="37" t="str"/>
      <c r="E475" s="37" t="str"/>
      <c r="F475" s="37" t="str"/>
      <c r="G475" s="37" t="str"/>
      <c r="H475" s="37" t="str"/>
      <c r="I475" s="37" t="str"/>
      <c r="J475" s="37" t="str"/>
      <c r="K475" s="37" t="str"/>
      <c r="L475" s="37" t="str"/>
      <c r="M475" s="37" t="str"/>
      <c r="N475" s="37" t="str"/>
      <c r="O475" s="37" t="str"/>
      <c r="P475" s="37" t="str"/>
      <c r="Q475" s="37" t="str"/>
      <c r="R475" s="37" t="str"/>
      <c r="S475" s="37" t="str"/>
      <c r="T475" s="37" t="str"/>
      <c r="U475" s="37" t="str"/>
      <c r="V475" s="37" t="str"/>
      <c r="W475" s="37" t="str"/>
      <c r="X475" s="37" t="str"/>
      <c r="Y475" s="37" t="str"/>
      <c r="Z475" s="37" t="str"/>
      <c r="AA475" s="37" t="str"/>
      <c r="AB475" s="37" t="str"/>
      <c r="AC475" s="37" t="str"/>
      <c r="AD475" s="37" t="str"/>
      <c r="AE475" s="37" t="str"/>
      <c r="AF475" s="37" t="str"/>
      <c r="AG475" s="37" t="str"/>
      <c r="AH475" s="37" t="str"/>
      <c r="AI475" s="37" t="str"/>
      <c r="AJ475" s="37" t="str"/>
      <c r="AK475" s="37" t="str"/>
      <c r="AL475" s="37" t="str"/>
      <c r="AM475" s="37" t="str"/>
      <c r="AN475" s="37" t="str"/>
      <c r="AO475" s="37" t="str"/>
      <c r="AP475" s="37" t="str"/>
      <c r="AQ475" s="37" t="str"/>
      <c r="AR475" s="37" t="str"/>
      <c r="AS475" s="37" t="str"/>
      <c r="AT475" s="37" t="str"/>
      <c r="AU475" s="37" t="str"/>
      <c r="AV475" s="37" t="str"/>
      <c r="AW475" s="37" t="str"/>
      <c r="AX475" s="37" t="str"/>
      <c r="AY475" s="37" t="str"/>
      <c r="AZ475" s="37" t="str"/>
      <c r="BA475" s="37" t="str"/>
      <c r="BB475" s="37" t="str"/>
      <c r="BC475" s="37" t="str"/>
      <c r="BD475" s="37" t="str"/>
      <c r="BE475" s="37" t="str"/>
      <c r="BF475" s="37" t="str"/>
      <c r="BG475" s="37" t="str"/>
      <c r="BH475" s="37" t="str"/>
      <c r="BI475" s="37" t="str"/>
      <c r="BJ475" s="37" t="str"/>
      <c r="BK475" s="37" t="str"/>
      <c r="BL475" s="37" t="str"/>
      <c r="BM475" s="37" t="str"/>
      <c r="BN475" s="37" t="str"/>
      <c r="BO475" s="37" t="str"/>
      <c r="BP475" s="37" t="str"/>
      <c r="BQ475" s="37" t="str"/>
      <c r="BR475" s="37" t="str"/>
      <c r="BS475" s="37" t="str"/>
      <c r="BT475" s="37" t="str"/>
      <c r="BU475" s="37" t="str"/>
      <c r="BV475" s="37" t="str"/>
      <c r="BW475" s="37" t="str"/>
      <c r="BX475" s="37" t="str"/>
      <c r="BY475" s="37" t="str"/>
      <c r="BZ475" s="37" t="str"/>
      <c r="CA475" s="37" t="str"/>
      <c r="CB475" s="37" t="str"/>
      <c r="CC475" s="37" t="str"/>
      <c r="CD475" s="37" t="str"/>
      <c r="CE475" s="37" t="str"/>
      <c r="CF475" s="37" t="str"/>
      <c r="CG475" s="37" t="str"/>
      <c r="CH475" s="37" t="str"/>
      <c r="CI475" s="37" t="str"/>
      <c r="CJ475" s="37" t="str"/>
      <c r="CK475" s="37" t="str"/>
      <c r="CL475" s="37" t="str"/>
      <c r="CM475" s="37" t="str"/>
      <c r="CN475" s="37" t="str"/>
      <c r="CO475" s="37" t="str"/>
      <c r="CP475" s="37" t="str"/>
      <c r="CQ475" s="37" t="str"/>
      <c r="CR475" s="37" t="str"/>
      <c r="CS475" s="37" t="str"/>
      <c r="CT475" s="37" t="str"/>
      <c r="CU475" s="37" t="str"/>
      <c r="CV475" s="37" t="str"/>
      <c r="CW475" s="37" t="str"/>
      <c r="CX475" s="37" t="str"/>
      <c r="CY475" s="37" t="str"/>
      <c r="CZ475" s="37" t="str"/>
      <c r="DA475" s="37" t="str"/>
      <c r="DB475" s="37" t="str"/>
      <c r="DC475" s="37" t="str"/>
      <c r="DD475" s="37" t="str"/>
      <c r="DE475" s="37" t="str"/>
      <c r="DF475" s="37" t="str"/>
      <c r="DG475" s="37" t="str"/>
      <c r="DH475" s="37" t="str"/>
      <c r="DI475" s="37" t="str"/>
      <c r="DJ475" s="37" t="str"/>
      <c r="DK475" s="37" t="str"/>
      <c r="DL475" s="37" t="str"/>
      <c r="DM475" s="37" t="str"/>
      <c r="DN475" s="37" t="str"/>
      <c r="DO475" s="37" t="str"/>
      <c r="DP475" s="37" t="str"/>
      <c r="DQ475" s="37" t="str"/>
      <c r="DR475" s="37" t="str"/>
      <c r="DS475" s="37" t="str"/>
      <c r="DT475" s="37" t="str"/>
      <c r="DU475" s="37" t="str"/>
      <c r="DV475" s="37" t="str"/>
      <c r="DW475" s="37" t="str"/>
      <c r="DX475" s="37" t="str"/>
      <c r="DY475" s="37" t="str"/>
      <c r="DZ475" s="37" t="str"/>
      <c r="EA475" s="37" t="str"/>
      <c r="EB475" s="37" t="str"/>
      <c r="EC475" s="37" t="str"/>
      <c r="ED475" s="37" t="str"/>
      <c r="EE475" s="37" t="str"/>
      <c r="EF475" s="37" t="str"/>
      <c r="EG475" s="37" t="str"/>
      <c r="EH475" s="37" t="str"/>
      <c r="EI475" s="37" t="str"/>
      <c r="EJ475" s="37" t="str"/>
      <c r="EK475" s="37" t="str"/>
      <c r="EL475" s="37" t="str"/>
      <c r="EM475" s="37" t="str"/>
    </row>
    <row r="476">
      <c r="B476" s="37" t="str"/>
      <c r="C476" s="37" t="str"/>
      <c r="D476" s="37" t="str"/>
      <c r="E476" s="37" t="str"/>
      <c r="F476" s="37" t="str"/>
      <c r="G476" s="37" t="str"/>
      <c r="H476" s="37" t="str"/>
      <c r="I476" s="37" t="str"/>
      <c r="J476" s="37" t="str"/>
      <c r="K476" s="37" t="str"/>
      <c r="L476" s="37" t="str"/>
      <c r="M476" s="37" t="str"/>
      <c r="N476" s="37" t="str"/>
      <c r="O476" s="37" t="str"/>
      <c r="P476" s="37" t="str"/>
      <c r="Q476" s="37" t="str"/>
      <c r="R476" s="37" t="str"/>
      <c r="S476" s="37" t="str"/>
      <c r="T476" s="37" t="str"/>
      <c r="U476" s="37" t="str"/>
      <c r="V476" s="37" t="str"/>
      <c r="W476" s="37" t="str"/>
      <c r="X476" s="37" t="str"/>
      <c r="Y476" s="37" t="str"/>
      <c r="Z476" s="37" t="str"/>
      <c r="AA476" s="37" t="str"/>
      <c r="AB476" s="37" t="str"/>
      <c r="AC476" s="37" t="str"/>
      <c r="AD476" s="37" t="str"/>
      <c r="AE476" s="37" t="str"/>
      <c r="AF476" s="37" t="str"/>
      <c r="AG476" s="37" t="str"/>
      <c r="AH476" s="37" t="str"/>
      <c r="AI476" s="37" t="str"/>
      <c r="AJ476" s="37" t="str"/>
      <c r="AK476" s="37" t="str"/>
      <c r="AL476" s="37" t="str"/>
      <c r="AM476" s="37" t="str"/>
      <c r="AN476" s="37" t="str"/>
      <c r="AO476" s="37" t="str"/>
      <c r="AP476" s="37" t="str"/>
      <c r="AQ476" s="37" t="str"/>
      <c r="AR476" s="37" t="str"/>
      <c r="AS476" s="37" t="str"/>
      <c r="AT476" s="37" t="str"/>
      <c r="AU476" s="37" t="str"/>
      <c r="AV476" s="37" t="str"/>
      <c r="AW476" s="37" t="str"/>
      <c r="AX476" s="37" t="str"/>
      <c r="AY476" s="37" t="str"/>
      <c r="AZ476" s="37" t="str"/>
      <c r="BA476" s="37" t="str"/>
      <c r="BB476" s="37" t="str"/>
      <c r="BC476" s="37" t="str"/>
      <c r="BD476" s="37" t="str"/>
      <c r="BE476" s="37" t="str"/>
      <c r="BF476" s="37" t="str"/>
      <c r="BG476" s="37" t="str"/>
      <c r="BH476" s="37" t="str"/>
      <c r="BI476" s="37" t="str"/>
      <c r="BJ476" s="37" t="str"/>
      <c r="BK476" s="37" t="str"/>
      <c r="BL476" s="37" t="str"/>
      <c r="BM476" s="37" t="str"/>
      <c r="BN476" s="37" t="str"/>
      <c r="BO476" s="37" t="str"/>
      <c r="BP476" s="37" t="str"/>
      <c r="BQ476" s="37" t="str"/>
      <c r="BR476" s="37" t="str"/>
      <c r="BS476" s="37" t="str"/>
      <c r="BT476" s="37" t="str"/>
      <c r="BU476" s="37" t="str"/>
      <c r="BV476" s="37" t="str"/>
      <c r="BW476" s="37" t="str"/>
      <c r="BX476" s="37" t="str"/>
      <c r="BY476" s="37" t="str"/>
      <c r="BZ476" s="37" t="str"/>
      <c r="CA476" s="37" t="str"/>
      <c r="CB476" s="37" t="str"/>
      <c r="CC476" s="37" t="str"/>
      <c r="CD476" s="37" t="str"/>
      <c r="CE476" s="37" t="str"/>
      <c r="CF476" s="37" t="str"/>
      <c r="CG476" s="37" t="str"/>
      <c r="CH476" s="37" t="str"/>
      <c r="CI476" s="37" t="str"/>
      <c r="CJ476" s="37" t="str"/>
      <c r="CK476" s="37" t="str"/>
      <c r="CL476" s="37" t="str"/>
      <c r="CM476" s="37" t="str"/>
      <c r="CN476" s="37" t="str"/>
      <c r="CO476" s="37" t="str"/>
      <c r="CP476" s="37" t="str"/>
      <c r="CQ476" s="37" t="str"/>
      <c r="CR476" s="37" t="str"/>
      <c r="CS476" s="37" t="str"/>
      <c r="CT476" s="37" t="str"/>
      <c r="CU476" s="37" t="str"/>
      <c r="CV476" s="37" t="str"/>
      <c r="CW476" s="37" t="str"/>
      <c r="CX476" s="37" t="str"/>
      <c r="CY476" s="37" t="str"/>
      <c r="CZ476" s="37" t="str"/>
      <c r="DA476" s="37" t="str"/>
      <c r="DB476" s="37" t="str"/>
      <c r="DC476" s="37" t="str"/>
      <c r="DD476" s="37" t="str"/>
      <c r="DE476" s="37" t="str"/>
      <c r="DF476" s="37" t="str"/>
      <c r="DG476" s="37" t="str"/>
      <c r="DH476" s="37" t="str"/>
      <c r="DI476" s="37" t="str"/>
      <c r="DJ476" s="37" t="str"/>
      <c r="DK476" s="37" t="str"/>
      <c r="DL476" s="37" t="str"/>
      <c r="DM476" s="37" t="str"/>
      <c r="DN476" s="37" t="str"/>
      <c r="DO476" s="37" t="str"/>
      <c r="DP476" s="37" t="str"/>
      <c r="DQ476" s="37" t="str"/>
      <c r="DR476" s="37" t="str"/>
      <c r="DS476" s="37" t="str"/>
      <c r="DT476" s="37" t="str"/>
      <c r="DU476" s="37" t="str"/>
      <c r="DV476" s="37" t="str"/>
      <c r="DW476" s="37" t="str"/>
      <c r="DX476" s="37" t="str"/>
      <c r="DY476" s="37" t="str"/>
      <c r="DZ476" s="37" t="str"/>
      <c r="EA476" s="37" t="str"/>
      <c r="EB476" s="37" t="str"/>
      <c r="EC476" s="37" t="str"/>
      <c r="ED476" s="37" t="str"/>
      <c r="EE476" s="37" t="str"/>
      <c r="EF476" s="37" t="str"/>
      <c r="EG476" s="37" t="str"/>
      <c r="EH476" s="37" t="str"/>
      <c r="EI476" s="37" t="str"/>
      <c r="EJ476" s="37" t="str"/>
      <c r="EK476" s="37" t="str"/>
      <c r="EL476" s="37" t="str"/>
      <c r="EM476" s="37" t="str"/>
    </row>
    <row r="477">
      <c r="B477" s="37" t="str"/>
      <c r="C477" s="37" t="str"/>
      <c r="D477" s="37" t="str"/>
      <c r="E477" s="37" t="str"/>
      <c r="F477" s="37" t="str"/>
      <c r="G477" s="37" t="str"/>
      <c r="H477" s="37" t="str"/>
      <c r="I477" s="37" t="str"/>
      <c r="J477" s="37" t="str"/>
      <c r="K477" s="37" t="str"/>
      <c r="L477" s="37" t="str"/>
      <c r="M477" s="37" t="str"/>
      <c r="N477" s="37" t="str"/>
      <c r="O477" s="37" t="str"/>
      <c r="P477" s="37" t="str"/>
      <c r="Q477" s="37" t="str"/>
      <c r="R477" s="37" t="str"/>
      <c r="S477" s="37" t="str"/>
      <c r="T477" s="37" t="str"/>
      <c r="U477" s="37" t="str"/>
      <c r="V477" s="37" t="str"/>
      <c r="W477" s="37" t="str"/>
      <c r="X477" s="37" t="str"/>
      <c r="Y477" s="37" t="str"/>
      <c r="Z477" s="37" t="str"/>
      <c r="AA477" s="37" t="str"/>
      <c r="AB477" s="37" t="str"/>
      <c r="AC477" s="37" t="str"/>
      <c r="AD477" s="37" t="str"/>
      <c r="AE477" s="37" t="str"/>
      <c r="AF477" s="37" t="str"/>
      <c r="AG477" s="37" t="str"/>
      <c r="AH477" s="37" t="str"/>
      <c r="AI477" s="37" t="str"/>
      <c r="AJ477" s="37" t="str"/>
      <c r="AK477" s="37" t="str"/>
      <c r="AL477" s="37" t="str"/>
      <c r="AM477" s="37" t="str"/>
      <c r="AN477" s="37" t="str"/>
      <c r="AO477" s="37" t="str"/>
      <c r="AP477" s="37" t="str"/>
      <c r="AQ477" s="37" t="str"/>
      <c r="AR477" s="37" t="str"/>
      <c r="AS477" s="37" t="str"/>
      <c r="AT477" s="37" t="str"/>
      <c r="AU477" s="37" t="str"/>
      <c r="AV477" s="37" t="str"/>
      <c r="AW477" s="37" t="str"/>
      <c r="AX477" s="37" t="str"/>
      <c r="AY477" s="37" t="str"/>
      <c r="AZ477" s="37" t="str"/>
      <c r="BA477" s="37" t="str"/>
      <c r="BB477" s="37" t="str"/>
      <c r="BC477" s="37" t="str"/>
      <c r="BD477" s="37" t="str"/>
      <c r="BE477" s="37" t="str"/>
      <c r="BF477" s="37" t="str"/>
      <c r="BG477" s="37" t="str"/>
      <c r="BH477" s="37" t="str"/>
      <c r="BI477" s="37" t="str"/>
      <c r="BJ477" s="37" t="str"/>
      <c r="BK477" s="37" t="str"/>
      <c r="BL477" s="37" t="str"/>
      <c r="BM477" s="37" t="str"/>
      <c r="BN477" s="37" t="str"/>
      <c r="BO477" s="37" t="str"/>
      <c r="BP477" s="37" t="str"/>
      <c r="BQ477" s="37" t="str"/>
      <c r="BR477" s="37" t="str"/>
      <c r="BS477" s="37" t="str"/>
      <c r="BT477" s="37" t="str"/>
      <c r="BU477" s="37" t="str"/>
      <c r="BV477" s="37" t="str"/>
      <c r="BW477" s="37" t="str"/>
      <c r="BX477" s="37" t="str"/>
      <c r="BY477" s="37" t="str"/>
      <c r="BZ477" s="37" t="str"/>
      <c r="CA477" s="37" t="str"/>
      <c r="CB477" s="37" t="str"/>
      <c r="CC477" s="37" t="str"/>
      <c r="CD477" s="37" t="str"/>
      <c r="CE477" s="37" t="str"/>
      <c r="CF477" s="37" t="str"/>
      <c r="CG477" s="37" t="str"/>
      <c r="CH477" s="37" t="str"/>
      <c r="CI477" s="37" t="str"/>
      <c r="CJ477" s="37" t="str"/>
      <c r="CK477" s="37" t="str"/>
      <c r="CL477" s="37" t="str"/>
      <c r="CM477" s="37" t="str"/>
      <c r="CN477" s="37" t="str"/>
      <c r="CO477" s="37" t="str"/>
      <c r="CP477" s="37" t="str"/>
      <c r="CQ477" s="37" t="str"/>
      <c r="CR477" s="37" t="str"/>
      <c r="CS477" s="37" t="str"/>
      <c r="CT477" s="37" t="str"/>
      <c r="CU477" s="37" t="str"/>
      <c r="CV477" s="37" t="str"/>
      <c r="CW477" s="37" t="str"/>
      <c r="CX477" s="37" t="str"/>
      <c r="CY477" s="37" t="str"/>
      <c r="CZ477" s="37" t="str"/>
      <c r="DA477" s="37" t="str"/>
      <c r="DB477" s="37" t="str"/>
      <c r="DC477" s="37" t="str"/>
      <c r="DD477" s="37" t="str"/>
      <c r="DE477" s="37" t="str"/>
      <c r="DF477" s="37" t="str"/>
      <c r="DG477" s="37" t="str"/>
      <c r="DH477" s="37" t="str"/>
      <c r="DI477" s="37" t="str"/>
      <c r="DJ477" s="37" t="str"/>
      <c r="DK477" s="37" t="str"/>
      <c r="DL477" s="37" t="str"/>
      <c r="DM477" s="37" t="str"/>
      <c r="DN477" s="37" t="str"/>
      <c r="DO477" s="37" t="str"/>
      <c r="DP477" s="37" t="str"/>
      <c r="DQ477" s="37" t="str"/>
      <c r="DR477" s="37" t="str"/>
      <c r="DS477" s="37" t="str"/>
      <c r="DT477" s="37" t="str"/>
      <c r="DU477" s="37" t="str"/>
      <c r="DV477" s="37" t="str"/>
      <c r="DW477" s="37" t="str"/>
      <c r="DX477" s="37" t="str"/>
      <c r="DY477" s="37" t="str"/>
      <c r="DZ477" s="37" t="str"/>
      <c r="EA477" s="37" t="str"/>
      <c r="EB477" s="37" t="str"/>
      <c r="EC477" s="37" t="str"/>
      <c r="ED477" s="37" t="str"/>
      <c r="EE477" s="37" t="str"/>
      <c r="EF477" s="37" t="str"/>
      <c r="EG477" s="37" t="str"/>
      <c r="EH477" s="37" t="str"/>
      <c r="EI477" s="37" t="str"/>
      <c r="EJ477" s="37" t="str"/>
      <c r="EK477" s="37" t="str"/>
      <c r="EL477" s="37" t="str"/>
      <c r="EM477" s="37" t="str"/>
    </row>
    <row r="478">
      <c r="B478" s="37" t="str"/>
      <c r="C478" s="37" t="str"/>
      <c r="D478" s="37" t="str"/>
      <c r="E478" s="37" t="str"/>
      <c r="F478" s="37" t="str"/>
      <c r="G478" s="37" t="str"/>
      <c r="H478" s="37" t="str"/>
      <c r="I478" s="37" t="str"/>
      <c r="J478" s="37" t="str"/>
      <c r="K478" s="37" t="str"/>
      <c r="L478" s="37" t="str"/>
      <c r="M478" s="37" t="str"/>
      <c r="N478" s="37" t="str"/>
      <c r="O478" s="37" t="str"/>
      <c r="P478" s="37" t="str"/>
      <c r="Q478" s="37" t="str"/>
      <c r="R478" s="37" t="str"/>
      <c r="S478" s="37" t="str"/>
      <c r="T478" s="37" t="str"/>
      <c r="U478" s="37" t="str"/>
      <c r="V478" s="37" t="str"/>
      <c r="W478" s="37" t="str"/>
      <c r="X478" s="37" t="str"/>
      <c r="Y478" s="37" t="str"/>
      <c r="Z478" s="37" t="str"/>
      <c r="AA478" s="37" t="str"/>
      <c r="AB478" s="37" t="str"/>
      <c r="AC478" s="37" t="str"/>
      <c r="AD478" s="37" t="str"/>
      <c r="AE478" s="37" t="str"/>
      <c r="AF478" s="37" t="str"/>
      <c r="AG478" s="37" t="str"/>
      <c r="AH478" s="37" t="str"/>
      <c r="AI478" s="37" t="str"/>
      <c r="AJ478" s="37" t="str"/>
      <c r="AK478" s="37" t="str"/>
      <c r="AL478" s="37" t="str"/>
      <c r="AM478" s="37" t="str"/>
      <c r="AN478" s="37" t="str"/>
      <c r="AO478" s="37" t="str"/>
      <c r="AP478" s="37" t="str"/>
      <c r="AQ478" s="37" t="str"/>
      <c r="AR478" s="37" t="str"/>
      <c r="AS478" s="37" t="str"/>
      <c r="AT478" s="37" t="str"/>
      <c r="AU478" s="37" t="str"/>
      <c r="AV478" s="37" t="str"/>
      <c r="AW478" s="37" t="str"/>
      <c r="AX478" s="37" t="str"/>
      <c r="AY478" s="37" t="str"/>
      <c r="AZ478" s="37" t="str"/>
      <c r="BA478" s="37" t="str"/>
      <c r="BB478" s="37" t="str"/>
      <c r="BC478" s="37" t="str"/>
      <c r="BD478" s="37" t="str"/>
      <c r="BE478" s="37" t="str"/>
      <c r="BF478" s="37" t="str"/>
      <c r="BG478" s="37" t="str"/>
      <c r="BH478" s="37" t="str"/>
      <c r="BI478" s="37" t="str"/>
      <c r="BJ478" s="37" t="str"/>
      <c r="BK478" s="37" t="str"/>
      <c r="BL478" s="37" t="str"/>
      <c r="BM478" s="37" t="str"/>
      <c r="BN478" s="37" t="str"/>
      <c r="BO478" s="37" t="str"/>
      <c r="BP478" s="37" t="str"/>
      <c r="BQ478" s="37" t="str"/>
      <c r="BR478" s="37" t="str"/>
      <c r="BS478" s="37" t="str"/>
      <c r="BT478" s="37" t="str"/>
      <c r="BU478" s="37" t="str"/>
      <c r="BV478" s="37" t="str"/>
      <c r="BW478" s="37" t="str"/>
      <c r="BX478" s="37" t="str"/>
      <c r="BY478" s="37" t="str"/>
      <c r="BZ478" s="37" t="str"/>
      <c r="CA478" s="37" t="str"/>
      <c r="CB478" s="37" t="str"/>
      <c r="CC478" s="37" t="str"/>
      <c r="CD478" s="37" t="str"/>
      <c r="CE478" s="37" t="str"/>
      <c r="CF478" s="37" t="str"/>
      <c r="CG478" s="37" t="str"/>
      <c r="CH478" s="37" t="str"/>
      <c r="CI478" s="37" t="str"/>
      <c r="CJ478" s="37" t="str"/>
      <c r="CK478" s="37" t="str"/>
      <c r="CL478" s="37" t="str"/>
      <c r="CM478" s="37" t="str"/>
      <c r="CN478" s="37" t="str"/>
      <c r="CO478" s="37" t="str"/>
      <c r="CP478" s="37" t="str"/>
      <c r="CQ478" s="37" t="str"/>
      <c r="CR478" s="37" t="str"/>
      <c r="CS478" s="37" t="str"/>
      <c r="CT478" s="37" t="str"/>
      <c r="CU478" s="37" t="str"/>
      <c r="CV478" s="37" t="str"/>
      <c r="CW478" s="37" t="str"/>
      <c r="CX478" s="37" t="str"/>
      <c r="CY478" s="37" t="str"/>
      <c r="CZ478" s="37" t="str"/>
      <c r="DA478" s="37" t="str"/>
      <c r="DB478" s="37" t="str"/>
      <c r="DC478" s="37" t="str"/>
      <c r="DD478" s="37" t="str"/>
      <c r="DE478" s="37" t="str"/>
      <c r="DF478" s="37" t="str"/>
      <c r="DG478" s="37" t="str"/>
      <c r="DH478" s="37" t="str"/>
      <c r="DI478" s="37" t="str"/>
      <c r="DJ478" s="37" t="str"/>
      <c r="DK478" s="37" t="str"/>
      <c r="DL478" s="37" t="str"/>
      <c r="DM478" s="37" t="str"/>
      <c r="DN478" s="37" t="str"/>
      <c r="DO478" s="37" t="str"/>
      <c r="DP478" s="37" t="str"/>
      <c r="DQ478" s="37" t="str"/>
      <c r="DR478" s="37" t="str"/>
      <c r="DS478" s="37" t="str"/>
      <c r="DT478" s="37" t="str"/>
      <c r="DU478" s="37" t="str"/>
      <c r="DV478" s="37" t="str"/>
      <c r="DW478" s="37" t="str"/>
      <c r="DX478" s="37" t="str"/>
      <c r="DY478" s="37" t="str"/>
      <c r="DZ478" s="37" t="str"/>
      <c r="EA478" s="37" t="str"/>
      <c r="EB478" s="37" t="str"/>
      <c r="EC478" s="37" t="str"/>
      <c r="ED478" s="37" t="str"/>
      <c r="EE478" s="37" t="str"/>
      <c r="EF478" s="37" t="str"/>
      <c r="EG478" s="37" t="str"/>
      <c r="EH478" s="37" t="str"/>
      <c r="EI478" s="37" t="str"/>
      <c r="EJ478" s="37" t="str"/>
      <c r="EK478" s="37" t="str"/>
      <c r="EL478" s="37" t="str"/>
      <c r="EM478" s="37" t="str"/>
    </row>
    <row r="479">
      <c r="B479" s="37" t="str"/>
      <c r="C479" s="37" t="str"/>
      <c r="D479" s="37" t="str"/>
      <c r="E479" s="37" t="str"/>
      <c r="F479" s="37" t="str"/>
      <c r="G479" s="37" t="str"/>
      <c r="H479" s="37" t="str"/>
      <c r="I479" s="37" t="str"/>
      <c r="J479" s="37" t="str"/>
      <c r="K479" s="37" t="str"/>
      <c r="L479" s="37" t="str"/>
      <c r="M479" s="37" t="str"/>
      <c r="N479" s="37" t="str"/>
      <c r="O479" s="37" t="str"/>
      <c r="P479" s="37" t="str"/>
      <c r="Q479" s="37" t="str"/>
      <c r="R479" s="37" t="str"/>
      <c r="S479" s="37" t="str"/>
      <c r="T479" s="37" t="str"/>
      <c r="U479" s="37" t="str"/>
      <c r="V479" s="37" t="str"/>
      <c r="W479" s="37" t="str"/>
      <c r="X479" s="37" t="str"/>
      <c r="Y479" s="37" t="str"/>
      <c r="Z479" s="37" t="str"/>
      <c r="AA479" s="37" t="str"/>
      <c r="AB479" s="37" t="str"/>
      <c r="AC479" s="37" t="str"/>
      <c r="AD479" s="37" t="str"/>
      <c r="AE479" s="37" t="str"/>
      <c r="AF479" s="37" t="str"/>
      <c r="AG479" s="37" t="str"/>
      <c r="AH479" s="37" t="str"/>
      <c r="AI479" s="37" t="str"/>
      <c r="AJ479" s="37" t="str"/>
      <c r="AK479" s="37" t="str"/>
      <c r="AL479" s="37" t="str"/>
      <c r="AM479" s="37" t="str"/>
      <c r="AN479" s="37" t="str"/>
      <c r="AO479" s="37" t="str"/>
      <c r="AP479" s="37" t="str"/>
      <c r="AQ479" s="37" t="str"/>
      <c r="AR479" s="37" t="str"/>
      <c r="AS479" s="37" t="str"/>
      <c r="AT479" s="37" t="str"/>
      <c r="AU479" s="37" t="str"/>
      <c r="AV479" s="37" t="str"/>
      <c r="AW479" s="37" t="str"/>
      <c r="AX479" s="37" t="str"/>
      <c r="AY479" s="37" t="str"/>
      <c r="AZ479" s="37" t="str"/>
      <c r="BA479" s="37" t="str"/>
      <c r="BB479" s="37" t="str"/>
      <c r="BC479" s="37" t="str"/>
      <c r="BD479" s="37" t="str"/>
      <c r="BE479" s="37" t="str"/>
      <c r="BF479" s="37" t="str"/>
      <c r="BG479" s="37" t="str"/>
      <c r="BH479" s="37" t="str"/>
      <c r="BI479" s="37" t="str"/>
      <c r="BJ479" s="37" t="str"/>
      <c r="BK479" s="37" t="str"/>
      <c r="BL479" s="37" t="str"/>
      <c r="BM479" s="37" t="str"/>
      <c r="BN479" s="37" t="str"/>
      <c r="BO479" s="37" t="str"/>
      <c r="BP479" s="37" t="str"/>
      <c r="BQ479" s="37" t="str"/>
      <c r="BR479" s="37" t="str"/>
      <c r="BS479" s="37" t="str"/>
      <c r="BT479" s="37" t="str"/>
      <c r="BU479" s="37" t="str"/>
      <c r="BV479" s="37" t="str"/>
      <c r="BW479" s="37" t="str"/>
      <c r="BX479" s="37" t="str"/>
      <c r="BY479" s="37" t="str"/>
      <c r="BZ479" s="37" t="str"/>
      <c r="CA479" s="37" t="str"/>
      <c r="CB479" s="37" t="str"/>
      <c r="CC479" s="37" t="str"/>
      <c r="CD479" s="37" t="str"/>
      <c r="CE479" s="37" t="str"/>
      <c r="CF479" s="37" t="str"/>
      <c r="CG479" s="37" t="str"/>
      <c r="CH479" s="37" t="str"/>
      <c r="CI479" s="37" t="str"/>
      <c r="CJ479" s="37" t="str"/>
      <c r="CK479" s="37" t="str"/>
      <c r="CL479" s="37" t="str"/>
      <c r="CM479" s="37" t="str"/>
      <c r="CN479" s="37" t="str"/>
      <c r="CO479" s="37" t="str"/>
      <c r="CP479" s="37" t="str"/>
      <c r="CQ479" s="37" t="str"/>
      <c r="CR479" s="37" t="str"/>
      <c r="CS479" s="37" t="str"/>
      <c r="CT479" s="37" t="str"/>
      <c r="CU479" s="37" t="str"/>
      <c r="CV479" s="37" t="str"/>
      <c r="CW479" s="37" t="str"/>
      <c r="CX479" s="37" t="str"/>
      <c r="CY479" s="37" t="str"/>
      <c r="CZ479" s="37" t="str"/>
      <c r="DA479" s="37" t="str"/>
      <c r="DB479" s="37" t="str"/>
      <c r="DC479" s="37" t="str"/>
      <c r="DD479" s="37" t="str"/>
      <c r="DE479" s="37" t="str"/>
      <c r="DF479" s="37" t="str"/>
      <c r="DG479" s="37" t="str"/>
      <c r="DH479" s="37" t="str"/>
      <c r="DI479" s="37" t="str"/>
      <c r="DJ479" s="37" t="str"/>
      <c r="DK479" s="37" t="str"/>
      <c r="DL479" s="37" t="str"/>
      <c r="DM479" s="37" t="str"/>
      <c r="DN479" s="37" t="str"/>
      <c r="DO479" s="37" t="str"/>
      <c r="DP479" s="37" t="str"/>
      <c r="DQ479" s="37" t="str"/>
      <c r="DR479" s="37" t="str"/>
      <c r="DS479" s="37" t="str"/>
      <c r="DT479" s="37" t="str"/>
      <c r="DU479" s="37" t="str"/>
      <c r="DV479" s="37" t="str"/>
      <c r="DW479" s="37" t="str"/>
      <c r="DX479" s="37" t="str"/>
      <c r="DY479" s="37" t="str"/>
      <c r="DZ479" s="37" t="str"/>
      <c r="EA479" s="37" t="str"/>
      <c r="EB479" s="37" t="str"/>
      <c r="EC479" s="37" t="str"/>
      <c r="ED479" s="37" t="str"/>
      <c r="EE479" s="37" t="str"/>
      <c r="EF479" s="37" t="str"/>
      <c r="EG479" s="37" t="str"/>
      <c r="EH479" s="37" t="str"/>
      <c r="EI479" s="37" t="str"/>
      <c r="EJ479" s="37" t="str"/>
      <c r="EK479" s="37" t="str"/>
      <c r="EL479" s="37" t="str"/>
      <c r="EM479" s="37" t="str"/>
    </row>
    <row r="480">
      <c r="B480" s="37" t="str"/>
      <c r="C480" s="37" t="str"/>
      <c r="D480" s="37" t="str"/>
      <c r="E480" s="37" t="str"/>
      <c r="F480" s="37" t="str"/>
      <c r="G480" s="37" t="str"/>
      <c r="H480" s="37" t="str"/>
      <c r="I480" s="37" t="str"/>
      <c r="J480" s="37" t="str"/>
      <c r="K480" s="37" t="str"/>
      <c r="L480" s="37" t="str"/>
      <c r="M480" s="37" t="str"/>
      <c r="N480" s="37" t="str"/>
      <c r="O480" s="37" t="str"/>
      <c r="P480" s="37" t="str"/>
      <c r="Q480" s="37" t="str"/>
      <c r="R480" s="37" t="str"/>
      <c r="S480" s="37" t="str"/>
      <c r="T480" s="37" t="str"/>
      <c r="U480" s="37" t="str"/>
      <c r="V480" s="37" t="str"/>
      <c r="W480" s="37" t="str"/>
      <c r="X480" s="37" t="str"/>
      <c r="Y480" s="37" t="str"/>
      <c r="Z480" s="37" t="str"/>
      <c r="AA480" s="37" t="str"/>
      <c r="AB480" s="37" t="str"/>
      <c r="AC480" s="37" t="str"/>
      <c r="AD480" s="37" t="str"/>
      <c r="AE480" s="37" t="str"/>
      <c r="AF480" s="37" t="str"/>
      <c r="AG480" s="37" t="str"/>
      <c r="AH480" s="37" t="str"/>
      <c r="AI480" s="37" t="str"/>
      <c r="AJ480" s="37" t="str"/>
      <c r="AK480" s="37" t="str"/>
      <c r="AL480" s="37" t="str"/>
      <c r="AM480" s="37" t="str"/>
      <c r="AN480" s="37" t="str"/>
      <c r="AO480" s="37" t="str"/>
      <c r="AP480" s="37" t="str"/>
      <c r="AQ480" s="37" t="str"/>
      <c r="AR480" s="37" t="str"/>
      <c r="AS480" s="37" t="str"/>
      <c r="AT480" s="37" t="str"/>
      <c r="AU480" s="37" t="str"/>
      <c r="AV480" s="37" t="str"/>
      <c r="AW480" s="37" t="str"/>
      <c r="AX480" s="37" t="str"/>
      <c r="AY480" s="37" t="str"/>
      <c r="AZ480" s="37" t="str"/>
      <c r="BA480" s="37" t="str"/>
      <c r="BB480" s="37" t="str"/>
      <c r="BC480" s="37" t="str"/>
      <c r="BD480" s="37" t="str"/>
      <c r="BE480" s="37" t="str"/>
      <c r="BF480" s="37" t="str"/>
      <c r="BG480" s="37" t="str"/>
      <c r="BH480" s="37" t="str"/>
      <c r="BI480" s="37" t="str"/>
      <c r="BJ480" s="37" t="str"/>
      <c r="BK480" s="37" t="str"/>
      <c r="BL480" s="37" t="str"/>
      <c r="BM480" s="37" t="str"/>
      <c r="BN480" s="37" t="str"/>
      <c r="BO480" s="37" t="str"/>
      <c r="BP480" s="37" t="str"/>
      <c r="BQ480" s="37" t="str"/>
      <c r="BR480" s="37" t="str"/>
      <c r="BS480" s="37" t="str"/>
      <c r="BT480" s="37" t="str"/>
      <c r="BU480" s="37" t="str"/>
      <c r="BV480" s="37" t="str"/>
      <c r="BW480" s="37" t="str"/>
      <c r="BX480" s="37" t="str"/>
      <c r="BY480" s="37" t="str"/>
      <c r="BZ480" s="37" t="str"/>
      <c r="CA480" s="37" t="str"/>
      <c r="CB480" s="37" t="str"/>
      <c r="CC480" s="37" t="str"/>
      <c r="CD480" s="37" t="str"/>
      <c r="CE480" s="37" t="str"/>
      <c r="CF480" s="37" t="str"/>
      <c r="CG480" s="37" t="str"/>
      <c r="CH480" s="37" t="str"/>
      <c r="CI480" s="37" t="str"/>
      <c r="CJ480" s="37" t="str"/>
      <c r="CK480" s="37" t="str"/>
      <c r="CL480" s="37" t="str"/>
      <c r="CM480" s="37" t="str"/>
      <c r="CN480" s="37" t="str"/>
      <c r="CO480" s="37" t="str"/>
      <c r="CP480" s="37" t="str"/>
      <c r="CQ480" s="37" t="str"/>
      <c r="CR480" s="37" t="str"/>
      <c r="CS480" s="37" t="str"/>
      <c r="CT480" s="37" t="str"/>
      <c r="CU480" s="37" t="str"/>
      <c r="CV480" s="37" t="str"/>
      <c r="CW480" s="37" t="str"/>
      <c r="CX480" s="37" t="str"/>
      <c r="CY480" s="37" t="str"/>
      <c r="CZ480" s="37" t="str"/>
      <c r="DA480" s="37" t="str"/>
      <c r="DB480" s="37" t="str"/>
      <c r="DC480" s="37" t="str"/>
      <c r="DD480" s="37" t="str"/>
      <c r="DE480" s="37" t="str"/>
      <c r="DF480" s="37" t="str"/>
      <c r="DG480" s="37" t="str"/>
      <c r="DH480" s="37" t="str"/>
      <c r="DI480" s="37" t="str"/>
      <c r="DJ480" s="37" t="str"/>
      <c r="DK480" s="37" t="str"/>
      <c r="DL480" s="37" t="str"/>
      <c r="DM480" s="37" t="str"/>
      <c r="DN480" s="37" t="str"/>
      <c r="DO480" s="37" t="str"/>
      <c r="DP480" s="37" t="str"/>
      <c r="DQ480" s="37" t="str"/>
      <c r="DR480" s="37" t="str"/>
      <c r="DS480" s="37" t="str"/>
      <c r="DT480" s="37" t="str"/>
      <c r="DU480" s="37" t="str"/>
      <c r="DV480" s="37" t="str"/>
      <c r="DW480" s="37" t="str"/>
      <c r="DX480" s="37" t="str"/>
      <c r="DY480" s="37" t="str"/>
      <c r="DZ480" s="37" t="str"/>
      <c r="EA480" s="37" t="str"/>
      <c r="EB480" s="37" t="str"/>
      <c r="EC480" s="37" t="str"/>
      <c r="ED480" s="37" t="str"/>
      <c r="EE480" s="37" t="str"/>
      <c r="EF480" s="37" t="str"/>
      <c r="EG480" s="37" t="str"/>
      <c r="EH480" s="37" t="str"/>
      <c r="EI480" s="37" t="str"/>
      <c r="EJ480" s="37" t="str"/>
      <c r="EK480" s="37" t="str"/>
      <c r="EL480" s="37" t="str"/>
      <c r="EM480" s="37" t="str"/>
    </row>
    <row r="481">
      <c r="B481" s="37" t="str"/>
      <c r="C481" s="37" t="str"/>
      <c r="D481" s="37" t="str"/>
      <c r="E481" s="37" t="str"/>
      <c r="F481" s="37" t="str"/>
      <c r="G481" s="37" t="str"/>
      <c r="H481" s="37" t="str"/>
      <c r="I481" s="37" t="str"/>
      <c r="J481" s="37" t="str"/>
      <c r="K481" s="37" t="str"/>
      <c r="L481" s="37" t="str"/>
      <c r="M481" s="37" t="str"/>
      <c r="N481" s="37" t="str"/>
      <c r="O481" s="37" t="str"/>
      <c r="P481" s="37" t="str"/>
      <c r="Q481" s="37" t="str"/>
      <c r="R481" s="37" t="str"/>
      <c r="S481" s="37" t="str"/>
      <c r="T481" s="37" t="str"/>
      <c r="U481" s="37" t="str"/>
      <c r="V481" s="37" t="str"/>
      <c r="W481" s="37" t="str"/>
      <c r="X481" s="37" t="str"/>
      <c r="Y481" s="37" t="str"/>
      <c r="Z481" s="37" t="str"/>
      <c r="AA481" s="37" t="str"/>
      <c r="AB481" s="37" t="str"/>
      <c r="AC481" s="37" t="str"/>
      <c r="AD481" s="37" t="str"/>
      <c r="AE481" s="37" t="str"/>
      <c r="AF481" s="37" t="str"/>
      <c r="AG481" s="37" t="str"/>
      <c r="AH481" s="37" t="str"/>
      <c r="AI481" s="37" t="str"/>
      <c r="AJ481" s="37" t="str"/>
      <c r="AK481" s="37" t="str"/>
      <c r="AL481" s="37" t="str"/>
      <c r="AM481" s="37" t="str"/>
      <c r="AN481" s="37" t="str"/>
      <c r="AO481" s="37" t="str"/>
      <c r="AP481" s="37" t="str"/>
      <c r="AQ481" s="37" t="str"/>
      <c r="AR481" s="37" t="str"/>
      <c r="AS481" s="37" t="str"/>
      <c r="AT481" s="37" t="str"/>
      <c r="AU481" s="37" t="str"/>
      <c r="AV481" s="37" t="str"/>
      <c r="AW481" s="37" t="str"/>
      <c r="AX481" s="37" t="str"/>
      <c r="AY481" s="37" t="str"/>
      <c r="AZ481" s="37" t="str"/>
      <c r="BA481" s="37" t="str"/>
      <c r="BB481" s="37" t="str"/>
      <c r="BC481" s="37" t="str"/>
      <c r="BD481" s="37" t="str"/>
      <c r="BE481" s="37" t="str"/>
      <c r="BF481" s="37" t="str"/>
      <c r="BG481" s="37" t="str"/>
      <c r="BH481" s="37" t="str"/>
      <c r="BI481" s="37" t="str"/>
      <c r="BJ481" s="37" t="str"/>
      <c r="BK481" s="37" t="str"/>
      <c r="BL481" s="37" t="str"/>
      <c r="BM481" s="37" t="str"/>
      <c r="BN481" s="37" t="str"/>
      <c r="BO481" s="37" t="str"/>
      <c r="BP481" s="37" t="str"/>
      <c r="BQ481" s="37" t="str"/>
      <c r="BR481" s="37" t="str"/>
      <c r="BS481" s="37" t="str"/>
      <c r="BT481" s="37" t="str"/>
      <c r="BU481" s="37" t="str"/>
      <c r="BV481" s="37" t="str"/>
      <c r="BW481" s="37" t="str"/>
      <c r="BX481" s="37" t="str"/>
      <c r="BY481" s="37" t="str"/>
      <c r="BZ481" s="37" t="str"/>
      <c r="CA481" s="37" t="str"/>
      <c r="CB481" s="37" t="str"/>
      <c r="CC481" s="37" t="str"/>
      <c r="CD481" s="37" t="str"/>
      <c r="CE481" s="37" t="str"/>
      <c r="CF481" s="37" t="str"/>
      <c r="CG481" s="37" t="str"/>
      <c r="CH481" s="37" t="str"/>
      <c r="CI481" s="37" t="str"/>
      <c r="CJ481" s="37" t="str"/>
      <c r="CK481" s="37" t="str"/>
      <c r="CL481" s="37" t="str"/>
      <c r="CM481" s="37" t="str"/>
      <c r="CN481" s="37" t="str"/>
      <c r="CO481" s="37" t="str"/>
      <c r="CP481" s="37" t="str"/>
      <c r="CQ481" s="37" t="str"/>
      <c r="CR481" s="37" t="str"/>
      <c r="CS481" s="37" t="str"/>
      <c r="CT481" s="37" t="str"/>
      <c r="CU481" s="37" t="str"/>
      <c r="CV481" s="37" t="str"/>
      <c r="CW481" s="37" t="str"/>
      <c r="CX481" s="37" t="str"/>
      <c r="CY481" s="37" t="str"/>
      <c r="CZ481" s="37" t="str"/>
      <c r="DA481" s="37" t="str"/>
      <c r="DB481" s="37" t="str"/>
      <c r="DC481" s="37" t="str"/>
      <c r="DD481" s="37" t="str"/>
      <c r="DE481" s="37" t="str"/>
      <c r="DF481" s="37" t="str"/>
      <c r="DG481" s="37" t="str"/>
      <c r="DH481" s="37" t="str"/>
      <c r="DI481" s="37" t="str"/>
      <c r="DJ481" s="37" t="str"/>
      <c r="DK481" s="37" t="str"/>
      <c r="DL481" s="37" t="str"/>
      <c r="DM481" s="37" t="str"/>
      <c r="DN481" s="37" t="str"/>
      <c r="DO481" s="37" t="str"/>
      <c r="DP481" s="37" t="str"/>
      <c r="DQ481" s="37" t="str"/>
      <c r="DR481" s="37" t="str"/>
      <c r="DS481" s="37" t="str"/>
      <c r="DT481" s="37" t="str"/>
      <c r="DU481" s="37" t="str"/>
      <c r="DV481" s="37" t="str"/>
      <c r="DW481" s="37" t="str"/>
      <c r="DX481" s="37" t="str"/>
      <c r="DY481" s="37" t="str"/>
      <c r="DZ481" s="37" t="str"/>
      <c r="EA481" s="37" t="str"/>
      <c r="EB481" s="37" t="str"/>
      <c r="EC481" s="37" t="str"/>
      <c r="ED481" s="37" t="str"/>
      <c r="EE481" s="37" t="str"/>
      <c r="EF481" s="37" t="str"/>
      <c r="EG481" s="37" t="str"/>
      <c r="EH481" s="37" t="str"/>
      <c r="EI481" s="37" t="str"/>
      <c r="EJ481" s="37" t="str"/>
      <c r="EK481" s="37" t="str"/>
      <c r="EL481" s="37" t="str"/>
      <c r="EM481" s="37" t="str"/>
    </row>
    <row r="482">
      <c r="B482" s="37" t="str"/>
      <c r="C482" s="37" t="str"/>
      <c r="D482" s="37" t="str"/>
      <c r="E482" s="37" t="str"/>
      <c r="F482" s="37" t="str"/>
      <c r="G482" s="37" t="str"/>
      <c r="H482" s="37" t="str"/>
      <c r="I482" s="37" t="str"/>
      <c r="J482" s="37" t="str"/>
      <c r="K482" s="37" t="str"/>
      <c r="L482" s="37" t="str"/>
      <c r="M482" s="37" t="str"/>
      <c r="N482" s="37" t="str"/>
      <c r="O482" s="37" t="str"/>
      <c r="P482" s="37" t="str"/>
      <c r="Q482" s="37" t="str"/>
      <c r="R482" s="37" t="str"/>
      <c r="S482" s="37" t="str"/>
      <c r="T482" s="37" t="str"/>
      <c r="U482" s="37" t="str"/>
      <c r="V482" s="37" t="str"/>
      <c r="W482" s="37" t="str"/>
      <c r="X482" s="37" t="str"/>
      <c r="Y482" s="37" t="str"/>
      <c r="Z482" s="37" t="str"/>
      <c r="AA482" s="37" t="str"/>
      <c r="AB482" s="37" t="str"/>
      <c r="AC482" s="37" t="str"/>
      <c r="AD482" s="37" t="str"/>
      <c r="AE482" s="37" t="str"/>
      <c r="AF482" s="37" t="str"/>
      <c r="AG482" s="37" t="str"/>
      <c r="AH482" s="37" t="str"/>
      <c r="AI482" s="37" t="str"/>
      <c r="AJ482" s="37" t="str"/>
      <c r="AK482" s="37" t="str"/>
      <c r="AL482" s="37" t="str"/>
      <c r="AM482" s="37" t="str"/>
      <c r="AN482" s="37" t="str"/>
      <c r="AO482" s="37" t="str"/>
      <c r="AP482" s="37" t="str"/>
      <c r="AQ482" s="37" t="str"/>
      <c r="AR482" s="37" t="str"/>
      <c r="AS482" s="37" t="str"/>
      <c r="AT482" s="37" t="str"/>
      <c r="AU482" s="37" t="str"/>
      <c r="AV482" s="37" t="str"/>
      <c r="AW482" s="37" t="str"/>
      <c r="AX482" s="37" t="str"/>
      <c r="AY482" s="37" t="str"/>
      <c r="AZ482" s="37" t="str"/>
      <c r="BA482" s="37" t="str"/>
      <c r="BB482" s="37" t="str"/>
      <c r="BC482" s="37" t="str"/>
      <c r="BD482" s="37" t="str"/>
      <c r="BE482" s="37" t="str"/>
      <c r="BF482" s="37" t="str"/>
      <c r="BG482" s="37" t="str"/>
      <c r="BH482" s="37" t="str"/>
      <c r="BI482" s="37" t="str"/>
      <c r="BJ482" s="37" t="str"/>
      <c r="BK482" s="37" t="str"/>
      <c r="BL482" s="37" t="str"/>
      <c r="BM482" s="37" t="str"/>
      <c r="BN482" s="37" t="str"/>
      <c r="BO482" s="37" t="str"/>
      <c r="BP482" s="37" t="str"/>
      <c r="BQ482" s="37" t="str"/>
      <c r="BR482" s="37" t="str"/>
      <c r="BS482" s="37" t="str"/>
      <c r="BT482" s="37" t="str"/>
      <c r="BU482" s="37" t="str"/>
      <c r="BV482" s="37" t="str"/>
      <c r="BW482" s="37" t="str"/>
      <c r="BX482" s="37" t="str"/>
      <c r="BY482" s="37" t="str"/>
      <c r="BZ482" s="37" t="str"/>
      <c r="CA482" s="37" t="str"/>
      <c r="CB482" s="37" t="str"/>
      <c r="CC482" s="37" t="str"/>
      <c r="CD482" s="37" t="str"/>
      <c r="CE482" s="37" t="str"/>
      <c r="CF482" s="37" t="str"/>
      <c r="CG482" s="37" t="str"/>
      <c r="CH482" s="37" t="str"/>
      <c r="CI482" s="37" t="str"/>
      <c r="CJ482" s="37" t="str"/>
      <c r="CK482" s="37" t="str"/>
      <c r="CL482" s="37" t="str"/>
      <c r="CM482" s="37" t="str"/>
      <c r="CN482" s="37" t="str"/>
      <c r="CO482" s="37" t="str"/>
      <c r="CP482" s="37" t="str"/>
      <c r="CQ482" s="37" t="str"/>
      <c r="CR482" s="37" t="str"/>
      <c r="CS482" s="37" t="str"/>
      <c r="CT482" s="37" t="str"/>
      <c r="CU482" s="37" t="str"/>
      <c r="CV482" s="37" t="str"/>
      <c r="CW482" s="37" t="str"/>
      <c r="CX482" s="37" t="str"/>
      <c r="CY482" s="37" t="str"/>
      <c r="CZ482" s="37" t="str"/>
      <c r="DA482" s="37" t="str"/>
      <c r="DB482" s="37" t="str"/>
      <c r="DC482" s="37" t="str"/>
      <c r="DD482" s="37" t="str"/>
      <c r="DE482" s="37" t="str"/>
      <c r="DF482" s="37" t="str"/>
      <c r="DG482" s="37" t="str"/>
      <c r="DH482" s="37" t="str"/>
      <c r="DI482" s="37" t="str"/>
      <c r="DJ482" s="37" t="str"/>
      <c r="DK482" s="37" t="str"/>
      <c r="DL482" s="37" t="str"/>
      <c r="DM482" s="37" t="str"/>
      <c r="DN482" s="37" t="str"/>
      <c r="DO482" s="37" t="str"/>
      <c r="DP482" s="37" t="str"/>
      <c r="DQ482" s="37" t="str"/>
      <c r="DR482" s="37" t="str"/>
      <c r="DS482" s="37" t="str"/>
      <c r="DT482" s="37" t="str"/>
      <c r="DU482" s="37" t="str"/>
      <c r="DV482" s="37" t="str"/>
      <c r="DW482" s="37" t="str"/>
      <c r="DX482" s="37" t="str"/>
      <c r="DY482" s="37" t="str"/>
      <c r="DZ482" s="37" t="str"/>
      <c r="EA482" s="37" t="str"/>
      <c r="EB482" s="37" t="str"/>
      <c r="EC482" s="37" t="str"/>
      <c r="ED482" s="37" t="str"/>
      <c r="EE482" s="37" t="str"/>
      <c r="EF482" s="37" t="str"/>
      <c r="EG482" s="37" t="str"/>
      <c r="EH482" s="37" t="str"/>
      <c r="EI482" s="37" t="str"/>
      <c r="EJ482" s="37" t="str"/>
      <c r="EK482" s="37" t="str"/>
      <c r="EL482" s="37" t="str"/>
      <c r="EM482" s="37" t="str"/>
    </row>
    <row r="483">
      <c r="B483" s="37" t="str"/>
      <c r="C483" s="37" t="str"/>
      <c r="D483" s="37" t="str"/>
      <c r="E483" s="37" t="str"/>
      <c r="F483" s="37" t="str"/>
      <c r="G483" s="37" t="str"/>
      <c r="H483" s="37" t="str"/>
      <c r="I483" s="37" t="str"/>
      <c r="J483" s="37" t="str"/>
      <c r="K483" s="37" t="str"/>
      <c r="L483" s="37" t="str"/>
      <c r="M483" s="37" t="str"/>
      <c r="N483" s="37" t="str"/>
      <c r="O483" s="37" t="str"/>
      <c r="P483" s="37" t="str"/>
      <c r="Q483" s="37" t="str"/>
      <c r="R483" s="37" t="str"/>
      <c r="S483" s="37" t="str"/>
      <c r="T483" s="37" t="str"/>
      <c r="U483" s="37" t="str"/>
      <c r="V483" s="37" t="str"/>
      <c r="W483" s="37" t="str"/>
      <c r="X483" s="37" t="str"/>
      <c r="Y483" s="37" t="str"/>
      <c r="Z483" s="37" t="str"/>
      <c r="AA483" s="37" t="str"/>
      <c r="AB483" s="37" t="str"/>
      <c r="AC483" s="37" t="str"/>
      <c r="AD483" s="37" t="str"/>
      <c r="AE483" s="37" t="str"/>
      <c r="AF483" s="37" t="str"/>
      <c r="AG483" s="37" t="str"/>
      <c r="AH483" s="37" t="str"/>
      <c r="AI483" s="37" t="str"/>
      <c r="AJ483" s="37" t="str"/>
      <c r="AK483" s="37" t="str"/>
      <c r="AL483" s="37" t="str"/>
      <c r="AM483" s="37" t="str"/>
      <c r="AN483" s="37" t="str"/>
      <c r="AO483" s="37" t="str"/>
      <c r="AP483" s="37" t="str"/>
      <c r="AQ483" s="37" t="str"/>
      <c r="AR483" s="37" t="str"/>
      <c r="AS483" s="37" t="str"/>
      <c r="AT483" s="37" t="str"/>
      <c r="AU483" s="37" t="str"/>
      <c r="AV483" s="37" t="str"/>
      <c r="AW483" s="37" t="str"/>
      <c r="AX483" s="37" t="str"/>
      <c r="AY483" s="37" t="str"/>
      <c r="AZ483" s="37" t="str"/>
      <c r="BA483" s="37" t="str"/>
      <c r="BB483" s="37" t="str"/>
      <c r="BC483" s="37" t="str"/>
      <c r="BD483" s="37" t="str"/>
      <c r="BE483" s="37" t="str"/>
      <c r="BF483" s="37" t="str"/>
      <c r="BG483" s="37" t="str"/>
      <c r="BH483" s="37" t="str"/>
      <c r="BI483" s="37" t="str"/>
      <c r="BJ483" s="37" t="str"/>
      <c r="BK483" s="37" t="str"/>
      <c r="BL483" s="37" t="str"/>
      <c r="BM483" s="37" t="str"/>
      <c r="BN483" s="37" t="str"/>
      <c r="BO483" s="37" t="str"/>
      <c r="BP483" s="37" t="str"/>
      <c r="BQ483" s="37" t="str"/>
      <c r="BR483" s="37" t="str"/>
      <c r="BS483" s="37" t="str"/>
      <c r="BT483" s="37" t="str"/>
      <c r="BU483" s="37" t="str"/>
      <c r="BV483" s="37" t="str"/>
      <c r="BW483" s="37" t="str"/>
      <c r="BX483" s="37" t="str"/>
      <c r="BY483" s="37" t="str"/>
      <c r="BZ483" s="37" t="str"/>
      <c r="CA483" s="37" t="str"/>
      <c r="CB483" s="37" t="str"/>
      <c r="CC483" s="37" t="str"/>
      <c r="CD483" s="37" t="str"/>
      <c r="CE483" s="37" t="str"/>
      <c r="CF483" s="37" t="str"/>
      <c r="CG483" s="37" t="str"/>
      <c r="CH483" s="37" t="str"/>
      <c r="CI483" s="37" t="str"/>
      <c r="CJ483" s="37" t="str"/>
      <c r="CK483" s="37" t="str"/>
      <c r="CL483" s="37" t="str"/>
      <c r="CM483" s="37" t="str"/>
      <c r="CN483" s="37" t="str"/>
      <c r="CO483" s="37" t="str"/>
      <c r="CP483" s="37" t="str"/>
      <c r="CQ483" s="37" t="str"/>
      <c r="CR483" s="37" t="str"/>
      <c r="CS483" s="37" t="str"/>
      <c r="CT483" s="37" t="str"/>
      <c r="CU483" s="37" t="str"/>
      <c r="CV483" s="37" t="str"/>
      <c r="CW483" s="37" t="str"/>
      <c r="CX483" s="37" t="str"/>
      <c r="CY483" s="37" t="str"/>
      <c r="CZ483" s="37" t="str"/>
      <c r="DA483" s="37" t="str"/>
      <c r="DB483" s="37" t="str"/>
      <c r="DC483" s="37" t="str"/>
      <c r="DD483" s="37" t="str"/>
      <c r="DE483" s="37" t="str"/>
      <c r="DF483" s="37" t="str"/>
      <c r="DG483" s="37" t="str"/>
      <c r="DH483" s="37" t="str"/>
      <c r="DI483" s="37" t="str"/>
      <c r="DJ483" s="37" t="str"/>
      <c r="DK483" s="37" t="str"/>
      <c r="DL483" s="37" t="str"/>
      <c r="DM483" s="37" t="str"/>
      <c r="DN483" s="37" t="str"/>
      <c r="DO483" s="37" t="str"/>
      <c r="DP483" s="37" t="str"/>
      <c r="DQ483" s="37" t="str"/>
      <c r="DR483" s="37" t="str"/>
      <c r="DS483" s="37" t="str"/>
      <c r="DT483" s="37" t="str"/>
      <c r="DU483" s="37" t="str"/>
      <c r="DV483" s="37" t="str"/>
      <c r="DW483" s="37" t="str"/>
      <c r="DX483" s="37" t="str"/>
      <c r="DY483" s="37" t="str"/>
      <c r="DZ483" s="37" t="str"/>
      <c r="EA483" s="37" t="str"/>
      <c r="EB483" s="37" t="str"/>
      <c r="EC483" s="37" t="str"/>
      <c r="ED483" s="37" t="str"/>
      <c r="EE483" s="37" t="str"/>
      <c r="EF483" s="37" t="str"/>
      <c r="EG483" s="37" t="str"/>
      <c r="EH483" s="37" t="str"/>
      <c r="EI483" s="37" t="str"/>
      <c r="EJ483" s="37" t="str"/>
      <c r="EK483" s="37" t="str"/>
      <c r="EL483" s="37" t="str"/>
      <c r="EM483" s="37" t="str"/>
    </row>
    <row r="484">
      <c r="B484" s="37" t="str"/>
      <c r="C484" s="37" t="str"/>
      <c r="D484" s="37" t="str"/>
      <c r="E484" s="37" t="str"/>
      <c r="F484" s="37" t="str"/>
      <c r="G484" s="37" t="str"/>
      <c r="H484" s="37" t="str"/>
      <c r="I484" s="37" t="str"/>
      <c r="J484" s="37" t="str"/>
      <c r="K484" s="37" t="str"/>
      <c r="L484" s="37" t="str"/>
      <c r="M484" s="37" t="str"/>
      <c r="N484" s="37" t="str"/>
      <c r="O484" s="37" t="str"/>
      <c r="P484" s="37" t="str"/>
      <c r="Q484" s="37" t="str"/>
      <c r="R484" s="37" t="str"/>
      <c r="S484" s="37" t="str"/>
      <c r="T484" s="37" t="str"/>
      <c r="U484" s="37" t="str"/>
      <c r="V484" s="37" t="str"/>
      <c r="W484" s="37" t="str"/>
      <c r="X484" s="37" t="str"/>
      <c r="Y484" s="37" t="str"/>
      <c r="Z484" s="37" t="str"/>
      <c r="AA484" s="37" t="str"/>
      <c r="AB484" s="37" t="str"/>
      <c r="AC484" s="37" t="str"/>
      <c r="AD484" s="37" t="str"/>
      <c r="AE484" s="37" t="str"/>
      <c r="AF484" s="37" t="str"/>
      <c r="AG484" s="37" t="str"/>
      <c r="AH484" s="37" t="str"/>
      <c r="AI484" s="37" t="str"/>
      <c r="AJ484" s="37" t="str"/>
      <c r="AK484" s="37" t="str"/>
      <c r="AL484" s="37" t="str"/>
      <c r="AM484" s="37" t="str"/>
      <c r="AN484" s="37" t="str"/>
      <c r="AO484" s="37" t="str"/>
      <c r="AP484" s="37" t="str"/>
      <c r="AQ484" s="37" t="str"/>
      <c r="AR484" s="37" t="str"/>
      <c r="AS484" s="37" t="str"/>
      <c r="AT484" s="37" t="str"/>
      <c r="AU484" s="37" t="str"/>
      <c r="AV484" s="37" t="str"/>
      <c r="AW484" s="37" t="str"/>
      <c r="AX484" s="37" t="str"/>
      <c r="AY484" s="37" t="str"/>
      <c r="AZ484" s="37" t="str"/>
      <c r="BA484" s="37" t="str"/>
      <c r="BB484" s="37" t="str"/>
      <c r="BC484" s="37" t="str"/>
      <c r="BD484" s="37" t="str"/>
      <c r="BE484" s="37" t="str"/>
      <c r="BF484" s="37" t="str"/>
      <c r="BG484" s="37" t="str"/>
      <c r="BH484" s="37" t="str"/>
      <c r="BI484" s="37" t="str"/>
      <c r="BJ484" s="37" t="str"/>
      <c r="BK484" s="37" t="str"/>
      <c r="BL484" s="37" t="str"/>
      <c r="BM484" s="37" t="str"/>
      <c r="BN484" s="37" t="str"/>
      <c r="BO484" s="37" t="str"/>
      <c r="BP484" s="37" t="str"/>
      <c r="BQ484" s="37" t="str"/>
      <c r="BR484" s="37" t="str"/>
      <c r="BS484" s="37" t="str"/>
      <c r="BT484" s="37" t="str"/>
      <c r="BU484" s="37" t="str"/>
      <c r="BV484" s="37" t="str"/>
      <c r="BW484" s="37" t="str"/>
      <c r="BX484" s="37" t="str"/>
      <c r="BY484" s="37" t="str"/>
      <c r="BZ484" s="37" t="str"/>
      <c r="CA484" s="37" t="str"/>
      <c r="CB484" s="37" t="str"/>
      <c r="CC484" s="37" t="str"/>
      <c r="CD484" s="37" t="str"/>
      <c r="CE484" s="37" t="str"/>
      <c r="CF484" s="37" t="str"/>
      <c r="CG484" s="37" t="str"/>
      <c r="CH484" s="37" t="str"/>
      <c r="CI484" s="37" t="str"/>
      <c r="CJ484" s="37" t="str"/>
      <c r="CK484" s="37" t="str"/>
      <c r="CL484" s="37" t="str"/>
      <c r="CM484" s="37" t="str"/>
      <c r="CN484" s="37" t="str"/>
      <c r="CO484" s="37" t="str"/>
      <c r="CP484" s="37" t="str"/>
      <c r="CQ484" s="37" t="str"/>
      <c r="CR484" s="37" t="str"/>
      <c r="CS484" s="37" t="str"/>
      <c r="CT484" s="37" t="str"/>
      <c r="CU484" s="37" t="str"/>
      <c r="CV484" s="37" t="str"/>
      <c r="CW484" s="37" t="str"/>
      <c r="CX484" s="37" t="str"/>
      <c r="CY484" s="37" t="str"/>
      <c r="CZ484" s="37" t="str"/>
      <c r="DA484" s="37" t="str"/>
      <c r="DB484" s="37" t="str"/>
      <c r="DC484" s="37" t="str"/>
      <c r="DD484" s="37" t="str"/>
      <c r="DE484" s="37" t="str"/>
      <c r="DF484" s="37" t="str"/>
      <c r="DG484" s="37" t="str"/>
      <c r="DH484" s="37" t="str"/>
      <c r="DI484" s="37" t="str"/>
      <c r="DJ484" s="37" t="str"/>
      <c r="DK484" s="37" t="str"/>
      <c r="DL484" s="37" t="str"/>
      <c r="DM484" s="37" t="str"/>
      <c r="DN484" s="37" t="str"/>
      <c r="DO484" s="37" t="str"/>
      <c r="DP484" s="37" t="str"/>
      <c r="DQ484" s="37" t="str"/>
      <c r="DR484" s="37" t="str"/>
      <c r="DS484" s="37" t="str"/>
      <c r="DT484" s="37" t="str"/>
      <c r="DU484" s="37" t="str"/>
      <c r="DV484" s="37" t="str"/>
      <c r="DW484" s="37" t="str"/>
      <c r="DX484" s="37" t="str"/>
      <c r="DY484" s="37" t="str"/>
      <c r="DZ484" s="37" t="str"/>
      <c r="EA484" s="37" t="str"/>
      <c r="EB484" s="37" t="str"/>
      <c r="EC484" s="37" t="str"/>
      <c r="ED484" s="37" t="str"/>
      <c r="EE484" s="37" t="str"/>
      <c r="EF484" s="37" t="str"/>
      <c r="EG484" s="37" t="str"/>
      <c r="EH484" s="37" t="str"/>
      <c r="EI484" s="37" t="str"/>
      <c r="EJ484" s="37" t="str"/>
      <c r="EK484" s="37" t="str"/>
      <c r="EL484" s="37" t="str"/>
      <c r="EM484" s="37" t="str"/>
    </row>
    <row r="485">
      <c r="B485" s="37" t="str"/>
      <c r="C485" s="37" t="str"/>
      <c r="D485" s="37" t="str"/>
      <c r="E485" s="37" t="str"/>
      <c r="F485" s="37" t="str"/>
      <c r="G485" s="37" t="str"/>
      <c r="H485" s="37" t="str"/>
      <c r="I485" s="37" t="str"/>
      <c r="J485" s="37" t="str"/>
      <c r="K485" s="37" t="str"/>
      <c r="L485" s="37" t="str"/>
      <c r="M485" s="37" t="str"/>
      <c r="N485" s="37" t="str"/>
      <c r="O485" s="37" t="str"/>
      <c r="P485" s="37" t="str"/>
      <c r="Q485" s="37" t="str"/>
      <c r="R485" s="37" t="str"/>
      <c r="S485" s="37" t="str"/>
      <c r="T485" s="37" t="str"/>
      <c r="U485" s="37" t="str"/>
      <c r="V485" s="37" t="str"/>
      <c r="W485" s="37" t="str"/>
      <c r="X485" s="37" t="str"/>
      <c r="Y485" s="37" t="str"/>
      <c r="Z485" s="37" t="str"/>
      <c r="AA485" s="37" t="str"/>
      <c r="AB485" s="37" t="str"/>
      <c r="AC485" s="37" t="str"/>
      <c r="AD485" s="37" t="str"/>
      <c r="AE485" s="37" t="str"/>
      <c r="AF485" s="37" t="str"/>
      <c r="AG485" s="37" t="str"/>
      <c r="AH485" s="37" t="str"/>
      <c r="AI485" s="37" t="str"/>
      <c r="AJ485" s="37" t="str"/>
      <c r="AK485" s="37" t="str"/>
      <c r="AL485" s="37" t="str"/>
      <c r="AM485" s="37" t="str"/>
      <c r="AN485" s="37" t="str"/>
      <c r="AO485" s="37" t="str"/>
      <c r="AP485" s="37" t="str"/>
      <c r="AQ485" s="37" t="str"/>
      <c r="AR485" s="37" t="str"/>
      <c r="AS485" s="37" t="str"/>
      <c r="AT485" s="37" t="str"/>
      <c r="AU485" s="37" t="str"/>
      <c r="AV485" s="37" t="str"/>
      <c r="AW485" s="37" t="str"/>
      <c r="AX485" s="37" t="str"/>
      <c r="AY485" s="37" t="str"/>
      <c r="AZ485" s="37" t="str"/>
      <c r="BA485" s="37" t="str"/>
      <c r="BB485" s="37" t="str"/>
      <c r="BC485" s="37" t="str"/>
      <c r="BD485" s="37" t="str"/>
      <c r="BE485" s="37" t="str"/>
      <c r="BF485" s="37" t="str"/>
      <c r="BG485" s="37" t="str"/>
      <c r="BH485" s="37" t="str"/>
      <c r="BI485" s="37" t="str"/>
      <c r="BJ485" s="37" t="str"/>
      <c r="BK485" s="37" t="str"/>
      <c r="BL485" s="37" t="str"/>
      <c r="BM485" s="37" t="str"/>
      <c r="BN485" s="37" t="str"/>
      <c r="BO485" s="37" t="str"/>
      <c r="BP485" s="37" t="str"/>
      <c r="BQ485" s="37" t="str"/>
      <c r="BR485" s="37" t="str"/>
      <c r="BS485" s="37" t="str"/>
      <c r="BT485" s="37" t="str"/>
      <c r="BU485" s="37" t="str"/>
      <c r="BV485" s="37" t="str"/>
      <c r="BW485" s="37" t="str"/>
      <c r="BX485" s="37" t="str"/>
      <c r="BY485" s="37" t="str"/>
      <c r="BZ485" s="37" t="str"/>
      <c r="CA485" s="37" t="str"/>
      <c r="CB485" s="37" t="str"/>
      <c r="CC485" s="37" t="str"/>
      <c r="CD485" s="37" t="str"/>
      <c r="CE485" s="37" t="str"/>
      <c r="CF485" s="37" t="str"/>
      <c r="CG485" s="37" t="str"/>
      <c r="CH485" s="37" t="str"/>
      <c r="CI485" s="37" t="str"/>
      <c r="CJ485" s="37" t="str"/>
      <c r="CK485" s="37" t="str"/>
      <c r="CL485" s="37" t="str"/>
      <c r="CM485" s="37" t="str"/>
      <c r="CN485" s="37" t="str"/>
      <c r="CO485" s="37" t="str"/>
      <c r="CP485" s="37" t="str"/>
      <c r="CQ485" s="37" t="str"/>
      <c r="CR485" s="37" t="str"/>
      <c r="CS485" s="37" t="str"/>
      <c r="CT485" s="37" t="str"/>
      <c r="CU485" s="37" t="str"/>
      <c r="CV485" s="37" t="str"/>
      <c r="CW485" s="37" t="str"/>
      <c r="CX485" s="37" t="str"/>
      <c r="CY485" s="37" t="str"/>
      <c r="CZ485" s="37" t="str"/>
      <c r="DA485" s="37" t="str"/>
      <c r="DB485" s="37" t="str"/>
      <c r="DC485" s="37" t="str"/>
      <c r="DD485" s="37" t="str"/>
      <c r="DE485" s="37" t="str"/>
      <c r="DF485" s="37" t="str"/>
      <c r="DG485" s="37" t="str"/>
      <c r="DH485" s="37" t="str"/>
      <c r="DI485" s="37" t="str"/>
      <c r="DJ485" s="37" t="str"/>
      <c r="DK485" s="37" t="str"/>
      <c r="DL485" s="37" t="str"/>
      <c r="DM485" s="37" t="str"/>
      <c r="DN485" s="37" t="str"/>
      <c r="DO485" s="37" t="str"/>
      <c r="DP485" s="37" t="str"/>
      <c r="DQ485" s="37" t="str"/>
      <c r="DR485" s="37" t="str"/>
      <c r="DS485" s="37" t="str"/>
      <c r="DT485" s="37" t="str"/>
      <c r="DU485" s="37" t="str"/>
      <c r="DV485" s="37" t="str"/>
      <c r="DW485" s="37" t="str"/>
      <c r="DX485" s="37" t="str"/>
      <c r="DY485" s="37" t="str"/>
      <c r="DZ485" s="37" t="str"/>
      <c r="EA485" s="37" t="str"/>
      <c r="EB485" s="37" t="str"/>
      <c r="EC485" s="37" t="str"/>
      <c r="ED485" s="37" t="str"/>
      <c r="EE485" s="37" t="str"/>
      <c r="EF485" s="37" t="str"/>
      <c r="EG485" s="37" t="str"/>
      <c r="EH485" s="37" t="str"/>
      <c r="EI485" s="37" t="str"/>
      <c r="EJ485" s="37" t="str"/>
      <c r="EK485" s="37" t="str"/>
      <c r="EL485" s="37" t="str"/>
      <c r="EM485" s="37" t="str"/>
    </row>
    <row r="486">
      <c r="B486" s="37" t="str"/>
      <c r="C486" s="37" t="str"/>
      <c r="D486" s="37" t="str"/>
      <c r="E486" s="37" t="str"/>
      <c r="F486" s="37" t="str"/>
      <c r="G486" s="37" t="str"/>
      <c r="H486" s="37" t="str"/>
      <c r="I486" s="37" t="str"/>
      <c r="J486" s="37" t="str"/>
      <c r="K486" s="37" t="str"/>
      <c r="L486" s="37" t="str"/>
      <c r="M486" s="37" t="str"/>
      <c r="N486" s="37" t="str"/>
      <c r="O486" s="37" t="str"/>
      <c r="P486" s="37" t="str"/>
      <c r="Q486" s="37" t="str"/>
      <c r="R486" s="37" t="str"/>
      <c r="S486" s="37" t="str"/>
      <c r="T486" s="37" t="str"/>
      <c r="U486" s="37" t="str"/>
      <c r="V486" s="37" t="str"/>
      <c r="W486" s="37" t="str"/>
      <c r="X486" s="37" t="str"/>
      <c r="Y486" s="37" t="str"/>
      <c r="Z486" s="37" t="str"/>
      <c r="AA486" s="37" t="str"/>
      <c r="AB486" s="37" t="str"/>
      <c r="AC486" s="37" t="str"/>
      <c r="AD486" s="37" t="str"/>
      <c r="AE486" s="37" t="str"/>
      <c r="AF486" s="37" t="str"/>
      <c r="AG486" s="37" t="str"/>
      <c r="AH486" s="37" t="str"/>
      <c r="AI486" s="37" t="str"/>
      <c r="AJ486" s="37" t="str"/>
      <c r="AK486" s="37" t="str"/>
      <c r="AL486" s="37" t="str"/>
      <c r="AM486" s="37" t="str"/>
      <c r="AN486" s="37" t="str"/>
      <c r="AO486" s="37" t="str"/>
      <c r="AP486" s="37" t="str"/>
      <c r="AQ486" s="37" t="str"/>
      <c r="AR486" s="37" t="str"/>
      <c r="AS486" s="37" t="str"/>
      <c r="AT486" s="37" t="str"/>
      <c r="AU486" s="37" t="str"/>
      <c r="AV486" s="37" t="str"/>
      <c r="AW486" s="37" t="str"/>
      <c r="AX486" s="37" t="str"/>
      <c r="AY486" s="37" t="str"/>
      <c r="AZ486" s="37" t="str"/>
      <c r="BA486" s="37" t="str"/>
      <c r="BB486" s="37" t="str"/>
      <c r="BC486" s="37" t="str"/>
      <c r="BD486" s="37" t="str"/>
      <c r="BE486" s="37" t="str"/>
      <c r="BF486" s="37" t="str"/>
      <c r="BG486" s="37" t="str"/>
      <c r="BH486" s="37" t="str"/>
      <c r="BI486" s="37" t="str"/>
      <c r="BJ486" s="37" t="str"/>
      <c r="BK486" s="37" t="str"/>
      <c r="BL486" s="37" t="str"/>
      <c r="BM486" s="37" t="str"/>
      <c r="BN486" s="37" t="str"/>
      <c r="BO486" s="37" t="str"/>
      <c r="BP486" s="37" t="str"/>
      <c r="BQ486" s="37" t="str"/>
      <c r="BR486" s="37" t="str"/>
      <c r="BS486" s="37" t="str"/>
      <c r="BT486" s="37" t="str"/>
      <c r="BU486" s="37" t="str"/>
      <c r="BV486" s="37" t="str"/>
      <c r="BW486" s="37" t="str"/>
      <c r="BX486" s="37" t="str"/>
      <c r="BY486" s="37" t="str"/>
      <c r="BZ486" s="37" t="str"/>
      <c r="CA486" s="37" t="str"/>
      <c r="CB486" s="37" t="str"/>
      <c r="CC486" s="37" t="str"/>
      <c r="CD486" s="37" t="str"/>
      <c r="CE486" s="37" t="str"/>
      <c r="CF486" s="37" t="str"/>
      <c r="CG486" s="37" t="str"/>
      <c r="CH486" s="37" t="str"/>
      <c r="CI486" s="37" t="str"/>
      <c r="CJ486" s="37" t="str"/>
      <c r="CK486" s="37" t="str"/>
      <c r="CL486" s="37" t="str"/>
      <c r="CM486" s="37" t="str"/>
      <c r="CN486" s="37" t="str"/>
      <c r="CO486" s="37" t="str"/>
      <c r="CP486" s="37" t="str"/>
      <c r="CQ486" s="37" t="str"/>
      <c r="CR486" s="37" t="str"/>
      <c r="CS486" s="37" t="str"/>
      <c r="CT486" s="37" t="str"/>
      <c r="CU486" s="37" t="str"/>
      <c r="CV486" s="37" t="str"/>
      <c r="CW486" s="37" t="str"/>
      <c r="CX486" s="37" t="str"/>
      <c r="CY486" s="37" t="str"/>
      <c r="CZ486" s="37" t="str"/>
      <c r="DA486" s="37" t="str"/>
      <c r="DB486" s="37" t="str"/>
      <c r="DC486" s="37" t="str"/>
      <c r="DD486" s="37" t="str"/>
      <c r="DE486" s="37" t="str"/>
      <c r="DF486" s="37" t="str"/>
      <c r="DG486" s="37" t="str"/>
      <c r="DH486" s="37" t="str"/>
      <c r="DI486" s="37" t="str"/>
      <c r="DJ486" s="37" t="str"/>
      <c r="DK486" s="37" t="str"/>
      <c r="DL486" s="37" t="str"/>
      <c r="DM486" s="37" t="str"/>
      <c r="DN486" s="37" t="str"/>
      <c r="DO486" s="37" t="str"/>
      <c r="DP486" s="37" t="str"/>
      <c r="DQ486" s="37" t="str"/>
      <c r="DR486" s="37" t="str"/>
      <c r="DS486" s="37" t="str"/>
      <c r="DT486" s="37" t="str"/>
      <c r="DU486" s="37" t="str"/>
      <c r="DV486" s="37" t="str"/>
      <c r="DW486" s="37" t="str"/>
      <c r="DX486" s="37" t="str"/>
      <c r="DY486" s="37" t="str"/>
      <c r="DZ486" s="37" t="str"/>
      <c r="EA486" s="37" t="str"/>
      <c r="EB486" s="37" t="str"/>
      <c r="EC486" s="37" t="str"/>
      <c r="ED486" s="37" t="str"/>
      <c r="EE486" s="37" t="str"/>
      <c r="EF486" s="37" t="str"/>
      <c r="EG486" s="37" t="str"/>
      <c r="EH486" s="37" t="str"/>
      <c r="EI486" s="37" t="str"/>
      <c r="EJ486" s="37" t="str"/>
      <c r="EK486" s="37" t="str"/>
      <c r="EL486" s="37" t="str"/>
      <c r="EM486" s="37" t="str"/>
    </row>
    <row r="487">
      <c r="B487" s="37" t="str"/>
      <c r="C487" s="37" t="str"/>
      <c r="D487" s="37" t="str"/>
      <c r="E487" s="37" t="str"/>
      <c r="F487" s="37" t="str"/>
      <c r="G487" s="37" t="str"/>
      <c r="H487" s="37" t="str"/>
      <c r="I487" s="37" t="str"/>
      <c r="J487" s="37" t="str"/>
      <c r="K487" s="37" t="str"/>
      <c r="L487" s="37" t="str"/>
      <c r="M487" s="37" t="str"/>
      <c r="N487" s="37" t="str"/>
      <c r="O487" s="37" t="str"/>
      <c r="P487" s="37" t="str"/>
      <c r="Q487" s="37" t="str"/>
      <c r="R487" s="37" t="str"/>
      <c r="S487" s="37" t="str"/>
      <c r="T487" s="37" t="str"/>
      <c r="U487" s="37" t="str"/>
      <c r="V487" s="37" t="str"/>
      <c r="W487" s="37" t="str"/>
      <c r="X487" s="37" t="str"/>
      <c r="Y487" s="37" t="str"/>
      <c r="Z487" s="37" t="str"/>
      <c r="AA487" s="37" t="str"/>
      <c r="AB487" s="37" t="str"/>
      <c r="AC487" s="37" t="str"/>
      <c r="AD487" s="37" t="str"/>
      <c r="AE487" s="37" t="str"/>
      <c r="AF487" s="37" t="str"/>
      <c r="AG487" s="37" t="str"/>
      <c r="AH487" s="37" t="str"/>
      <c r="AI487" s="37" t="str"/>
      <c r="AJ487" s="37" t="str"/>
      <c r="AK487" s="37" t="str"/>
      <c r="AL487" s="37" t="str"/>
      <c r="AM487" s="37" t="str"/>
      <c r="AN487" s="37" t="str"/>
      <c r="AO487" s="37" t="str"/>
      <c r="AP487" s="37" t="str"/>
      <c r="AQ487" s="37" t="str"/>
      <c r="AR487" s="37" t="str"/>
      <c r="AS487" s="37" t="str"/>
      <c r="AT487" s="37" t="str"/>
      <c r="AU487" s="37" t="str"/>
      <c r="AV487" s="37" t="str"/>
      <c r="AW487" s="37" t="str"/>
      <c r="AX487" s="37" t="str"/>
      <c r="AY487" s="37" t="str"/>
      <c r="AZ487" s="37" t="str"/>
      <c r="BA487" s="37" t="str"/>
      <c r="BB487" s="37" t="str"/>
      <c r="BC487" s="37" t="str"/>
      <c r="BD487" s="37" t="str"/>
      <c r="BE487" s="37" t="str"/>
      <c r="BF487" s="37" t="str"/>
      <c r="BG487" s="37" t="str"/>
      <c r="BH487" s="37" t="str"/>
      <c r="BI487" s="37" t="str"/>
      <c r="BJ487" s="37" t="str"/>
      <c r="BK487" s="37" t="str"/>
      <c r="BL487" s="37" t="str"/>
      <c r="BM487" s="37" t="str"/>
      <c r="BN487" s="37" t="str"/>
      <c r="BO487" s="37" t="str"/>
      <c r="BP487" s="37" t="str"/>
      <c r="BQ487" s="37" t="str"/>
      <c r="BR487" s="37" t="str"/>
      <c r="BS487" s="37" t="str"/>
      <c r="BT487" s="37" t="str"/>
      <c r="BU487" s="37" t="str"/>
      <c r="BV487" s="37" t="str"/>
      <c r="BW487" s="37" t="str"/>
      <c r="BX487" s="37" t="str"/>
      <c r="BY487" s="37" t="str"/>
      <c r="BZ487" s="37" t="str"/>
      <c r="CA487" s="37" t="str"/>
      <c r="CB487" s="37" t="str"/>
      <c r="CC487" s="37" t="str"/>
      <c r="CD487" s="37" t="str"/>
      <c r="CE487" s="37" t="str"/>
      <c r="CF487" s="37" t="str"/>
      <c r="CG487" s="37" t="str"/>
      <c r="CH487" s="37" t="str"/>
      <c r="CI487" s="37" t="str"/>
      <c r="CJ487" s="37" t="str"/>
      <c r="CK487" s="37" t="str"/>
      <c r="CL487" s="37" t="str"/>
      <c r="CM487" s="37" t="str"/>
      <c r="CN487" s="37" t="str"/>
      <c r="CO487" s="37" t="str"/>
      <c r="CP487" s="37" t="str"/>
      <c r="CQ487" s="37" t="str"/>
      <c r="CR487" s="37" t="str"/>
      <c r="CS487" s="37" t="str"/>
      <c r="CT487" s="37" t="str"/>
      <c r="CU487" s="37" t="str"/>
      <c r="CV487" s="37" t="str"/>
      <c r="CW487" s="37" t="str"/>
      <c r="CX487" s="37" t="str"/>
      <c r="CY487" s="37" t="str"/>
      <c r="CZ487" s="37" t="str"/>
      <c r="DA487" s="37" t="str"/>
      <c r="DB487" s="37" t="str"/>
      <c r="DC487" s="37" t="str"/>
      <c r="DD487" s="37" t="str"/>
      <c r="DE487" s="37" t="str"/>
      <c r="DF487" s="37" t="str"/>
      <c r="DG487" s="37" t="str"/>
      <c r="DH487" s="37" t="str"/>
      <c r="DI487" s="37" t="str"/>
      <c r="DJ487" s="37" t="str"/>
      <c r="DK487" s="37" t="str"/>
      <c r="DL487" s="37" t="str"/>
      <c r="DM487" s="37" t="str"/>
      <c r="DN487" s="37" t="str"/>
      <c r="DO487" s="37" t="str"/>
      <c r="DP487" s="37" t="str"/>
      <c r="DQ487" s="37" t="str"/>
      <c r="DR487" s="37" t="str"/>
      <c r="DS487" s="37" t="str"/>
      <c r="DT487" s="37" t="str"/>
      <c r="DU487" s="37" t="str"/>
      <c r="DV487" s="37" t="str"/>
      <c r="DW487" s="37" t="str"/>
      <c r="DX487" s="37" t="str"/>
      <c r="DY487" s="37" t="str"/>
      <c r="DZ487" s="37" t="str"/>
      <c r="EA487" s="37" t="str"/>
      <c r="EB487" s="37" t="str"/>
      <c r="EC487" s="37" t="str"/>
      <c r="ED487" s="37" t="str"/>
      <c r="EE487" s="37" t="str"/>
      <c r="EF487" s="37" t="str"/>
      <c r="EG487" s="37" t="str"/>
      <c r="EH487" s="37" t="str"/>
      <c r="EI487" s="37" t="str"/>
      <c r="EJ487" s="37" t="str"/>
      <c r="EK487" s="37" t="str"/>
      <c r="EL487" s="37" t="str"/>
      <c r="EM487" s="37" t="str"/>
    </row>
    <row r="488">
      <c r="B488" s="37" t="str"/>
      <c r="C488" s="37" t="str"/>
      <c r="D488" s="37" t="str"/>
      <c r="E488" s="37" t="str"/>
      <c r="F488" s="37" t="str"/>
      <c r="G488" s="37" t="str"/>
      <c r="H488" s="37" t="str"/>
      <c r="I488" s="37" t="str"/>
      <c r="J488" s="37" t="str"/>
      <c r="K488" s="37" t="str"/>
      <c r="L488" s="37" t="str"/>
      <c r="M488" s="37" t="str"/>
      <c r="N488" s="37" t="str"/>
      <c r="O488" s="37" t="str"/>
      <c r="P488" s="37" t="str"/>
      <c r="Q488" s="37" t="str"/>
      <c r="R488" s="37" t="str"/>
      <c r="S488" s="37" t="str"/>
      <c r="T488" s="37" t="str"/>
      <c r="U488" s="37" t="str"/>
      <c r="V488" s="37" t="str"/>
      <c r="W488" s="37" t="str"/>
      <c r="X488" s="37" t="str"/>
      <c r="Y488" s="37" t="str"/>
      <c r="Z488" s="37" t="str"/>
      <c r="AA488" s="37" t="str"/>
      <c r="AB488" s="37" t="str"/>
      <c r="AC488" s="37" t="str"/>
      <c r="AD488" s="37" t="str"/>
      <c r="AE488" s="37" t="str"/>
      <c r="AF488" s="37" t="str"/>
      <c r="AG488" s="37" t="str"/>
      <c r="AH488" s="37" t="str"/>
      <c r="AI488" s="37" t="str"/>
      <c r="AJ488" s="37" t="str"/>
      <c r="AK488" s="37" t="str"/>
      <c r="AL488" s="37" t="str"/>
      <c r="AM488" s="37" t="str"/>
      <c r="AN488" s="37" t="str"/>
      <c r="AO488" s="37" t="str"/>
      <c r="AP488" s="37" t="str"/>
      <c r="AQ488" s="37" t="str"/>
      <c r="AR488" s="37" t="str"/>
      <c r="AS488" s="37" t="str"/>
      <c r="AT488" s="37" t="str"/>
      <c r="AU488" s="37" t="str"/>
      <c r="AV488" s="37" t="str"/>
      <c r="AW488" s="37" t="str"/>
      <c r="AX488" s="37" t="str"/>
      <c r="AY488" s="37" t="str"/>
      <c r="AZ488" s="37" t="str"/>
      <c r="BA488" s="37" t="str"/>
      <c r="BB488" s="37" t="str"/>
      <c r="BC488" s="37" t="str"/>
      <c r="BD488" s="37" t="str"/>
      <c r="BE488" s="37" t="str"/>
      <c r="BF488" s="37" t="str"/>
      <c r="BG488" s="37" t="str"/>
      <c r="BH488" s="37" t="str"/>
      <c r="BI488" s="37" t="str"/>
      <c r="BJ488" s="37" t="str"/>
      <c r="BK488" s="37" t="str"/>
      <c r="BL488" s="37" t="str"/>
      <c r="BM488" s="37" t="str"/>
      <c r="BN488" s="37" t="str"/>
      <c r="BO488" s="37" t="str"/>
      <c r="BP488" s="37" t="str"/>
      <c r="BQ488" s="37" t="str"/>
      <c r="BR488" s="37" t="str"/>
      <c r="BS488" s="37" t="str"/>
      <c r="BT488" s="37" t="str"/>
      <c r="BU488" s="37" t="str"/>
      <c r="BV488" s="37" t="str"/>
      <c r="BW488" s="37" t="str"/>
      <c r="BX488" s="37" t="str"/>
      <c r="BY488" s="37" t="str"/>
      <c r="BZ488" s="37" t="str"/>
      <c r="CA488" s="37" t="str"/>
      <c r="CB488" s="37" t="str"/>
      <c r="CC488" s="37" t="str"/>
      <c r="CD488" s="37" t="str"/>
      <c r="CE488" s="37" t="str"/>
      <c r="CF488" s="37" t="str"/>
      <c r="CG488" s="37" t="str"/>
      <c r="CH488" s="37" t="str"/>
      <c r="CI488" s="37" t="str"/>
      <c r="CJ488" s="37" t="str"/>
      <c r="CK488" s="37" t="str"/>
      <c r="CL488" s="37" t="str"/>
      <c r="CM488" s="37" t="str"/>
      <c r="CN488" s="37" t="str"/>
      <c r="CO488" s="37" t="str"/>
      <c r="CP488" s="37" t="str"/>
      <c r="CQ488" s="37" t="str"/>
      <c r="CR488" s="37" t="str"/>
      <c r="CS488" s="37" t="str"/>
      <c r="CT488" s="37" t="str"/>
      <c r="CU488" s="37" t="str"/>
      <c r="CV488" s="37" t="str"/>
      <c r="CW488" s="37" t="str"/>
      <c r="CX488" s="37" t="str"/>
      <c r="CY488" s="37" t="str"/>
      <c r="CZ488" s="37" t="str"/>
      <c r="DA488" s="37" t="str"/>
      <c r="DB488" s="37" t="str"/>
      <c r="DC488" s="37" t="str"/>
      <c r="DD488" s="37" t="str"/>
      <c r="DE488" s="37" t="str"/>
      <c r="DF488" s="37" t="str"/>
      <c r="DG488" s="37" t="str"/>
      <c r="DH488" s="37" t="str"/>
      <c r="DI488" s="37" t="str"/>
      <c r="DJ488" s="37" t="str"/>
      <c r="DK488" s="37" t="str"/>
      <c r="DL488" s="37" t="str"/>
      <c r="DM488" s="37" t="str"/>
      <c r="DN488" s="37" t="str"/>
      <c r="DO488" s="37" t="str"/>
      <c r="DP488" s="37" t="str"/>
      <c r="DQ488" s="37" t="str"/>
      <c r="DR488" s="37" t="str"/>
      <c r="DS488" s="37" t="str"/>
      <c r="DT488" s="37" t="str"/>
      <c r="DU488" s="37" t="str"/>
      <c r="DV488" s="37" t="str"/>
      <c r="DW488" s="37" t="str"/>
      <c r="DX488" s="37" t="str"/>
      <c r="DY488" s="37" t="str"/>
      <c r="DZ488" s="37" t="str"/>
      <c r="EA488" s="37" t="str"/>
      <c r="EB488" s="37" t="str"/>
      <c r="EC488" s="37" t="str"/>
      <c r="ED488" s="37" t="str"/>
      <c r="EE488" s="37" t="str"/>
      <c r="EF488" s="37" t="str"/>
      <c r="EG488" s="37" t="str"/>
      <c r="EH488" s="37" t="str"/>
      <c r="EI488" s="37" t="str"/>
      <c r="EJ488" s="37" t="str"/>
      <c r="EK488" s="37" t="str"/>
      <c r="EL488" s="37" t="str"/>
      <c r="EM488" s="37" t="str"/>
    </row>
    <row r="489">
      <c r="B489" s="37" t="str"/>
      <c r="C489" s="37" t="str"/>
      <c r="D489" s="37" t="str"/>
      <c r="E489" s="37" t="str"/>
      <c r="F489" s="37" t="str"/>
      <c r="G489" s="37" t="str"/>
      <c r="H489" s="37" t="str"/>
      <c r="I489" s="37" t="str"/>
      <c r="J489" s="37" t="str"/>
      <c r="K489" s="37" t="str"/>
      <c r="L489" s="37" t="str"/>
      <c r="M489" s="37" t="str"/>
      <c r="N489" s="37" t="str"/>
      <c r="O489" s="37" t="str"/>
      <c r="P489" s="37" t="str"/>
      <c r="Q489" s="37" t="str"/>
      <c r="R489" s="37" t="str"/>
      <c r="S489" s="37" t="str"/>
      <c r="T489" s="37" t="str"/>
      <c r="U489" s="37" t="str"/>
      <c r="V489" s="37" t="str"/>
      <c r="W489" s="37" t="str"/>
      <c r="X489" s="37" t="str"/>
      <c r="Y489" s="37" t="str"/>
      <c r="Z489" s="37" t="str"/>
      <c r="AA489" s="37" t="str"/>
      <c r="AB489" s="37" t="str"/>
      <c r="AC489" s="37" t="str"/>
      <c r="AD489" s="37" t="str"/>
      <c r="AE489" s="37" t="str"/>
      <c r="AF489" s="37" t="str"/>
      <c r="AG489" s="37" t="str"/>
      <c r="AH489" s="37" t="str"/>
      <c r="AI489" s="37" t="str"/>
      <c r="AJ489" s="37" t="str"/>
      <c r="AK489" s="37" t="str"/>
      <c r="AL489" s="37" t="str"/>
      <c r="AM489" s="37" t="str"/>
      <c r="AN489" s="37" t="str"/>
      <c r="AO489" s="37" t="str"/>
      <c r="AP489" s="37" t="str"/>
      <c r="AQ489" s="37" t="str"/>
      <c r="AR489" s="37" t="str"/>
      <c r="AS489" s="37" t="str"/>
      <c r="AT489" s="37" t="str"/>
      <c r="AU489" s="37" t="str"/>
      <c r="AV489" s="37" t="str"/>
      <c r="AW489" s="37" t="str"/>
      <c r="AX489" s="37" t="str"/>
      <c r="AY489" s="37" t="str"/>
      <c r="AZ489" s="37" t="str"/>
      <c r="BA489" s="37" t="str"/>
      <c r="BB489" s="37" t="str"/>
      <c r="BC489" s="37" t="str"/>
      <c r="BD489" s="37" t="str"/>
      <c r="BE489" s="37" t="str"/>
      <c r="BF489" s="37" t="str"/>
      <c r="BG489" s="37" t="str"/>
      <c r="BH489" s="37" t="str"/>
      <c r="BI489" s="37" t="str"/>
      <c r="BJ489" s="37" t="str"/>
      <c r="BK489" s="37" t="str"/>
      <c r="BL489" s="37" t="str"/>
      <c r="BM489" s="37" t="str"/>
      <c r="BN489" s="37" t="str"/>
      <c r="BO489" s="37" t="str"/>
      <c r="BP489" s="37" t="str"/>
      <c r="BQ489" s="37" t="str"/>
      <c r="BR489" s="37" t="str"/>
      <c r="BS489" s="37" t="str"/>
      <c r="BT489" s="37" t="str"/>
      <c r="BU489" s="37" t="str"/>
      <c r="BV489" s="37" t="str"/>
      <c r="BW489" s="37" t="str"/>
      <c r="BX489" s="37" t="str"/>
      <c r="BY489" s="37" t="str"/>
      <c r="BZ489" s="37" t="str"/>
      <c r="CA489" s="37" t="str"/>
      <c r="CB489" s="37" t="str"/>
      <c r="CC489" s="37" t="str"/>
      <c r="CD489" s="37" t="str"/>
      <c r="CE489" s="37" t="str"/>
      <c r="CF489" s="37" t="str"/>
      <c r="CG489" s="37" t="str"/>
      <c r="CH489" s="37" t="str"/>
      <c r="CI489" s="37" t="str"/>
      <c r="CJ489" s="37" t="str"/>
      <c r="CK489" s="37" t="str"/>
      <c r="CL489" s="37" t="str"/>
      <c r="CM489" s="37" t="str"/>
      <c r="CN489" s="37" t="str"/>
      <c r="CO489" s="37" t="str"/>
      <c r="CP489" s="37" t="str"/>
      <c r="CQ489" s="37" t="str"/>
      <c r="CR489" s="37" t="str"/>
      <c r="CS489" s="37" t="str"/>
      <c r="CT489" s="37" t="str"/>
      <c r="CU489" s="37" t="str"/>
      <c r="CV489" s="37" t="str"/>
      <c r="CW489" s="37" t="str"/>
      <c r="CX489" s="37" t="str"/>
      <c r="CY489" s="37" t="str"/>
      <c r="CZ489" s="37" t="str"/>
      <c r="DA489" s="37" t="str"/>
      <c r="DB489" s="37" t="str"/>
      <c r="DC489" s="37" t="str"/>
      <c r="DD489" s="37" t="str"/>
      <c r="DE489" s="37" t="str"/>
      <c r="DF489" s="37" t="str"/>
      <c r="DG489" s="37" t="str"/>
      <c r="DH489" s="37" t="str"/>
      <c r="DI489" s="37" t="str"/>
      <c r="DJ489" s="37" t="str"/>
      <c r="DK489" s="37" t="str"/>
      <c r="DL489" s="37" t="str"/>
      <c r="DM489" s="37" t="str"/>
      <c r="DN489" s="37" t="str"/>
      <c r="DO489" s="37" t="str"/>
      <c r="DP489" s="37" t="str"/>
      <c r="DQ489" s="37" t="str"/>
      <c r="DR489" s="37" t="str"/>
      <c r="DS489" s="37" t="str"/>
      <c r="DT489" s="37" t="str"/>
      <c r="DU489" s="37" t="str"/>
      <c r="DV489" s="37" t="str"/>
      <c r="DW489" s="37" t="str"/>
      <c r="DX489" s="37" t="str"/>
      <c r="DY489" s="37" t="str"/>
      <c r="DZ489" s="37" t="str"/>
      <c r="EA489" s="37" t="str"/>
      <c r="EB489" s="37" t="str"/>
      <c r="EC489" s="37" t="str"/>
      <c r="ED489" s="37" t="str"/>
      <c r="EE489" s="37" t="str"/>
      <c r="EF489" s="37" t="str"/>
      <c r="EG489" s="37" t="str"/>
      <c r="EH489" s="37" t="str"/>
      <c r="EI489" s="37" t="str"/>
      <c r="EJ489" s="37" t="str"/>
      <c r="EK489" s="37" t="str"/>
      <c r="EL489" s="37" t="str"/>
      <c r="EM489" s="37" t="str"/>
    </row>
    <row r="490">
      <c r="B490" s="37" t="str"/>
      <c r="C490" s="37" t="str"/>
      <c r="D490" s="37" t="str"/>
      <c r="E490" s="37" t="str"/>
      <c r="F490" s="37" t="str"/>
      <c r="G490" s="37" t="str"/>
      <c r="H490" s="37" t="str"/>
      <c r="I490" s="37" t="str"/>
      <c r="J490" s="37" t="str"/>
      <c r="K490" s="37" t="str"/>
      <c r="L490" s="37" t="str"/>
      <c r="M490" s="37" t="str"/>
      <c r="N490" s="37" t="str"/>
      <c r="O490" s="37" t="str"/>
      <c r="P490" s="37" t="str"/>
      <c r="Q490" s="37" t="str"/>
      <c r="R490" s="37" t="str"/>
      <c r="S490" s="37" t="str"/>
      <c r="T490" s="37" t="str"/>
      <c r="U490" s="37" t="str"/>
      <c r="V490" s="37" t="str"/>
      <c r="W490" s="37" t="str"/>
      <c r="X490" s="37" t="str"/>
      <c r="Y490" s="37" t="str"/>
      <c r="Z490" s="37" t="str"/>
      <c r="AA490" s="37" t="str"/>
      <c r="AB490" s="37" t="str"/>
      <c r="AC490" s="37" t="str"/>
      <c r="AD490" s="37" t="str"/>
      <c r="AE490" s="37" t="str"/>
      <c r="AF490" s="37" t="str"/>
      <c r="AG490" s="37" t="str"/>
      <c r="AH490" s="37" t="str"/>
      <c r="AI490" s="37" t="str"/>
      <c r="AJ490" s="37" t="str"/>
      <c r="AK490" s="37" t="str"/>
      <c r="AL490" s="37" t="str"/>
      <c r="AM490" s="37" t="str"/>
      <c r="AN490" s="37" t="str"/>
      <c r="AO490" s="37" t="str"/>
      <c r="AP490" s="37" t="str"/>
      <c r="AQ490" s="37" t="str"/>
      <c r="AR490" s="37" t="str"/>
      <c r="AS490" s="37" t="str"/>
      <c r="AT490" s="37" t="str"/>
      <c r="AU490" s="37" t="str"/>
      <c r="AV490" s="37" t="str"/>
      <c r="AW490" s="37" t="str"/>
      <c r="AX490" s="37" t="str"/>
      <c r="AY490" s="37" t="str"/>
      <c r="AZ490" s="37" t="str"/>
      <c r="BA490" s="37" t="str"/>
      <c r="BB490" s="37" t="str"/>
      <c r="BC490" s="37" t="str"/>
      <c r="BD490" s="37" t="str"/>
      <c r="BE490" s="37" t="str"/>
      <c r="BF490" s="37" t="str"/>
      <c r="BG490" s="37" t="str"/>
      <c r="BH490" s="37" t="str"/>
      <c r="BI490" s="37" t="str"/>
      <c r="BJ490" s="37" t="str"/>
      <c r="BK490" s="37" t="str"/>
      <c r="BL490" s="37" t="str"/>
      <c r="BM490" s="37" t="str"/>
      <c r="BN490" s="37" t="str"/>
      <c r="BO490" s="37" t="str"/>
      <c r="BP490" s="37" t="str"/>
      <c r="BQ490" s="37" t="str"/>
      <c r="BR490" s="37" t="str"/>
      <c r="BS490" s="37" t="str"/>
      <c r="BT490" s="37" t="str"/>
      <c r="BU490" s="37" t="str"/>
      <c r="BV490" s="37" t="str"/>
      <c r="BW490" s="37" t="str"/>
      <c r="BX490" s="37" t="str"/>
      <c r="BY490" s="37" t="str"/>
      <c r="BZ490" s="37" t="str"/>
      <c r="CA490" s="37" t="str"/>
      <c r="CB490" s="37" t="str"/>
      <c r="CC490" s="37" t="str"/>
      <c r="CD490" s="37" t="str"/>
      <c r="CE490" s="37" t="str"/>
      <c r="CF490" s="37" t="str"/>
      <c r="CG490" s="37" t="str"/>
      <c r="CH490" s="37" t="str"/>
      <c r="CI490" s="37" t="str"/>
      <c r="CJ490" s="37" t="str"/>
      <c r="CK490" s="37" t="str"/>
      <c r="CL490" s="37" t="str"/>
      <c r="CM490" s="37" t="str"/>
      <c r="CN490" s="37" t="str"/>
      <c r="CO490" s="37" t="str"/>
      <c r="CP490" s="37" t="str"/>
      <c r="CQ490" s="37" t="str"/>
      <c r="CR490" s="37" t="str"/>
      <c r="CS490" s="37" t="str"/>
      <c r="CT490" s="37" t="str"/>
      <c r="CU490" s="37" t="str"/>
      <c r="CV490" s="37" t="str"/>
      <c r="CW490" s="37" t="str"/>
      <c r="CX490" s="37" t="str"/>
      <c r="CY490" s="37" t="str"/>
      <c r="CZ490" s="37" t="str"/>
      <c r="DA490" s="37" t="str"/>
      <c r="DB490" s="37" t="str"/>
      <c r="DC490" s="37" t="str"/>
      <c r="DD490" s="37" t="str"/>
      <c r="DE490" s="37" t="str"/>
      <c r="DF490" s="37" t="str"/>
      <c r="DG490" s="37" t="str"/>
      <c r="DH490" s="37" t="str"/>
      <c r="DI490" s="37" t="str"/>
      <c r="DJ490" s="37" t="str"/>
      <c r="DK490" s="37" t="str"/>
      <c r="DL490" s="37" t="str"/>
      <c r="DM490" s="37" t="str"/>
      <c r="DN490" s="37" t="str"/>
      <c r="DO490" s="37" t="str"/>
      <c r="DP490" s="37" t="str"/>
      <c r="DQ490" s="37" t="str"/>
      <c r="DR490" s="37" t="str"/>
      <c r="DS490" s="37" t="str"/>
      <c r="DT490" s="37" t="str"/>
      <c r="DU490" s="37" t="str"/>
      <c r="DV490" s="37" t="str"/>
      <c r="DW490" s="37" t="str"/>
      <c r="DX490" s="37" t="str"/>
      <c r="DY490" s="37" t="str"/>
      <c r="DZ490" s="37" t="str"/>
      <c r="EA490" s="37" t="str"/>
      <c r="EB490" s="37" t="str"/>
      <c r="EC490" s="37" t="str"/>
      <c r="ED490" s="37" t="str"/>
      <c r="EE490" s="37" t="str"/>
      <c r="EF490" s="37" t="str"/>
      <c r="EG490" s="37" t="str"/>
      <c r="EH490" s="37" t="str"/>
      <c r="EI490" s="37" t="str"/>
      <c r="EJ490" s="37" t="str"/>
      <c r="EK490" s="37" t="str"/>
      <c r="EL490" s="37" t="str"/>
      <c r="EM490" s="37" t="str"/>
    </row>
    <row r="491">
      <c r="B491" s="37" t="str"/>
      <c r="C491" s="37" t="str"/>
      <c r="D491" s="37" t="str"/>
      <c r="E491" s="37" t="str"/>
      <c r="F491" s="37" t="str"/>
      <c r="G491" s="37" t="str"/>
      <c r="H491" s="37" t="str"/>
      <c r="I491" s="37" t="str"/>
      <c r="J491" s="37" t="str"/>
      <c r="K491" s="37" t="str"/>
      <c r="L491" s="37" t="str"/>
      <c r="M491" s="37" t="str"/>
      <c r="N491" s="37" t="str"/>
      <c r="O491" s="37" t="str"/>
      <c r="P491" s="37" t="str"/>
      <c r="Q491" s="37" t="str"/>
      <c r="R491" s="37" t="str"/>
      <c r="S491" s="37" t="str"/>
      <c r="T491" s="37" t="str"/>
      <c r="U491" s="37" t="str"/>
      <c r="V491" s="37" t="str"/>
      <c r="W491" s="37" t="str"/>
      <c r="X491" s="37" t="str"/>
      <c r="Y491" s="37" t="str"/>
      <c r="Z491" s="37" t="str"/>
      <c r="AA491" s="37" t="str"/>
      <c r="AB491" s="37" t="str"/>
      <c r="AC491" s="37" t="str"/>
      <c r="AD491" s="37" t="str"/>
      <c r="AE491" s="37" t="str"/>
      <c r="AF491" s="37" t="str"/>
      <c r="AG491" s="37" t="str"/>
      <c r="AH491" s="37" t="str"/>
      <c r="AI491" s="37" t="str"/>
      <c r="AJ491" s="37" t="str"/>
      <c r="AK491" s="37" t="str"/>
      <c r="AL491" s="37" t="str"/>
      <c r="AM491" s="37" t="str"/>
      <c r="AN491" s="37" t="str"/>
      <c r="AO491" s="37" t="str"/>
      <c r="AP491" s="37" t="str"/>
      <c r="AQ491" s="37" t="str"/>
      <c r="AR491" s="37" t="str"/>
      <c r="AS491" s="37" t="str"/>
      <c r="AT491" s="37" t="str"/>
      <c r="AU491" s="37" t="str"/>
      <c r="AV491" s="37" t="str"/>
      <c r="AW491" s="37" t="str"/>
      <c r="AX491" s="37" t="str"/>
      <c r="AY491" s="37" t="str"/>
      <c r="AZ491" s="37" t="str"/>
      <c r="BA491" s="37" t="str"/>
      <c r="BB491" s="37" t="str"/>
      <c r="BC491" s="37" t="str"/>
      <c r="BD491" s="37" t="str"/>
      <c r="BE491" s="37" t="str"/>
      <c r="BF491" s="37" t="str"/>
      <c r="BG491" s="37" t="str"/>
      <c r="BH491" s="37" t="str"/>
      <c r="BI491" s="37" t="str"/>
      <c r="BJ491" s="37" t="str"/>
      <c r="BK491" s="37" t="str"/>
      <c r="BL491" s="37" t="str"/>
      <c r="BM491" s="37" t="str"/>
      <c r="BN491" s="37" t="str"/>
      <c r="BO491" s="37" t="str"/>
      <c r="BP491" s="37" t="str"/>
      <c r="BQ491" s="37" t="str"/>
      <c r="BR491" s="37" t="str"/>
      <c r="BS491" s="37" t="str"/>
      <c r="BT491" s="37" t="str"/>
      <c r="BU491" s="37" t="str"/>
      <c r="BV491" s="37" t="str"/>
      <c r="BW491" s="37" t="str"/>
      <c r="BX491" s="37" t="str"/>
      <c r="BY491" s="37" t="str"/>
      <c r="BZ491" s="37" t="str"/>
      <c r="CA491" s="37" t="str"/>
      <c r="CB491" s="37" t="str"/>
      <c r="CC491" s="37" t="str"/>
      <c r="CD491" s="37" t="str"/>
      <c r="CE491" s="37" t="str"/>
      <c r="CF491" s="37" t="str"/>
      <c r="CG491" s="37" t="str"/>
      <c r="CH491" s="37" t="str"/>
      <c r="CI491" s="37" t="str"/>
      <c r="CJ491" s="37" t="str"/>
      <c r="CK491" s="37" t="str"/>
      <c r="CL491" s="37" t="str"/>
      <c r="CM491" s="37" t="str"/>
      <c r="CN491" s="37" t="str"/>
      <c r="CO491" s="37" t="str"/>
      <c r="CP491" s="37" t="str"/>
      <c r="CQ491" s="37" t="str"/>
      <c r="CR491" s="37" t="str"/>
      <c r="CS491" s="37" t="str"/>
      <c r="CT491" s="37" t="str"/>
      <c r="CU491" s="37" t="str"/>
      <c r="CV491" s="37" t="str"/>
      <c r="CW491" s="37" t="str"/>
      <c r="CX491" s="37" t="str"/>
      <c r="CY491" s="37" t="str"/>
      <c r="CZ491" s="37" t="str"/>
      <c r="DA491" s="37" t="str"/>
      <c r="DB491" s="37" t="str"/>
      <c r="DC491" s="37" t="str"/>
      <c r="DD491" s="37" t="str"/>
      <c r="DE491" s="37" t="str"/>
      <c r="DF491" s="37" t="str"/>
      <c r="DG491" s="37" t="str"/>
      <c r="DH491" s="37" t="str"/>
      <c r="DI491" s="37" t="str"/>
      <c r="DJ491" s="37" t="str"/>
      <c r="DK491" s="37" t="str"/>
      <c r="DL491" s="37" t="str"/>
      <c r="DM491" s="37" t="str"/>
      <c r="DN491" s="37" t="str"/>
      <c r="DO491" s="37" t="str"/>
      <c r="DP491" s="37" t="str"/>
      <c r="DQ491" s="37" t="str"/>
      <c r="DR491" s="37" t="str"/>
      <c r="DS491" s="37" t="str"/>
      <c r="DT491" s="37" t="str"/>
      <c r="DU491" s="37" t="str"/>
      <c r="DV491" s="37" t="str"/>
      <c r="DW491" s="37" t="str"/>
      <c r="DX491" s="37" t="str"/>
      <c r="DY491" s="37" t="str"/>
      <c r="DZ491" s="37" t="str"/>
      <c r="EA491" s="37" t="str"/>
      <c r="EB491" s="37" t="str"/>
      <c r="EC491" s="37" t="str"/>
      <c r="ED491" s="37" t="str"/>
      <c r="EE491" s="37" t="str"/>
      <c r="EF491" s="37" t="str"/>
      <c r="EG491" s="37" t="str"/>
      <c r="EH491" s="37" t="str"/>
      <c r="EI491" s="37" t="str"/>
      <c r="EJ491" s="37" t="str"/>
      <c r="EK491" s="37" t="str"/>
      <c r="EL491" s="37" t="str"/>
      <c r="EM491" s="37" t="str"/>
    </row>
    <row r="492">
      <c r="B492" s="37" t="str"/>
      <c r="C492" s="37" t="str"/>
      <c r="D492" s="37" t="str"/>
      <c r="E492" s="37" t="str"/>
      <c r="F492" s="37" t="str"/>
      <c r="G492" s="37" t="str"/>
      <c r="H492" s="37" t="str"/>
      <c r="I492" s="37" t="str"/>
      <c r="J492" s="37" t="str"/>
      <c r="K492" s="37" t="str"/>
      <c r="L492" s="37" t="str"/>
      <c r="M492" s="37" t="str"/>
      <c r="N492" s="37" t="str"/>
      <c r="O492" s="37" t="str"/>
      <c r="P492" s="37" t="str"/>
      <c r="Q492" s="37" t="str"/>
      <c r="R492" s="37" t="str"/>
      <c r="S492" s="37" t="str"/>
      <c r="T492" s="37" t="str"/>
      <c r="U492" s="37" t="str"/>
      <c r="V492" s="37" t="str"/>
      <c r="W492" s="37" t="str"/>
      <c r="X492" s="37" t="str"/>
      <c r="Y492" s="37" t="str"/>
      <c r="Z492" s="37" t="str"/>
      <c r="AA492" s="37" t="str"/>
      <c r="AB492" s="37" t="str"/>
      <c r="AC492" s="37" t="str"/>
      <c r="AD492" s="37" t="str"/>
      <c r="AE492" s="37" t="str"/>
      <c r="AF492" s="37" t="str"/>
      <c r="AG492" s="37" t="str"/>
      <c r="AH492" s="37" t="str"/>
      <c r="AI492" s="37" t="str"/>
      <c r="AJ492" s="37" t="str"/>
      <c r="AK492" s="37" t="str"/>
      <c r="AL492" s="37" t="str"/>
      <c r="AM492" s="37" t="str"/>
      <c r="AN492" s="37" t="str"/>
      <c r="AO492" s="37" t="str"/>
      <c r="AP492" s="37" t="str"/>
      <c r="AQ492" s="37" t="str"/>
      <c r="AR492" s="37" t="str"/>
      <c r="AS492" s="37" t="str"/>
      <c r="AT492" s="37" t="str"/>
      <c r="AU492" s="37" t="str"/>
      <c r="AV492" s="37" t="str"/>
      <c r="AW492" s="37" t="str"/>
      <c r="AX492" s="37" t="str"/>
      <c r="AY492" s="37" t="str"/>
      <c r="AZ492" s="37" t="str"/>
      <c r="BA492" s="37" t="str"/>
      <c r="BB492" s="37" t="str"/>
      <c r="BC492" s="37" t="str"/>
      <c r="BD492" s="37" t="str"/>
      <c r="BE492" s="37" t="str"/>
      <c r="BF492" s="37" t="str"/>
      <c r="BG492" s="37" t="str"/>
      <c r="BH492" s="37" t="str"/>
      <c r="BI492" s="37" t="str"/>
      <c r="BJ492" s="37" t="str"/>
      <c r="BK492" s="37" t="str"/>
      <c r="BL492" s="37" t="str"/>
      <c r="BM492" s="37" t="str"/>
      <c r="BN492" s="37" t="str"/>
      <c r="BO492" s="37" t="str"/>
      <c r="BP492" s="37" t="str"/>
      <c r="BQ492" s="37" t="str"/>
      <c r="BR492" s="37" t="str"/>
      <c r="BS492" s="37" t="str"/>
      <c r="BT492" s="37" t="str"/>
      <c r="BU492" s="37" t="str"/>
      <c r="BV492" s="37" t="str"/>
      <c r="BW492" s="37" t="str"/>
      <c r="BX492" s="37" t="str"/>
      <c r="BY492" s="37" t="str"/>
      <c r="BZ492" s="37" t="str"/>
      <c r="CA492" s="37" t="str"/>
      <c r="CB492" s="37" t="str"/>
      <c r="CC492" s="37" t="str"/>
      <c r="CD492" s="37" t="str"/>
      <c r="CE492" s="37" t="str"/>
      <c r="CF492" s="37" t="str"/>
      <c r="CG492" s="37" t="str"/>
      <c r="CH492" s="37" t="str"/>
      <c r="CI492" s="37" t="str"/>
      <c r="CJ492" s="37" t="str"/>
      <c r="CK492" s="37" t="str"/>
      <c r="CL492" s="37" t="str"/>
      <c r="CM492" s="37" t="str"/>
      <c r="CN492" s="37" t="str"/>
      <c r="CO492" s="37" t="str"/>
      <c r="CP492" s="37" t="str"/>
      <c r="CQ492" s="37" t="str"/>
      <c r="CR492" s="37" t="str"/>
      <c r="CS492" s="37" t="str"/>
      <c r="CT492" s="37" t="str"/>
      <c r="CU492" s="37" t="str"/>
      <c r="CV492" s="37" t="str"/>
      <c r="CW492" s="37" t="str"/>
      <c r="CX492" s="37" t="str"/>
      <c r="CY492" s="37" t="str"/>
      <c r="CZ492" s="37" t="str"/>
      <c r="DA492" s="37" t="str"/>
      <c r="DB492" s="37" t="str"/>
      <c r="DC492" s="37" t="str"/>
      <c r="DD492" s="37" t="str"/>
      <c r="DE492" s="37" t="str"/>
      <c r="DF492" s="37" t="str"/>
      <c r="DG492" s="37" t="str"/>
      <c r="DH492" s="37" t="str"/>
      <c r="DI492" s="37" t="str"/>
      <c r="DJ492" s="37" t="str"/>
      <c r="DK492" s="37" t="str"/>
      <c r="DL492" s="37" t="str"/>
      <c r="DM492" s="37" t="str"/>
      <c r="DN492" s="37" t="str"/>
      <c r="DO492" s="37" t="str"/>
      <c r="DP492" s="37" t="str"/>
      <c r="DQ492" s="37" t="str"/>
      <c r="DR492" s="37" t="str"/>
      <c r="DS492" s="37" t="str"/>
      <c r="DT492" s="37" t="str"/>
      <c r="DU492" s="37" t="str"/>
      <c r="DV492" s="37" t="str"/>
      <c r="DW492" s="37" t="str"/>
      <c r="DX492" s="37" t="str"/>
      <c r="DY492" s="37" t="str"/>
      <c r="DZ492" s="37" t="str"/>
      <c r="EA492" s="37" t="str"/>
      <c r="EB492" s="37" t="str"/>
      <c r="EC492" s="37" t="str"/>
      <c r="ED492" s="37" t="str"/>
      <c r="EE492" s="37" t="str"/>
      <c r="EF492" s="37" t="str"/>
      <c r="EG492" s="37" t="str"/>
      <c r="EH492" s="37" t="str"/>
      <c r="EI492" s="37" t="str"/>
      <c r="EJ492" s="37" t="str"/>
      <c r="EK492" s="37" t="str"/>
      <c r="EL492" s="37" t="str"/>
      <c r="EM492" s="37" t="str"/>
    </row>
    <row r="493">
      <c r="B493" s="37" t="str"/>
      <c r="C493" s="37" t="str"/>
      <c r="D493" s="37" t="str"/>
      <c r="E493" s="37" t="str"/>
      <c r="F493" s="37" t="str"/>
      <c r="G493" s="37" t="str"/>
      <c r="H493" s="37" t="str"/>
      <c r="I493" s="37" t="str"/>
      <c r="J493" s="37" t="str"/>
      <c r="K493" s="37" t="str"/>
      <c r="L493" s="37" t="str"/>
      <c r="M493" s="37" t="str"/>
      <c r="N493" s="37" t="str"/>
      <c r="O493" s="37" t="str"/>
      <c r="P493" s="37" t="str"/>
      <c r="Q493" s="37" t="str"/>
      <c r="R493" s="37" t="str"/>
      <c r="S493" s="37" t="str"/>
      <c r="T493" s="37" t="str"/>
      <c r="U493" s="37" t="str"/>
      <c r="V493" s="37" t="str"/>
      <c r="W493" s="37" t="str"/>
      <c r="X493" s="37" t="str"/>
      <c r="Y493" s="37" t="str"/>
      <c r="Z493" s="37" t="str"/>
      <c r="AA493" s="37" t="str"/>
      <c r="AB493" s="37" t="str"/>
      <c r="AC493" s="37" t="str"/>
      <c r="AD493" s="37" t="str"/>
      <c r="AE493" s="37" t="str"/>
      <c r="AF493" s="37" t="str"/>
      <c r="AG493" s="37" t="str"/>
      <c r="AH493" s="37" t="str"/>
      <c r="AI493" s="37" t="str"/>
      <c r="AJ493" s="37" t="str"/>
      <c r="AK493" s="37" t="str"/>
      <c r="AL493" s="37" t="str"/>
      <c r="AM493" s="37" t="str"/>
      <c r="AN493" s="37" t="str"/>
      <c r="AO493" s="37" t="str"/>
      <c r="AP493" s="37" t="str"/>
      <c r="AQ493" s="37" t="str"/>
      <c r="AR493" s="37" t="str"/>
      <c r="AS493" s="37" t="str"/>
      <c r="AT493" s="37" t="str"/>
      <c r="AU493" s="37" t="str"/>
      <c r="AV493" s="37" t="str"/>
      <c r="AW493" s="37" t="str"/>
      <c r="AX493" s="37" t="str"/>
      <c r="AY493" s="37" t="str"/>
      <c r="AZ493" s="37" t="str"/>
      <c r="BA493" s="37" t="str"/>
      <c r="BB493" s="37" t="str"/>
      <c r="BC493" s="37" t="str"/>
      <c r="BD493" s="37" t="str"/>
      <c r="BE493" s="37" t="str"/>
      <c r="BF493" s="37" t="str"/>
      <c r="BG493" s="37" t="str"/>
      <c r="BH493" s="37" t="str"/>
      <c r="BI493" s="37" t="str"/>
      <c r="BJ493" s="37" t="str"/>
      <c r="BK493" s="37" t="str"/>
      <c r="BL493" s="37" t="str"/>
      <c r="BM493" s="37" t="str"/>
      <c r="BN493" s="37" t="str"/>
      <c r="BO493" s="37" t="str"/>
      <c r="BP493" s="37" t="str"/>
      <c r="BQ493" s="37" t="str"/>
      <c r="BR493" s="37" t="str"/>
      <c r="BS493" s="37" t="str"/>
      <c r="BT493" s="37" t="str"/>
      <c r="BU493" s="37" t="str"/>
      <c r="BV493" s="37" t="str"/>
      <c r="BW493" s="37" t="str"/>
      <c r="BX493" s="37" t="str"/>
      <c r="BY493" s="37" t="str"/>
      <c r="BZ493" s="37" t="str"/>
      <c r="CA493" s="37" t="str"/>
      <c r="CB493" s="37" t="str"/>
      <c r="CC493" s="37" t="str"/>
      <c r="CD493" s="37" t="str"/>
      <c r="CE493" s="37" t="str"/>
      <c r="CF493" s="37" t="str"/>
      <c r="CG493" s="37" t="str"/>
      <c r="CH493" s="37" t="str"/>
      <c r="CI493" s="37" t="str"/>
      <c r="CJ493" s="37" t="str"/>
      <c r="CK493" s="37" t="str"/>
      <c r="CL493" s="37" t="str"/>
      <c r="CM493" s="37" t="str"/>
      <c r="CN493" s="37" t="str"/>
      <c r="CO493" s="37" t="str"/>
      <c r="CP493" s="37" t="str"/>
      <c r="CQ493" s="37" t="str"/>
      <c r="CR493" s="37" t="str"/>
      <c r="CS493" s="37" t="str"/>
      <c r="CT493" s="37" t="str"/>
      <c r="CU493" s="37" t="str"/>
      <c r="CV493" s="37" t="str"/>
      <c r="CW493" s="37" t="str"/>
      <c r="CX493" s="37" t="str"/>
      <c r="CY493" s="37" t="str"/>
      <c r="CZ493" s="37" t="str"/>
      <c r="DA493" s="37" t="str"/>
      <c r="DB493" s="37" t="str"/>
      <c r="DC493" s="37" t="str"/>
      <c r="DD493" s="37" t="str"/>
      <c r="DE493" s="37" t="str"/>
      <c r="DF493" s="37" t="str"/>
      <c r="DG493" s="37" t="str"/>
      <c r="DH493" s="37" t="str"/>
      <c r="DI493" s="37" t="str"/>
      <c r="DJ493" s="37" t="str"/>
      <c r="DK493" s="37" t="str"/>
      <c r="DL493" s="37" t="str"/>
      <c r="DM493" s="37" t="str"/>
      <c r="DN493" s="37" t="str"/>
      <c r="DO493" s="37" t="str"/>
      <c r="DP493" s="37" t="str"/>
      <c r="DQ493" s="37" t="str"/>
      <c r="DR493" s="37" t="str"/>
      <c r="DS493" s="37" t="str"/>
      <c r="DT493" s="37" t="str"/>
      <c r="DU493" s="37" t="str"/>
      <c r="DV493" s="37" t="str"/>
      <c r="DW493" s="37" t="str"/>
      <c r="DX493" s="37" t="str"/>
      <c r="DY493" s="37" t="str"/>
      <c r="DZ493" s="37" t="str"/>
      <c r="EA493" s="37" t="str"/>
      <c r="EB493" s="37" t="str"/>
      <c r="EC493" s="37" t="str"/>
      <c r="ED493" s="37" t="str"/>
      <c r="EE493" s="37" t="str"/>
      <c r="EF493" s="37" t="str"/>
      <c r="EG493" s="37" t="str"/>
      <c r="EH493" s="37" t="str"/>
      <c r="EI493" s="37" t="str"/>
      <c r="EJ493" s="37" t="str"/>
      <c r="EK493" s="37" t="str"/>
      <c r="EL493" s="37" t="str"/>
      <c r="EM493" s="37" t="str"/>
    </row>
    <row r="494">
      <c r="B494" s="37" t="str"/>
      <c r="C494" s="37" t="str"/>
      <c r="D494" s="37" t="str"/>
      <c r="E494" s="37" t="str"/>
      <c r="F494" s="37" t="str"/>
      <c r="G494" s="37" t="str"/>
      <c r="H494" s="37" t="str"/>
      <c r="I494" s="37" t="str"/>
      <c r="J494" s="37" t="str"/>
      <c r="K494" s="37" t="str"/>
      <c r="L494" s="37" t="str"/>
      <c r="M494" s="37" t="str"/>
      <c r="N494" s="37" t="str"/>
      <c r="O494" s="37" t="str"/>
      <c r="P494" s="37" t="str"/>
      <c r="Q494" s="37" t="str"/>
      <c r="R494" s="37" t="str"/>
      <c r="S494" s="37" t="str"/>
      <c r="T494" s="37" t="str"/>
      <c r="U494" s="37" t="str"/>
      <c r="V494" s="37" t="str"/>
      <c r="W494" s="37" t="str"/>
      <c r="X494" s="37" t="str"/>
      <c r="Y494" s="37" t="str"/>
      <c r="Z494" s="37" t="str"/>
      <c r="AA494" s="37" t="str"/>
      <c r="AB494" s="37" t="str"/>
      <c r="AC494" s="37" t="str"/>
      <c r="AD494" s="37" t="str"/>
      <c r="AE494" s="37" t="str"/>
      <c r="AF494" s="37" t="str"/>
      <c r="AG494" s="37" t="str"/>
      <c r="AH494" s="37" t="str"/>
      <c r="AI494" s="37" t="str"/>
      <c r="AJ494" s="37" t="str"/>
      <c r="AK494" s="37" t="str"/>
      <c r="AL494" s="37" t="str"/>
      <c r="AM494" s="37" t="str"/>
      <c r="AN494" s="37" t="str"/>
      <c r="AO494" s="37" t="str"/>
      <c r="AP494" s="37" t="str"/>
      <c r="AQ494" s="37" t="str"/>
      <c r="AR494" s="37" t="str"/>
      <c r="AS494" s="37" t="str"/>
      <c r="AT494" s="37" t="str"/>
      <c r="AU494" s="37" t="str"/>
      <c r="AV494" s="37" t="str"/>
      <c r="AW494" s="37" t="str"/>
      <c r="AX494" s="37" t="str"/>
      <c r="AY494" s="37" t="str"/>
      <c r="AZ494" s="37" t="str"/>
      <c r="BA494" s="37" t="str"/>
      <c r="BB494" s="37" t="str"/>
      <c r="BC494" s="37" t="str"/>
      <c r="BD494" s="37" t="str"/>
      <c r="BE494" s="37" t="str"/>
      <c r="BF494" s="37" t="str"/>
      <c r="BG494" s="37" t="str"/>
      <c r="BH494" s="37" t="str"/>
      <c r="BI494" s="37" t="str"/>
      <c r="BJ494" s="37" t="str"/>
      <c r="BK494" s="37" t="str"/>
      <c r="BL494" s="37" t="str"/>
      <c r="BM494" s="37" t="str"/>
      <c r="BN494" s="37" t="str"/>
      <c r="BO494" s="37" t="str"/>
      <c r="BP494" s="37" t="str"/>
      <c r="BQ494" s="37" t="str"/>
      <c r="BR494" s="37" t="str"/>
      <c r="BS494" s="37" t="str"/>
      <c r="BT494" s="37" t="str"/>
      <c r="BU494" s="37" t="str"/>
      <c r="BV494" s="37" t="str"/>
      <c r="BW494" s="37" t="str"/>
      <c r="BX494" s="37" t="str"/>
      <c r="BY494" s="37" t="str"/>
      <c r="BZ494" s="37" t="str"/>
      <c r="CA494" s="37" t="str"/>
      <c r="CB494" s="37" t="str"/>
      <c r="CC494" s="37" t="str"/>
      <c r="CD494" s="37" t="str"/>
      <c r="CE494" s="37" t="str"/>
      <c r="CF494" s="37" t="str"/>
      <c r="CG494" s="37" t="str"/>
      <c r="CH494" s="37" t="str"/>
      <c r="CI494" s="37" t="str"/>
      <c r="CJ494" s="37" t="str"/>
      <c r="CK494" s="37" t="str"/>
      <c r="CL494" s="37" t="str"/>
      <c r="CM494" s="37" t="str"/>
      <c r="CN494" s="37" t="str"/>
      <c r="CO494" s="37" t="str"/>
      <c r="CP494" s="37" t="str"/>
      <c r="CQ494" s="37" t="str"/>
      <c r="CR494" s="37" t="str"/>
      <c r="CS494" s="37" t="str"/>
      <c r="CT494" s="37" t="str"/>
      <c r="CU494" s="37" t="str"/>
      <c r="CV494" s="37" t="str"/>
      <c r="CW494" s="37" t="str"/>
      <c r="CX494" s="37" t="str"/>
      <c r="CY494" s="37" t="str"/>
      <c r="CZ494" s="37" t="str"/>
      <c r="DA494" s="37" t="str"/>
      <c r="DB494" s="37" t="str"/>
      <c r="DC494" s="37" t="str"/>
      <c r="DD494" s="37" t="str"/>
      <c r="DE494" s="37" t="str"/>
      <c r="DF494" s="37" t="str"/>
      <c r="DG494" s="37" t="str"/>
      <c r="DH494" s="37" t="str"/>
      <c r="DI494" s="37" t="str"/>
      <c r="DJ494" s="37" t="str"/>
      <c r="DK494" s="37" t="str"/>
      <c r="DL494" s="37" t="str"/>
      <c r="DM494" s="37" t="str"/>
      <c r="DN494" s="37" t="str"/>
      <c r="DO494" s="37" t="str"/>
      <c r="DP494" s="37" t="str"/>
      <c r="DQ494" s="37" t="str"/>
      <c r="DR494" s="37" t="str"/>
      <c r="DS494" s="37" t="str"/>
      <c r="DT494" s="37" t="str"/>
      <c r="DU494" s="37" t="str"/>
      <c r="DV494" s="37" t="str"/>
      <c r="DW494" s="37" t="str"/>
      <c r="DX494" s="37" t="str"/>
      <c r="DY494" s="37" t="str"/>
      <c r="DZ494" s="37" t="str"/>
      <c r="EA494" s="37" t="str"/>
      <c r="EB494" s="37" t="str"/>
      <c r="EC494" s="37" t="str"/>
      <c r="ED494" s="37" t="str"/>
      <c r="EE494" s="37" t="str"/>
      <c r="EF494" s="37" t="str"/>
      <c r="EG494" s="37" t="str"/>
      <c r="EH494" s="37" t="str"/>
      <c r="EI494" s="37" t="str"/>
      <c r="EJ494" s="37" t="str"/>
      <c r="EK494" s="37" t="str"/>
      <c r="EL494" s="37" t="str"/>
      <c r="EM494" s="37" t="str"/>
    </row>
    <row r="495">
      <c r="B495" s="37" t="str"/>
      <c r="C495" s="37" t="str"/>
      <c r="D495" s="37" t="str"/>
      <c r="E495" s="37" t="str"/>
      <c r="F495" s="37" t="str"/>
      <c r="G495" s="37" t="str"/>
      <c r="H495" s="37" t="str"/>
      <c r="I495" s="37" t="str"/>
      <c r="J495" s="37" t="str"/>
      <c r="K495" s="37" t="str"/>
      <c r="L495" s="37" t="str"/>
      <c r="M495" s="37" t="str"/>
      <c r="N495" s="37" t="str"/>
      <c r="O495" s="37" t="str"/>
      <c r="P495" s="37" t="str"/>
      <c r="Q495" s="37" t="str"/>
      <c r="R495" s="37" t="str"/>
      <c r="S495" s="37" t="str"/>
      <c r="T495" s="37" t="str"/>
      <c r="U495" s="37" t="str"/>
      <c r="V495" s="37" t="str"/>
      <c r="W495" s="37" t="str"/>
      <c r="X495" s="37" t="str"/>
      <c r="Y495" s="37" t="str"/>
      <c r="Z495" s="37" t="str"/>
      <c r="AA495" s="37" t="str"/>
      <c r="AB495" s="37" t="str"/>
      <c r="AC495" s="37" t="str"/>
      <c r="AD495" s="37" t="str"/>
      <c r="AE495" s="37" t="str"/>
      <c r="AF495" s="37" t="str"/>
      <c r="AG495" s="37" t="str"/>
      <c r="AH495" s="37" t="str"/>
      <c r="AI495" s="37" t="str"/>
      <c r="AJ495" s="37" t="str"/>
      <c r="AK495" s="37" t="str"/>
      <c r="AL495" s="37" t="str"/>
      <c r="AM495" s="37" t="str"/>
      <c r="AN495" s="37" t="str"/>
      <c r="AO495" s="37" t="str"/>
      <c r="AP495" s="37" t="str"/>
      <c r="AQ495" s="37" t="str"/>
      <c r="AR495" s="37" t="str"/>
      <c r="AS495" s="37" t="str"/>
      <c r="AT495" s="37" t="str"/>
      <c r="AU495" s="37" t="str"/>
      <c r="AV495" s="37" t="str"/>
      <c r="AW495" s="37" t="str"/>
      <c r="AX495" s="37" t="str"/>
      <c r="AY495" s="37" t="str"/>
      <c r="AZ495" s="37" t="str"/>
      <c r="BA495" s="37" t="str"/>
      <c r="BB495" s="37" t="str"/>
      <c r="BC495" s="37" t="str"/>
      <c r="BD495" s="37" t="str"/>
      <c r="BE495" s="37" t="str"/>
      <c r="BF495" s="37" t="str"/>
      <c r="BG495" s="37" t="str"/>
      <c r="BH495" s="37" t="str"/>
      <c r="BI495" s="37" t="str"/>
      <c r="BJ495" s="37" t="str"/>
      <c r="BK495" s="37" t="str"/>
      <c r="BL495" s="37" t="str"/>
      <c r="BM495" s="37" t="str"/>
      <c r="BN495" s="37" t="str"/>
      <c r="BO495" s="37" t="str"/>
      <c r="BP495" s="37" t="str"/>
      <c r="BQ495" s="37" t="str"/>
      <c r="BR495" s="37" t="str"/>
      <c r="BS495" s="37" t="str"/>
      <c r="BT495" s="37" t="str"/>
      <c r="BU495" s="37" t="str"/>
      <c r="BV495" s="37" t="str"/>
      <c r="BW495" s="37" t="str"/>
      <c r="BX495" s="37" t="str"/>
      <c r="BY495" s="37" t="str"/>
      <c r="BZ495" s="37" t="str"/>
      <c r="CA495" s="37" t="str"/>
      <c r="CB495" s="37" t="str"/>
      <c r="CC495" s="37" t="str"/>
      <c r="CD495" s="37" t="str"/>
      <c r="CE495" s="37" t="str"/>
      <c r="CF495" s="37" t="str"/>
      <c r="CG495" s="37" t="str"/>
      <c r="CH495" s="37" t="str"/>
      <c r="CI495" s="37" t="str"/>
      <c r="CJ495" s="37" t="str"/>
      <c r="CK495" s="37" t="str"/>
      <c r="CL495" s="37" t="str"/>
      <c r="CM495" s="37" t="str"/>
      <c r="CN495" s="37" t="str"/>
      <c r="CO495" s="37" t="str"/>
      <c r="CP495" s="37" t="str"/>
      <c r="CQ495" s="37" t="str"/>
      <c r="CR495" s="37" t="str"/>
      <c r="CS495" s="37" t="str"/>
      <c r="CT495" s="37" t="str"/>
      <c r="CU495" s="37" t="str"/>
      <c r="CV495" s="37" t="str"/>
      <c r="CW495" s="37" t="str"/>
      <c r="CX495" s="37" t="str"/>
      <c r="CY495" s="37" t="str"/>
      <c r="CZ495" s="37" t="str"/>
      <c r="DA495" s="37" t="str"/>
      <c r="DB495" s="37" t="str"/>
      <c r="DC495" s="37" t="str"/>
      <c r="DD495" s="37" t="str"/>
      <c r="DE495" s="37" t="str"/>
      <c r="DF495" s="37" t="str"/>
      <c r="DG495" s="37" t="str"/>
      <c r="DH495" s="37" t="str"/>
      <c r="DI495" s="37" t="str"/>
      <c r="DJ495" s="37" t="str"/>
      <c r="DK495" s="37" t="str"/>
      <c r="DL495" s="37" t="str"/>
      <c r="DM495" s="37" t="str"/>
      <c r="DN495" s="37" t="str"/>
      <c r="DO495" s="37" t="str"/>
      <c r="DP495" s="37" t="str"/>
      <c r="DQ495" s="37" t="str"/>
      <c r="DR495" s="37" t="str"/>
      <c r="DS495" s="37" t="str"/>
      <c r="DT495" s="37" t="str"/>
      <c r="DU495" s="37" t="str"/>
      <c r="DV495" s="37" t="str"/>
      <c r="DW495" s="37" t="str"/>
      <c r="DX495" s="37" t="str"/>
      <c r="DY495" s="37" t="str"/>
      <c r="DZ495" s="37" t="str"/>
      <c r="EA495" s="37" t="str"/>
      <c r="EB495" s="37" t="str"/>
      <c r="EC495" s="37" t="str"/>
      <c r="ED495" s="37" t="str"/>
      <c r="EE495" s="37" t="str"/>
      <c r="EF495" s="37" t="str"/>
      <c r="EG495" s="37" t="str"/>
      <c r="EH495" s="37" t="str"/>
      <c r="EI495" s="37" t="str"/>
      <c r="EJ495" s="37" t="str"/>
      <c r="EK495" s="37" t="str"/>
      <c r="EL495" s="37" t="str"/>
      <c r="EM495" s="37" t="str"/>
    </row>
    <row r="496">
      <c r="B496" s="37" t="str"/>
      <c r="C496" s="37" t="str"/>
      <c r="D496" s="37" t="str"/>
      <c r="E496" s="37" t="str"/>
      <c r="F496" s="37" t="str"/>
      <c r="G496" s="37" t="str"/>
      <c r="H496" s="37" t="str"/>
      <c r="I496" s="37" t="str"/>
      <c r="J496" s="37" t="str"/>
      <c r="K496" s="37" t="str"/>
      <c r="L496" s="37" t="str"/>
      <c r="M496" s="37" t="str"/>
      <c r="N496" s="37" t="str"/>
      <c r="O496" s="37" t="str"/>
      <c r="P496" s="37" t="str"/>
      <c r="Q496" s="37" t="str"/>
      <c r="R496" s="37" t="str"/>
      <c r="S496" s="37" t="str"/>
      <c r="T496" s="37" t="str"/>
      <c r="U496" s="37" t="str"/>
      <c r="V496" s="37" t="str"/>
      <c r="W496" s="37" t="str"/>
      <c r="X496" s="37" t="str"/>
      <c r="Y496" s="37" t="str"/>
      <c r="Z496" s="37" t="str"/>
      <c r="AA496" s="37" t="str"/>
      <c r="AB496" s="37" t="str"/>
      <c r="AC496" s="37" t="str"/>
      <c r="AD496" s="37" t="str"/>
      <c r="AE496" s="37" t="str"/>
      <c r="AF496" s="37" t="str"/>
      <c r="AG496" s="37" t="str"/>
      <c r="AH496" s="37" t="str"/>
      <c r="AI496" s="37" t="str"/>
      <c r="AJ496" s="37" t="str"/>
      <c r="AK496" s="37" t="str"/>
      <c r="AL496" s="37" t="str"/>
      <c r="AM496" s="37" t="str"/>
      <c r="AN496" s="37" t="str"/>
      <c r="AO496" s="37" t="str"/>
      <c r="AP496" s="37" t="str"/>
      <c r="AQ496" s="37" t="str"/>
      <c r="AR496" s="37" t="str"/>
      <c r="AS496" s="37" t="str"/>
      <c r="AT496" s="37" t="str"/>
      <c r="AU496" s="37" t="str"/>
      <c r="AV496" s="37" t="str"/>
      <c r="AW496" s="37" t="str"/>
      <c r="AX496" s="37" t="str"/>
      <c r="AY496" s="37" t="str"/>
      <c r="AZ496" s="37" t="str"/>
      <c r="BA496" s="37" t="str"/>
      <c r="BB496" s="37" t="str"/>
      <c r="BC496" s="37" t="str"/>
      <c r="BD496" s="37" t="str"/>
      <c r="BE496" s="37" t="str"/>
      <c r="BF496" s="37" t="str"/>
      <c r="BG496" s="37" t="str"/>
      <c r="BH496" s="37" t="str"/>
      <c r="BI496" s="37" t="str"/>
      <c r="BJ496" s="37" t="str"/>
      <c r="BK496" s="37" t="str"/>
      <c r="BL496" s="37" t="str"/>
      <c r="BM496" s="37" t="str"/>
      <c r="BN496" s="37" t="str"/>
      <c r="BO496" s="37" t="str"/>
      <c r="BP496" s="37" t="str"/>
      <c r="BQ496" s="37" t="str"/>
      <c r="BR496" s="37" t="str"/>
      <c r="BS496" s="37" t="str"/>
      <c r="BT496" s="37" t="str"/>
      <c r="BU496" s="37" t="str"/>
      <c r="BV496" s="37" t="str"/>
      <c r="BW496" s="37" t="str"/>
      <c r="BX496" s="37" t="str"/>
      <c r="BY496" s="37" t="str"/>
      <c r="BZ496" s="37" t="str"/>
      <c r="CA496" s="37" t="str"/>
      <c r="CB496" s="37" t="str"/>
      <c r="CC496" s="37" t="str"/>
      <c r="CD496" s="37" t="str"/>
      <c r="CE496" s="37" t="str"/>
      <c r="CF496" s="37" t="str"/>
      <c r="CG496" s="37" t="str"/>
      <c r="CH496" s="37" t="str"/>
      <c r="CI496" s="37" t="str"/>
      <c r="CJ496" s="37" t="str"/>
      <c r="CK496" s="37" t="str"/>
      <c r="CL496" s="37" t="str"/>
      <c r="CM496" s="37" t="str"/>
      <c r="CN496" s="37" t="str"/>
      <c r="CO496" s="37" t="str"/>
      <c r="CP496" s="37" t="str"/>
      <c r="CQ496" s="37" t="str"/>
      <c r="CR496" s="37" t="str"/>
      <c r="CS496" s="37" t="str"/>
      <c r="CT496" s="37" t="str"/>
      <c r="CU496" s="37" t="str"/>
      <c r="CV496" s="37" t="str"/>
      <c r="CW496" s="37" t="str"/>
      <c r="CX496" s="37" t="str"/>
      <c r="CY496" s="37" t="str"/>
      <c r="CZ496" s="37" t="str"/>
      <c r="DA496" s="37" t="str"/>
      <c r="DB496" s="37" t="str"/>
      <c r="DC496" s="37" t="str"/>
      <c r="DD496" s="37" t="str"/>
      <c r="DE496" s="37" t="str"/>
      <c r="DF496" s="37" t="str"/>
      <c r="DG496" s="37" t="str"/>
      <c r="DH496" s="37" t="str"/>
      <c r="DI496" s="37" t="str"/>
      <c r="DJ496" s="37" t="str"/>
      <c r="DK496" s="37" t="str"/>
      <c r="DL496" s="37" t="str"/>
      <c r="DM496" s="37" t="str"/>
      <c r="DN496" s="37" t="str"/>
      <c r="DO496" s="37" t="str"/>
      <c r="DP496" s="37" t="str"/>
      <c r="DQ496" s="37" t="str"/>
      <c r="DR496" s="37" t="str"/>
      <c r="DS496" s="37" t="str"/>
      <c r="DT496" s="37" t="str"/>
      <c r="DU496" s="37" t="str"/>
      <c r="DV496" s="37" t="str"/>
      <c r="DW496" s="37" t="str"/>
      <c r="DX496" s="37" t="str"/>
      <c r="DY496" s="37" t="str"/>
      <c r="DZ496" s="37" t="str"/>
      <c r="EA496" s="37" t="str"/>
      <c r="EB496" s="37" t="str"/>
      <c r="EC496" s="37" t="str"/>
      <c r="ED496" s="37" t="str"/>
      <c r="EE496" s="37" t="str"/>
      <c r="EF496" s="37" t="str"/>
      <c r="EG496" s="37" t="str"/>
      <c r="EH496" s="37" t="str"/>
      <c r="EI496" s="37" t="str"/>
      <c r="EJ496" s="37" t="str"/>
      <c r="EK496" s="37" t="str"/>
      <c r="EL496" s="37" t="str"/>
      <c r="EM496" s="37" t="str"/>
    </row>
    <row r="497">
      <c r="B497" s="37" t="str"/>
      <c r="C497" s="37" t="str"/>
      <c r="D497" s="37" t="str"/>
      <c r="E497" s="37" t="str"/>
      <c r="F497" s="37" t="str"/>
      <c r="G497" s="37" t="str"/>
      <c r="H497" s="37" t="str"/>
      <c r="I497" s="37" t="str"/>
      <c r="J497" s="37" t="str"/>
      <c r="K497" s="37" t="str"/>
      <c r="L497" s="37" t="str"/>
      <c r="M497" s="37" t="str"/>
      <c r="N497" s="37" t="str"/>
      <c r="O497" s="37" t="str"/>
      <c r="P497" s="37" t="str"/>
      <c r="Q497" s="37" t="str"/>
      <c r="R497" s="37" t="str"/>
      <c r="S497" s="37" t="str"/>
      <c r="T497" s="37" t="str"/>
      <c r="U497" s="37" t="str"/>
      <c r="V497" s="37" t="str"/>
      <c r="W497" s="37" t="str"/>
      <c r="X497" s="37" t="str"/>
      <c r="Y497" s="37" t="str"/>
      <c r="Z497" s="37" t="str"/>
      <c r="AA497" s="37" t="str"/>
      <c r="AB497" s="37" t="str"/>
      <c r="AC497" s="37" t="str"/>
      <c r="AD497" s="37" t="str"/>
      <c r="AE497" s="37" t="str"/>
      <c r="AF497" s="37" t="str"/>
      <c r="AG497" s="37" t="str"/>
      <c r="AH497" s="37" t="str"/>
      <c r="AI497" s="37" t="str"/>
      <c r="AJ497" s="37" t="str"/>
      <c r="AK497" s="37" t="str"/>
      <c r="AL497" s="37" t="str"/>
      <c r="AM497" s="37" t="str"/>
      <c r="AN497" s="37" t="str"/>
      <c r="AO497" s="37" t="str"/>
      <c r="AP497" s="37" t="str"/>
      <c r="AQ497" s="37" t="str"/>
      <c r="AR497" s="37" t="str"/>
      <c r="AS497" s="37" t="str"/>
      <c r="AT497" s="37" t="str"/>
      <c r="AU497" s="37" t="str"/>
      <c r="AV497" s="37" t="str"/>
      <c r="AW497" s="37" t="str"/>
      <c r="AX497" s="37" t="str"/>
      <c r="AY497" s="37" t="str"/>
      <c r="AZ497" s="37" t="str"/>
      <c r="BA497" s="37" t="str"/>
      <c r="BB497" s="37" t="str"/>
      <c r="BC497" s="37" t="str"/>
      <c r="BD497" s="37" t="str"/>
      <c r="BE497" s="37" t="str"/>
      <c r="BF497" s="37" t="str"/>
      <c r="BG497" s="37" t="str"/>
      <c r="BH497" s="37" t="str"/>
      <c r="BI497" s="37" t="str"/>
      <c r="BJ497" s="37" t="str"/>
      <c r="BK497" s="37" t="str"/>
      <c r="BL497" s="37" t="str"/>
      <c r="BM497" s="37" t="str"/>
      <c r="BN497" s="37" t="str"/>
      <c r="BO497" s="37" t="str"/>
      <c r="BP497" s="37" t="str"/>
      <c r="BQ497" s="37" t="str"/>
      <c r="BR497" s="37" t="str"/>
      <c r="BS497" s="37" t="str"/>
      <c r="BT497" s="37" t="str"/>
      <c r="BU497" s="37" t="str"/>
      <c r="BV497" s="37" t="str"/>
      <c r="BW497" s="37" t="str"/>
      <c r="BX497" s="37" t="str"/>
      <c r="BY497" s="37" t="str"/>
      <c r="BZ497" s="37" t="str"/>
      <c r="CA497" s="37" t="str"/>
      <c r="CB497" s="37" t="str"/>
      <c r="CC497" s="37" t="str"/>
      <c r="CD497" s="37" t="str"/>
      <c r="CE497" s="37" t="str"/>
      <c r="CF497" s="37" t="str"/>
      <c r="CG497" s="37" t="str"/>
      <c r="CH497" s="37" t="str"/>
      <c r="CI497" s="37" t="str"/>
      <c r="CJ497" s="37" t="str"/>
      <c r="CK497" s="37" t="str"/>
      <c r="CL497" s="37" t="str"/>
      <c r="CM497" s="37" t="str"/>
      <c r="CN497" s="37" t="str"/>
      <c r="CO497" s="37" t="str"/>
      <c r="CP497" s="37" t="str"/>
      <c r="CQ497" s="37" t="str"/>
      <c r="CR497" s="37" t="str"/>
      <c r="CS497" s="37" t="str"/>
      <c r="CT497" s="37" t="str"/>
      <c r="CU497" s="37" t="str"/>
      <c r="CV497" s="37" t="str"/>
      <c r="CW497" s="37" t="str"/>
      <c r="CX497" s="37" t="str"/>
      <c r="CY497" s="37" t="str"/>
      <c r="CZ497" s="37" t="str"/>
      <c r="DA497" s="37" t="str"/>
      <c r="DB497" s="37" t="str"/>
      <c r="DC497" s="37" t="str"/>
      <c r="DD497" s="37" t="str"/>
      <c r="DE497" s="37" t="str"/>
      <c r="DF497" s="37" t="str"/>
      <c r="DG497" s="37" t="str"/>
      <c r="DH497" s="37" t="str"/>
      <c r="DI497" s="37" t="str"/>
      <c r="DJ497" s="37" t="str"/>
      <c r="DK497" s="37" t="str"/>
      <c r="DL497" s="37" t="str"/>
      <c r="DM497" s="37" t="str"/>
      <c r="DN497" s="37" t="str"/>
      <c r="DO497" s="37" t="str"/>
      <c r="DP497" s="37" t="str"/>
      <c r="DQ497" s="37" t="str"/>
      <c r="DR497" s="37" t="str"/>
      <c r="DS497" s="37" t="str"/>
      <c r="DT497" s="37" t="str"/>
      <c r="DU497" s="37" t="str"/>
      <c r="DV497" s="37" t="str"/>
      <c r="DW497" s="37" t="str"/>
      <c r="DX497" s="37" t="str"/>
      <c r="DY497" s="37" t="str"/>
      <c r="DZ497" s="37" t="str"/>
      <c r="EA497" s="37" t="str"/>
      <c r="EB497" s="37" t="str"/>
      <c r="EC497" s="37" t="str"/>
      <c r="ED497" s="37" t="str"/>
      <c r="EE497" s="37" t="str"/>
      <c r="EF497" s="37" t="str"/>
      <c r="EG497" s="37" t="str"/>
      <c r="EH497" s="37" t="str"/>
      <c r="EI497" s="37" t="str"/>
      <c r="EJ497" s="37" t="str"/>
      <c r="EK497" s="37" t="str"/>
      <c r="EL497" s="37" t="str"/>
      <c r="EM497" s="37" t="str"/>
    </row>
    <row r="498">
      <c r="B498" s="37" t="str"/>
      <c r="C498" s="37" t="str"/>
      <c r="D498" s="37" t="str"/>
      <c r="E498" s="37" t="str"/>
      <c r="F498" s="37" t="str"/>
      <c r="G498" s="37" t="str"/>
      <c r="H498" s="37" t="str"/>
      <c r="I498" s="37" t="str"/>
      <c r="J498" s="37" t="str"/>
      <c r="K498" s="37" t="str"/>
      <c r="L498" s="37" t="str"/>
      <c r="M498" s="37" t="str"/>
      <c r="N498" s="37" t="str"/>
      <c r="O498" s="37" t="str"/>
      <c r="P498" s="37" t="str"/>
      <c r="Q498" s="37" t="str"/>
      <c r="R498" s="37" t="str"/>
      <c r="S498" s="37" t="str"/>
      <c r="T498" s="37" t="str"/>
      <c r="U498" s="37" t="str"/>
      <c r="V498" s="37" t="str"/>
      <c r="W498" s="37" t="str"/>
      <c r="X498" s="37" t="str"/>
      <c r="Y498" s="37" t="str"/>
      <c r="Z498" s="37" t="str"/>
      <c r="AA498" s="37" t="str"/>
      <c r="AB498" s="37" t="str"/>
      <c r="AC498" s="37" t="str"/>
      <c r="AD498" s="37" t="str"/>
      <c r="AE498" s="37" t="str"/>
      <c r="AF498" s="37" t="str"/>
      <c r="AG498" s="37" t="str"/>
      <c r="AH498" s="37" t="str"/>
      <c r="AI498" s="37" t="str"/>
      <c r="AJ498" s="37" t="str"/>
      <c r="AK498" s="37" t="str"/>
      <c r="AL498" s="37" t="str"/>
      <c r="AM498" s="37" t="str"/>
      <c r="AN498" s="37" t="str"/>
      <c r="AO498" s="37" t="str"/>
      <c r="AP498" s="37" t="str"/>
      <c r="AQ498" s="37" t="str"/>
      <c r="AR498" s="37" t="str"/>
      <c r="AS498" s="37" t="str"/>
      <c r="AT498" s="37" t="str"/>
      <c r="AU498" s="37" t="str"/>
      <c r="AV498" s="37" t="str"/>
      <c r="AW498" s="37" t="str"/>
      <c r="AX498" s="37" t="str"/>
      <c r="AY498" s="37" t="str"/>
      <c r="AZ498" s="37" t="str"/>
      <c r="BA498" s="37" t="str"/>
      <c r="BB498" s="37" t="str"/>
      <c r="BC498" s="37" t="str"/>
      <c r="BD498" s="37" t="str"/>
      <c r="BE498" s="37" t="str"/>
      <c r="BF498" s="37" t="str"/>
      <c r="BG498" s="37" t="str"/>
      <c r="BH498" s="37" t="str"/>
      <c r="BI498" s="37" t="str"/>
      <c r="BJ498" s="37" t="str"/>
      <c r="BK498" s="37" t="str"/>
      <c r="BL498" s="37" t="str"/>
      <c r="BM498" s="37" t="str"/>
      <c r="BN498" s="37" t="str"/>
      <c r="BO498" s="37" t="str"/>
      <c r="BP498" s="37" t="str"/>
      <c r="BQ498" s="37" t="str"/>
      <c r="BR498" s="37" t="str"/>
      <c r="BS498" s="37" t="str"/>
      <c r="BT498" s="37" t="str"/>
      <c r="BU498" s="37" t="str"/>
      <c r="BV498" s="37" t="str"/>
      <c r="BW498" s="37" t="str"/>
      <c r="BX498" s="37" t="str"/>
      <c r="BY498" s="37" t="str"/>
      <c r="BZ498" s="37" t="str"/>
      <c r="CA498" s="37" t="str"/>
      <c r="CB498" s="37" t="str"/>
      <c r="CC498" s="37" t="str"/>
      <c r="CD498" s="37" t="str"/>
      <c r="CE498" s="37" t="str"/>
      <c r="CF498" s="37" t="str"/>
      <c r="CG498" s="37" t="str"/>
      <c r="CH498" s="37" t="str"/>
      <c r="CI498" s="37" t="str"/>
      <c r="CJ498" s="37" t="str"/>
      <c r="CK498" s="37" t="str"/>
      <c r="CL498" s="37" t="str"/>
      <c r="CM498" s="37" t="str"/>
      <c r="CN498" s="37" t="str"/>
      <c r="CO498" s="37" t="str"/>
      <c r="CP498" s="37" t="str"/>
      <c r="CQ498" s="37" t="str"/>
      <c r="CR498" s="37" t="str"/>
      <c r="CS498" s="37" t="str"/>
      <c r="CT498" s="37" t="str"/>
      <c r="CU498" s="37" t="str"/>
      <c r="CV498" s="37" t="str"/>
      <c r="CW498" s="37" t="str"/>
      <c r="CX498" s="37" t="str"/>
      <c r="CY498" s="37" t="str"/>
      <c r="CZ498" s="37" t="str"/>
      <c r="DA498" s="37" t="str"/>
      <c r="DB498" s="37" t="str"/>
      <c r="DC498" s="37" t="str"/>
      <c r="DD498" s="37" t="str"/>
      <c r="DE498" s="37" t="str"/>
      <c r="DF498" s="37" t="str"/>
      <c r="DG498" s="37" t="str"/>
      <c r="DH498" s="37" t="str"/>
      <c r="DI498" s="37" t="str"/>
      <c r="DJ498" s="37" t="str"/>
      <c r="DK498" s="37" t="str"/>
      <c r="DL498" s="37" t="str"/>
      <c r="DM498" s="37" t="str"/>
      <c r="DN498" s="37" t="str"/>
      <c r="DO498" s="37" t="str"/>
      <c r="DP498" s="37" t="str"/>
      <c r="DQ498" s="37" t="str"/>
      <c r="DR498" s="37" t="str"/>
      <c r="DS498" s="37" t="str"/>
      <c r="DT498" s="37" t="str"/>
      <c r="DU498" s="37" t="str"/>
      <c r="DV498" s="37" t="str"/>
      <c r="DW498" s="37" t="str"/>
      <c r="DX498" s="37" t="str"/>
      <c r="DY498" s="37" t="str"/>
      <c r="DZ498" s="37" t="str"/>
      <c r="EA498" s="37" t="str"/>
      <c r="EB498" s="37" t="str"/>
      <c r="EC498" s="37" t="str"/>
      <c r="ED498" s="37" t="str"/>
      <c r="EE498" s="37" t="str"/>
      <c r="EF498" s="37" t="str"/>
      <c r="EG498" s="37" t="str"/>
      <c r="EH498" s="37" t="str"/>
      <c r="EI498" s="37" t="str"/>
      <c r="EJ498" s="37" t="str"/>
      <c r="EK498" s="37" t="str"/>
      <c r="EL498" s="37" t="str"/>
      <c r="EM498" s="37" t="str"/>
    </row>
    <row r="499">
      <c r="B499" s="37" t="str"/>
      <c r="C499" s="37" t="str"/>
      <c r="D499" s="37" t="str"/>
      <c r="E499" s="37" t="str"/>
      <c r="F499" s="37" t="str"/>
      <c r="G499" s="37" t="str"/>
      <c r="H499" s="37" t="str"/>
      <c r="I499" s="37" t="str"/>
      <c r="J499" s="37" t="str"/>
      <c r="K499" s="37" t="str"/>
      <c r="L499" s="37" t="str"/>
      <c r="M499" s="37" t="str"/>
      <c r="N499" s="37" t="str"/>
      <c r="O499" s="37" t="str"/>
      <c r="P499" s="37" t="str"/>
      <c r="Q499" s="37" t="str"/>
      <c r="R499" s="37" t="str"/>
      <c r="S499" s="37" t="str"/>
      <c r="T499" s="37" t="str"/>
      <c r="U499" s="37" t="str"/>
      <c r="V499" s="37" t="str"/>
      <c r="W499" s="37" t="str"/>
      <c r="X499" s="37" t="str"/>
      <c r="Y499" s="37" t="str"/>
      <c r="Z499" s="37" t="str"/>
      <c r="AA499" s="37" t="str"/>
      <c r="AB499" s="37" t="str"/>
      <c r="AC499" s="37" t="str"/>
      <c r="AD499" s="37" t="str"/>
      <c r="AE499" s="37" t="str"/>
      <c r="AF499" s="37" t="str"/>
      <c r="AG499" s="37" t="str"/>
      <c r="AH499" s="37" t="str"/>
      <c r="AI499" s="37" t="str"/>
      <c r="AJ499" s="37" t="str"/>
      <c r="AK499" s="37" t="str"/>
      <c r="AL499" s="37" t="str"/>
      <c r="AM499" s="37" t="str"/>
      <c r="AN499" s="37" t="str"/>
      <c r="AO499" s="37" t="str"/>
      <c r="AP499" s="37" t="str"/>
      <c r="AQ499" s="37" t="str"/>
      <c r="AR499" s="37" t="str"/>
      <c r="AS499" s="37" t="str"/>
      <c r="AT499" s="37" t="str"/>
      <c r="AU499" s="37" t="str"/>
      <c r="AV499" s="37" t="str"/>
      <c r="AW499" s="37" t="str"/>
      <c r="AX499" s="37" t="str"/>
      <c r="AY499" s="37" t="str"/>
      <c r="AZ499" s="37" t="str"/>
      <c r="BA499" s="37" t="str"/>
      <c r="BB499" s="37" t="str"/>
      <c r="BC499" s="37" t="str"/>
      <c r="BD499" s="37" t="str"/>
      <c r="BE499" s="37" t="str"/>
      <c r="BF499" s="37" t="str"/>
      <c r="BG499" s="37" t="str"/>
      <c r="BH499" s="37" t="str"/>
      <c r="BI499" s="37" t="str"/>
      <c r="BJ499" s="37" t="str"/>
      <c r="BK499" s="37" t="str"/>
      <c r="BL499" s="37" t="str"/>
      <c r="BM499" s="37" t="str"/>
      <c r="BN499" s="37" t="str"/>
      <c r="BO499" s="37" t="str"/>
      <c r="BP499" s="37" t="str"/>
      <c r="BQ499" s="37" t="str"/>
      <c r="BR499" s="37" t="str"/>
      <c r="BS499" s="37" t="str"/>
      <c r="BT499" s="37" t="str"/>
      <c r="BU499" s="37" t="str"/>
      <c r="BV499" s="37" t="str"/>
      <c r="BW499" s="37" t="str"/>
      <c r="BX499" s="37" t="str"/>
      <c r="BY499" s="37" t="str"/>
      <c r="BZ499" s="37" t="str"/>
      <c r="CA499" s="37" t="str"/>
      <c r="CB499" s="37" t="str"/>
      <c r="CC499" s="37" t="str"/>
      <c r="CD499" s="37" t="str"/>
      <c r="CE499" s="37" t="str"/>
      <c r="CF499" s="37" t="str"/>
      <c r="CG499" s="37" t="str"/>
      <c r="CH499" s="37" t="str"/>
      <c r="CI499" s="37" t="str"/>
      <c r="CJ499" s="37" t="str"/>
      <c r="CK499" s="37" t="str"/>
      <c r="CL499" s="37" t="str"/>
      <c r="CM499" s="37" t="str"/>
      <c r="CN499" s="37" t="str"/>
      <c r="CO499" s="37" t="str"/>
      <c r="CP499" s="37" t="str"/>
      <c r="CQ499" s="37" t="str"/>
      <c r="CR499" s="37" t="str"/>
      <c r="CS499" s="37" t="str"/>
      <c r="CT499" s="37" t="str"/>
      <c r="CU499" s="37" t="str"/>
      <c r="CV499" s="37" t="str"/>
      <c r="CW499" s="37" t="str"/>
      <c r="CX499" s="37" t="str"/>
      <c r="CY499" s="37" t="str"/>
      <c r="CZ499" s="37" t="str"/>
      <c r="DA499" s="37" t="str"/>
      <c r="DB499" s="37" t="str"/>
      <c r="DC499" s="37" t="str"/>
      <c r="DD499" s="37" t="str"/>
      <c r="DE499" s="37" t="str"/>
      <c r="DF499" s="37" t="str"/>
      <c r="DG499" s="37" t="str"/>
      <c r="DH499" s="37" t="str"/>
      <c r="DI499" s="37" t="str"/>
      <c r="DJ499" s="37" t="str"/>
      <c r="DK499" s="37" t="str"/>
      <c r="DL499" s="37" t="str"/>
      <c r="DM499" s="37" t="str"/>
      <c r="DN499" s="37" t="str"/>
      <c r="DO499" s="37" t="str"/>
      <c r="DP499" s="37" t="str"/>
      <c r="DQ499" s="37" t="str"/>
      <c r="DR499" s="37" t="str"/>
      <c r="DS499" s="37" t="str"/>
      <c r="DT499" s="37" t="str"/>
      <c r="DU499" s="37" t="str"/>
      <c r="DV499" s="37" t="str"/>
      <c r="DW499" s="37" t="str"/>
      <c r="DX499" s="37" t="str"/>
      <c r="DY499" s="37" t="str"/>
      <c r="DZ499" s="37" t="str"/>
      <c r="EA499" s="37" t="str"/>
      <c r="EB499" s="37" t="str"/>
      <c r="EC499" s="37" t="str"/>
      <c r="ED499" s="37" t="str"/>
      <c r="EE499" s="37" t="str"/>
      <c r="EF499" s="37" t="str"/>
      <c r="EG499" s="37" t="str"/>
      <c r="EH499" s="37" t="str"/>
      <c r="EI499" s="37" t="str"/>
      <c r="EJ499" s="37" t="str"/>
      <c r="EK499" s="37" t="str"/>
      <c r="EL499" s="37" t="str"/>
      <c r="EM499" s="37" t="str"/>
    </row>
    <row r="500">
      <c r="B500" s="37" t="str"/>
      <c r="C500" s="37" t="str"/>
      <c r="D500" s="37" t="str"/>
      <c r="E500" s="37" t="str"/>
      <c r="F500" s="37" t="str"/>
      <c r="G500" s="37" t="str"/>
      <c r="H500" s="37" t="str"/>
      <c r="I500" s="37" t="str"/>
      <c r="J500" s="37" t="str"/>
      <c r="K500" s="37" t="str"/>
      <c r="L500" s="37" t="str"/>
      <c r="M500" s="37" t="str"/>
      <c r="N500" s="37" t="str"/>
      <c r="O500" s="37" t="str"/>
      <c r="P500" s="37" t="str"/>
      <c r="Q500" s="37" t="str"/>
      <c r="R500" s="37" t="str"/>
      <c r="S500" s="37" t="str"/>
      <c r="T500" s="37" t="str"/>
      <c r="U500" s="37" t="str"/>
      <c r="V500" s="37" t="str"/>
      <c r="W500" s="37" t="str"/>
      <c r="X500" s="37" t="str"/>
      <c r="Y500" s="37" t="str"/>
      <c r="Z500" s="37" t="str"/>
      <c r="AA500" s="37" t="str"/>
      <c r="AB500" s="37" t="str"/>
      <c r="AC500" s="37" t="str"/>
      <c r="AD500" s="37" t="str"/>
      <c r="AE500" s="37" t="str"/>
      <c r="AF500" s="37" t="str"/>
      <c r="AG500" s="37" t="str"/>
      <c r="AH500" s="37" t="str"/>
      <c r="AI500" s="37" t="str"/>
      <c r="AJ500" s="37" t="str"/>
      <c r="AK500" s="37" t="str"/>
      <c r="AL500" s="37" t="str"/>
      <c r="AM500" s="37" t="str"/>
      <c r="AN500" s="37" t="str"/>
      <c r="AO500" s="37" t="str"/>
      <c r="AP500" s="37" t="str"/>
      <c r="AQ500" s="37" t="str"/>
      <c r="AR500" s="37" t="str"/>
      <c r="AS500" s="37" t="str"/>
      <c r="AT500" s="37" t="str"/>
      <c r="AU500" s="37" t="str"/>
      <c r="AV500" s="37" t="str"/>
      <c r="AW500" s="37" t="str"/>
      <c r="AX500" s="37" t="str"/>
      <c r="AY500" s="37" t="str"/>
      <c r="AZ500" s="37" t="str"/>
      <c r="BA500" s="37" t="str"/>
      <c r="BB500" s="37" t="str"/>
      <c r="BC500" s="37" t="str"/>
      <c r="BD500" s="37" t="str"/>
      <c r="BE500" s="37" t="str"/>
      <c r="BF500" s="37" t="str"/>
      <c r="BG500" s="37" t="str"/>
      <c r="BH500" s="37" t="str"/>
      <c r="BI500" s="37" t="str"/>
      <c r="BJ500" s="37" t="str"/>
      <c r="BK500" s="37" t="str"/>
      <c r="BL500" s="37" t="str"/>
      <c r="BM500" s="37" t="str"/>
      <c r="BN500" s="37" t="str"/>
      <c r="BO500" s="37" t="str"/>
      <c r="BP500" s="37" t="str"/>
      <c r="BQ500" s="37" t="str"/>
      <c r="BR500" s="37" t="str"/>
      <c r="BS500" s="37" t="str"/>
      <c r="BT500" s="37" t="str"/>
      <c r="BU500" s="37" t="str"/>
      <c r="BV500" s="37" t="str"/>
      <c r="BW500" s="37" t="str"/>
      <c r="BX500" s="37" t="str"/>
      <c r="BY500" s="37" t="str"/>
      <c r="BZ500" s="37" t="str"/>
      <c r="CA500" s="37" t="str"/>
      <c r="CB500" s="37" t="str"/>
      <c r="CC500" s="37" t="str"/>
      <c r="CD500" s="37" t="str"/>
      <c r="CE500" s="37" t="str"/>
      <c r="CF500" s="37" t="str"/>
      <c r="CG500" s="37" t="str"/>
      <c r="CH500" s="37" t="str"/>
      <c r="CI500" s="37" t="str"/>
      <c r="CJ500" s="37" t="str"/>
      <c r="CK500" s="37" t="str"/>
      <c r="CL500" s="37" t="str"/>
      <c r="CM500" s="37" t="str"/>
      <c r="CN500" s="37" t="str"/>
      <c r="CO500" s="37" t="str"/>
      <c r="CP500" s="37" t="str"/>
      <c r="CQ500" s="37" t="str"/>
      <c r="CR500" s="37" t="str"/>
      <c r="CS500" s="37" t="str"/>
      <c r="CT500" s="37" t="str"/>
      <c r="CU500" s="37" t="str"/>
      <c r="CV500" s="37" t="str"/>
      <c r="CW500" s="37" t="str"/>
      <c r="CX500" s="37" t="str"/>
      <c r="CY500" s="37" t="str"/>
      <c r="CZ500" s="37" t="str"/>
      <c r="DA500" s="37" t="str"/>
      <c r="DB500" s="37" t="str"/>
      <c r="DC500" s="37" t="str"/>
      <c r="DD500" s="37" t="str"/>
      <c r="DE500" s="37" t="str"/>
      <c r="DF500" s="37" t="str"/>
      <c r="DG500" s="37" t="str"/>
      <c r="DH500" s="37" t="str"/>
      <c r="DI500" s="37" t="str"/>
      <c r="DJ500" s="37" t="str"/>
      <c r="DK500" s="37" t="str"/>
      <c r="DL500" s="37" t="str"/>
      <c r="DM500" s="37" t="str"/>
      <c r="DN500" s="37" t="str"/>
      <c r="DO500" s="37" t="str"/>
      <c r="DP500" s="37" t="str"/>
      <c r="DQ500" s="37" t="str"/>
      <c r="DR500" s="37" t="str"/>
      <c r="DS500" s="37" t="str"/>
      <c r="DT500" s="37" t="str"/>
      <c r="DU500" s="37" t="str"/>
      <c r="DV500" s="37" t="str"/>
      <c r="DW500" s="37" t="str"/>
      <c r="DX500" s="37" t="str"/>
      <c r="DY500" s="37" t="str"/>
      <c r="DZ500" s="37" t="str"/>
      <c r="EA500" s="37" t="str"/>
      <c r="EB500" s="37" t="str"/>
      <c r="EC500" s="37" t="str"/>
      <c r="ED500" s="37" t="str"/>
      <c r="EE500" s="37" t="str"/>
      <c r="EF500" s="37" t="str"/>
      <c r="EG500" s="37" t="str"/>
      <c r="EH500" s="37" t="str"/>
      <c r="EI500" s="37" t="str"/>
      <c r="EJ500" s="37" t="str"/>
      <c r="EK500" s="37" t="str"/>
      <c r="EL500" s="37" t="str"/>
      <c r="EM500" s="37" t="str"/>
    </row>
    <row r="501">
      <c r="B501" s="37" t="str"/>
      <c r="C501" s="37" t="str"/>
      <c r="D501" s="37" t="str"/>
      <c r="E501" s="37" t="str"/>
      <c r="F501" s="37" t="str"/>
      <c r="G501" s="37" t="str"/>
      <c r="H501" s="37" t="str"/>
      <c r="I501" s="37" t="str"/>
      <c r="J501" s="37" t="str"/>
      <c r="K501" s="37" t="str"/>
      <c r="L501" s="37" t="str"/>
      <c r="M501" s="37" t="str"/>
      <c r="N501" s="37" t="str"/>
      <c r="O501" s="37" t="str"/>
      <c r="P501" s="37" t="str"/>
      <c r="Q501" s="37" t="str"/>
      <c r="R501" s="37" t="str"/>
      <c r="S501" s="37" t="str"/>
      <c r="T501" s="37" t="str"/>
      <c r="U501" s="37" t="str"/>
      <c r="V501" s="37" t="str"/>
      <c r="W501" s="37" t="str"/>
      <c r="X501" s="37" t="str"/>
      <c r="Y501" s="37" t="str"/>
      <c r="Z501" s="37" t="str"/>
      <c r="AA501" s="37" t="str"/>
      <c r="AB501" s="37" t="str"/>
      <c r="AC501" s="37" t="str"/>
      <c r="AD501" s="37" t="str"/>
      <c r="AE501" s="37" t="str"/>
      <c r="AF501" s="37" t="str"/>
      <c r="AG501" s="37" t="str"/>
      <c r="AH501" s="37" t="str"/>
      <c r="AI501" s="37" t="str"/>
      <c r="AJ501" s="37" t="str"/>
      <c r="AK501" s="37" t="str"/>
      <c r="AL501" s="37" t="str"/>
      <c r="AM501" s="37" t="str"/>
      <c r="AN501" s="37" t="str"/>
      <c r="AO501" s="37" t="str"/>
      <c r="AP501" s="37" t="str"/>
      <c r="AQ501" s="37" t="str"/>
      <c r="AR501" s="37" t="str"/>
      <c r="AS501" s="37" t="str"/>
      <c r="AT501" s="37" t="str"/>
      <c r="AU501" s="37" t="str"/>
      <c r="AV501" s="37" t="str"/>
      <c r="AW501" s="37" t="str"/>
      <c r="AX501" s="37" t="str"/>
      <c r="AY501" s="37" t="str"/>
      <c r="AZ501" s="37" t="str"/>
      <c r="BA501" s="37" t="str"/>
      <c r="BB501" s="37" t="str"/>
      <c r="BC501" s="37" t="str"/>
      <c r="BD501" s="37" t="str"/>
      <c r="BE501" s="37" t="str"/>
      <c r="BF501" s="37" t="str"/>
      <c r="BG501" s="37" t="str"/>
      <c r="BH501" s="37" t="str"/>
      <c r="BI501" s="37" t="str"/>
      <c r="BJ501" s="37" t="str"/>
      <c r="BK501" s="37" t="str"/>
      <c r="BL501" s="37" t="str"/>
      <c r="BM501" s="37" t="str"/>
      <c r="BN501" s="37" t="str"/>
      <c r="BO501" s="37" t="str"/>
      <c r="BP501" s="37" t="str"/>
      <c r="BQ501" s="37" t="str"/>
      <c r="BR501" s="37" t="str"/>
      <c r="BS501" s="37" t="str"/>
      <c r="BT501" s="37" t="str"/>
      <c r="BU501" s="37" t="str"/>
      <c r="BV501" s="37" t="str"/>
      <c r="BW501" s="37" t="str"/>
      <c r="BX501" s="37" t="str"/>
      <c r="BY501" s="37" t="str"/>
      <c r="BZ501" s="37" t="str"/>
      <c r="CA501" s="37" t="str"/>
      <c r="CB501" s="37" t="str"/>
      <c r="CC501" s="37" t="str"/>
      <c r="CD501" s="37" t="str"/>
      <c r="CE501" s="37" t="str"/>
      <c r="CF501" s="37" t="str"/>
      <c r="CG501" s="37" t="str"/>
      <c r="CH501" s="37" t="str"/>
      <c r="CI501" s="37" t="str"/>
      <c r="CJ501" s="37" t="str"/>
      <c r="CK501" s="37" t="str"/>
      <c r="CL501" s="37" t="str"/>
      <c r="CM501" s="37" t="str"/>
      <c r="CN501" s="37" t="str"/>
      <c r="CO501" s="37" t="str"/>
      <c r="CP501" s="37" t="str"/>
      <c r="CQ501" s="37" t="str"/>
      <c r="CR501" s="37" t="str"/>
      <c r="CS501" s="37" t="str"/>
      <c r="CT501" s="37" t="str"/>
      <c r="CU501" s="37" t="str"/>
      <c r="CV501" s="37" t="str"/>
      <c r="CW501" s="37" t="str"/>
      <c r="CX501" s="37" t="str"/>
      <c r="CY501" s="37" t="str"/>
      <c r="CZ501" s="37" t="str"/>
      <c r="DA501" s="37" t="str"/>
      <c r="DB501" s="37" t="str"/>
      <c r="DC501" s="37" t="str"/>
      <c r="DD501" s="37" t="str"/>
      <c r="DE501" s="37" t="str"/>
      <c r="DF501" s="37" t="str"/>
      <c r="DG501" s="37" t="str"/>
      <c r="DH501" s="37" t="str"/>
      <c r="DI501" s="37" t="str"/>
      <c r="DJ501" s="37" t="str"/>
      <c r="DK501" s="37" t="str"/>
      <c r="DL501" s="37" t="str"/>
      <c r="DM501" s="37" t="str"/>
      <c r="DN501" s="37" t="str"/>
      <c r="DO501" s="37" t="str"/>
      <c r="DP501" s="37" t="str"/>
      <c r="DQ501" s="37" t="str"/>
      <c r="DR501" s="37" t="str"/>
      <c r="DS501" s="37" t="str"/>
      <c r="DT501" s="37" t="str"/>
      <c r="DU501" s="37" t="str"/>
      <c r="DV501" s="37" t="str"/>
      <c r="DW501" s="37" t="str"/>
      <c r="DX501" s="37" t="str"/>
      <c r="DY501" s="37" t="str"/>
      <c r="DZ501" s="37" t="str"/>
      <c r="EA501" s="37" t="str"/>
      <c r="EB501" s="37" t="str"/>
      <c r="EC501" s="37" t="str"/>
      <c r="ED501" s="37" t="str"/>
      <c r="EE501" s="37" t="str"/>
      <c r="EF501" s="37" t="str"/>
      <c r="EG501" s="37" t="str"/>
      <c r="EH501" s="37" t="str"/>
      <c r="EI501" s="37" t="str"/>
      <c r="EJ501" s="37" t="str"/>
      <c r="EK501" s="37" t="str"/>
      <c r="EL501" s="37" t="str"/>
      <c r="EM501" s="37" t="str"/>
    </row>
    <row r="502">
      <c r="B502" s="37" t="str"/>
      <c r="C502" s="37" t="str"/>
      <c r="D502" s="37" t="str"/>
      <c r="E502" s="37" t="str"/>
      <c r="F502" s="37" t="str"/>
      <c r="G502" s="37" t="str"/>
      <c r="H502" s="37" t="str"/>
      <c r="I502" s="37" t="str"/>
      <c r="J502" s="37" t="str"/>
      <c r="K502" s="37" t="str"/>
      <c r="L502" s="37" t="str"/>
      <c r="M502" s="37" t="str"/>
      <c r="N502" s="37" t="str"/>
      <c r="O502" s="37" t="str"/>
      <c r="P502" s="37" t="str"/>
      <c r="Q502" s="37" t="str"/>
      <c r="R502" s="37" t="str"/>
      <c r="S502" s="37" t="str"/>
      <c r="T502" s="37" t="str"/>
      <c r="U502" s="37" t="str"/>
      <c r="V502" s="37" t="str"/>
      <c r="W502" s="37" t="str"/>
      <c r="X502" s="37" t="str"/>
      <c r="Y502" s="37" t="str"/>
      <c r="Z502" s="37" t="str"/>
      <c r="AA502" s="37" t="str"/>
      <c r="AB502" s="37" t="str"/>
      <c r="AC502" s="37" t="str"/>
      <c r="AD502" s="37" t="str"/>
      <c r="AE502" s="37" t="str"/>
      <c r="AF502" s="37" t="str"/>
      <c r="AG502" s="37" t="str"/>
      <c r="AH502" s="37" t="str"/>
      <c r="AI502" s="37" t="str"/>
      <c r="AJ502" s="37" t="str"/>
      <c r="AK502" s="37" t="str"/>
      <c r="AL502" s="37" t="str"/>
      <c r="AM502" s="37" t="str"/>
      <c r="AN502" s="37" t="str"/>
      <c r="AO502" s="37" t="str"/>
      <c r="AP502" s="37" t="str"/>
      <c r="AQ502" s="37" t="str"/>
      <c r="AR502" s="37" t="str"/>
      <c r="AS502" s="37" t="str"/>
      <c r="AT502" s="37" t="str"/>
      <c r="AU502" s="37" t="str"/>
      <c r="AV502" s="37" t="str"/>
      <c r="AW502" s="37" t="str"/>
      <c r="AX502" s="37" t="str"/>
      <c r="AY502" s="37" t="str"/>
      <c r="AZ502" s="37" t="str"/>
      <c r="BA502" s="37" t="str"/>
      <c r="BB502" s="37" t="str"/>
      <c r="BC502" s="37" t="str"/>
      <c r="BD502" s="37" t="str"/>
      <c r="BE502" s="37" t="str"/>
      <c r="BF502" s="37" t="str"/>
      <c r="BG502" s="37" t="str"/>
      <c r="BH502" s="37" t="str"/>
      <c r="BI502" s="37" t="str"/>
      <c r="BJ502" s="37" t="str"/>
      <c r="BK502" s="37" t="str"/>
      <c r="BL502" s="37" t="str"/>
      <c r="BM502" s="37" t="str"/>
      <c r="BN502" s="37" t="str"/>
      <c r="BO502" s="37" t="str"/>
      <c r="BP502" s="37" t="str"/>
      <c r="BQ502" s="37" t="str"/>
      <c r="BR502" s="37" t="str"/>
      <c r="BS502" s="37" t="str"/>
      <c r="BT502" s="37" t="str"/>
      <c r="BU502" s="37" t="str"/>
      <c r="BV502" s="37" t="str"/>
      <c r="BW502" s="37" t="str"/>
      <c r="BX502" s="37" t="str"/>
      <c r="BY502" s="37" t="str"/>
      <c r="BZ502" s="37" t="str"/>
      <c r="CA502" s="37" t="str"/>
      <c r="CB502" s="37" t="str"/>
      <c r="CC502" s="37" t="str"/>
      <c r="CD502" s="37" t="str"/>
      <c r="CE502" s="37" t="str"/>
      <c r="CF502" s="37" t="str"/>
      <c r="CG502" s="37" t="str"/>
      <c r="CH502" s="37" t="str"/>
      <c r="CI502" s="37" t="str"/>
      <c r="CJ502" s="37" t="str"/>
      <c r="CK502" s="37" t="str"/>
      <c r="CL502" s="37" t="str"/>
      <c r="CM502" s="37" t="str"/>
      <c r="CN502" s="37" t="str"/>
      <c r="CO502" s="37" t="str"/>
      <c r="CP502" s="37" t="str"/>
      <c r="CQ502" s="37" t="str"/>
      <c r="CR502" s="37" t="str"/>
      <c r="CS502" s="37" t="str"/>
      <c r="CT502" s="37" t="str"/>
      <c r="CU502" s="37" t="str"/>
      <c r="CV502" s="37" t="str"/>
      <c r="CW502" s="37" t="str"/>
      <c r="CX502" s="37" t="str"/>
      <c r="CY502" s="37" t="str"/>
      <c r="CZ502" s="37" t="str"/>
      <c r="DA502" s="37" t="str"/>
      <c r="DB502" s="37" t="str"/>
      <c r="DC502" s="37" t="str"/>
      <c r="DD502" s="37" t="str"/>
      <c r="DE502" s="37" t="str"/>
      <c r="DF502" s="37" t="str"/>
      <c r="DG502" s="37" t="str"/>
      <c r="DH502" s="37" t="str"/>
      <c r="DI502" s="37" t="str"/>
      <c r="DJ502" s="37" t="str"/>
      <c r="DK502" s="37" t="str"/>
      <c r="DL502" s="37" t="str"/>
      <c r="DM502" s="37" t="str"/>
      <c r="DN502" s="37" t="str"/>
      <c r="DO502" s="37" t="str"/>
      <c r="DP502" s="37" t="str"/>
      <c r="DQ502" s="37" t="str"/>
      <c r="DR502" s="37" t="str"/>
      <c r="DS502" s="37" t="str"/>
      <c r="DT502" s="37" t="str"/>
      <c r="DU502" s="37" t="str"/>
      <c r="DV502" s="37" t="str"/>
      <c r="DW502" s="37" t="str"/>
      <c r="DX502" s="37" t="str"/>
      <c r="DY502" s="37" t="str"/>
      <c r="DZ502" s="37" t="str"/>
      <c r="EA502" s="37" t="str"/>
      <c r="EB502" s="37" t="str"/>
      <c r="EC502" s="37" t="str"/>
      <c r="ED502" s="37" t="str"/>
      <c r="EE502" s="37" t="str"/>
      <c r="EF502" s="37" t="str"/>
      <c r="EG502" s="37" t="str"/>
      <c r="EH502" s="37" t="str"/>
      <c r="EI502" s="37" t="str"/>
      <c r="EJ502" s="37" t="str"/>
      <c r="EK502" s="37" t="str"/>
      <c r="EL502" s="37" t="str"/>
      <c r="EM502" s="37" t="str"/>
    </row>
    <row r="503">
      <c r="B503" s="37" t="str"/>
      <c r="C503" s="37" t="str"/>
      <c r="D503" s="37" t="str"/>
      <c r="E503" s="37" t="str"/>
      <c r="F503" s="37" t="str"/>
      <c r="G503" s="37" t="str"/>
      <c r="H503" s="37" t="str"/>
      <c r="I503" s="37" t="str"/>
      <c r="J503" s="37" t="str"/>
      <c r="K503" s="37" t="str"/>
      <c r="L503" s="37" t="str"/>
      <c r="M503" s="37" t="str"/>
      <c r="N503" s="37" t="str"/>
      <c r="O503" s="37" t="str"/>
      <c r="P503" s="37" t="str"/>
      <c r="Q503" s="37" t="str"/>
      <c r="R503" s="37" t="str"/>
      <c r="S503" s="37" t="str"/>
      <c r="T503" s="37" t="str"/>
      <c r="U503" s="37" t="str"/>
      <c r="V503" s="37" t="str"/>
      <c r="W503" s="37" t="str"/>
      <c r="X503" s="37" t="str"/>
      <c r="Y503" s="37" t="str"/>
      <c r="Z503" s="37" t="str"/>
      <c r="AA503" s="37" t="str"/>
      <c r="AB503" s="37" t="str"/>
      <c r="AC503" s="37" t="str"/>
      <c r="AD503" s="37" t="str"/>
      <c r="AE503" s="37" t="str"/>
      <c r="AF503" s="37" t="str"/>
      <c r="AG503" s="37" t="str"/>
      <c r="AH503" s="37" t="str"/>
      <c r="AI503" s="37" t="str"/>
      <c r="AJ503" s="37" t="str"/>
      <c r="AK503" s="37" t="str"/>
      <c r="AL503" s="37" t="str"/>
      <c r="AM503" s="37" t="str"/>
      <c r="AN503" s="37" t="str"/>
      <c r="AO503" s="37" t="str"/>
      <c r="AP503" s="37" t="str"/>
      <c r="AQ503" s="37" t="str"/>
      <c r="AR503" s="37" t="str"/>
      <c r="AS503" s="37" t="str"/>
      <c r="AT503" s="37" t="str"/>
      <c r="AU503" s="37" t="str"/>
      <c r="AV503" s="37" t="str"/>
      <c r="AW503" s="37" t="str"/>
      <c r="AX503" s="37" t="str"/>
      <c r="AY503" s="37" t="str"/>
      <c r="AZ503" s="37" t="str"/>
      <c r="BA503" s="37" t="str"/>
      <c r="BB503" s="37" t="str"/>
      <c r="BC503" s="37" t="str"/>
      <c r="BD503" s="37" t="str"/>
      <c r="BE503" s="37" t="str"/>
      <c r="BF503" s="37" t="str"/>
      <c r="BG503" s="37" t="str"/>
      <c r="BH503" s="37" t="str"/>
      <c r="BI503" s="37" t="str"/>
      <c r="BJ503" s="37" t="str"/>
      <c r="BK503" s="37" t="str"/>
      <c r="BL503" s="37" t="str"/>
      <c r="BM503" s="37" t="str"/>
      <c r="BN503" s="37" t="str"/>
      <c r="BO503" s="37" t="str"/>
      <c r="BP503" s="37" t="str"/>
      <c r="BQ503" s="37" t="str"/>
      <c r="BR503" s="37" t="str"/>
      <c r="BS503" s="37" t="str"/>
      <c r="BT503" s="37" t="str"/>
      <c r="BU503" s="37" t="str"/>
      <c r="BV503" s="37" t="str"/>
      <c r="BW503" s="37" t="str"/>
      <c r="BX503" s="37" t="str"/>
      <c r="BY503" s="37" t="str"/>
      <c r="BZ503" s="37" t="str"/>
      <c r="CA503" s="37" t="str"/>
      <c r="CB503" s="37" t="str"/>
      <c r="CC503" s="37" t="str"/>
      <c r="CD503" s="37" t="str"/>
      <c r="CE503" s="37" t="str"/>
      <c r="CF503" s="37" t="str"/>
      <c r="CG503" s="37" t="str"/>
      <c r="CH503" s="37" t="str"/>
      <c r="CI503" s="37" t="str"/>
      <c r="CJ503" s="37" t="str"/>
      <c r="CK503" s="37" t="str"/>
      <c r="CL503" s="37" t="str"/>
      <c r="CM503" s="37" t="str"/>
      <c r="CN503" s="37" t="str"/>
      <c r="CO503" s="37" t="str"/>
      <c r="CP503" s="37" t="str"/>
      <c r="CQ503" s="37" t="str"/>
      <c r="CR503" s="37" t="str"/>
      <c r="CS503" s="37" t="str"/>
      <c r="CT503" s="37" t="str"/>
      <c r="CU503" s="37" t="str"/>
      <c r="CV503" s="37" t="str"/>
      <c r="CW503" s="37" t="str"/>
      <c r="CX503" s="37" t="str"/>
      <c r="CY503" s="37" t="str"/>
      <c r="CZ503" s="37" t="str"/>
      <c r="DA503" s="37" t="str"/>
      <c r="DB503" s="37" t="str"/>
      <c r="DC503" s="37" t="str"/>
      <c r="DD503" s="37" t="str"/>
      <c r="DE503" s="37" t="str"/>
      <c r="DF503" s="37" t="str"/>
      <c r="DG503" s="37" t="str"/>
      <c r="DH503" s="37" t="str"/>
      <c r="DI503" s="37" t="str"/>
      <c r="DJ503" s="37" t="str"/>
      <c r="DK503" s="37" t="str"/>
      <c r="DL503" s="37" t="str"/>
      <c r="DM503" s="37" t="str"/>
      <c r="DN503" s="37" t="str"/>
      <c r="DO503" s="37" t="str"/>
      <c r="DP503" s="37" t="str"/>
      <c r="DQ503" s="37" t="str"/>
      <c r="DR503" s="37" t="str"/>
      <c r="DS503" s="37" t="str"/>
      <c r="DT503" s="37" t="str"/>
      <c r="DU503" s="37" t="str"/>
      <c r="DV503" s="37" t="str"/>
      <c r="DW503" s="37" t="str"/>
      <c r="DX503" s="37" t="str"/>
      <c r="DY503" s="37" t="str"/>
      <c r="DZ503" s="37" t="str"/>
      <c r="EA503" s="37" t="str"/>
      <c r="EB503" s="37" t="str"/>
      <c r="EC503" s="37" t="str"/>
      <c r="ED503" s="37" t="str"/>
      <c r="EE503" s="37" t="str"/>
      <c r="EF503" s="37" t="str"/>
      <c r="EG503" s="37" t="str"/>
      <c r="EH503" s="37" t="str"/>
      <c r="EI503" s="37" t="str"/>
      <c r="EJ503" s="37" t="str"/>
      <c r="EK503" s="37" t="str"/>
      <c r="EL503" s="37" t="str"/>
      <c r="EM503" s="37" t="str"/>
    </row>
    <row r="504">
      <c r="B504" s="37" t="str"/>
      <c r="C504" s="37" t="str"/>
      <c r="D504" s="37" t="str"/>
      <c r="E504" s="37" t="str"/>
      <c r="F504" s="37" t="str"/>
      <c r="G504" s="37" t="str"/>
      <c r="H504" s="37" t="str"/>
      <c r="I504" s="37" t="str"/>
      <c r="J504" s="37" t="str"/>
      <c r="K504" s="37" t="str"/>
      <c r="L504" s="37" t="str"/>
      <c r="M504" s="37" t="str"/>
      <c r="N504" s="37" t="str"/>
      <c r="O504" s="37" t="str"/>
      <c r="P504" s="37" t="str"/>
      <c r="Q504" s="37" t="str"/>
      <c r="R504" s="37" t="str"/>
      <c r="S504" s="37" t="str"/>
      <c r="T504" s="37" t="str"/>
      <c r="U504" s="37" t="str"/>
      <c r="V504" s="37" t="str"/>
      <c r="W504" s="37" t="str"/>
      <c r="X504" s="37" t="str"/>
      <c r="Y504" s="37" t="str"/>
      <c r="Z504" s="37" t="str"/>
      <c r="AA504" s="37" t="str"/>
      <c r="AB504" s="37" t="str"/>
      <c r="AC504" s="37" t="str"/>
      <c r="AD504" s="37" t="str"/>
      <c r="AE504" s="37" t="str"/>
      <c r="AF504" s="37" t="str"/>
      <c r="AG504" s="37" t="str"/>
      <c r="AH504" s="37" t="str"/>
      <c r="AI504" s="37" t="str"/>
      <c r="AJ504" s="37" t="str"/>
      <c r="AK504" s="37" t="str"/>
      <c r="AL504" s="37" t="str"/>
      <c r="AM504" s="37" t="str"/>
      <c r="AN504" s="37" t="str"/>
      <c r="AO504" s="37" t="str"/>
      <c r="AP504" s="37" t="str"/>
      <c r="AQ504" s="37" t="str"/>
      <c r="AR504" s="37" t="str"/>
      <c r="AS504" s="37" t="str"/>
      <c r="AT504" s="37" t="str"/>
      <c r="AU504" s="37" t="str"/>
      <c r="AV504" s="37" t="str"/>
      <c r="AW504" s="37" t="str"/>
      <c r="AX504" s="37" t="str"/>
      <c r="AY504" s="37" t="str"/>
      <c r="AZ504" s="37" t="str"/>
      <c r="BA504" s="37" t="str"/>
      <c r="BB504" s="37" t="str"/>
      <c r="BC504" s="37" t="str"/>
      <c r="BD504" s="37" t="str"/>
      <c r="BE504" s="37" t="str"/>
      <c r="BF504" s="37" t="str"/>
      <c r="BG504" s="37" t="str"/>
      <c r="BH504" s="37" t="str"/>
      <c r="BI504" s="37" t="str"/>
      <c r="BJ504" s="37" t="str"/>
      <c r="BK504" s="37" t="str"/>
      <c r="BL504" s="37" t="str"/>
      <c r="BM504" s="37" t="str"/>
      <c r="BN504" s="37" t="str"/>
      <c r="BO504" s="37" t="str"/>
      <c r="BP504" s="37" t="str"/>
      <c r="BQ504" s="37" t="str"/>
      <c r="BR504" s="37" t="str"/>
      <c r="BS504" s="37" t="str"/>
      <c r="BT504" s="37" t="str"/>
      <c r="BU504" s="37" t="str"/>
      <c r="BV504" s="37" t="str"/>
      <c r="BW504" s="37" t="str"/>
      <c r="BX504" s="37" t="str"/>
      <c r="BY504" s="37" t="str"/>
      <c r="BZ504" s="37" t="str"/>
      <c r="CA504" s="37" t="str"/>
      <c r="CB504" s="37" t="str"/>
      <c r="CC504" s="37" t="str"/>
      <c r="CD504" s="37" t="str"/>
      <c r="CE504" s="37" t="str"/>
      <c r="CF504" s="37" t="str"/>
      <c r="CG504" s="37" t="str"/>
      <c r="CH504" s="37" t="str"/>
      <c r="CI504" s="37" t="str"/>
      <c r="CJ504" s="37" t="str"/>
      <c r="CK504" s="37" t="str"/>
      <c r="CL504" s="37" t="str"/>
      <c r="CM504" s="37" t="str"/>
      <c r="CN504" s="37" t="str"/>
      <c r="CO504" s="37" t="str"/>
      <c r="CP504" s="37" t="str"/>
      <c r="CQ504" s="37" t="str"/>
      <c r="CR504" s="37" t="str"/>
      <c r="CS504" s="37" t="str"/>
      <c r="CT504" s="37" t="str"/>
      <c r="CU504" s="37" t="str"/>
      <c r="CV504" s="37" t="str"/>
      <c r="CW504" s="37" t="str"/>
      <c r="CX504" s="37" t="str"/>
      <c r="CY504" s="37" t="str"/>
      <c r="CZ504" s="37" t="str"/>
      <c r="DA504" s="37" t="str"/>
      <c r="DB504" s="37" t="str"/>
      <c r="DC504" s="37" t="str"/>
      <c r="DD504" s="37" t="str"/>
      <c r="DE504" s="37" t="str"/>
      <c r="DF504" s="37" t="str"/>
      <c r="DG504" s="37" t="str"/>
      <c r="DH504" s="37" t="str"/>
      <c r="DI504" s="37" t="str"/>
      <c r="DJ504" s="37" t="str"/>
      <c r="DK504" s="37" t="str"/>
      <c r="DL504" s="37" t="str"/>
      <c r="DM504" s="37" t="str"/>
      <c r="DN504" s="37" t="str"/>
      <c r="DO504" s="37" t="str"/>
      <c r="DP504" s="37" t="str"/>
      <c r="DQ504" s="37" t="str"/>
      <c r="DR504" s="37" t="str"/>
      <c r="DS504" s="37" t="str"/>
      <c r="DT504" s="37" t="str"/>
      <c r="DU504" s="37" t="str"/>
      <c r="DV504" s="37" t="str"/>
      <c r="DW504" s="37" t="str"/>
      <c r="DX504" s="37" t="str"/>
      <c r="DY504" s="37" t="str"/>
      <c r="DZ504" s="37" t="str"/>
      <c r="EA504" s="37" t="str"/>
      <c r="EB504" s="37" t="str"/>
      <c r="EC504" s="37" t="str"/>
      <c r="ED504" s="37" t="str"/>
      <c r="EE504" s="37" t="str"/>
      <c r="EF504" s="37" t="str"/>
      <c r="EG504" s="37" t="str"/>
      <c r="EH504" s="37" t="str"/>
      <c r="EI504" s="37" t="str"/>
      <c r="EJ504" s="37" t="str"/>
      <c r="EK504" s="37" t="str"/>
      <c r="EL504" s="37" t="str"/>
      <c r="EM504" s="37" t="str"/>
    </row>
    <row r="505">
      <c r="B505" s="37" t="str"/>
      <c r="C505" s="37" t="str"/>
      <c r="D505" s="37" t="str"/>
      <c r="E505" s="37" t="str"/>
      <c r="F505" s="37" t="str"/>
      <c r="G505" s="37" t="str"/>
      <c r="H505" s="37" t="str"/>
      <c r="I505" s="37" t="str"/>
      <c r="J505" s="37" t="str"/>
      <c r="K505" s="37" t="str"/>
      <c r="L505" s="37" t="str"/>
      <c r="M505" s="37" t="str"/>
      <c r="N505" s="37" t="str"/>
      <c r="O505" s="37" t="str"/>
      <c r="P505" s="37" t="str"/>
      <c r="Q505" s="37" t="str"/>
      <c r="R505" s="37" t="str"/>
      <c r="S505" s="37" t="str"/>
      <c r="T505" s="37" t="str"/>
      <c r="U505" s="37" t="str"/>
      <c r="V505" s="37" t="str"/>
      <c r="W505" s="37" t="str"/>
      <c r="X505" s="37" t="str"/>
      <c r="Y505" s="37" t="str"/>
      <c r="Z505" s="37" t="str"/>
      <c r="AA505" s="37" t="str"/>
      <c r="AB505" s="37" t="str"/>
      <c r="AC505" s="37" t="str"/>
      <c r="AD505" s="37" t="str"/>
      <c r="AE505" s="37" t="str"/>
      <c r="AF505" s="37" t="str"/>
      <c r="AG505" s="37" t="str"/>
      <c r="AH505" s="37" t="str"/>
      <c r="AI505" s="37" t="str"/>
      <c r="AJ505" s="37" t="str"/>
      <c r="AK505" s="37" t="str"/>
      <c r="AL505" s="37" t="str"/>
      <c r="AM505" s="37" t="str"/>
      <c r="AN505" s="37" t="str"/>
      <c r="AO505" s="37" t="str"/>
      <c r="AP505" s="37" t="str"/>
      <c r="AQ505" s="37" t="str"/>
      <c r="AR505" s="37" t="str"/>
      <c r="AS505" s="37" t="str"/>
      <c r="AT505" s="37" t="str"/>
      <c r="AU505" s="37" t="str"/>
      <c r="AV505" s="37" t="str"/>
      <c r="AW505" s="37" t="str"/>
      <c r="AX505" s="37" t="str"/>
      <c r="AY505" s="37" t="str"/>
      <c r="AZ505" s="37" t="str"/>
      <c r="BA505" s="37" t="str"/>
      <c r="BB505" s="37" t="str"/>
      <c r="BC505" s="37" t="str"/>
      <c r="BD505" s="37" t="str"/>
      <c r="BE505" s="37" t="str"/>
      <c r="BF505" s="37" t="str"/>
      <c r="BG505" s="37" t="str"/>
      <c r="BH505" s="37" t="str"/>
      <c r="BI505" s="37" t="str"/>
      <c r="BJ505" s="37" t="str"/>
      <c r="BK505" s="37" t="str"/>
      <c r="BL505" s="37" t="str"/>
      <c r="BM505" s="37" t="str"/>
      <c r="BN505" s="37" t="str"/>
      <c r="BO505" s="37" t="str"/>
      <c r="BP505" s="37" t="str"/>
      <c r="BQ505" s="37" t="str"/>
      <c r="BR505" s="37" t="str"/>
      <c r="BS505" s="37" t="str"/>
      <c r="BT505" s="37" t="str"/>
      <c r="BU505" s="37" t="str"/>
      <c r="BV505" s="37" t="str"/>
      <c r="BW505" s="37" t="str"/>
      <c r="BX505" s="37" t="str"/>
      <c r="BY505" s="37" t="str"/>
      <c r="BZ505" s="37" t="str"/>
      <c r="CA505" s="37" t="str"/>
      <c r="CB505" s="37" t="str"/>
      <c r="CC505" s="37" t="str"/>
      <c r="CD505" s="37" t="str"/>
      <c r="CE505" s="37" t="str"/>
      <c r="CF505" s="37" t="str"/>
      <c r="CG505" s="37" t="str"/>
      <c r="CH505" s="37" t="str"/>
      <c r="CI505" s="37" t="str"/>
      <c r="CJ505" s="37" t="str"/>
      <c r="CK505" s="37" t="str"/>
      <c r="CL505" s="37" t="str"/>
      <c r="CM505" s="37" t="str"/>
      <c r="CN505" s="37" t="str"/>
      <c r="CO505" s="37" t="str"/>
      <c r="CP505" s="37" t="str"/>
      <c r="CQ505" s="37" t="str"/>
      <c r="CR505" s="37" t="str"/>
      <c r="CS505" s="37" t="str"/>
      <c r="CT505" s="37" t="str"/>
      <c r="CU505" s="37" t="str"/>
      <c r="CV505" s="37" t="str"/>
      <c r="CW505" s="37" t="str"/>
      <c r="CX505" s="37" t="str"/>
      <c r="CY505" s="37" t="str"/>
      <c r="CZ505" s="37" t="str"/>
      <c r="DA505" s="37" t="str"/>
      <c r="DB505" s="37" t="str"/>
      <c r="DC505" s="37" t="str"/>
      <c r="DD505" s="37" t="str"/>
      <c r="DE505" s="37" t="str"/>
      <c r="DF505" s="37" t="str"/>
      <c r="DG505" s="37" t="str"/>
      <c r="DH505" s="37" t="str"/>
      <c r="DI505" s="37" t="str"/>
      <c r="DJ505" s="37" t="str"/>
      <c r="DK505" s="37" t="str"/>
      <c r="DL505" s="37" t="str"/>
      <c r="DM505" s="37" t="str"/>
      <c r="DN505" s="37" t="str"/>
      <c r="DO505" s="37" t="str"/>
      <c r="DP505" s="37" t="str"/>
      <c r="DQ505" s="37" t="str"/>
      <c r="DR505" s="37" t="str"/>
      <c r="DS505" s="37" t="str"/>
      <c r="DT505" s="37" t="str"/>
      <c r="DU505" s="37" t="str"/>
      <c r="DV505" s="37" t="str"/>
      <c r="DW505" s="37" t="str"/>
      <c r="DX505" s="37" t="str"/>
      <c r="DY505" s="37" t="str"/>
      <c r="DZ505" s="37" t="str"/>
      <c r="EA505" s="37" t="str"/>
      <c r="EB505" s="37" t="str"/>
      <c r="EC505" s="37" t="str"/>
      <c r="ED505" s="37" t="str"/>
      <c r="EE505" s="37" t="str"/>
      <c r="EF505" s="37" t="str"/>
      <c r="EG505" s="37" t="str"/>
      <c r="EH505" s="37" t="str"/>
      <c r="EI505" s="37" t="str"/>
      <c r="EJ505" s="37" t="str"/>
      <c r="EK505" s="37" t="str"/>
      <c r="EL505" s="37" t="str"/>
      <c r="EM505" s="37" t="str"/>
    </row>
    <row r="506">
      <c r="B506" s="37" t="str"/>
      <c r="C506" s="37" t="str"/>
      <c r="D506" s="37" t="str"/>
      <c r="E506" s="37" t="str"/>
      <c r="F506" s="37" t="str"/>
      <c r="G506" s="37" t="str"/>
      <c r="H506" s="37" t="str"/>
      <c r="I506" s="37" t="str"/>
      <c r="J506" s="37" t="str"/>
      <c r="K506" s="37" t="str"/>
      <c r="L506" s="37" t="str"/>
      <c r="M506" s="37" t="str"/>
      <c r="N506" s="37" t="str"/>
      <c r="O506" s="37" t="str"/>
      <c r="P506" s="37" t="str"/>
      <c r="Q506" s="37" t="str"/>
      <c r="R506" s="37" t="str"/>
      <c r="S506" s="37" t="str"/>
      <c r="T506" s="37" t="str"/>
      <c r="U506" s="37" t="str"/>
      <c r="V506" s="37" t="str"/>
      <c r="W506" s="37" t="str"/>
      <c r="X506" s="37" t="str"/>
      <c r="Y506" s="37" t="str"/>
      <c r="Z506" s="37" t="str"/>
      <c r="AA506" s="37" t="str"/>
      <c r="AB506" s="37" t="str"/>
      <c r="AC506" s="37" t="str"/>
      <c r="AD506" s="37" t="str"/>
      <c r="AE506" s="37" t="str"/>
      <c r="AF506" s="37" t="str"/>
      <c r="AG506" s="37" t="str"/>
      <c r="AH506" s="37" t="str"/>
      <c r="AI506" s="37" t="str"/>
      <c r="AJ506" s="37" t="str"/>
      <c r="AK506" s="37" t="str"/>
      <c r="AL506" s="37" t="str"/>
      <c r="AM506" s="37" t="str"/>
      <c r="AN506" s="37" t="str"/>
      <c r="AO506" s="37" t="str"/>
      <c r="AP506" s="37" t="str"/>
      <c r="AQ506" s="37" t="str"/>
      <c r="AR506" s="37" t="str"/>
      <c r="AS506" s="37" t="str"/>
      <c r="AT506" s="37" t="str"/>
      <c r="AU506" s="37" t="str"/>
      <c r="AV506" s="37" t="str"/>
      <c r="AW506" s="37" t="str"/>
      <c r="AX506" s="37" t="str"/>
      <c r="AY506" s="37" t="str"/>
      <c r="AZ506" s="37" t="str"/>
      <c r="BA506" s="37" t="str"/>
      <c r="BB506" s="37" t="str"/>
      <c r="BC506" s="37" t="str"/>
      <c r="BD506" s="37" t="str"/>
      <c r="BE506" s="37" t="str"/>
      <c r="BF506" s="37" t="str"/>
      <c r="BG506" s="37" t="str"/>
      <c r="BH506" s="37" t="str"/>
      <c r="BI506" s="37" t="str"/>
      <c r="BJ506" s="37" t="str"/>
      <c r="BK506" s="37" t="str"/>
      <c r="BL506" s="37" t="str"/>
      <c r="BM506" s="37" t="str"/>
      <c r="BN506" s="37" t="str"/>
      <c r="BO506" s="37" t="str"/>
      <c r="BP506" s="37" t="str"/>
      <c r="BQ506" s="37" t="str"/>
      <c r="BR506" s="37" t="str"/>
      <c r="BS506" s="37" t="str"/>
      <c r="BT506" s="37" t="str"/>
      <c r="BU506" s="37" t="str"/>
      <c r="BV506" s="37" t="str"/>
      <c r="BW506" s="37" t="str"/>
      <c r="BX506" s="37" t="str"/>
      <c r="BY506" s="37" t="str"/>
      <c r="BZ506" s="37" t="str"/>
      <c r="CA506" s="37" t="str"/>
      <c r="CB506" s="37" t="str"/>
      <c r="CC506" s="37" t="str"/>
      <c r="CD506" s="37" t="str"/>
      <c r="CE506" s="37" t="str"/>
      <c r="CF506" s="37" t="str"/>
      <c r="CG506" s="37" t="str"/>
      <c r="CH506" s="37" t="str"/>
      <c r="CI506" s="37" t="str"/>
      <c r="CJ506" s="37" t="str"/>
      <c r="CK506" s="37" t="str"/>
      <c r="CL506" s="37" t="str"/>
      <c r="CM506" s="37" t="str"/>
      <c r="CN506" s="37" t="str"/>
      <c r="CO506" s="37" t="str"/>
      <c r="CP506" s="37" t="str"/>
      <c r="CQ506" s="37" t="str"/>
      <c r="CR506" s="37" t="str"/>
      <c r="CS506" s="37" t="str"/>
      <c r="CT506" s="37" t="str"/>
      <c r="CU506" s="37" t="str"/>
      <c r="CV506" s="37" t="str"/>
      <c r="CW506" s="37" t="str"/>
      <c r="CX506" s="37" t="str"/>
      <c r="CY506" s="37" t="str"/>
      <c r="CZ506" s="37" t="str"/>
      <c r="DA506" s="37" t="str"/>
      <c r="DB506" s="37" t="str"/>
      <c r="DC506" s="37" t="str"/>
      <c r="DD506" s="37" t="str"/>
      <c r="DE506" s="37" t="str"/>
      <c r="DF506" s="37" t="str"/>
      <c r="DG506" s="37" t="str"/>
      <c r="DH506" s="37" t="str"/>
      <c r="DI506" s="37" t="str"/>
      <c r="DJ506" s="37" t="str"/>
      <c r="DK506" s="37" t="str"/>
      <c r="DL506" s="37" t="str"/>
      <c r="DM506" s="37" t="str"/>
      <c r="DN506" s="37" t="str"/>
      <c r="DO506" s="37" t="str"/>
      <c r="DP506" s="37" t="str"/>
      <c r="DQ506" s="37" t="str"/>
      <c r="DR506" s="37" t="str"/>
      <c r="DS506" s="37" t="str"/>
      <c r="DT506" s="37" t="str"/>
      <c r="DU506" s="37" t="str"/>
      <c r="DV506" s="37" t="str"/>
      <c r="DW506" s="37" t="str"/>
      <c r="DX506" s="37" t="str"/>
      <c r="DY506" s="37" t="str"/>
      <c r="DZ506" s="37" t="str"/>
      <c r="EA506" s="37" t="str"/>
      <c r="EB506" s="37" t="str"/>
      <c r="EC506" s="37" t="str"/>
      <c r="ED506" s="37" t="str"/>
      <c r="EE506" s="37" t="str"/>
      <c r="EF506" s="37" t="str"/>
      <c r="EG506" s="37" t="str"/>
      <c r="EH506" s="37" t="str"/>
      <c r="EI506" s="37" t="str"/>
      <c r="EJ506" s="37" t="str"/>
      <c r="EK506" s="37" t="str"/>
      <c r="EL506" s="37" t="str"/>
      <c r="EM506" s="37" t="str"/>
    </row>
    <row r="507">
      <c r="B507" s="37" t="str"/>
      <c r="C507" s="37" t="str"/>
      <c r="D507" s="37" t="str"/>
      <c r="E507" s="37" t="str"/>
      <c r="F507" s="37" t="str"/>
      <c r="G507" s="37" t="str"/>
      <c r="H507" s="37" t="str"/>
      <c r="I507" s="37" t="str"/>
      <c r="J507" s="37" t="str"/>
      <c r="K507" s="37" t="str"/>
      <c r="L507" s="37" t="str"/>
      <c r="M507" s="37" t="str"/>
      <c r="N507" s="37" t="str"/>
      <c r="O507" s="37" t="str"/>
      <c r="P507" s="37" t="str"/>
      <c r="Q507" s="37" t="str"/>
      <c r="R507" s="37" t="str"/>
      <c r="S507" s="37" t="str"/>
      <c r="T507" s="37" t="str"/>
      <c r="U507" s="37" t="str"/>
      <c r="V507" s="37" t="str"/>
      <c r="W507" s="37" t="str"/>
      <c r="X507" s="37" t="str"/>
      <c r="Y507" s="37" t="str"/>
      <c r="Z507" s="37" t="str"/>
      <c r="AA507" s="37" t="str"/>
      <c r="AB507" s="37" t="str"/>
      <c r="AC507" s="37" t="str"/>
      <c r="AD507" s="37" t="str"/>
      <c r="AE507" s="37" t="str"/>
      <c r="AF507" s="37" t="str"/>
      <c r="AG507" s="37" t="str"/>
      <c r="AH507" s="37" t="str"/>
      <c r="AI507" s="37" t="str"/>
      <c r="AJ507" s="37" t="str"/>
      <c r="AK507" s="37" t="str"/>
      <c r="AL507" s="37" t="str"/>
      <c r="AM507" s="37" t="str"/>
      <c r="AN507" s="37" t="str"/>
      <c r="AO507" s="37" t="str"/>
      <c r="AP507" s="37" t="str"/>
      <c r="AQ507" s="37" t="str"/>
      <c r="AR507" s="37" t="str"/>
      <c r="AS507" s="37" t="str"/>
      <c r="AT507" s="37" t="str"/>
      <c r="AU507" s="37" t="str"/>
      <c r="AV507" s="37" t="str"/>
      <c r="AW507" s="37" t="str"/>
      <c r="AX507" s="37" t="str"/>
      <c r="AY507" s="37" t="str"/>
      <c r="AZ507" s="37" t="str"/>
      <c r="BA507" s="37" t="str"/>
      <c r="BB507" s="37" t="str"/>
      <c r="BC507" s="37" t="str"/>
      <c r="BD507" s="37" t="str"/>
      <c r="BE507" s="37" t="str"/>
      <c r="BF507" s="37" t="str"/>
      <c r="BG507" s="37" t="str"/>
      <c r="BH507" s="37" t="str"/>
      <c r="BI507" s="37" t="str"/>
      <c r="BJ507" s="37" t="str"/>
      <c r="BK507" s="37" t="str"/>
      <c r="BL507" s="37" t="str"/>
      <c r="BM507" s="37" t="str"/>
      <c r="BN507" s="37" t="str"/>
      <c r="BO507" s="37" t="str"/>
      <c r="BP507" s="37" t="str"/>
      <c r="BQ507" s="37" t="str"/>
      <c r="BR507" s="37" t="str"/>
      <c r="BS507" s="37" t="str"/>
      <c r="BT507" s="37" t="str"/>
      <c r="BU507" s="37" t="str"/>
      <c r="BV507" s="37" t="str"/>
      <c r="BW507" s="37" t="str"/>
      <c r="BX507" s="37" t="str"/>
      <c r="BY507" s="37" t="str"/>
      <c r="BZ507" s="37" t="str"/>
      <c r="CA507" s="37" t="str"/>
      <c r="CB507" s="37" t="str"/>
      <c r="CC507" s="37" t="str"/>
      <c r="CD507" s="37" t="str"/>
      <c r="CE507" s="37" t="str"/>
      <c r="CF507" s="37" t="str"/>
      <c r="CG507" s="37" t="str"/>
      <c r="CH507" s="37" t="str"/>
      <c r="CI507" s="37" t="str"/>
      <c r="CJ507" s="37" t="str"/>
      <c r="CK507" s="37" t="str"/>
      <c r="CL507" s="37" t="str"/>
      <c r="CM507" s="37" t="str"/>
      <c r="CN507" s="37" t="str"/>
      <c r="CO507" s="37" t="str"/>
      <c r="CP507" s="37" t="str"/>
      <c r="CQ507" s="37" t="str"/>
      <c r="CR507" s="37" t="str"/>
      <c r="CS507" s="37" t="str"/>
      <c r="CT507" s="37" t="str"/>
      <c r="CU507" s="37" t="str"/>
      <c r="CV507" s="37" t="str"/>
      <c r="CW507" s="37" t="str"/>
      <c r="CX507" s="37" t="str"/>
      <c r="CY507" s="37" t="str"/>
      <c r="CZ507" s="37" t="str"/>
      <c r="DA507" s="37" t="str"/>
      <c r="DB507" s="37" t="str"/>
      <c r="DC507" s="37" t="str"/>
      <c r="DD507" s="37" t="str"/>
      <c r="DE507" s="37" t="str"/>
      <c r="DF507" s="37" t="str"/>
      <c r="DG507" s="37" t="str"/>
      <c r="DH507" s="37" t="str"/>
      <c r="DI507" s="37" t="str"/>
      <c r="DJ507" s="37" t="str"/>
      <c r="DK507" s="37" t="str"/>
      <c r="DL507" s="37" t="str"/>
      <c r="DM507" s="37" t="str"/>
      <c r="DN507" s="37" t="str"/>
      <c r="DO507" s="37" t="str"/>
      <c r="DP507" s="37" t="str"/>
      <c r="DQ507" s="37" t="str"/>
      <c r="DR507" s="37" t="str"/>
      <c r="DS507" s="37" t="str"/>
      <c r="DT507" s="37" t="str"/>
      <c r="DU507" s="37" t="str"/>
      <c r="DV507" s="37" t="str"/>
      <c r="DW507" s="37" t="str"/>
      <c r="DX507" s="37" t="str"/>
      <c r="DY507" s="37" t="str"/>
      <c r="DZ507" s="37" t="str"/>
      <c r="EA507" s="37" t="str"/>
      <c r="EB507" s="37" t="str"/>
      <c r="EC507" s="37" t="str"/>
      <c r="ED507" s="37" t="str"/>
      <c r="EE507" s="37" t="str"/>
      <c r="EF507" s="37" t="str"/>
      <c r="EG507" s="37" t="str"/>
      <c r="EH507" s="37" t="str"/>
      <c r="EI507" s="37" t="str"/>
      <c r="EJ507" s="37" t="str"/>
      <c r="EK507" s="37" t="str"/>
      <c r="EL507" s="37" t="str"/>
      <c r="EM507" s="37" t="str"/>
    </row>
  </sheetData>
  <sheetProtection selectLockedCells="0" selectUnlockedCells="0" sheet="1" objects="1" insertRows="1" insertHyperlinks="1" autoFilter="1" scenarios="1" formatColumns="1" deleteColumns="1" insertColumns="1" pivotTables="1" deleteRows="1" formatCells="1" formatRows="1" sort="1" password="9668"/>
  <mergeCells count="9">
    <mergeCell ref="AL2:AO2"/>
    <mergeCell ref="AP2:AS2"/>
    <mergeCell ref="BO2:EM2"/>
    <mergeCell ref="U2:Z2"/>
    <mergeCell ref="R2:T2"/>
    <mergeCell ref="B2:I2"/>
    <mergeCell ref="AA2:AK2"/>
    <mergeCell ref="AT2:BN2"/>
    <mergeCell ref="J2:Q2"/>
  </mergeCells>
  <dataValidations count="9">
    <dataValidation sqref="CR4:CX4" showDropDown="0" showInputMessage="1" showErrorMessage="1" allowBlank="1" promptTitle="Class Specific Child Question" prompt="This Question is directly related to the tag &quot;Battery or Batteries Included Your answer to the related question may influence which answers are accepted here."/>
    <dataValidation sqref="DL4:DN4" showDropDown="0" showInputMessage="1" showErrorMessage="1" allowBlank="1" promptTitle="Class Specific Child Question" prompt="This Question is directly related to the tag &quot;Composite Wood Product (CWP) Your answer to the related question may influence which answers are accepted here."/>
    <dataValidation sqref="DR4" showDropDown="0" showInputMessage="1" showErrorMessage="1" allowBlank="1" promptTitle="Class Specific Child Question" prompt="This Question is directly related to the tag &quot;Canada Product Restriction Your answer to the related question may influence which answers are accepted here."/>
    <dataValidation sqref="DU4:DX4" showDropDown="0" showInputMessage="1" showErrorMessage="1" allowBlank="1" promptTitle="Class Specific Child Question" prompt="This Question is directly related to the tag &quot;Hazardous Material / Dangerous Goods Your answer to the related question may influence which answers are accepted here."/>
    <dataValidation sqref="EJ4" showDropDown="0" showInputMessage="1" showErrorMessage="1" allowBlank="1" promptTitle="Class Specific Child Question" prompt="This Question is directly related to the tag &quot;Commercial Warranty Your answer to the related question may influence which answers are accepted here."/>
    <dataValidation sqref="H7 U7:Z7 AI7 AZ7 BE7 BJ7" showDropDown="0" showInputMessage="1" showErrorMessage="1" allowBlank="0" errorTitle="Invalid Text" error="The value provided is not a valid Text."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S7:T7 AD7 AL7:AO7 CC7 EB7:EE7" showDropDown="0" showInputMessage="1" showErrorMessage="1" allowBlank="0" errorTitle="Invalid Number" error="The value provided is not a valid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A7:AC7 DH7" showDropDown="0" showInputMessage="1" showErrorMessage="1" allowBlank="0" errorTitle="Invalid Whole Number" error="The value provided is not a valid Whole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R7 BA7:BB7 BF7:BG7 BK7:BL7 BQ7:BR7 BT7:BV7 CB7 CD7 CJ7 CL7:CM7 CZ7:DC7 DG7 DR7 DU7 EH7 EM7" showDropDown="0" showInputMessage="1" showErrorMessage="1" allowBlank="1" prompt="If all products in this class consistently have the same answer, you can set a default value to apply automatically. For any exceptions, you can modify the answer for specific products without changing the default."/>
  </dataValidations>
  <hyperlinks>
    <hyperlink ref="D6" location="'Valid Values'!A1" display="Select"/>
    <hyperlink ref="J6" location="'Valid Values'!B1" display="Select"/>
    <hyperlink ref="L6" location="'Valid Values'!C1" display="Select"/>
    <hyperlink ref="N6" location="'Valid Values'!C1" display="Select"/>
    <hyperlink ref="P6" location="'Valid Values'!C1" display="Select"/>
    <hyperlink ref="AE6" location="'Valid Values'!D1" display="Select"/>
    <hyperlink ref="AF6" location="'Valid Values'!E1" display="Select"/>
    <hyperlink ref="AG6" location="'Valid Values'!F1" display="Select"/>
    <hyperlink ref="AH6" location="'Valid Values'!G1" display="Select"/>
    <hyperlink ref="AQ6" location="'Valid Values'!H1" display="Select"/>
    <hyperlink ref="AR6" location="'Valid Values'!I1" display="Please choose one or more from the following, using a semicolon (;) to separate each value: Cancer; Developmental"/>
    <hyperlink ref="AS6" location="'Valid Values'!J1" display="Select"/>
    <hyperlink ref="BA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B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C6" location="'Valid Values'!M1" display="Select"/>
    <hyperlink ref="BD6" location="'Valid Values'!N1" display="Select"/>
    <hyperlink ref="BF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G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H6" location="'Valid Values'!M1" display="Select"/>
    <hyperlink ref="BI6" location="'Valid Values'!N1" display="Select"/>
    <hyperlink ref="BK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L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M6" location="'Valid Values'!M1" display="Select"/>
    <hyperlink ref="BN6" location="'Valid Values'!N1" display="Select"/>
    <hyperlink ref="BO6" location="'Valid Values'!O1" display="Select"/>
    <hyperlink ref="BQ6" location="'Valid Values'!P1" display="Please choose one or more from the following, using a semicolon (;) to separate each value: Round; Pentagonal; Wedge; Half Moon; Hexagonal; Octagonal; Oval; Rectangular; Semi-Circle; Trapezoidal; Circular; Square; Triangular; Specialty; Half-Round; Corner; Free Form; Unavailable"/>
    <hyperlink ref="BR6" location="'Valid Values'!Q1" display="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
    <hyperlink ref="BT6" location="'Valid Values'!R1" display="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
    <hyperlink ref="BU6" location="'Valid Values'!S1" display="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
    <hyperlink ref="BV6" location="'Valid Values'!T1" display="Please choose one or more from the following, using a semicolon (;) to separate each value: No Natural Variation; Natural Wood Grain Color Variation; Weathered Steel; Wood Knots; Natural Stone Color Variation; Unavailable"/>
    <hyperlink ref="BZ6" location="'Valid Values'!U1" display="Select"/>
    <hyperlink ref="CB6" location="'Valid Values'!V1" display="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
    <hyperlink ref="CD6" location="'Valid Values'!W1" display="Please choose one or more from the following, using a semicolon (;) to separate each value: Non Residential Use; Residential Use"/>
    <hyperlink ref="CJ6" location="'Valid Values'!X1" display="Please choose one or more from the following, using a semicolon (;) to separate each value: Traditional; Mosaic; Curved; Wood; Pent; Flat; No Decal/Laminate Design; Glass; Granite; Concrete; Marble; Stone; Unavailable; Does Not Apply"/>
    <hyperlink ref="CL6" location="'Valid Values'!Y1" display="Please choose one or more from the following, using a semicolon (;) to separate each value: Single; Nesting Tables; Bunching Tables; Does Not Apply"/>
    <hyperlink ref="CM6" location="'Valid Values'!Z1" display="Please choose one or more from the following, using a semicolon (;) to separate each value: Made in USA; Made in USA of Imported Materials; Product of Canada; Made In Canada; Does Not Apply"/>
    <hyperlink ref="CO6" location="'Valid Values'!AA1" display="Select"/>
    <hyperlink ref="CR6" location="'Valid Values'!AB1" display="Select"/>
    <hyperlink ref="CS6" location="'Valid Values'!AC1" display="Select"/>
    <hyperlink ref="CT6" location="'Valid Values'!AD1" display="Select"/>
    <hyperlink ref="CU6" location="'Valid Values'!AE1" display="Select"/>
    <hyperlink ref="CV6" location="'Valid Values'!AF1" display="Select"/>
    <hyperlink ref="CW6" location="'Valid Values'!AG1" display="Select"/>
    <hyperlink ref="CX6" location="'Valid Values'!AH1" display="Select"/>
    <hyperlink ref="CZ6" location="'Valid Values'!AI1" display="Please choose one or more from the following, using a semicolon (;) to separate each value: Bun Feet; Fluted; Cabriole Legs; Straight legs; Ball Feet; Queen Ann; Scroll; Sled; Squared Legs; Turned Legs; Block Feet; X-leg; Solid; Bracket Legs; Unavailable; Does Not Apply"/>
    <hyperlink ref="DA6" location="'Valid Values'!AJ1" display="Please choose one or more from the following, using a semicolon (;) to separate each value: Black; Clear; Gold; Navy; Gray; Green; Purple; Teal; Brown; Orange; Yellow; Blue; Beige; Red; Silver; White; Ivory; Tan; Cream; Pink; Does Not Apply"/>
    <hyperlink ref="DB6" location="'Valid Values'!AK1" display="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
    <hyperlink ref="DC6" location="'Valid Values'!AL1" display="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
    <hyperlink ref="DG6" location="'Valid Values'!AM1" display="Please choose one or more from the following, using a semicolon (;) to separate each value: No Durability Features; Stain Resistant; Scratch Resistant; Does Not Apply"/>
    <hyperlink ref="DI6" location="'Valid Values'!AN1" display="Select"/>
    <hyperlink ref="DL6" location="'Valid Values'!AO1" display="Select"/>
    <hyperlink ref="DM6" location="'Valid Values'!AP1" display="Select"/>
    <hyperlink ref="DN6" location="'Valid Values'!AQ1" display="Select"/>
    <hyperlink ref="DO6" location="'Valid Values'!AR1" display="Select"/>
    <hyperlink ref="DP6" location="'Valid Values'!AS1" display="Select"/>
    <hyperlink ref="DR6" location="'Valid Values'!AT1" display="Please choose one or more from the following, using a semicolon (;) to separate each value: Dual Language; Distribution Conflict; Logistics; Does Not Apply"/>
    <hyperlink ref="DU6" location="'Valid Values'!AU1" display="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
    <hyperlink ref="DV6" location="'Valid Values'!AV1" display="Select"/>
    <hyperlink ref="DW6" location="'Valid Values'!AW1" display="Select"/>
    <hyperlink ref="DX6" location="'Valid Values'!AX1" display="Select"/>
    <hyperlink ref="DY6" location="'Valid Values'!AY1" display="Select"/>
    <hyperlink ref="EA6" location="'Valid Values'!AZ1" display="Select"/>
    <hyperlink ref="EG6" location="'Valid Values'!BA1" display="Select"/>
    <hyperlink ref="EH6" location="'Valid Values'!BB1" display="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
    <hyperlink ref="EJ6" location="'Valid Values'!BC1" display="Select"/>
    <hyperlink ref="EL6" location="'Valid Values'!BD1" display="Select"/>
    <hyperlink ref="EM6" location="'Valid Values'!BE1" display="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
  </hyperlinks>
  <pageMargins left="0.7" right="0.7" top="0.75" bottom="0.75" header="0.3" footer="0.3"/>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EM507"/>
  <sheetViews>
    <sheetView topLeftCell="A2" workbookViewId="0">
      <selection activeCell="A1" sqref="A1"/>
    </sheetView>
  </sheetViews>
  <sheetFormatPr baseColWidth="8" defaultColWidth="9" defaultRowHeight="13.5"/>
  <cols>
    <col width="25.75" customWidth="1" style="37" min="2" max="2"/>
    <col width="30.75" customWidth="1" style="37" min="3" max="3"/>
    <col width="10.75" customWidth="1" style="37" min="4" max="4"/>
    <col width="29.75" customWidth="1" style="37" min="5" max="5"/>
    <col width="27.75" customWidth="1" style="37" min="6" max="6"/>
    <col width="17.75" customWidth="1" style="37" min="7" max="7"/>
    <col width="20.75" customWidth="1" style="37" min="8" max="8"/>
    <col width="29.75" customWidth="1" style="37" min="9" max="9"/>
    <col width="17.75" customWidth="1" style="37" min="10" max="10"/>
    <col width="23.75" customWidth="1" style="37" min="11" max="12"/>
    <col width="37.75" customWidth="1" style="37" min="13" max="13"/>
    <col width="23.75" customWidth="1" style="37" min="14" max="14"/>
    <col width="37.75" customWidth="1" style="37" min="15" max="15"/>
    <col width="23.75" customWidth="1" style="37" min="16" max="16"/>
    <col width="37.75" customWidth="1" style="37" min="17" max="17"/>
    <col width="14.75" customWidth="1" style="37" min="18" max="18"/>
    <col width="29.75" customWidth="1" style="37" min="19" max="19"/>
    <col width="40.75" customWidth="1" style="37" min="20" max="20"/>
    <col width="19.75" customWidth="1" style="37" min="21" max="21"/>
    <col width="21.75" customWidth="1" style="37" min="22" max="26"/>
    <col width="27.75" customWidth="1" style="37" min="27" max="27"/>
    <col width="30.75" customWidth="1" style="37" min="28" max="28"/>
    <col width="25.75" customWidth="1" style="37" min="29" max="29"/>
    <col width="19.75" customWidth="1" style="37" min="30" max="30"/>
    <col width="14.75" customWidth="1" style="37" min="31" max="31"/>
    <col width="18.75" customWidth="1" style="37" min="32" max="32"/>
    <col width="14.75" customWidth="1" style="37" min="33" max="33"/>
    <col width="26.75" customWidth="1" style="37" min="34" max="34"/>
    <col width="33.75" customWidth="1" style="37" min="35" max="35"/>
    <col width="14.75" customWidth="1" style="37" min="36" max="36"/>
    <col width="20.75" customWidth="1" style="37" min="37" max="39"/>
    <col width="19.75" customWidth="1" style="37" min="40" max="41"/>
    <col width="21.75" customWidth="1" style="37" min="42" max="42"/>
    <col width="15.75" customWidth="1" style="37" min="43" max="44"/>
    <col width="28.75" customWidth="1" style="37" min="45" max="45"/>
    <col width="29.75" customWidth="1" style="37" min="46" max="51"/>
    <col width="32.75" customWidth="1" style="37" min="52" max="52"/>
    <col width="20.75" customWidth="1" style="37" min="53" max="53"/>
    <col width="26.75" customWidth="1" style="37" min="54" max="54"/>
    <col width="22.75" customWidth="1" style="37" min="55" max="55"/>
    <col width="24.75" customWidth="1" style="37" min="56" max="56"/>
    <col width="32.75" customWidth="1" style="37" min="57" max="57"/>
    <col width="20.75" customWidth="1" style="37" min="58" max="58"/>
    <col width="26.75" customWidth="1" style="37" min="59" max="59"/>
    <col width="22.75" customWidth="1" style="37" min="60" max="60"/>
    <col width="24.75" customWidth="1" style="37" min="61" max="61"/>
    <col width="32.75" customWidth="1" style="37" min="62" max="62"/>
    <col width="20.75" customWidth="1" style="37" min="63" max="63"/>
    <col width="26.75" customWidth="1" style="37" min="64" max="64"/>
    <col width="22.75" customWidth="1" style="37" min="65" max="65"/>
    <col width="24.75" customWidth="1" style="37" min="66" max="66"/>
    <col width="17.75" customWidth="1" style="37" min="67" max="67"/>
    <col width="22.75" customWidth="1" style="37" min="68" max="68"/>
    <col width="20.75" customWidth="1" style="37" min="69" max="69"/>
    <col width="14.75" customWidth="1" style="37" min="70" max="70"/>
    <col width="26.75" customWidth="1" style="37" min="71" max="71"/>
    <col width="17.75" customWidth="1" style="37" min="72" max="72"/>
    <col width="18.75" customWidth="1" style="37" min="73" max="73"/>
    <col width="27.75" customWidth="1" style="37" min="74" max="74"/>
    <col width="16.75" customWidth="1" style="37" min="75" max="75"/>
    <col width="17.75" customWidth="1" style="37" min="76" max="76"/>
    <col width="13.75" customWidth="1" style="37" min="77" max="77"/>
    <col width="20.75" customWidth="1" style="37" min="78" max="78"/>
    <col width="30.75" customWidth="1" style="37" min="79" max="79"/>
    <col width="32.75" customWidth="1" style="37" min="80" max="80"/>
    <col width="20.75" customWidth="1" style="37" min="81" max="81"/>
    <col width="39.75" customWidth="1" style="37" min="82" max="82"/>
    <col width="12.75" customWidth="1" style="37" min="83" max="83"/>
    <col width="21.75" customWidth="1" style="37" min="84" max="86"/>
    <col width="22.75" customWidth="1" style="37" min="87" max="87"/>
    <col width="26.75" customWidth="1" style="37" min="88" max="88"/>
    <col width="19.75" customWidth="1" style="37" min="89" max="89"/>
    <col width="13.75" customWidth="1" style="37" min="90" max="90"/>
    <col width="43.75" customWidth="1" style="37" min="91" max="91"/>
    <col width="18.75" customWidth="1" style="37" min="92" max="92"/>
    <col width="29.75" customWidth="1" style="37" min="93" max="93"/>
    <col width="20.75" customWidth="1" style="37" min="94" max="94"/>
    <col width="34.75" customWidth="1" style="37" min="95" max="95"/>
    <col width="24.75" customWidth="1" style="37" min="96" max="96"/>
    <col width="17.75" customWidth="1" style="37" min="97" max="97"/>
    <col width="24.75" customWidth="1" style="37" min="98" max="98"/>
    <col width="21.75" customWidth="1" style="37" min="99" max="99"/>
    <col width="20.75" customWidth="1" style="37" min="100" max="100"/>
    <col width="35.75" customWidth="1" style="37" min="101" max="101"/>
    <col width="30.75" customWidth="1" style="37" min="102" max="102"/>
    <col width="15.75" customWidth="1" style="37" min="103" max="105"/>
    <col width="17.75" customWidth="1" style="37" min="106" max="106"/>
    <col width="20.75" customWidth="1" style="37" min="107" max="108"/>
    <col width="21.75" customWidth="1" style="37" min="109" max="110"/>
    <col width="15.75" customWidth="1" style="37" min="111" max="111"/>
    <col width="30.75" customWidth="1" style="37" min="112" max="112"/>
    <col width="44.75" customWidth="1" style="37" min="113" max="113"/>
    <col width="18.75" customWidth="1" style="37" min="114" max="114"/>
    <col width="33.75" customWidth="1" style="37" min="115" max="115"/>
    <col width="53.75" customWidth="1" style="37" min="116" max="117"/>
    <col width="21.75" customWidth="1" style="37" min="118" max="118"/>
    <col width="30.75" customWidth="1" style="37" min="119" max="119"/>
    <col width="64.75" customWidth="1" style="37" min="120" max="120"/>
    <col width="31.75" customWidth="1" style="37" min="121" max="121"/>
    <col width="27.75" customWidth="1" style="37" min="122" max="122"/>
    <col width="20.75" customWidth="1" style="37" min="123" max="123"/>
    <col width="41.75" customWidth="1" style="37" min="124" max="124"/>
    <col width="20.75" customWidth="1" style="37" min="125" max="125"/>
    <col width="21.75" customWidth="1" style="37" min="126" max="126"/>
    <col width="18.75" customWidth="1" style="37" min="127" max="127"/>
    <col width="30.75" customWidth="1" style="37" min="128" max="128"/>
    <col width="19.75" customWidth="1" style="37" min="129" max="129"/>
    <col width="79.75" customWidth="1" style="37" min="130" max="130"/>
    <col width="30.75" customWidth="1" style="37" min="131" max="131"/>
    <col width="35.75" customWidth="1" style="37" min="132" max="132"/>
    <col width="33.75" customWidth="1" style="37" min="133" max="133"/>
    <col width="34.75" customWidth="1" style="37" min="134" max="134"/>
    <col width="27.75" customWidth="1" style="37" min="135" max="135"/>
    <col width="22.75" customWidth="1" style="37" min="136" max="137"/>
    <col width="45.75" customWidth="1" style="37" min="138" max="138"/>
    <col width="24.75" customWidth="1" style="37" min="139" max="139"/>
    <col width="31.75" customWidth="1" style="37" min="140" max="140"/>
    <col width="21.75" customWidth="1" style="37" min="141" max="141"/>
    <col width="29.75" customWidth="1" style="37" min="142" max="142"/>
    <col width="20.75" customWidth="1" style="37" min="143" max="143"/>
  </cols>
  <sheetData>
    <row r="1" hidden="1">
      <c r="B1" s="37" t="inlineStr">
        <is>
          <t>core::supplierPartNumber</t>
        </is>
      </c>
      <c r="C1" s="37" t="inlineStr">
        <is>
          <t>core::amazonStandardIdentificationNumber</t>
        </is>
      </c>
      <c r="D1" s="37" t="inlineStr">
        <is>
          <t>core::manufacturerId</t>
        </is>
      </c>
      <c r="E1" s="37" t="inlineStr">
        <is>
          <t>core::manufacturerPartNumber</t>
        </is>
      </c>
      <c r="F1" s="37" t="inlineStr">
        <is>
          <t>core::universalProductCode</t>
        </is>
      </c>
      <c r="G1" s="37" t="inlineStr">
        <is>
          <t>core::productName</t>
        </is>
      </c>
      <c r="H1" s="37" t="inlineStr">
        <is>
          <t>core::collectionName</t>
        </is>
      </c>
      <c r="I1" s="37" t="inlineStr">
        <is>
          <t>core::manufacturerProductUrl</t>
        </is>
      </c>
      <c r="J1" s="37" t="inlineStr">
        <is>
          <t>variantGrouping::variantType</t>
        </is>
      </c>
      <c r="K1" s="37" t="inlineStr">
        <is>
          <t>variantGrouping::groupReferenceId</t>
        </is>
      </c>
      <c r="L1" s="37" t="inlineStr">
        <is>
          <t>variantGrouping::variantGrouping</t>
        </is>
      </c>
      <c r="M1" s="37" t="inlineStr">
        <is>
          <t>variantGrouping::variantAttributeNameOnSite</t>
        </is>
      </c>
      <c r="N1" s="37" t="inlineStr">
        <is>
          <t>variantGrouping::variantGrouping</t>
        </is>
      </c>
      <c r="O1" s="37" t="inlineStr">
        <is>
          <t>variantGrouping::variantAttributeNameOnSite</t>
        </is>
      </c>
      <c r="P1" s="37" t="inlineStr">
        <is>
          <t>variantGrouping::variantGrouping</t>
        </is>
      </c>
      <c r="Q1" s="37" t="inlineStr">
        <is>
          <t>variantGrouping::variantAttributeNameOnSite</t>
        </is>
      </c>
      <c r="R1" s="37" t="inlineStr">
        <is>
          <t>price::wholesalePrice</t>
        </is>
      </c>
      <c r="S1" s="37" t="inlineStr">
        <is>
          <t>price::minimumAdvertizedPrice</t>
        </is>
      </c>
      <c r="T1" s="37" t="inlineStr">
        <is>
          <t>price::manufacturerSuggestedRetailPrice</t>
        </is>
      </c>
      <c r="U1" s="37" t="inlineStr">
        <is>
          <t>featureDescription::romanceCopy</t>
        </is>
      </c>
      <c r="V1" s="37" t="inlineStr">
        <is>
          <t>featureDescription::genericFeatures</t>
        </is>
      </c>
      <c r="W1" s="37" t="inlineStr">
        <is>
          <t>featureDescription::genericFeatures</t>
        </is>
      </c>
      <c r="X1" s="37" t="inlineStr">
        <is>
          <t>featureDescription::genericFeatures</t>
        </is>
      </c>
      <c r="Y1" s="37" t="inlineStr">
        <is>
          <t>featureDescription::genericFeatures</t>
        </is>
      </c>
      <c r="Z1" s="37" t="inlineStr">
        <is>
          <t>featureDescription::genericFeatures</t>
        </is>
      </c>
      <c r="AA1" s="37" t="inlineStr">
        <is>
          <t>shippingAndFulfillment::minimumOrderQuantity</t>
        </is>
      </c>
      <c r="AB1" s="37" t="inlineStr">
        <is>
          <t>shippingAndFulfillment::forceQuantityMultiplier</t>
        </is>
      </c>
      <c r="AC1" s="37" t="inlineStr">
        <is>
          <t>shippingAndFulfillment::displaySetQuantity</t>
        </is>
      </c>
      <c r="AD1" s="37" t="inlineStr">
        <is>
          <t>shippingAndFulfillment::productWeight</t>
        </is>
      </c>
      <c r="AE1" s="37" t="inlineStr">
        <is>
          <t>shippingAndFulfillment::shipType</t>
        </is>
      </c>
      <c r="AF1" s="37" t="inlineStr">
        <is>
          <t>shippingAndFulfillment::freightClass</t>
        </is>
      </c>
      <c r="AG1" s="37" t="inlineStr">
        <is>
          <t>shippingAndFulfillment::leadTime</t>
        </is>
      </c>
      <c r="AH1" s="37" t="inlineStr">
        <is>
          <t>shippingAndFulfillment::replacementLeadTime</t>
        </is>
      </c>
      <c r="AI1" s="37" t="inlineStr">
        <is>
          <t>shippingAndFulfillment::nationalMotorFreightClass</t>
        </is>
      </c>
      <c r="AJ1" s="37" t="inlineStr">
        <is>
          <t>shippingAndFulfillment::flatPack</t>
        </is>
      </c>
      <c r="AK1" s="37" t="inlineStr">
        <is>
          <t>shippingAndFulfillment::shipPalletized</t>
        </is>
      </c>
      <c r="AL1" s="37" t="inlineStr">
        <is>
          <t>shippingAndFulfillment::weight</t>
        </is>
      </c>
      <c r="AM1" s="37" t="inlineStr">
        <is>
          <t>shippingAndFulfillment::height</t>
        </is>
      </c>
      <c r="AN1" s="37" t="inlineStr">
        <is>
          <t>shippingAndFulfillment::width</t>
        </is>
      </c>
      <c r="AO1" s="37" t="inlineStr">
        <is>
          <t>shippingAndFulfillment::depth</t>
        </is>
      </c>
      <c r="AP1" s="37" t="inlineStr">
        <is>
          <t>propSixtyFive::warningRequired</t>
        </is>
      </c>
      <c r="AQ1" s="37" t="inlineStr">
        <is>
          <t>propSixtyFive::chemicalId</t>
        </is>
      </c>
      <c r="AR1" s="37" t="inlineStr">
        <is>
          <t>propSixtyFive::toxicity</t>
        </is>
      </c>
      <c r="AS1" s="37" t="inlineStr">
        <is>
          <t>propSixtyFive::countryOfManufacturer</t>
        </is>
      </c>
      <c r="AT1" s="37" t="inlineStr">
        <is>
          <t>media::imageValue</t>
        </is>
      </c>
      <c r="AU1" s="37" t="inlineStr">
        <is>
          <t>media::imageValue</t>
        </is>
      </c>
      <c r="AV1" s="37" t="inlineStr">
        <is>
          <t>media::imageValue</t>
        </is>
      </c>
      <c r="AW1" s="37" t="inlineStr">
        <is>
          <t>media::imageValue</t>
        </is>
      </c>
      <c r="AX1" s="37" t="inlineStr">
        <is>
          <t>media::imageValue</t>
        </is>
      </c>
      <c r="AY1" s="37" t="inlineStr">
        <is>
          <t>media::videoValue</t>
        </is>
      </c>
      <c r="AZ1" s="37" t="inlineStr">
        <is>
          <t>media::documentValue</t>
        </is>
      </c>
      <c r="BA1" s="37" t="inlineStr">
        <is>
          <t>media::documentType</t>
        </is>
      </c>
      <c r="BB1" s="37" t="inlineStr">
        <is>
          <t>media::legalDocumentType</t>
        </is>
      </c>
      <c r="BC1" s="37" t="inlineStr">
        <is>
          <t>media::regionType</t>
        </is>
      </c>
      <c r="BD1" s="37" t="inlineStr">
        <is>
          <t>media::language</t>
        </is>
      </c>
      <c r="BE1" s="37" t="inlineStr">
        <is>
          <t>media::documentValue</t>
        </is>
      </c>
      <c r="BF1" s="37" t="inlineStr">
        <is>
          <t>media::documentType</t>
        </is>
      </c>
      <c r="BG1" s="37" t="inlineStr">
        <is>
          <t>media::legalDocumentType</t>
        </is>
      </c>
      <c r="BH1" s="37" t="inlineStr">
        <is>
          <t>media::regionType</t>
        </is>
      </c>
      <c r="BI1" s="37" t="inlineStr">
        <is>
          <t>media::language</t>
        </is>
      </c>
      <c r="BJ1" s="37" t="inlineStr">
        <is>
          <t>media::documentValue</t>
        </is>
      </c>
      <c r="BK1" s="37" t="inlineStr">
        <is>
          <t>media::documentType</t>
        </is>
      </c>
      <c r="BL1" s="37" t="inlineStr">
        <is>
          <t>media::legalDocumentType</t>
        </is>
      </c>
      <c r="BM1" s="37" t="inlineStr">
        <is>
          <t>media::regionType</t>
        </is>
      </c>
      <c r="BN1" s="37" t="inlineStr">
        <is>
          <t>media::language</t>
        </is>
      </c>
      <c r="BO1" s="37" t="inlineStr">
        <is>
          <t>10391</t>
        </is>
      </c>
      <c r="BP1" s="37" t="inlineStr">
        <is>
          <t>10402</t>
        </is>
      </c>
      <c r="BQ1" s="37" t="inlineStr">
        <is>
          <t>10393</t>
        </is>
      </c>
      <c r="BR1" s="37" t="inlineStr">
        <is>
          <t>378129</t>
        </is>
      </c>
      <c r="BS1" s="37" t="inlineStr">
        <is>
          <t>10394</t>
        </is>
      </c>
      <c r="BT1" s="37" t="inlineStr">
        <is>
          <t>10375</t>
        </is>
      </c>
      <c r="BU1" s="37" t="inlineStr">
        <is>
          <t>10376</t>
        </is>
      </c>
      <c r="BV1" s="37" t="inlineStr">
        <is>
          <t>222982</t>
        </is>
      </c>
      <c r="BW1" s="37" t="inlineStr">
        <is>
          <t>10415</t>
        </is>
      </c>
      <c r="BX1" s="37" t="inlineStr">
        <is>
          <t>10373</t>
        </is>
      </c>
      <c r="BY1" s="37" t="inlineStr">
        <is>
          <t>164011</t>
        </is>
      </c>
      <c r="BZ1" s="37" t="inlineStr">
        <is>
          <t>10377</t>
        </is>
      </c>
      <c r="CA1" s="37" t="inlineStr">
        <is>
          <t>10404</t>
        </is>
      </c>
      <c r="CB1" s="37" t="inlineStr">
        <is>
          <t>222981</t>
        </is>
      </c>
      <c r="CC1" s="37" t="inlineStr">
        <is>
          <t>10417</t>
        </is>
      </c>
      <c r="CD1" s="37" t="inlineStr">
        <is>
          <t>223537</t>
        </is>
      </c>
      <c r="CE1" s="37" t="inlineStr">
        <is>
          <t>237697</t>
        </is>
      </c>
      <c r="CF1" s="37" t="inlineStr">
        <is>
          <t>237702</t>
        </is>
      </c>
      <c r="CG1" s="37" t="inlineStr">
        <is>
          <t>10405</t>
        </is>
      </c>
      <c r="CH1" s="37" t="inlineStr">
        <is>
          <t>10407</t>
        </is>
      </c>
      <c r="CI1" s="37" t="inlineStr">
        <is>
          <t>10406</t>
        </is>
      </c>
      <c r="CJ1" s="37" t="inlineStr">
        <is>
          <t>239991</t>
        </is>
      </c>
      <c r="CK1" s="37" t="inlineStr">
        <is>
          <t>239994</t>
        </is>
      </c>
      <c r="CL1" s="37" t="inlineStr">
        <is>
          <t>239997</t>
        </is>
      </c>
      <c r="CM1" s="37" t="inlineStr">
        <is>
          <t>244560</t>
        </is>
      </c>
      <c r="CN1" s="37" t="inlineStr">
        <is>
          <t>292813</t>
        </is>
      </c>
      <c r="CO1" s="37" t="inlineStr">
        <is>
          <t>293475</t>
        </is>
      </c>
      <c r="CP1" s="37" t="inlineStr">
        <is>
          <t>293539</t>
        </is>
      </c>
      <c r="CQ1" s="37" t="inlineStr">
        <is>
          <t>344977</t>
        </is>
      </c>
      <c r="CR1" s="37" t="inlineStr">
        <is>
          <t>346776</t>
        </is>
      </c>
      <c r="CS1" s="37" t="inlineStr">
        <is>
          <t>351565</t>
        </is>
      </c>
      <c r="CT1" s="37" t="inlineStr">
        <is>
          <t>367216</t>
        </is>
      </c>
      <c r="CU1" s="37" t="inlineStr">
        <is>
          <t>351576</t>
        </is>
      </c>
      <c r="CV1" s="37" t="inlineStr">
        <is>
          <t>352302</t>
        </is>
      </c>
      <c r="CW1" s="37" t="inlineStr">
        <is>
          <t>352293</t>
        </is>
      </c>
      <c r="CX1" s="37" t="inlineStr">
        <is>
          <t>351606</t>
        </is>
      </c>
      <c r="CY1" s="37" t="inlineStr">
        <is>
          <t>370837</t>
        </is>
      </c>
      <c r="CZ1" s="37" t="inlineStr">
        <is>
          <t>371510</t>
        </is>
      </c>
      <c r="DA1" s="37" t="inlineStr">
        <is>
          <t>381749</t>
        </is>
      </c>
      <c r="DB1" s="37" t="inlineStr">
        <is>
          <t>185333</t>
        </is>
      </c>
      <c r="DC1" s="37" t="inlineStr">
        <is>
          <t>384836</t>
        </is>
      </c>
      <c r="DD1" s="37" t="inlineStr">
        <is>
          <t>387434</t>
        </is>
      </c>
      <c r="DE1" s="37" t="inlineStr">
        <is>
          <t>400761</t>
        </is>
      </c>
      <c r="DF1" s="37" t="inlineStr">
        <is>
          <t>400777</t>
        </is>
      </c>
      <c r="DG1" s="37" t="inlineStr">
        <is>
          <t>400839</t>
        </is>
      </c>
      <c r="DH1" s="37" t="inlineStr">
        <is>
          <t>237693</t>
        </is>
      </c>
      <c r="DI1" s="37" t="inlineStr">
        <is>
          <t>10429</t>
        </is>
      </c>
      <c r="DJ1" s="37" t="inlineStr">
        <is>
          <t>210003</t>
        </is>
      </c>
      <c r="DK1" s="37" t="inlineStr">
        <is>
          <t>201428</t>
        </is>
      </c>
      <c r="DL1" s="37" t="inlineStr">
        <is>
          <t>224756</t>
        </is>
      </c>
      <c r="DM1" s="37" t="inlineStr">
        <is>
          <t>224977</t>
        </is>
      </c>
      <c r="DN1" s="37" t="inlineStr">
        <is>
          <t>364800</t>
        </is>
      </c>
      <c r="DO1" s="37" t="inlineStr">
        <is>
          <t>210009</t>
        </is>
      </c>
      <c r="DP1" s="37" t="inlineStr">
        <is>
          <t>236265</t>
        </is>
      </c>
      <c r="DQ1" s="37" t="inlineStr">
        <is>
          <t>249356</t>
        </is>
      </c>
      <c r="DR1" s="37" t="inlineStr">
        <is>
          <t>251106</t>
        </is>
      </c>
      <c r="DS1" s="37" t="inlineStr">
        <is>
          <t>295667</t>
        </is>
      </c>
      <c r="DT1" s="37" t="inlineStr">
        <is>
          <t>339303</t>
        </is>
      </c>
      <c r="DU1" s="37" t="inlineStr">
        <is>
          <t>373909</t>
        </is>
      </c>
      <c r="DV1" s="37" t="inlineStr">
        <is>
          <t>340805</t>
        </is>
      </c>
      <c r="DW1" s="37" t="inlineStr">
        <is>
          <t>341053</t>
        </is>
      </c>
      <c r="DX1" s="37" t="inlineStr">
        <is>
          <t>369745</t>
        </is>
      </c>
      <c r="DY1" s="37" t="inlineStr">
        <is>
          <t>386031</t>
        </is>
      </c>
      <c r="DZ1" s="37" t="inlineStr">
        <is>
          <t>415236</t>
        </is>
      </c>
      <c r="EA1" s="37" t="inlineStr">
        <is>
          <t>421625</t>
        </is>
      </c>
      <c r="EB1" s="37" t="inlineStr">
        <is>
          <t>10433</t>
        </is>
      </c>
      <c r="EC1" s="37" t="inlineStr">
        <is>
          <t>10434</t>
        </is>
      </c>
      <c r="ED1" s="37" t="inlineStr">
        <is>
          <t>10435</t>
        </is>
      </c>
      <c r="EE1" s="37" t="inlineStr">
        <is>
          <t>10444</t>
        </is>
      </c>
      <c r="EF1" s="37" t="inlineStr">
        <is>
          <t>10445</t>
        </is>
      </c>
      <c r="EG1" s="37" t="inlineStr">
        <is>
          <t>222846</t>
        </is>
      </c>
      <c r="EH1" s="37" t="inlineStr">
        <is>
          <t>222849</t>
        </is>
      </c>
      <c r="EI1" s="37" t="inlineStr">
        <is>
          <t>228897</t>
        </is>
      </c>
      <c r="EJ1" s="37" t="inlineStr">
        <is>
          <t>333534</t>
        </is>
      </c>
      <c r="EK1" s="37" t="inlineStr">
        <is>
          <t>254150</t>
        </is>
      </c>
      <c r="EL1" s="37" t="inlineStr">
        <is>
          <t>255266</t>
        </is>
      </c>
      <c r="EM1" s="37" t="inlineStr">
        <is>
          <t>256050</t>
        </is>
      </c>
    </row>
    <row r="2" ht="15" customHeight="1">
      <c r="B2" s="36" t="inlineStr">
        <is>
          <t>Basic Information</t>
        </is>
      </c>
      <c r="C2" s="46" t="n"/>
      <c r="D2" s="46" t="n"/>
      <c r="E2" s="46" t="n"/>
      <c r="F2" s="46" t="n"/>
      <c r="G2" s="46" t="n"/>
      <c r="H2" s="46" t="n"/>
      <c r="I2" s="47" t="n"/>
      <c r="J2" s="38" t="inlineStr">
        <is>
          <t>Variants</t>
        </is>
      </c>
      <c r="K2" s="46" t="n"/>
      <c r="L2" s="46" t="n"/>
      <c r="M2" s="46" t="n"/>
      <c r="N2" s="46" t="n"/>
      <c r="O2" s="46" t="n"/>
      <c r="P2" s="46" t="n"/>
      <c r="Q2" s="47" t="n"/>
      <c r="R2" s="39" t="inlineStr">
        <is>
          <t>Pricing</t>
        </is>
      </c>
      <c r="S2" s="46" t="n"/>
      <c r="T2" s="47" t="n"/>
      <c r="U2" s="40" t="inlineStr">
        <is>
          <t>Marketing Information</t>
        </is>
      </c>
      <c r="V2" s="46" t="n"/>
      <c r="W2" s="46" t="n"/>
      <c r="X2" s="46" t="n"/>
      <c r="Y2" s="46" t="n"/>
      <c r="Z2" s="47" t="n"/>
      <c r="AA2" s="41" t="inlineStr">
        <is>
          <t>Fulfillment Information</t>
        </is>
      </c>
      <c r="AB2" s="46" t="n"/>
      <c r="AC2" s="46" t="n"/>
      <c r="AD2" s="46" t="n"/>
      <c r="AE2" s="46" t="n"/>
      <c r="AF2" s="46" t="n"/>
      <c r="AG2" s="46" t="n"/>
      <c r="AH2" s="46" t="n"/>
      <c r="AI2" s="46" t="n"/>
      <c r="AJ2" s="46" t="n"/>
      <c r="AK2" s="47" t="n"/>
      <c r="AL2" s="42" t="inlineStr">
        <is>
          <t>Carton Details</t>
        </is>
      </c>
      <c r="AM2" s="46" t="n"/>
      <c r="AN2" s="46" t="n"/>
      <c r="AO2" s="47" t="n"/>
      <c r="AP2" s="43" t="inlineStr">
        <is>
          <t>Compliance</t>
        </is>
      </c>
      <c r="AQ2" s="46" t="n"/>
      <c r="AR2" s="46" t="n"/>
      <c r="AS2" s="47" t="n"/>
      <c r="AT2" s="44" t="inlineStr">
        <is>
          <t>Media</t>
        </is>
      </c>
      <c r="AU2" s="46" t="n"/>
      <c r="AV2" s="46" t="n"/>
      <c r="AW2" s="46" t="n"/>
      <c r="AX2" s="46" t="n"/>
      <c r="AY2" s="46" t="n"/>
      <c r="AZ2" s="46" t="n"/>
      <c r="BA2" s="46" t="n"/>
      <c r="BB2" s="46" t="n"/>
      <c r="BC2" s="46" t="n"/>
      <c r="BD2" s="46" t="n"/>
      <c r="BE2" s="46" t="n"/>
      <c r="BF2" s="46" t="n"/>
      <c r="BG2" s="46" t="n"/>
      <c r="BH2" s="46" t="n"/>
      <c r="BI2" s="46" t="n"/>
      <c r="BJ2" s="46" t="n"/>
      <c r="BK2" s="46" t="n"/>
      <c r="BL2" s="46" t="n"/>
      <c r="BM2" s="46" t="n"/>
      <c r="BN2" s="47" t="n"/>
      <c r="BO2" s="45" t="inlineStr">
        <is>
          <t>Attributes</t>
        </is>
      </c>
      <c r="BP2" s="46" t="n"/>
      <c r="BQ2" s="46" t="n"/>
      <c r="BR2" s="46" t="n"/>
      <c r="BS2" s="46" t="n"/>
      <c r="BT2" s="46" t="n"/>
      <c r="BU2" s="46" t="n"/>
      <c r="BV2" s="46" t="n"/>
      <c r="BW2" s="46" t="n"/>
      <c r="BX2" s="46" t="n"/>
      <c r="BY2" s="46" t="n"/>
      <c r="BZ2" s="46" t="n"/>
      <c r="CA2" s="46" t="n"/>
      <c r="CB2" s="46" t="n"/>
      <c r="CC2" s="46" t="n"/>
      <c r="CD2" s="46" t="n"/>
      <c r="CE2" s="46" t="n"/>
      <c r="CF2" s="46" t="n"/>
      <c r="CG2" s="46" t="n"/>
      <c r="CH2" s="46" t="n"/>
      <c r="CI2" s="46" t="n"/>
      <c r="CJ2" s="46" t="n"/>
      <c r="CK2" s="46" t="n"/>
      <c r="CL2" s="46" t="n"/>
      <c r="CM2" s="46" t="n"/>
      <c r="CN2" s="46" t="n"/>
      <c r="CO2" s="46" t="n"/>
      <c r="CP2" s="46" t="n"/>
      <c r="CQ2" s="46" t="n"/>
      <c r="CR2" s="46" t="n"/>
      <c r="CS2" s="46" t="n"/>
      <c r="CT2" s="46" t="n"/>
      <c r="CU2" s="46" t="n"/>
      <c r="CV2" s="46" t="n"/>
      <c r="CW2" s="46" t="n"/>
      <c r="CX2" s="46" t="n"/>
      <c r="CY2" s="46" t="n"/>
      <c r="CZ2" s="46" t="n"/>
      <c r="DA2" s="46" t="n"/>
      <c r="DB2" s="46" t="n"/>
      <c r="DC2" s="46" t="n"/>
      <c r="DD2" s="46" t="n"/>
      <c r="DE2" s="46" t="n"/>
      <c r="DF2" s="46" t="n"/>
      <c r="DG2" s="46" t="n"/>
      <c r="DH2" s="46" t="n"/>
      <c r="DI2" s="46" t="n"/>
      <c r="DJ2" s="46" t="n"/>
      <c r="DK2" s="46" t="n"/>
      <c r="DL2" s="46" t="n"/>
      <c r="DM2" s="46" t="n"/>
      <c r="DN2" s="46" t="n"/>
      <c r="DO2" s="46" t="n"/>
      <c r="DP2" s="46" t="n"/>
      <c r="DQ2" s="46" t="n"/>
      <c r="DR2" s="46" t="n"/>
      <c r="DS2" s="46" t="n"/>
      <c r="DT2" s="46" t="n"/>
      <c r="DU2" s="46" t="n"/>
      <c r="DV2" s="46" t="n"/>
      <c r="DW2" s="46" t="n"/>
      <c r="DX2" s="46" t="n"/>
      <c r="DY2" s="46" t="n"/>
      <c r="DZ2" s="46" t="n"/>
      <c r="EA2" s="46" t="n"/>
      <c r="EB2" s="46" t="n"/>
      <c r="EC2" s="46" t="n"/>
      <c r="ED2" s="46" t="n"/>
      <c r="EE2" s="46" t="n"/>
      <c r="EF2" s="46" t="n"/>
      <c r="EG2" s="46" t="n"/>
      <c r="EH2" s="46" t="n"/>
      <c r="EI2" s="46" t="n"/>
      <c r="EJ2" s="46" t="n"/>
      <c r="EK2" s="46" t="n"/>
      <c r="EL2" s="46" t="n"/>
      <c r="EM2" s="47" t="n"/>
    </row>
    <row r="3">
      <c r="B3" s="3" t="inlineStr">
        <is>
          <t>Required</t>
        </is>
      </c>
      <c r="C3" s="3" t="inlineStr">
        <is>
          <t>Additional</t>
        </is>
      </c>
      <c r="D3" s="3" t="inlineStr">
        <is>
          <t>Required</t>
        </is>
      </c>
      <c r="E3" s="3" t="inlineStr">
        <is>
          <t>Required</t>
        </is>
      </c>
      <c r="F3" s="3" t="inlineStr">
        <is>
          <t>Recommended</t>
        </is>
      </c>
      <c r="G3" s="3" t="inlineStr">
        <is>
          <t>Required</t>
        </is>
      </c>
      <c r="H3" s="3" t="inlineStr">
        <is>
          <t>Additional</t>
        </is>
      </c>
      <c r="I3" s="3" t="inlineStr">
        <is>
          <t>Additional</t>
        </is>
      </c>
      <c r="J3" s="3" t="inlineStr">
        <is>
          <t>Required</t>
        </is>
      </c>
      <c r="K3" s="3" t="inlineStr">
        <is>
          <t>Conditional</t>
        </is>
      </c>
      <c r="L3" s="3" t="inlineStr">
        <is>
          <t>Recommended</t>
        </is>
      </c>
      <c r="M3" s="3" t="inlineStr">
        <is>
          <t>Conditional</t>
        </is>
      </c>
      <c r="N3" s="3" t="inlineStr">
        <is>
          <t>Recommended</t>
        </is>
      </c>
      <c r="O3" s="3" t="inlineStr">
        <is>
          <t>Conditional</t>
        </is>
      </c>
      <c r="P3" s="3" t="inlineStr">
        <is>
          <t>Recommended</t>
        </is>
      </c>
      <c r="Q3" s="3" t="inlineStr">
        <is>
          <t>Conditional</t>
        </is>
      </c>
      <c r="R3" s="3" t="inlineStr">
        <is>
          <t>Required</t>
        </is>
      </c>
      <c r="S3" s="3" t="inlineStr">
        <is>
          <t>Additional</t>
        </is>
      </c>
      <c r="T3" s="3" t="inlineStr">
        <is>
          <t>Additional</t>
        </is>
      </c>
      <c r="U3" s="3" t="inlineStr">
        <is>
          <t>Conditional</t>
        </is>
      </c>
      <c r="V3" s="3" t="inlineStr">
        <is>
          <t>Conditional</t>
        </is>
      </c>
      <c r="W3" s="3" t="inlineStr">
        <is>
          <t>Conditional</t>
        </is>
      </c>
      <c r="X3" s="3" t="inlineStr">
        <is>
          <t>Conditional</t>
        </is>
      </c>
      <c r="Y3" s="3" t="inlineStr">
        <is>
          <t>Conditional</t>
        </is>
      </c>
      <c r="Z3" s="3" t="inlineStr">
        <is>
          <t>Conditional</t>
        </is>
      </c>
      <c r="AA3" s="3" t="inlineStr">
        <is>
          <t>Required</t>
        </is>
      </c>
      <c r="AB3" s="3" t="inlineStr">
        <is>
          <t>Required</t>
        </is>
      </c>
      <c r="AC3" s="3" t="inlineStr">
        <is>
          <t>Required</t>
        </is>
      </c>
      <c r="AD3" s="3" t="inlineStr">
        <is>
          <t>Required</t>
        </is>
      </c>
      <c r="AE3" s="3" t="inlineStr">
        <is>
          <t>Required</t>
        </is>
      </c>
      <c r="AF3" s="3" t="inlineStr">
        <is>
          <t>Conditional</t>
        </is>
      </c>
      <c r="AG3" s="3" t="inlineStr">
        <is>
          <t>Required</t>
        </is>
      </c>
      <c r="AH3" s="3" t="inlineStr">
        <is>
          <t>Required</t>
        </is>
      </c>
      <c r="AI3" s="3" t="inlineStr">
        <is>
          <t>Additional</t>
        </is>
      </c>
      <c r="AJ3" s="3" t="inlineStr">
        <is>
          <t>Additional</t>
        </is>
      </c>
      <c r="AK3" s="3" t="inlineStr">
        <is>
          <t>Additional</t>
        </is>
      </c>
      <c r="AL3" s="3" t="inlineStr">
        <is>
          <t>Required</t>
        </is>
      </c>
      <c r="AM3" s="3" t="inlineStr">
        <is>
          <t>Required</t>
        </is>
      </c>
      <c r="AN3" s="3" t="inlineStr">
        <is>
          <t>Required</t>
        </is>
      </c>
      <c r="AO3" s="3" t="inlineStr">
        <is>
          <t>Required</t>
        </is>
      </c>
      <c r="AP3" s="3" t="inlineStr">
        <is>
          <t>Required</t>
        </is>
      </c>
      <c r="AQ3" s="3" t="inlineStr">
        <is>
          <t>Conditional</t>
        </is>
      </c>
      <c r="AR3" s="3" t="inlineStr">
        <is>
          <t>Conditional</t>
        </is>
      </c>
      <c r="AS3" s="3" t="inlineStr">
        <is>
          <t>Required</t>
        </is>
      </c>
      <c r="AT3" s="3" t="inlineStr">
        <is>
          <t>Required</t>
        </is>
      </c>
      <c r="AU3" s="3" t="inlineStr">
        <is>
          <t>Additional</t>
        </is>
      </c>
      <c r="AV3" s="3" t="inlineStr">
        <is>
          <t>Additional</t>
        </is>
      </c>
      <c r="AW3" s="3" t="inlineStr">
        <is>
          <t>Additional</t>
        </is>
      </c>
      <c r="AX3" s="3" t="inlineStr">
        <is>
          <t>Additional</t>
        </is>
      </c>
      <c r="AY3" s="3" t="inlineStr">
        <is>
          <t>Additional</t>
        </is>
      </c>
      <c r="AZ3" s="3" t="inlineStr">
        <is>
          <t>Conditional</t>
        </is>
      </c>
      <c r="BA3" s="3" t="inlineStr">
        <is>
          <t>Conditional</t>
        </is>
      </c>
      <c r="BB3" s="3" t="inlineStr">
        <is>
          <t>Conditional</t>
        </is>
      </c>
      <c r="BC3" s="3" t="inlineStr">
        <is>
          <t>Conditional</t>
        </is>
      </c>
      <c r="BD3" s="3" t="inlineStr">
        <is>
          <t>Conditional</t>
        </is>
      </c>
      <c r="BE3" s="3" t="inlineStr">
        <is>
          <t>Conditional</t>
        </is>
      </c>
      <c r="BF3" s="3" t="inlineStr">
        <is>
          <t>Conditional</t>
        </is>
      </c>
      <c r="BG3" s="3" t="inlineStr">
        <is>
          <t>Conditional</t>
        </is>
      </c>
      <c r="BH3" s="3" t="inlineStr">
        <is>
          <t>Conditional</t>
        </is>
      </c>
      <c r="BI3" s="3" t="inlineStr">
        <is>
          <t>Conditional</t>
        </is>
      </c>
      <c r="BJ3" s="3" t="inlineStr">
        <is>
          <t>Conditional</t>
        </is>
      </c>
      <c r="BK3" s="3" t="inlineStr">
        <is>
          <t>Conditional</t>
        </is>
      </c>
      <c r="BL3" s="3" t="inlineStr">
        <is>
          <t>Conditional</t>
        </is>
      </c>
      <c r="BM3" s="3" t="inlineStr">
        <is>
          <t>Conditional</t>
        </is>
      </c>
      <c r="BN3" s="3" t="inlineStr">
        <is>
          <t>Conditional</t>
        </is>
      </c>
      <c r="BO3" s="3" t="inlineStr">
        <is>
          <t>Required</t>
        </is>
      </c>
      <c r="BP3" s="3" t="inlineStr">
        <is>
          <t>Recommended</t>
        </is>
      </c>
      <c r="BQ3" s="3" t="inlineStr">
        <is>
          <t>Required</t>
        </is>
      </c>
      <c r="BR3" s="3" t="inlineStr">
        <is>
          <t>Required</t>
        </is>
      </c>
      <c r="BS3" s="3" t="inlineStr">
        <is>
          <t>Required</t>
        </is>
      </c>
      <c r="BT3" s="3" t="inlineStr">
        <is>
          <t>Required</t>
        </is>
      </c>
      <c r="BU3" s="3" t="inlineStr">
        <is>
          <t>Required</t>
        </is>
      </c>
      <c r="BV3" s="3" t="inlineStr">
        <is>
          <t>Recommended</t>
        </is>
      </c>
      <c r="BW3" s="3" t="inlineStr">
        <is>
          <t>Required</t>
        </is>
      </c>
      <c r="BX3" s="3" t="inlineStr">
        <is>
          <t>Recommended</t>
        </is>
      </c>
      <c r="BY3" s="3" t="inlineStr">
        <is>
          <t>Recommended</t>
        </is>
      </c>
      <c r="BZ3" s="3" t="inlineStr">
        <is>
          <t>Recommended</t>
        </is>
      </c>
      <c r="CA3" s="3" t="inlineStr">
        <is>
          <t>Recommended</t>
        </is>
      </c>
      <c r="CB3" s="3" t="inlineStr">
        <is>
          <t>Recommended</t>
        </is>
      </c>
      <c r="CC3" s="3" t="inlineStr">
        <is>
          <t>Recommended</t>
        </is>
      </c>
      <c r="CD3" s="3" t="inlineStr">
        <is>
          <t>Required</t>
        </is>
      </c>
      <c r="CE3" s="3" t="inlineStr">
        <is>
          <t>Required</t>
        </is>
      </c>
      <c r="CF3" s="3" t="inlineStr">
        <is>
          <t>Required</t>
        </is>
      </c>
      <c r="CG3" s="3" t="inlineStr">
        <is>
          <t>Required</t>
        </is>
      </c>
      <c r="CH3" s="3" t="inlineStr">
        <is>
          <t>Required</t>
        </is>
      </c>
      <c r="CI3" s="3" t="inlineStr">
        <is>
          <t>Required</t>
        </is>
      </c>
      <c r="CJ3" s="3" t="inlineStr">
        <is>
          <t>Required</t>
        </is>
      </c>
      <c r="CK3" s="3" t="inlineStr">
        <is>
          <t>Recommended</t>
        </is>
      </c>
      <c r="CL3" s="3" t="inlineStr">
        <is>
          <t>Required</t>
        </is>
      </c>
      <c r="CM3" s="3" t="inlineStr">
        <is>
          <t>Additional</t>
        </is>
      </c>
      <c r="CN3" s="3" t="inlineStr">
        <is>
          <t>Recommended</t>
        </is>
      </c>
      <c r="CO3" s="3" t="inlineStr">
        <is>
          <t>Recommended</t>
        </is>
      </c>
      <c r="CP3" s="3" t="inlineStr">
        <is>
          <t>Recommended</t>
        </is>
      </c>
      <c r="CQ3" s="3" t="inlineStr">
        <is>
          <t>Additional</t>
        </is>
      </c>
      <c r="CR3" s="3" t="inlineStr">
        <is>
          <t>Additional</t>
        </is>
      </c>
      <c r="CS3" s="3" t="inlineStr">
        <is>
          <t>Additional</t>
        </is>
      </c>
      <c r="CT3" s="3" t="inlineStr">
        <is>
          <t>Additional</t>
        </is>
      </c>
      <c r="CU3" s="3" t="inlineStr">
        <is>
          <t>Additional</t>
        </is>
      </c>
      <c r="CV3" s="3" t="inlineStr">
        <is>
          <t>Additional</t>
        </is>
      </c>
      <c r="CW3" s="3" t="inlineStr">
        <is>
          <t>Additional</t>
        </is>
      </c>
      <c r="CX3" s="3" t="inlineStr">
        <is>
          <t>Additional</t>
        </is>
      </c>
      <c r="CY3" s="3" t="inlineStr">
        <is>
          <t>Recommended</t>
        </is>
      </c>
      <c r="CZ3" s="3" t="inlineStr">
        <is>
          <t>Recommended</t>
        </is>
      </c>
      <c r="DA3" s="3" t="inlineStr">
        <is>
          <t>Required</t>
        </is>
      </c>
      <c r="DB3" s="3" t="inlineStr">
        <is>
          <t>Recommended</t>
        </is>
      </c>
      <c r="DC3" s="3" t="inlineStr">
        <is>
          <t>Recommended</t>
        </is>
      </c>
      <c r="DD3" s="3" t="inlineStr">
        <is>
          <t>Recommended</t>
        </is>
      </c>
      <c r="DE3" s="3" t="inlineStr">
        <is>
          <t>Recommended</t>
        </is>
      </c>
      <c r="DF3" s="3" t="inlineStr">
        <is>
          <t>Recommended</t>
        </is>
      </c>
      <c r="DG3" s="3" t="inlineStr">
        <is>
          <t>Required</t>
        </is>
      </c>
      <c r="DH3" s="3" t="inlineStr">
        <is>
          <t>Required</t>
        </is>
      </c>
      <c r="DI3" s="3" t="inlineStr">
        <is>
          <t>Required</t>
        </is>
      </c>
      <c r="DJ3" s="3" t="inlineStr">
        <is>
          <t>Additional</t>
        </is>
      </c>
      <c r="DK3" s="3" t="inlineStr">
        <is>
          <t>Required</t>
        </is>
      </c>
      <c r="DL3" s="3" t="inlineStr">
        <is>
          <t>Required</t>
        </is>
      </c>
      <c r="DM3" s="3" t="inlineStr">
        <is>
          <t>Required</t>
        </is>
      </c>
      <c r="DN3" s="3" t="inlineStr">
        <is>
          <t>Required</t>
        </is>
      </c>
      <c r="DO3" s="3" t="inlineStr">
        <is>
          <t>Required</t>
        </is>
      </c>
      <c r="DP3" s="3" t="inlineStr">
        <is>
          <t>Required</t>
        </is>
      </c>
      <c r="DQ3" s="3" t="inlineStr">
        <is>
          <t>Required</t>
        </is>
      </c>
      <c r="DR3" s="3" t="inlineStr">
        <is>
          <t>Required</t>
        </is>
      </c>
      <c r="DS3" s="3" t="inlineStr">
        <is>
          <t>Required</t>
        </is>
      </c>
      <c r="DT3" s="3" t="inlineStr">
        <is>
          <t>Additional</t>
        </is>
      </c>
      <c r="DU3" s="3" t="inlineStr">
        <is>
          <t>Additional</t>
        </is>
      </c>
      <c r="DV3" s="3" t="inlineStr">
        <is>
          <t>Additional</t>
        </is>
      </c>
      <c r="DW3" s="3" t="inlineStr">
        <is>
          <t>Additional</t>
        </is>
      </c>
      <c r="DX3" s="3" t="inlineStr">
        <is>
          <t>Additional</t>
        </is>
      </c>
      <c r="DY3" s="3" t="inlineStr">
        <is>
          <t>Recommended</t>
        </is>
      </c>
      <c r="DZ3" s="3" t="inlineStr">
        <is>
          <t>Recommended</t>
        </is>
      </c>
      <c r="EA3" s="3" t="inlineStr">
        <is>
          <t>Recommended</t>
        </is>
      </c>
      <c r="EB3" s="3" t="inlineStr">
        <is>
          <t>Required</t>
        </is>
      </c>
      <c r="EC3" s="3" t="inlineStr">
        <is>
          <t>Required</t>
        </is>
      </c>
      <c r="ED3" s="3" t="inlineStr">
        <is>
          <t>Required</t>
        </is>
      </c>
      <c r="EE3" s="3" t="inlineStr">
        <is>
          <t>Recommended</t>
        </is>
      </c>
      <c r="EF3" s="3" t="inlineStr">
        <is>
          <t>Required</t>
        </is>
      </c>
      <c r="EG3" s="3" t="inlineStr">
        <is>
          <t>Required</t>
        </is>
      </c>
      <c r="EH3" s="3" t="inlineStr">
        <is>
          <t>Recommended</t>
        </is>
      </c>
      <c r="EI3" s="3" t="inlineStr">
        <is>
          <t>Required</t>
        </is>
      </c>
      <c r="EJ3" s="3" t="inlineStr">
        <is>
          <t>Recommended</t>
        </is>
      </c>
      <c r="EK3" s="3" t="inlineStr">
        <is>
          <t>Recommended</t>
        </is>
      </c>
      <c r="EL3" s="3" t="inlineStr">
        <is>
          <t>Recommended</t>
        </is>
      </c>
      <c r="EM3" s="3" t="inlineStr">
        <is>
          <t>Recommended</t>
        </is>
      </c>
    </row>
    <row r="4" ht="50.1" customHeight="1">
      <c r="B4" s="4" t="inlineStr">
        <is>
          <t>Supplier Part Number</t>
        </is>
      </c>
      <c r="C4" s="4" t="inlineStr">
        <is>
          <t>ASIN or Amazon Seller SKU</t>
        </is>
      </c>
      <c r="D4" s="4" t="inlineStr">
        <is>
          <t>Brand</t>
        </is>
      </c>
      <c r="E4" s="4" t="inlineStr">
        <is>
          <t>Manufacturer Part Number</t>
        </is>
      </c>
      <c r="F4" s="4" t="inlineStr">
        <is>
          <t>Universal Product Code</t>
        </is>
      </c>
      <c r="G4" s="4" t="inlineStr">
        <is>
          <t>Product Name</t>
        </is>
      </c>
      <c r="H4" s="4" t="inlineStr">
        <is>
          <t>Collection Name</t>
        </is>
      </c>
      <c r="I4" s="4" t="inlineStr">
        <is>
          <t>Manufacturer Product URL</t>
        </is>
      </c>
      <c r="J4" s="4" t="inlineStr">
        <is>
          <t>Variant Type</t>
        </is>
      </c>
      <c r="K4" s="4" t="inlineStr">
        <is>
          <t>Group Reference ID</t>
        </is>
      </c>
      <c r="L4" s="4" t="inlineStr">
        <is>
          <t>Variant Grouping 1</t>
        </is>
      </c>
      <c r="M4" s="4" t="inlineStr">
        <is>
          <t>Variant Attribute Name On Site 1</t>
        </is>
      </c>
      <c r="N4" s="4" t="inlineStr">
        <is>
          <t>Variant Grouping 2</t>
        </is>
      </c>
      <c r="O4" s="4" t="inlineStr">
        <is>
          <t>Variant Attribute Name On Site 2</t>
        </is>
      </c>
      <c r="P4" s="4" t="inlineStr">
        <is>
          <t>Variant Grouping 3</t>
        </is>
      </c>
      <c r="Q4" s="4" t="inlineStr">
        <is>
          <t>Variant Attribute Name On Site 3</t>
        </is>
      </c>
      <c r="R4" s="4" t="inlineStr">
        <is>
          <t>Base Cost</t>
        </is>
      </c>
      <c r="S4" s="4" t="inlineStr">
        <is>
          <t>Minimum Advertised Price</t>
        </is>
      </c>
      <c r="T4" s="4" t="inlineStr">
        <is>
          <t>Manufacturer Suggested Retail Price</t>
        </is>
      </c>
      <c r="U4" s="4" t="inlineStr">
        <is>
          <t>Marketing Copy</t>
        </is>
      </c>
      <c r="V4" s="4" t="inlineStr">
        <is>
          <t>Feature Bullet 1</t>
        </is>
      </c>
      <c r="W4" s="4" t="inlineStr">
        <is>
          <t>Feature Bullet 2</t>
        </is>
      </c>
      <c r="X4" s="4" t="inlineStr">
        <is>
          <t>Feature Bullet 3</t>
        </is>
      </c>
      <c r="Y4" s="4" t="inlineStr">
        <is>
          <t>Feature Bullet 4</t>
        </is>
      </c>
      <c r="Z4" s="4" t="inlineStr">
        <is>
          <t>Feature Bullet 5</t>
        </is>
      </c>
      <c r="AA4" s="4" t="inlineStr">
        <is>
          <t>Minimum Order Quantity</t>
        </is>
      </c>
      <c r="AB4" s="4" t="inlineStr">
        <is>
          <t>Force Quantity Multiplier</t>
        </is>
      </c>
      <c r="AC4" s="4" t="inlineStr">
        <is>
          <t>Display Set Quantity</t>
        </is>
      </c>
      <c r="AD4" s="4" t="inlineStr">
        <is>
          <t>Product Weight</t>
        </is>
      </c>
      <c r="AE4" s="4" t="inlineStr">
        <is>
          <t>Ship Type</t>
        </is>
      </c>
      <c r="AF4" s="4" t="inlineStr">
        <is>
          <t>Freight Class</t>
        </is>
      </c>
      <c r="AG4" s="4" t="inlineStr">
        <is>
          <t>Lead Time</t>
        </is>
      </c>
      <c r="AH4" s="4" t="inlineStr">
        <is>
          <t>Replacement Lead Time</t>
        </is>
      </c>
      <c r="AI4" s="4" t="inlineStr">
        <is>
          <t>National Motor Freight Class</t>
        </is>
      </c>
      <c r="AJ4" s="4" t="inlineStr">
        <is>
          <t>Flat Pack</t>
        </is>
      </c>
      <c r="AK4" s="4" t="inlineStr">
        <is>
          <t>Ship Palletized</t>
        </is>
      </c>
      <c r="AL4" s="4" t="inlineStr">
        <is>
          <t>Carton Weight 1</t>
        </is>
      </c>
      <c r="AM4" s="4" t="inlineStr">
        <is>
          <t>Carton Height 1</t>
        </is>
      </c>
      <c r="AN4" s="4" t="inlineStr">
        <is>
          <t>Carton Width 1</t>
        </is>
      </c>
      <c r="AO4" s="4" t="inlineStr">
        <is>
          <t>Carton Depth 1</t>
        </is>
      </c>
      <c r="AP4" s="4" t="inlineStr">
        <is>
          <t>Warning Required</t>
        </is>
      </c>
      <c r="AQ4" s="4" t="inlineStr">
        <is>
          <t>Chemical 1</t>
        </is>
      </c>
      <c r="AR4" s="4" t="inlineStr">
        <is>
          <t>Toxicity 1</t>
        </is>
      </c>
      <c r="AS4" s="4" t="inlineStr">
        <is>
          <t>Country Of Manufacturer</t>
        </is>
      </c>
      <c r="AT4" s="4" t="inlineStr">
        <is>
          <t>Image File Name or URL 1</t>
        </is>
      </c>
      <c r="AU4" s="4" t="inlineStr">
        <is>
          <t>Image File Name or URL 2</t>
        </is>
      </c>
      <c r="AV4" s="4" t="inlineStr">
        <is>
          <t>Image File Name or URL 3</t>
        </is>
      </c>
      <c r="AW4" s="4" t="inlineStr">
        <is>
          <t>Image File Name or URL 4</t>
        </is>
      </c>
      <c r="AX4" s="4" t="inlineStr">
        <is>
          <t>Image File Name or URL 5</t>
        </is>
      </c>
      <c r="AY4" s="4" t="inlineStr">
        <is>
          <t>Video File Name or URL 1</t>
        </is>
      </c>
      <c r="AZ4" s="4" t="inlineStr">
        <is>
          <t>Document File Name or URL 1</t>
        </is>
      </c>
      <c r="BA4" s="4" t="inlineStr">
        <is>
          <t>Document Type 1</t>
        </is>
      </c>
      <c r="BB4" s="4" t="inlineStr">
        <is>
          <t>Legal Document Type 1</t>
        </is>
      </c>
      <c r="BC4" s="4" t="inlineStr">
        <is>
          <t>Document Region 1</t>
        </is>
      </c>
      <c r="BD4" s="4" t="inlineStr">
        <is>
          <t>Document Language 1</t>
        </is>
      </c>
      <c r="BE4" s="4" t="inlineStr">
        <is>
          <t>Document File Name or URL 2</t>
        </is>
      </c>
      <c r="BF4" s="4" t="inlineStr">
        <is>
          <t>Document Type 2</t>
        </is>
      </c>
      <c r="BG4" s="4" t="inlineStr">
        <is>
          <t>Legal Document Type 2</t>
        </is>
      </c>
      <c r="BH4" s="4" t="inlineStr">
        <is>
          <t>Document Region 2</t>
        </is>
      </c>
      <c r="BI4" s="4" t="inlineStr">
        <is>
          <t>Document Language 2</t>
        </is>
      </c>
      <c r="BJ4" s="4" t="inlineStr">
        <is>
          <t>Document File Name or URL 3</t>
        </is>
      </c>
      <c r="BK4" s="4" t="inlineStr">
        <is>
          <t>Document Type 3</t>
        </is>
      </c>
      <c r="BL4" s="4" t="inlineStr">
        <is>
          <t>Legal Document Type 3</t>
        </is>
      </c>
      <c r="BM4" s="4" t="inlineStr">
        <is>
          <t>Document Region 3</t>
        </is>
      </c>
      <c r="BN4" s="4" t="inlineStr">
        <is>
          <t>Document Language 3</t>
        </is>
      </c>
      <c r="BO4" s="4" t="inlineStr">
        <is>
          <t>Product Type</t>
        </is>
      </c>
      <c r="BP4" s="4" t="inlineStr">
        <is>
          <t>Stool(s) Included</t>
        </is>
      </c>
      <c r="BQ4" s="4" t="inlineStr">
        <is>
          <t>Table Top Shape</t>
        </is>
      </c>
      <c r="BR4" s="4" t="inlineStr">
        <is>
          <t>Top Color</t>
        </is>
      </c>
      <c r="BS4" s="4" t="inlineStr">
        <is>
          <t>Coffee Table Lift Top</t>
        </is>
      </c>
      <c r="BT4" s="4" t="inlineStr">
        <is>
          <t>Top Material</t>
        </is>
      </c>
      <c r="BU4" s="4" t="inlineStr">
        <is>
          <t>Base Material</t>
        </is>
      </c>
      <c r="BV4" s="4" t="inlineStr">
        <is>
          <t>Natural Variation Type</t>
        </is>
      </c>
      <c r="BW4" s="4" t="inlineStr">
        <is>
          <t>Upholstered</t>
        </is>
      </c>
      <c r="BX4" s="4" t="inlineStr">
        <is>
          <t>Gloss Finish</t>
        </is>
      </c>
      <c r="BY4" s="4" t="inlineStr">
        <is>
          <t>Mirrored</t>
        </is>
      </c>
      <c r="BZ4" s="4" t="inlineStr">
        <is>
          <t>Table Base Type</t>
        </is>
      </c>
      <c r="CA4" s="4" t="inlineStr">
        <is>
          <t>Wheels / Casters Included</t>
        </is>
      </c>
      <c r="CB4" s="4" t="inlineStr">
        <is>
          <t>Purposeful Distressing Type</t>
        </is>
      </c>
      <c r="CC4" s="4" t="inlineStr">
        <is>
          <t>Weight Capacity</t>
        </is>
      </c>
      <c r="CD4" s="4" t="inlineStr">
        <is>
          <t>Supplier Intended and Approved Use</t>
        </is>
      </c>
      <c r="CE4" s="4" t="inlineStr">
        <is>
          <t>Plug-In</t>
        </is>
      </c>
      <c r="CF4" s="4" t="inlineStr">
        <is>
          <t>Storage Included</t>
        </is>
      </c>
      <c r="CG4" s="4" t="inlineStr">
        <is>
          <t>Shelves Included</t>
        </is>
      </c>
      <c r="CH4" s="4" t="inlineStr">
        <is>
          <t>Drawers Included</t>
        </is>
      </c>
      <c r="CI4" s="4" t="inlineStr">
        <is>
          <t>Cabinets Included</t>
        </is>
      </c>
      <c r="CJ4" s="4" t="inlineStr">
        <is>
          <t>Decal/Laminate Design</t>
        </is>
      </c>
      <c r="CK4" s="4" t="inlineStr">
        <is>
          <t>Removable Tray</t>
        </is>
      </c>
      <c r="CL4" s="4" t="inlineStr">
        <is>
          <t>Set Type</t>
        </is>
      </c>
      <c r="CM4" s="4" t="inlineStr">
        <is>
          <t>Country of Origin - Additional Details</t>
        </is>
      </c>
      <c r="CN4" s="4" t="inlineStr">
        <is>
          <t>Inlaid Detail</t>
        </is>
      </c>
      <c r="CO4" s="4" t="inlineStr">
        <is>
          <t>Main Wood Joinery Method</t>
        </is>
      </c>
      <c r="CP4" s="4" t="inlineStr">
        <is>
          <t>Kiln-Dried Wood</t>
        </is>
      </c>
      <c r="CQ4" s="10" t="inlineStr">
        <is>
          <t>Battery or Batteries Included</t>
        </is>
      </c>
      <c r="CR4" s="11" t="inlineStr">
        <is>
          <t>Battery Composition</t>
        </is>
      </c>
      <c r="CS4" s="11" t="inlineStr">
        <is>
          <t>Battery Type</t>
        </is>
      </c>
      <c r="CT4" s="11" t="inlineStr">
        <is>
          <t>Number of Batteries</t>
        </is>
      </c>
      <c r="CU4" s="11" t="inlineStr">
        <is>
          <t>Battery Shipment</t>
        </is>
      </c>
      <c r="CV4" s="11" t="inlineStr">
        <is>
          <t>Lithium Content</t>
        </is>
      </c>
      <c r="CW4" s="11" t="inlineStr">
        <is>
          <t>Watt Rating of Cells / Battery</t>
        </is>
      </c>
      <c r="CX4" s="11" t="inlineStr">
        <is>
          <t>Weight of Cells / Battery</t>
        </is>
      </c>
      <c r="CY4" s="4" t="inlineStr">
        <is>
          <t>Unfinished</t>
        </is>
      </c>
      <c r="CZ4" s="4" t="inlineStr">
        <is>
          <t>Leg Design</t>
        </is>
      </c>
      <c r="DA4" s="4" t="inlineStr">
        <is>
          <t>Base Color</t>
        </is>
      </c>
      <c r="DB4" s="4" t="inlineStr">
        <is>
          <t>Wood Species</t>
        </is>
      </c>
      <c r="DC4" s="4" t="inlineStr">
        <is>
          <t>Pieces Included</t>
        </is>
      </c>
      <c r="DD4" s="4" t="inlineStr">
        <is>
          <t>Scalloped Edges</t>
        </is>
      </c>
      <c r="DE4" s="4" t="inlineStr">
        <is>
          <t>Fluted Detailing</t>
        </is>
      </c>
      <c r="DF4" s="4" t="inlineStr">
        <is>
          <t>Ribbed Detailing</t>
        </is>
      </c>
      <c r="DG4" s="4" t="inlineStr">
        <is>
          <t>Durability</t>
        </is>
      </c>
      <c r="DH4" s="4" t="inlineStr">
        <is>
          <t>Number of Tables Included</t>
        </is>
      </c>
      <c r="DI4" s="4" t="inlineStr">
        <is>
          <t>General Certificate of Conformity (GCC)</t>
        </is>
      </c>
      <c r="DJ4" s="4" t="inlineStr">
        <is>
          <t>ADA Compliant</t>
        </is>
      </c>
      <c r="DK4" s="10" t="inlineStr">
        <is>
          <t>Composite Wood Product (CWP)</t>
        </is>
      </c>
      <c r="DL4" s="11" t="inlineStr">
        <is>
          <t>CARB Phase II Compliant (formaldehyde emissions)</t>
        </is>
      </c>
      <c r="DM4" s="11" t="inlineStr">
        <is>
          <t>TSCA Title VI Compliant (formaldehyde emissions)</t>
        </is>
      </c>
      <c r="DN4" s="11" t="inlineStr">
        <is>
          <t>CANFER Compliant</t>
        </is>
      </c>
      <c r="DO4" s="4" t="inlineStr">
        <is>
          <t>CAL TB 117-2013 Compliant</t>
        </is>
      </c>
      <c r="DP4" s="4" t="inlineStr">
        <is>
          <t>Uniform Packaging and Labeling Regulations (UPLR) Compliant</t>
        </is>
      </c>
      <c r="DQ4" s="10" t="inlineStr">
        <is>
          <t>Canada Product Restriction</t>
        </is>
      </c>
      <c r="DR4" s="11" t="inlineStr">
        <is>
          <t>Reason for Restriction</t>
        </is>
      </c>
      <c r="DS4" s="4" t="inlineStr">
        <is>
          <t>SOFFA Compliant</t>
        </is>
      </c>
      <c r="DT4" s="10" t="inlineStr">
        <is>
          <t>Hazardous Material / Dangerous Goods</t>
        </is>
      </c>
      <c r="DU4" s="11" t="inlineStr">
        <is>
          <t>UN or ID number</t>
        </is>
      </c>
      <c r="DV4" s="11" t="inlineStr">
        <is>
          <t>Hazard Class(es)</t>
        </is>
      </c>
      <c r="DW4" s="11" t="inlineStr">
        <is>
          <t>Packing Group</t>
        </is>
      </c>
      <c r="DX4" s="11" t="inlineStr">
        <is>
          <t>Hazardous Material Weight</t>
        </is>
      </c>
      <c r="DY4" s="4" t="inlineStr">
        <is>
          <t>ISTA Certified</t>
        </is>
      </c>
      <c r="DZ4" s="4" t="inlineStr">
        <is>
          <t>Sustainability &amp; Social Responsibility Certifications (North America Only)</t>
        </is>
      </c>
      <c r="EA4" s="4" t="inlineStr">
        <is>
          <t>Commercial Certifications</t>
        </is>
      </c>
      <c r="EB4" s="4" t="inlineStr">
        <is>
          <t>Overall Height - Top to Bottom</t>
        </is>
      </c>
      <c r="EC4" s="4" t="inlineStr">
        <is>
          <t>Overall Width - Side to Side</t>
        </is>
      </c>
      <c r="ED4" s="4" t="inlineStr">
        <is>
          <t>Overall Depth - Front to Back</t>
        </is>
      </c>
      <c r="EE4" s="4" t="inlineStr">
        <is>
          <t>Overall Product Weight</t>
        </is>
      </c>
      <c r="EF4" s="4" t="inlineStr">
        <is>
          <t>Assembly Required</t>
        </is>
      </c>
      <c r="EG4" s="4" t="inlineStr">
        <is>
          <t>Level of Assembly</t>
        </is>
      </c>
      <c r="EH4" s="4" t="inlineStr">
        <is>
          <t>Additional Tools Required (Not Included)</t>
        </is>
      </c>
      <c r="EI4" s="10" t="inlineStr">
        <is>
          <t>Commercial Warranty</t>
        </is>
      </c>
      <c r="EJ4" s="11" t="inlineStr">
        <is>
          <t>Commercial Warranty Length</t>
        </is>
      </c>
      <c r="EK4" s="4" t="inlineStr">
        <is>
          <t>Product Warranty</t>
        </is>
      </c>
      <c r="EL4" s="4" t="inlineStr">
        <is>
          <t>Full or Limited Warranty</t>
        </is>
      </c>
      <c r="EM4" s="4" t="inlineStr">
        <is>
          <t>Warranty Length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The Amazon Standard Identification Number (ASIN) is a 10-character alphanumeric unique identifier assigned by Amazon.com and its partners for product identification within the Amazon organization. The Amazon Seller SKU is Amazon's identifier for your product that allows you to fulfill the product through Amazon shipping even when selling the product on other sites like Wayfair.</t>
        </is>
      </c>
      <c r="D5" s="5" t="inlineStr">
        <is>
          <t>Enter your product's brand (may be the same as the product's manufacturer). New brands must be created in the brand management tool in Partner Home before they can be selected here.</t>
        </is>
      </c>
      <c r="E5" s="5" t="inlineStr">
        <is>
          <t>Must be less than 64 characters and must be a unique value (products cannot be added if they have the same part number as something you already have in your catalog). This is the part number provided by the manufacturer.</t>
        </is>
      </c>
      <c r="F5" s="5" t="inlineStr">
        <is>
          <t>Must follow the standard UPC format and must be a unique value (products cannot be added if they have the same UPC as something you already have in your catalog).</t>
        </is>
      </c>
      <c r="G5" s="5" t="inlineStr">
        <is>
          <t>Please do not use abbreviations or exceed the 255 character limit. Wayfair may adjust the provided name based on marketing standards per class.</t>
        </is>
      </c>
      <c r="H5" s="5" t="inlineStr">
        <is>
          <t>If the product belongs to a collection of associated products that are not just product variances/options, enter the collection here. This can match with collections of products you already sell on site. For example, a collection may be a bed and nightstand that both follow a modern theme, but would not be a bed that comes in two separate colors. Products in a collection do not share the same listing on site.</t>
        </is>
      </c>
      <c r="I5" s="5" t="inlineStr">
        <is>
          <t>Enter the URL for the specific manufacturer product page of your product.</t>
        </is>
      </c>
      <c r="J5" s="5" t="inlineStr">
        <is>
          <t>Indicate whether this part number is a standalone product, primary variant (all required fields must be provided), or non-primary variant (data can be autofilled from primary variant).</t>
        </is>
      </c>
      <c r="K5" s="5" t="inlineStr">
        <is>
          <t>Provide an identifier to group your variants. This information will be used to create a listing.</t>
        </is>
      </c>
      <c r="L5" s="5" t="inlineStr">
        <is>
          <t>Common attribute to group products by. Select from dropdown or enter a custom value.</t>
        </is>
      </c>
      <c r="M5" s="5" t="inlineStr">
        <is>
          <t>Display name for variant attribute, if differs from corresponding Attribute answer.</t>
        </is>
      </c>
      <c r="N5" s="5" t="inlineStr">
        <is>
          <t>Common attribute to group products by. Select from dropdown or enter a custom value.</t>
        </is>
      </c>
      <c r="O5" s="5" t="inlineStr">
        <is>
          <t>Display name for variant attribute, if differs from corresponding Attribute answer.</t>
        </is>
      </c>
      <c r="P5" s="5" t="inlineStr">
        <is>
          <t>Common attribute to group products by. Select from dropdown or enter a custom value.</t>
        </is>
      </c>
      <c r="Q5" s="5" t="inlineStr">
        <is>
          <t>Display name for variant attribute, if differs from corresponding Attribute answer.</t>
        </is>
      </c>
      <c r="R5" s="5" t="inlineStr">
        <is>
          <t>Your supplier profile preference for currency is used to determine the currency of the base (wholesale) cost provided.</t>
        </is>
      </c>
      <c r="S5" s="5" t="inlineStr">
        <is>
          <t>The region selected for this sheet is used to determine the currency of the MAP provided. This may differ from the currency of your base cost.</t>
        </is>
      </c>
      <c r="T5" s="5" t="inlineStr">
        <is>
          <t>The region selected for this sheet is used to determine the currency of the MSRP provided. This may differ from the currency of your base cost.</t>
        </is>
      </c>
      <c r="U5" s="5" t="inlineStr">
        <is>
          <t>Please do not use special symbols (trademark, copyright, etc.) or extra lines/spacing. This should be a short, single paragraph product description in complete sentences highlighting details about key product information.</t>
        </is>
      </c>
      <c r="V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W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X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Y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Z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AA5" s="5" t="inlineStr">
        <is>
          <t>The minimum count of items a customer must choose to purchase the product.</t>
        </is>
      </c>
      <c r="AB5" s="5" t="inlineStr">
        <is>
          <t>This represents how many items the customer must buy in increments of, or in addition to. For example, a multiplier of 2 would mean a custom must buy 1 quantity, 3 quantity, 5 quantity, or some other multiple of 2.</t>
        </is>
      </c>
      <c r="AC5" s="5" t="inlineStr">
        <is>
          <t>Number of items represented by the part number and wholesale price. For example, if you want to sell a bundle of pillows, and the part number and wholesale cost you provided represents that full bundle of pillows, then you would answer the Display Set Quantity question with how many pillows are in the bundle.</t>
        </is>
      </c>
      <c r="AD5" s="5" t="inlineStr">
        <is>
          <t>[Pounds] What is the total weight of this product once assembled? Please enter just the number (i.e. 45.5) without a unit of measurement.</t>
        </is>
      </c>
      <c r="AE5" s="5" t="inlineStr">
        <is>
          <t>Enter small parcel or LTL to indicate how the product can ship based on size and weight.</t>
        </is>
      </c>
      <c r="AF5" s="5" t="inlineStr">
        <is>
          <t>Each product falls into 1 of 18 classes determined by a product's 'transportability' and are crucial for calculating shipping cost. The field is required when ship type is LTL.</t>
        </is>
      </c>
      <c r="AG5" s="5" t="inlineStr">
        <is>
          <t>[Hours] This is the length of time from receipt of PO to shipment from the warehouse.</t>
        </is>
      </c>
      <c r="AH5" s="5" t="inlineStr">
        <is>
          <t>[Hours] This is length of time from receipt of a replacement PO to shipment from the warehouse</t>
        </is>
      </c>
      <c r="AI5" s="5" t="inlineStr">
        <is>
          <t>5 to 7 digit number in length (depending on any sub classification) that will identify what is shipping in the box</t>
        </is>
      </c>
      <c r="AJ5" s="5" t="inlineStr">
        <is>
          <t>Also known as 'knocked down'. Select 'Yes' if this product ships disassembled in a flat pack box.</t>
        </is>
      </c>
      <c r="AK5" s="5" t="inlineStr">
        <is>
          <t>Select 'Yes' if this product ships on a pallet.</t>
        </is>
      </c>
      <c r="AL5" s="5" t="inlineStr">
        <is>
          <t>[Pounds] Enter in the shipping weight (i.e. 45.5) of the packaging used for the product.  If the product ships in more than one box, this measurement is per box.</t>
        </is>
      </c>
      <c r="AM5" s="5" t="inlineStr">
        <is>
          <t>[Inches] Enter in the shipping height (i.e. 45.5) of the packaging used for the product.  If the product ships in more than one box, this measurement is per box.</t>
        </is>
      </c>
      <c r="AN5" s="5" t="inlineStr">
        <is>
          <t>[Inches] Enter in the shipping width (i.e. 45.5) of the packaging used for the product.  If the product ships in more than one box, this measurement is per box.</t>
        </is>
      </c>
      <c r="AO5" s="5" t="inlineStr">
        <is>
          <t>[Inches] Enter in the shipping depth (i.e. 45.5) of the packaging used for the product.  If the product ships in more than one box, this measurement is per box.</t>
        </is>
      </c>
      <c r="AP5" s="5" t="inlineStr">
        <is>
          <t>If the product requires a warning for Proposition 65 compliance in California, answer 'Yes' and indicate which chemicals and toxicities are applicable.</t>
        </is>
      </c>
      <c r="AQ5" s="5" t="inlineStr">
        <is>
          <t>Select the chemical that requires the Prop65 warning.</t>
        </is>
      </c>
      <c r="AR5" s="5" t="inlineStr">
        <is>
          <t>Select the toxicity that can result from the selected chemical.</t>
        </is>
      </c>
      <c r="AS5" s="5" t="inlineStr">
        <is>
          <t>Provide only a single country of manufacture for each product.</t>
        </is>
      </c>
      <c r="AT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U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V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W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X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Y5" s="5" t="inlineStr">
        <is>
          <t>Provide the video’s file name with extension for separate uploads or a direct public URL. Do not exceed 10 videos per product.</t>
        </is>
      </c>
      <c r="AZ5" s="5" t="inlineStr">
        <is>
          <t>Provide the document’s file name with extension for separate uploads or a direct public URL. Do not exceed 10 documents per product.</t>
        </is>
      </c>
      <c r="BA5" s="5" t="inlineStr">
        <is>
          <t>Select one or more values from the provided list that best describe the document’s purpose. This classification helps customers easily find information like “Installation &amp; Assembly” guides, “Warranty Information,” or “Specifications.</t>
        </is>
      </c>
      <c r="BB5" s="5" t="inlineStr">
        <is>
          <t>If the document serves as a legal notice or certification (e.g., “ASTM F2057 - 19,” “ANSI A117.1 Compliant”), select the specific type(s) from the provided list. This is used for compliance and to display certifications to customers.</t>
        </is>
      </c>
      <c r="BC5" s="5" t="inlineStr">
        <is>
          <t>Select the country or region where this document is legally applicable. This is crucial for compliance-related documents that may differ across locations.</t>
        </is>
      </c>
      <c r="BD5" s="5" t="inlineStr">
        <is>
          <t>Select the language in which the document is written.</t>
        </is>
      </c>
      <c r="BE5" s="5" t="inlineStr">
        <is>
          <t>Provide the document’s file name with extension for separate uploads or a direct public URL. Do not exceed 10 documents per product.</t>
        </is>
      </c>
      <c r="BF5" s="5" t="inlineStr">
        <is>
          <t>Select one or more values from the provided list that best describe the document’s purpose. This classification helps customers easily find information like “Installation &amp; Assembly” guides, “Warranty Information,” or “Specifications.</t>
        </is>
      </c>
      <c r="BG5" s="5" t="inlineStr">
        <is>
          <t>If the document serves as a legal notice or certification (e.g., “ASTM F2057 - 19,” “ANSI A117.1 Compliant”), select the specific type(s) from the provided list. This is used for compliance and to display certifications to customers.</t>
        </is>
      </c>
      <c r="BH5" s="5" t="inlineStr">
        <is>
          <t>Select the country or region where this document is legally applicable. This is crucial for compliance-related documents that may differ across locations.</t>
        </is>
      </c>
      <c r="BI5" s="5" t="inlineStr">
        <is>
          <t>Select the language in which the document is written.</t>
        </is>
      </c>
      <c r="BJ5" s="5" t="inlineStr">
        <is>
          <t>Provide the document’s file name with extension for separate uploads or a direct public URL. Do not exceed 10 documents per product.</t>
        </is>
      </c>
      <c r="BK5" s="5" t="inlineStr">
        <is>
          <t>Select one or more values from the provided list that best describe the document’s purpose. This classification helps customers easily find information like “Installation &amp; Assembly” guides, “Warranty Information,” or “Specifications.</t>
        </is>
      </c>
      <c r="BL5" s="5" t="inlineStr">
        <is>
          <t>If the document serves as a legal notice or certification (e.g., “ASTM F2057 - 19,” “ANSI A117.1 Compliant”), select the specific type(s) from the provided list. This is used for compliance and to display certifications to customers.</t>
        </is>
      </c>
      <c r="BM5" s="5" t="inlineStr">
        <is>
          <t>Select the country or region where this document is legally applicable. This is crucial for compliance-related documents that may differ across locations.</t>
        </is>
      </c>
      <c r="BN5" s="5" t="inlineStr">
        <is>
          <t>Select the language in which the document is written.</t>
        </is>
      </c>
      <c r="BO5" s="5" t="inlineStr">
        <is>
          <t>What type of product is this?</t>
        </is>
      </c>
      <c r="BP5" s="5" t="inlineStr">
        <is>
          <t>Does this product have a stool or stools included?</t>
        </is>
      </c>
      <c r="BQ5" s="5" t="inlineStr">
        <is>
          <t>What is the shape of the table? Please choose the closest match from the list.</t>
        </is>
      </c>
      <c r="BR5" s="5" t="inlineStr">
        <is>
          <t>What is the color or finish of the product?</t>
        </is>
      </c>
      <c r="BS5" s="5" t="inlineStr">
        <is>
          <t>Can the surface of the coffee table be lifted to a higher position?</t>
        </is>
      </c>
      <c r="BT5" s="5" t="inlineStr">
        <is>
          <t>What is the material used to construct the top of the product?</t>
        </is>
      </c>
      <c r="BU5" s="5" t="inlineStr">
        <is>
          <t>What material is used to construct the base of the product?</t>
        </is>
      </c>
      <c r="BV5" s="5" t="inlineStr">
        <is>
          <t>Which of the following types of natural variation and texture does the product have? Multiple can be selected if applicable. If the product does NOT have natural variation, please select No Natural Variation.</t>
        </is>
      </c>
      <c r="BW5" s="5" t="inlineStr">
        <is>
          <t>Select if this product is upholstered or comes with an upholstered component. (An upholstered item will have some sort of pad or filling material covered by fabric.)</t>
        </is>
      </c>
      <c r="BX5" s="5" t="inlineStr">
        <is>
          <t>Does this product have a shiny and sheer gloss finish over the normal painted finish?</t>
        </is>
      </c>
      <c r="BY5" s="5" t="inlineStr">
        <is>
          <t>Is the surface of the product mirrored? Please do not select “yes” if the product only features a mirror. This question refers to the surface material of the product, and if it is reflective.</t>
        </is>
      </c>
      <c r="BZ5" s="5" t="inlineStr">
        <is>
          <t>What type of base does this table have? If this product does not fit any of the listed options, please enter the correct information/value.</t>
        </is>
      </c>
      <c r="CA5" s="5" t="inlineStr">
        <is>
          <t>Does this product have wheels or casters?</t>
        </is>
      </c>
      <c r="CB5" s="5" t="inlineStr">
        <is>
          <t>What specific type of distressing does this product have? Select all that apply.</t>
        </is>
      </c>
      <c r="CC5" s="5" t="inlineStr">
        <is>
          <t>[Pounds] What is the maximum weight capacity of the product? Please enter just the number (i.e., 45.5).</t>
        </is>
      </c>
      <c r="CD5" s="5" t="inlineStr">
        <is>
          <t>What type of environmental setting was this product designed and manufactured to be used in? Note: your answer indicates that Wayfair is able to market this product as being intended for use in the selected setting(s). Please select both, if both options apply.</t>
        </is>
      </c>
      <c r="CE5" s="5" t="inlineStr">
        <is>
          <t>If this product requires electricity can it be plugged into a household outlet via an integral corded plug or an AC adapter? If this product does not require electricity or if this product requires electricity but does not/cannot use household AC voltages (with or without an AC adapter) please select "No".</t>
        </is>
      </c>
      <c r="CF5" s="5" t="inlineStr">
        <is>
          <t>Does this product include any storage elements such as shelves, drawers, cabinets or a hidden storage compartment?</t>
        </is>
      </c>
      <c r="CG5" s="5" t="inlineStr">
        <is>
          <t>Does this product include shelves?</t>
        </is>
      </c>
      <c r="CH5" s="5" t="inlineStr">
        <is>
          <t>Does this product have any drawers?</t>
        </is>
      </c>
      <c r="CI5" s="5" t="inlineStr">
        <is>
          <t>Does this product include cabinets?</t>
        </is>
      </c>
      <c r="CJ5" s="5" t="inlineStr">
        <is>
          <t>If the product is covered by decal or laminate, what material does that decal or laminate represent?</t>
        </is>
      </c>
      <c r="CK5" s="5" t="inlineStr">
        <is>
          <t>Is the tray removable?</t>
        </is>
      </c>
      <c r="CL5" s="5" t="inlineStr">
        <is>
          <t>What multiple separable pieces does this product include?</t>
        </is>
      </c>
      <c r="CM5" s="5" t="inlineStr">
        <is>
          <t>Does this product and/or packaging have additional advertising or labeling details regarding claims about the product’s origin? Please use this field to provide a qualified or unqualified claim regarding the product origin in accordance with US Federal Trade Commission (FTC) and Canada Competition Bureau regulations. Additionally, if applicable, please use this field to communicate any appropriate qualified, comparative, or descriptive claims regarding the origin of the product. Examples include, but are not limited to, communicating relevant percentage of domestic and non-domestic content (ex: 60% U.S. Content), communicating the origin of certain components of the product (ex: "Hand carved in U.S. — Wood from Philippines"), or communicating where the product was assembled (Ex : “Assembled In Mexico”). See https://www.ftc.gov/tips-advice/business-center/guidance/complying-made-usa-standard#qualified  and https://www.competitionbureau.gc.ca/eic/site/cb-bc.nsf/eng/03169.html</t>
        </is>
      </c>
      <c r="CN5" s="5" t="inlineStr">
        <is>
          <t>Does this product have a decorative inlay or insert made of a different material than the rest of the product?</t>
        </is>
      </c>
      <c r="CO5" s="5" t="inlineStr">
        <is>
          <t>Which technique was used to join together the main pieces of wood to construct the overall product?</t>
        </is>
      </c>
      <c r="CP5" s="5" t="inlineStr">
        <is>
          <t>Is the wood kiln-dried? If product is not made of wood, please select "does not apply."</t>
        </is>
      </c>
      <c r="CQ5" s="5" t="inlineStr">
        <is>
          <t>Is the product a battery or does the product include batteries?</t>
        </is>
      </c>
      <c r="CR5" s="5" t="inlineStr">
        <is>
          <t>What is the composition of the batteries included with product?</t>
        </is>
      </c>
      <c r="CS5" s="5" t="inlineStr">
        <is>
          <t>What type is the battery? Button Cell, Cell, Battery?</t>
        </is>
      </c>
      <c r="CT5" s="5" t="inlineStr">
        <is>
          <t>Confirm number of batteries in this product</t>
        </is>
      </c>
      <c r="CU5" s="5" t="inlineStr">
        <is>
          <t>Do the cells/batteries ship stand alone/packed with the equipment/ contained (installed) in the equipment?</t>
        </is>
      </c>
      <c r="CV5" s="5" t="inlineStr">
        <is>
          <t>What is the aggregate lithium content of the cell/battery?  Aggregate lithium content means the sum of the grams of lithium content contained by the cells comprising a battery.
Please note, this is the weight weight of the lithium in the cell or battery, and not the weight of the entire cell or battery.</t>
        </is>
      </c>
      <c r="CW5" s="5" t="inlineStr">
        <is>
          <t>What is the Watt-hour(Wh) rating of the cell/battery?  The Watt-hour rating of a lithium cell or battery is calculated by multiplying the rated capacity in ampere-hours by the nominal voltage.
If only the milliampere-hours (mAh) are marked on the battery then divide that number by 1000 to get ampere-hours (Ah) (i.e. 4400 mAh / 1000 = 4.4. Ah).</t>
        </is>
      </c>
      <c r="CX5" s="5" t="inlineStr">
        <is>
          <t>What is the net weight of the cells or batteries that ship with the product in grams or kilograms.</t>
        </is>
      </c>
      <c r="CY5" s="5" t="inlineStr">
        <is>
          <t>Is this product unfinished (no paint, stain, or varnish)?</t>
        </is>
      </c>
      <c r="CZ5" s="5" t="inlineStr">
        <is>
          <t>What is the design of the legs? If this product does not fit any of the listed options, please enter the correct information/value.</t>
        </is>
      </c>
      <c r="DA5" s="5" t="inlineStr">
        <is>
          <t>What is the color of the base of this product?</t>
        </is>
      </c>
      <c r="DB5" s="5" t="inlineStr">
        <is>
          <t>What type of wood was used to construct this product? This describes the actual materials used, not the product's appearance.</t>
        </is>
      </c>
      <c r="DC5" s="5" t="inlineStr">
        <is>
          <t>What pieces are included with this product?</t>
        </is>
      </c>
      <c r="DD5" s="5" t="inlineStr">
        <is>
          <t>A product has scalloped edges if it contains curved, semicircular edges.</t>
        </is>
      </c>
      <c r="DE5" s="5" t="inlineStr">
        <is>
          <t>Is there a a concave pattern of parallel lines on a surface of this product?</t>
        </is>
      </c>
      <c r="DF5" s="5" t="inlineStr">
        <is>
          <t>Is there a a raised pattern of parallel lines on a surface of this product?</t>
        </is>
      </c>
      <c r="DG5" s="5" t="inlineStr">
        <is>
          <t>Which of the following durability features are applicable to this product? Please select all applicable options from the list. If none apply, please select "No Durability Features."</t>
        </is>
      </c>
      <c r="DH5" s="5" t="inlineStr">
        <is>
          <t>How many tables are included?</t>
        </is>
      </c>
      <c r="DI5" s="5" t="inlineStr">
        <is>
          <t>Does this product have a General Certificate of Conformity (GCC), as required by the U.S. CPSC for certain product classes?</t>
        </is>
      </c>
      <c r="DJ5" s="5" t="inlineStr">
        <is>
          <t>Is this product ADA (Americans with Disabilities Act) compliant?</t>
        </is>
      </c>
      <c r="DK5" s="5" t="inlineStr">
        <is>
          <t>FOR COMPLIANCE PURPOSES. Not customer facing information. 
 Does this product include any pieces made of manufactured or composite wood products (CWP)  This includes any of the following
 1) HWPW-CC [Hardwood Plywood with Composite Core] 
 2) HWPW-VC [Hardwood Plywood with Veneer Core] 
 3) PB [Particleboard] 
 4) MDF or thin-MDF [Medium Density Fiberboard]</t>
        </is>
      </c>
      <c r="DL5" s="5" t="inlineStr">
        <is>
          <t>Is this product certified compliant for CARB ATCM Phase II formaldehyde emission standards from Composite Wood Products [California Air Resources Board (CARB)- Airborne Toxic Control Measures (ATCM) Phase II]</t>
        </is>
      </c>
      <c r="DM5" s="5" t="inlineStr">
        <is>
          <t>Is this product certified TSCA Title VI compliant regarding formaldehyde emissions from Composite Wood Products [Environmental Protection Agency (EPA)-Toxic Substance Control Act (TSCA)-Title VI]</t>
        </is>
      </c>
      <c r="DN5" s="5" t="inlineStr">
        <is>
          <t>Is this product CANFER compliant regarding formaldehyde emissions from composite wood products? [Canada Formaldehyde Emissions Regulation] NOTE: Please provide proof of certification to applicable formaldehyde emissions standards and a Declaration of Certification.
More information on the Declaration of Certification and on other requirements for CANFER compliance can be found in Health Canada's Guidance Document (https://bit.ly/3FvYK2B) or by contacting any of our Product Compliance Resources (https://bit.ly/3h8EIlw).</t>
        </is>
      </c>
      <c r="DO5" s="5" t="inlineStr">
        <is>
          <t>Are this products components certified compliant with California Technical Bulletin: CAL TB 117-2013, the Flammability (Smolder) Standard for Upholstered Furniture Materials?</t>
        </is>
      </c>
      <c r="DP5" s="5" t="inlineStr">
        <is>
          <t>Does your product comply with the Uniform Packaging and Labeling Regulations, which requires product packaging to be accurate and provide adequate information as to the identity and quantity of its contents, as well as the name and address of the manufacturer and/or distributor?</t>
        </is>
      </c>
      <c r="DQ5" s="5" t="inlineStr">
        <is>
          <t>Is this product legally or operationally restricted from being offered for sale to Canadian customers on Wayfair.ca or delivered to Canadian addresses? Select “Yes” only if the product cannot legally be sold or shipped to Canada. For example, if it requires a license or certification you do not hold, or if you operate through a separate Canadian entity that cannot support the listing.</t>
        </is>
      </c>
      <c r="DR5" s="5" t="inlineStr">
        <is>
          <t>Please select the reason this product can not ship to Canada?  Please select from the options or write in a reason if not selectable</t>
        </is>
      </c>
      <c r="DS5" s="5" t="inlineStr">
        <is>
          <t>Does this product meet the flammability standard for upholstered furniture set forth by Safer Occupancy Future Flammability Act (SOFFA)? Please note that SOFFA is incorporated into the COVID-19 Regulatory Relief and Work from Home Safety Act.</t>
        </is>
      </c>
      <c r="DT5" s="5" t="inlineStr">
        <is>
          <t>Is the product regulated as Hazardous Material / Dangerous Goods?
Hazardous Materials/Dangerous Goods are substances that when transported pose a risk to health, safety, property or the environment.  
These materials may include explosives, compressed gases (aerosols), flammable liquids, oxidizers, toxic/poisonous, radioactive, corrosive, batteries, etc.
An SDS is is a document that lists information relating to occupational safety and health for the use of various substances and products. 
The SDS includes information such as the properties of each chemical; the physical, health, and environmental health hazards; protective measures; and safety precautions for handling, storing, and transporting the chemical or product.</t>
        </is>
      </c>
      <c r="DU5" s="5" t="inlineStr">
        <is>
          <t>Please provide the UN or ID number. The UN or ID number is a 4 digit numeric code that identifies hazardous materials/dangerous goods, and articles in the framework of international and domestic transport. This can be found in section 14 of the Safety Data Sheet (SDS). Example - "UN3480" - Lithium Ion Batteries. If your UN number is not one of the options in the dropdown, please write this in manually.</t>
        </is>
      </c>
      <c r="DV5" s="5" t="inlineStr">
        <is>
          <t>Please provide the Hazard Class(es).  This is the category of hazard assigned to a hazardous material/dangerous goods under the definitional criteria of the transportation regulations. A material may meet the defining criteria for more than one hazard class but is assigned to only one hazard class. Hazard classes vary from 1-9.This can be found in section 14 of the Safety Data Sheet (SDS).</t>
        </is>
      </c>
      <c r="DW5" s="5" t="inlineStr">
        <is>
          <t>Please provide the packing group (if applicable).  Packing Groups I, II and III indicate the degree of danger presented by the material is great, medium or minor, respectively. Some hazardous materials/dangerous goods do not have a packing group assigned. This can be found in section 14 of the Safety Data Sheet (SDS).</t>
        </is>
      </c>
      <c r="DX5" s="5" t="inlineStr">
        <is>
          <t>Please provide the net weight or, for liquids, the net volume of hazardous material per unit of product. Provide the net weight of the hazardous materials/dangerous goods in your product in grams or kilograms.  For example -if your product is a vacuum containing a lithium ion battery, you would enter the net weight of the battery.</t>
        </is>
      </c>
      <c r="DY5" s="5" t="inlineStr">
        <is>
          <t>Is the packaging for this SKU ISTA Certified (1A, 3A, 6A)?</t>
        </is>
      </c>
      <c r="DZ5" s="5" t="inlineStr">
        <is>
          <t>Do you have any certifications or credentials related to environmental sustainability, social responsibility, or ethical sourcing (e.g.,OEKO-TEX®, GREENGUARD, GoodWeave, Fair Trade, FSC, etc.)? To see examples of certificates currently part of our Shop Sustainably program, please visit: https://www.aboutwayfair.com/shop-sustainably. Please upload all related certificates so your products can be merchandised as part of the Shop Sustainably program.</t>
        </is>
      </c>
      <c r="EA5" s="5" t="inlineStr">
        <is>
          <t>For BIFMA Accredited products, suppliers must upload an ANSI/BIFMA durability-related testing document for the product from an ISO 17025 accredited lab. For BIFMA Equivalent products, suppliers must upload an ANSI/BIFMA durability-related testing document for the product, but the lab is not required to be ISO 17025 accredited. For Contract Grade Accredited products, suppliers must upload a testing document that aligns with Wayfair’s contract grade standards, along with a signed consent letter. Reference the Contract Grade help center article or reach out to your relationship manager for more information.</t>
        </is>
      </c>
      <c r="EB5" s="5" t="inlineStr">
        <is>
          <t>[Inches] What is the overall height of the product from top to bottom? Please enter just the number (e.g. 45.5).</t>
        </is>
      </c>
      <c r="EC5" s="5" t="inlineStr">
        <is>
          <t>[Inches] What is overall width of the product from side to side? Please enter just the number (e.g. 45.5).</t>
        </is>
      </c>
      <c r="ED5" s="5" t="inlineStr">
        <is>
          <t>[Inches] What is the overall depth of the product from front to back? Please enter just the number (e.g. 45.5).</t>
        </is>
      </c>
      <c r="EE5" s="5" t="inlineStr">
        <is>
          <t>[Pounds] What is the total weight of this product once assembled? If this product includes multiples of the same item, add weight of one individual unit (e.g. 1 Dining Chair in a set of 2). Please enter just the number (i.e. 45.5).</t>
        </is>
      </c>
      <c r="EF5" s="5" t="inlineStr">
        <is>
          <t>Does the product require any form of assembly prior to use as intended?</t>
        </is>
      </c>
      <c r="EG5" s="5" t="inlineStr">
        <is>
          <t>What is the level of assembly required?</t>
        </is>
      </c>
      <c r="EH5" s="5" t="inlineStr">
        <is>
          <t>What additional tools will the customer need to set-up this product that are NOT included with purchase?</t>
        </is>
      </c>
      <c r="EI5" s="5" t="inlineStr">
        <is>
          <t>Does the manufacturer warranty cover the use of this product in a commercial environment?</t>
        </is>
      </c>
      <c r="EJ5" s="5" t="inlineStr">
        <is>
          <t>How long does the manufacturer warranty apply for the product used in a commercial (non-residential) environment? If the correct value is not found, please select the closest available answer that is shorter than the warranty length. If warranty length varies by part, please select the answer that matches the part of the product with the shortest warranty. Please use the “Warranty Details” tag for any additional details.</t>
        </is>
      </c>
      <c r="EK5" s="5" t="inlineStr">
        <is>
          <t>Please indicate if there is a warranty on this product if it were to be used in a residential setting.</t>
        </is>
      </c>
      <c r="EL5" s="5" t="inlineStr">
        <is>
          <t>Please indicate if the warranty is Full or Limited.</t>
        </is>
      </c>
      <c r="EM5" s="5" t="inlineStr">
        <is>
          <t>Please indicate the length of the warranty offered from our list if this product were to be used in a residential setting. If the correct value is not found, please indicate both the number and unit (Days, Months, Years) that is appropriate.</t>
        </is>
      </c>
    </row>
    <row r="6" ht="50.1" customHeight="1">
      <c r="B6" s="5" t="inlineStr">
        <is>
          <t>Text</t>
        </is>
      </c>
      <c r="C6" s="5" t="inlineStr">
        <is>
          <t>Text</t>
        </is>
      </c>
      <c r="D6" s="6" t="inlineStr">
        <is>
          <t>Select</t>
        </is>
      </c>
      <c r="E6" s="5" t="inlineStr">
        <is>
          <t>Text</t>
        </is>
      </c>
      <c r="F6" s="5" t="inlineStr">
        <is>
          <t>Text</t>
        </is>
      </c>
      <c r="G6" s="5" t="inlineStr">
        <is>
          <t>Text</t>
        </is>
      </c>
      <c r="H6" s="5" t="inlineStr">
        <is>
          <t>Text</t>
        </is>
      </c>
      <c r="I6" s="5" t="inlineStr">
        <is>
          <t>Text</t>
        </is>
      </c>
      <c r="J6" s="6" t="inlineStr">
        <is>
          <t>Select</t>
        </is>
      </c>
      <c r="K6" s="5" t="inlineStr">
        <is>
          <t>Text</t>
        </is>
      </c>
      <c r="L6" s="6" t="inlineStr">
        <is>
          <t>Select</t>
        </is>
      </c>
      <c r="M6" s="5" t="inlineStr">
        <is>
          <t>Text</t>
        </is>
      </c>
      <c r="N6" s="6" t="inlineStr">
        <is>
          <t>Select</t>
        </is>
      </c>
      <c r="O6" s="5" t="inlineStr">
        <is>
          <t>Text</t>
        </is>
      </c>
      <c r="P6" s="6" t="inlineStr">
        <is>
          <t>Select</t>
        </is>
      </c>
      <c r="Q6" s="5" t="inlineStr">
        <is>
          <t>Text</t>
        </is>
      </c>
      <c r="R6" s="5" t="inlineStr">
        <is>
          <t>Number</t>
        </is>
      </c>
      <c r="S6" s="5" t="inlineStr">
        <is>
          <t>Number</t>
        </is>
      </c>
      <c r="T6" s="5" t="inlineStr">
        <is>
          <t>Number</t>
        </is>
      </c>
      <c r="U6" s="5" t="inlineStr">
        <is>
          <t>Text</t>
        </is>
      </c>
      <c r="V6" s="5" t="inlineStr">
        <is>
          <t>Text</t>
        </is>
      </c>
      <c r="W6" s="5" t="inlineStr">
        <is>
          <t>Text</t>
        </is>
      </c>
      <c r="X6" s="5" t="inlineStr">
        <is>
          <t>Text</t>
        </is>
      </c>
      <c r="Y6" s="5" t="inlineStr">
        <is>
          <t>Text</t>
        </is>
      </c>
      <c r="Z6" s="5" t="inlineStr">
        <is>
          <t>Text</t>
        </is>
      </c>
      <c r="AA6" s="5" t="inlineStr">
        <is>
          <t>Whole Number</t>
        </is>
      </c>
      <c r="AB6" s="5" t="inlineStr">
        <is>
          <t>Whole Number</t>
        </is>
      </c>
      <c r="AC6" s="5" t="inlineStr">
        <is>
          <t>Whole Number</t>
        </is>
      </c>
      <c r="AD6" s="5" t="inlineStr">
        <is>
          <t>Number</t>
        </is>
      </c>
      <c r="AE6" s="6" t="inlineStr">
        <is>
          <t>Select</t>
        </is>
      </c>
      <c r="AF6" s="6" t="inlineStr">
        <is>
          <t>Select</t>
        </is>
      </c>
      <c r="AG6" s="6" t="inlineStr">
        <is>
          <t>Select</t>
        </is>
      </c>
      <c r="AH6" s="6" t="inlineStr">
        <is>
          <t>Select</t>
        </is>
      </c>
      <c r="AI6" s="5" t="inlineStr">
        <is>
          <t>Text</t>
        </is>
      </c>
      <c r="AJ6" s="5" t="inlineStr">
        <is>
          <t>Yes or No</t>
        </is>
      </c>
      <c r="AK6" s="5" t="inlineStr">
        <is>
          <t>Yes or No</t>
        </is>
      </c>
      <c r="AL6" s="5" t="inlineStr">
        <is>
          <t>Number</t>
        </is>
      </c>
      <c r="AM6" s="5" t="inlineStr">
        <is>
          <t>Number</t>
        </is>
      </c>
      <c r="AN6" s="5" t="inlineStr">
        <is>
          <t>Number</t>
        </is>
      </c>
      <c r="AO6" s="5" t="inlineStr">
        <is>
          <t>Number</t>
        </is>
      </c>
      <c r="AP6" s="5" t="inlineStr">
        <is>
          <t>Yes or No</t>
        </is>
      </c>
      <c r="AQ6" s="6" t="inlineStr">
        <is>
          <t>Select</t>
        </is>
      </c>
      <c r="AR6" s="6" t="inlineStr">
        <is>
          <t>Please choose one or more from the following, using a semicolon (;) to separate each value: Cancer; Developmental</t>
        </is>
      </c>
      <c r="AS6" s="6" t="inlineStr">
        <is>
          <t>Select</t>
        </is>
      </c>
      <c r="AT6" s="5" t="inlineStr">
        <is>
          <t>Text</t>
        </is>
      </c>
      <c r="AU6" s="5" t="inlineStr">
        <is>
          <t>Text</t>
        </is>
      </c>
      <c r="AV6" s="5" t="inlineStr">
        <is>
          <t>Text</t>
        </is>
      </c>
      <c r="AW6" s="5" t="inlineStr">
        <is>
          <t>Text</t>
        </is>
      </c>
      <c r="AX6" s="5" t="inlineStr">
        <is>
          <t>Text</t>
        </is>
      </c>
      <c r="AY6" s="5" t="inlineStr">
        <is>
          <t>Text</t>
        </is>
      </c>
      <c r="AZ6" s="5" t="inlineStr">
        <is>
          <t>Text</t>
        </is>
      </c>
      <c r="BA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B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C6" s="6" t="inlineStr">
        <is>
          <t>Select</t>
        </is>
      </c>
      <c r="BD6" s="6" t="inlineStr">
        <is>
          <t>Select</t>
        </is>
      </c>
      <c r="BE6" s="5" t="inlineStr">
        <is>
          <t>Text</t>
        </is>
      </c>
      <c r="BF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G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H6" s="6" t="inlineStr">
        <is>
          <t>Select</t>
        </is>
      </c>
      <c r="BI6" s="6" t="inlineStr">
        <is>
          <t>Select</t>
        </is>
      </c>
      <c r="BJ6" s="5" t="inlineStr">
        <is>
          <t>Text</t>
        </is>
      </c>
      <c r="BK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L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M6" s="6" t="inlineStr">
        <is>
          <t>Select</t>
        </is>
      </c>
      <c r="BN6" s="6" t="inlineStr">
        <is>
          <t>Select</t>
        </is>
      </c>
      <c r="BO6" s="6" t="inlineStr">
        <is>
          <t>Select</t>
        </is>
      </c>
      <c r="BP6" s="5" t="inlineStr">
        <is>
          <t>Yes or No</t>
        </is>
      </c>
      <c r="BQ6" s="6" t="inlineStr">
        <is>
          <t>Please choose one or more from the following, using a semicolon (;) to separate each value: Round; Pentagonal; Wedge; Half Moon; Hexagonal; Octagonal; Oval; Rectangular; Semi-Circle; Trapezoidal; Circular; Square; Triangular; Specialty; Half-Round; Corner; Free Form; Unavailable</t>
        </is>
      </c>
      <c r="BR6" s="6" t="inlineStr">
        <is>
          <t>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t>
        </is>
      </c>
      <c r="BS6" s="5" t="inlineStr">
        <is>
          <t>Yes or No</t>
        </is>
      </c>
      <c r="BT6" s="6" t="inlineStr">
        <is>
          <t>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t>
        </is>
      </c>
      <c r="BU6" s="6" t="inlineStr">
        <is>
          <t>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t>
        </is>
      </c>
      <c r="BV6" s="6" t="inlineStr">
        <is>
          <t>Please choose one or more from the following, using a semicolon (;) to separate each value: No Natural Variation; Natural Wood Grain Color Variation; Weathered Steel; Wood Knots; Natural Stone Color Variation; Unavailable</t>
        </is>
      </c>
      <c r="BW6" s="5" t="inlineStr">
        <is>
          <t>Yes or No</t>
        </is>
      </c>
      <c r="BX6" s="5" t="inlineStr">
        <is>
          <t>Yes or No</t>
        </is>
      </c>
      <c r="BY6" s="5" t="inlineStr">
        <is>
          <t>Yes or No</t>
        </is>
      </c>
      <c r="BZ6" s="6" t="inlineStr">
        <is>
          <t>Select</t>
        </is>
      </c>
      <c r="CA6" s="5" t="inlineStr">
        <is>
          <t>Yes or No</t>
        </is>
      </c>
      <c r="CB6" s="6" t="inlineStr">
        <is>
          <t>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t>
        </is>
      </c>
      <c r="CC6" s="5" t="inlineStr">
        <is>
          <t>Number</t>
        </is>
      </c>
      <c r="CD6" s="6" t="inlineStr">
        <is>
          <t>Please choose one or more from the following, using a semicolon (;) to separate each value: Non Residential Use; Residential Use</t>
        </is>
      </c>
      <c r="CE6" s="5" t="inlineStr">
        <is>
          <t>Yes or No</t>
        </is>
      </c>
      <c r="CF6" s="5" t="inlineStr">
        <is>
          <t>Yes or No</t>
        </is>
      </c>
      <c r="CG6" s="5" t="inlineStr">
        <is>
          <t>Yes or No</t>
        </is>
      </c>
      <c r="CH6" s="5" t="inlineStr">
        <is>
          <t>Yes or No</t>
        </is>
      </c>
      <c r="CI6" s="5" t="inlineStr">
        <is>
          <t>Yes or No</t>
        </is>
      </c>
      <c r="CJ6" s="6" t="inlineStr">
        <is>
          <t>Please choose one or more from the following, using a semicolon (;) to separate each value: Traditional; Mosaic; Curved; Wood; Pent; Flat; No Decal/Laminate Design; Glass; Granite; Concrete; Marble; Stone; Unavailable; Does Not Apply</t>
        </is>
      </c>
      <c r="CK6" s="5" t="inlineStr">
        <is>
          <t>Yes or No</t>
        </is>
      </c>
      <c r="CL6" s="6" t="inlineStr">
        <is>
          <t>Please choose one or more from the following, using a semicolon (;) to separate each value: Single; Nesting Tables; Bunching Tables; Does Not Apply</t>
        </is>
      </c>
      <c r="CM6" s="6" t="inlineStr">
        <is>
          <t>Please choose one or more from the following, using a semicolon (;) to separate each value: Made in USA; Made in USA of Imported Materials; Product of Canada; Made In Canada; Does Not Apply</t>
        </is>
      </c>
      <c r="CN6" s="5" t="inlineStr">
        <is>
          <t>Yes or No</t>
        </is>
      </c>
      <c r="CO6" s="6" t="inlineStr">
        <is>
          <t>Select</t>
        </is>
      </c>
      <c r="CP6" s="5" t="inlineStr">
        <is>
          <t>Yes or No</t>
        </is>
      </c>
      <c r="CQ6" s="5" t="inlineStr">
        <is>
          <t>Yes or No</t>
        </is>
      </c>
      <c r="CR6" s="6" t="inlineStr">
        <is>
          <t>Select</t>
        </is>
      </c>
      <c r="CS6" s="6" t="inlineStr">
        <is>
          <t>Select</t>
        </is>
      </c>
      <c r="CT6" s="6" t="inlineStr">
        <is>
          <t>Select</t>
        </is>
      </c>
      <c r="CU6" s="6" t="inlineStr">
        <is>
          <t>Select</t>
        </is>
      </c>
      <c r="CV6" s="6" t="inlineStr">
        <is>
          <t>Select</t>
        </is>
      </c>
      <c r="CW6" s="6" t="inlineStr">
        <is>
          <t>Select</t>
        </is>
      </c>
      <c r="CX6" s="6" t="inlineStr">
        <is>
          <t>Select</t>
        </is>
      </c>
      <c r="CY6" s="5" t="inlineStr">
        <is>
          <t>Yes or No</t>
        </is>
      </c>
      <c r="CZ6" s="6" t="inlineStr">
        <is>
          <t>Please choose one or more from the following, using a semicolon (;) to separate each value: Bun Feet; Fluted; Cabriole Legs; Straight legs; Ball Feet; Queen Ann; Scroll; Sled; Squared Legs; Turned Legs; Block Feet; X-leg; Solid; Bracket Legs; Unavailable; Does Not Apply</t>
        </is>
      </c>
      <c r="DA6" s="6" t="inlineStr">
        <is>
          <t>Please choose one or more from the following, using a semicolon (;) to separate each value: Black; Clear; Gold; Navy; Gray; Green; Purple; Teal; Brown; Orange; Yellow; Blue; Beige; Red; Silver; White; Ivory; Tan; Cream; Pink; Does Not Apply</t>
        </is>
      </c>
      <c r="DB6" s="6" t="inlineStr">
        <is>
          <t>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t>
        </is>
      </c>
      <c r="DC6" s="6" t="inlineStr">
        <is>
          <t>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t>
        </is>
      </c>
      <c r="DD6" s="5" t="inlineStr">
        <is>
          <t>Yes or No</t>
        </is>
      </c>
      <c r="DE6" s="5" t="inlineStr">
        <is>
          <t>Yes or No</t>
        </is>
      </c>
      <c r="DF6" s="5" t="inlineStr">
        <is>
          <t>Yes or No</t>
        </is>
      </c>
      <c r="DG6" s="6" t="inlineStr">
        <is>
          <t>Please choose one or more from the following, using a semicolon (;) to separate each value: No Durability Features; Stain Resistant; Scratch Resistant; Does Not Apply</t>
        </is>
      </c>
      <c r="DH6" s="5" t="inlineStr">
        <is>
          <t>Whole Number</t>
        </is>
      </c>
      <c r="DI6" s="6" t="inlineStr">
        <is>
          <t>Select</t>
        </is>
      </c>
      <c r="DJ6" s="5" t="inlineStr">
        <is>
          <t>Yes or No</t>
        </is>
      </c>
      <c r="DK6" s="5" t="inlineStr">
        <is>
          <t>Yes or No</t>
        </is>
      </c>
      <c r="DL6" s="6" t="inlineStr">
        <is>
          <t>Select</t>
        </is>
      </c>
      <c r="DM6" s="6" t="inlineStr">
        <is>
          <t>Select</t>
        </is>
      </c>
      <c r="DN6" s="6" t="inlineStr">
        <is>
          <t>Select</t>
        </is>
      </c>
      <c r="DO6" s="6" t="inlineStr">
        <is>
          <t>Select</t>
        </is>
      </c>
      <c r="DP6" s="6" t="inlineStr">
        <is>
          <t>Select</t>
        </is>
      </c>
      <c r="DQ6" s="5" t="inlineStr">
        <is>
          <t>Yes or No</t>
        </is>
      </c>
      <c r="DR6" s="6" t="inlineStr">
        <is>
          <t>Please choose one or more from the following, using a semicolon (;) to separate each value: Dual Language; Distribution Conflict; Logistics; Does Not Apply</t>
        </is>
      </c>
      <c r="DS6" s="5" t="inlineStr">
        <is>
          <t>Yes or No</t>
        </is>
      </c>
      <c r="DT6" s="5" t="inlineStr">
        <is>
          <t>Yes or No</t>
        </is>
      </c>
      <c r="DU6" s="6" t="inlineStr">
        <is>
          <t>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t>
        </is>
      </c>
      <c r="DV6" s="6" t="inlineStr">
        <is>
          <t>Select</t>
        </is>
      </c>
      <c r="DW6" s="6" t="inlineStr">
        <is>
          <t>Select</t>
        </is>
      </c>
      <c r="DX6" s="6" t="inlineStr">
        <is>
          <t>Select</t>
        </is>
      </c>
      <c r="DY6" s="6" t="inlineStr">
        <is>
          <t>Select</t>
        </is>
      </c>
      <c r="DZ6" s="5" t="inlineStr">
        <is>
          <t>Yes or No</t>
        </is>
      </c>
      <c r="EA6" s="6" t="inlineStr">
        <is>
          <t>Select</t>
        </is>
      </c>
      <c r="EB6" s="5" t="inlineStr">
        <is>
          <t>Number</t>
        </is>
      </c>
      <c r="EC6" s="5" t="inlineStr">
        <is>
          <t>Number</t>
        </is>
      </c>
      <c r="ED6" s="5" t="inlineStr">
        <is>
          <t>Number</t>
        </is>
      </c>
      <c r="EE6" s="5" t="inlineStr">
        <is>
          <t>Number</t>
        </is>
      </c>
      <c r="EF6" s="5" t="inlineStr">
        <is>
          <t>Yes or No</t>
        </is>
      </c>
      <c r="EG6" s="6" t="inlineStr">
        <is>
          <t>Select</t>
        </is>
      </c>
      <c r="EH6" s="6" t="inlineStr">
        <is>
          <t>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t>
        </is>
      </c>
      <c r="EI6" s="5" t="inlineStr">
        <is>
          <t>Yes or No</t>
        </is>
      </c>
      <c r="EJ6" s="6" t="inlineStr">
        <is>
          <t>Select</t>
        </is>
      </c>
      <c r="EK6" s="5" t="inlineStr">
        <is>
          <t>Yes or No</t>
        </is>
      </c>
      <c r="EL6" s="6" t="inlineStr">
        <is>
          <t>Select</t>
        </is>
      </c>
      <c r="EM6" s="6" t="inlineStr">
        <is>
          <t>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t>
        </is>
      </c>
    </row>
    <row r="7">
      <c r="B7" s="12" t="inlineStr">
        <is>
          <t>Default Row:</t>
        </is>
      </c>
      <c r="C7" s="12" t="inlineStr">
        <is>
          <t>N/A</t>
        </is>
      </c>
      <c r="D7" s="13" t="n"/>
      <c r="E7" s="12" t="inlineStr">
        <is>
          <t>N/A</t>
        </is>
      </c>
      <c r="F7" s="12" t="inlineStr">
        <is>
          <t>N/A</t>
        </is>
      </c>
      <c r="G7" s="12" t="inlineStr">
        <is>
          <t>N/A</t>
        </is>
      </c>
      <c r="H7" s="13" t="n"/>
      <c r="I7" s="12" t="inlineStr">
        <is>
          <t>N/A</t>
        </is>
      </c>
      <c r="J7" s="12" t="inlineStr">
        <is>
          <t>N/A</t>
        </is>
      </c>
      <c r="K7" s="12" t="inlineStr">
        <is>
          <t>N/A</t>
        </is>
      </c>
      <c r="L7" s="12" t="inlineStr">
        <is>
          <t>N/A</t>
        </is>
      </c>
      <c r="M7" s="12" t="inlineStr">
        <is>
          <t>N/A</t>
        </is>
      </c>
      <c r="N7" s="12" t="inlineStr">
        <is>
          <t>N/A</t>
        </is>
      </c>
      <c r="O7" s="12" t="inlineStr">
        <is>
          <t>N/A</t>
        </is>
      </c>
      <c r="P7" s="12" t="inlineStr">
        <is>
          <t>N/A</t>
        </is>
      </c>
      <c r="Q7" s="12" t="inlineStr">
        <is>
          <t>N/A</t>
        </is>
      </c>
      <c r="R7" s="12" t="inlineStr">
        <is>
          <t>N/A</t>
        </is>
      </c>
      <c r="S7" s="13" t="n"/>
      <c r="T7" s="13" t="n"/>
      <c r="U7" s="13" t="n"/>
      <c r="V7" s="13" t="n"/>
      <c r="W7" s="13" t="n"/>
      <c r="X7" s="13" t="n"/>
      <c r="Y7" s="13" t="n"/>
      <c r="Z7" s="13" t="n"/>
      <c r="AA7" s="13" t="n"/>
      <c r="AB7" s="13" t="n"/>
      <c r="AC7" s="13" t="n"/>
      <c r="AD7" s="13" t="n"/>
      <c r="AE7" s="13" t="n"/>
      <c r="AF7" s="13" t="n"/>
      <c r="AG7" s="13" t="n"/>
      <c r="AH7" s="13" t="n"/>
      <c r="AI7" s="13" t="n"/>
      <c r="AJ7" s="13" t="n"/>
      <c r="AK7" s="13" t="n"/>
      <c r="AL7" s="13" t="n"/>
      <c r="AM7" s="13" t="n"/>
      <c r="AN7" s="13" t="n"/>
      <c r="AO7" s="13" t="n"/>
      <c r="AP7" s="13" t="n"/>
      <c r="AQ7" s="13" t="n"/>
      <c r="AR7" s="13" t="n"/>
      <c r="AS7" s="13" t="n"/>
      <c r="AT7" s="12" t="inlineStr">
        <is>
          <t>N/A</t>
        </is>
      </c>
      <c r="AU7" s="12" t="inlineStr">
        <is>
          <t>N/A</t>
        </is>
      </c>
      <c r="AV7" s="12" t="inlineStr">
        <is>
          <t>N/A</t>
        </is>
      </c>
      <c r="AW7" s="12" t="inlineStr">
        <is>
          <t>N/A</t>
        </is>
      </c>
      <c r="AX7" s="12" t="inlineStr">
        <is>
          <t>N/A</t>
        </is>
      </c>
      <c r="AY7" s="12" t="inlineStr">
        <is>
          <t>N/A</t>
        </is>
      </c>
      <c r="AZ7" s="13" t="n"/>
      <c r="BA7" s="13" t="n"/>
      <c r="BB7" s="13" t="n"/>
      <c r="BC7" s="13" t="n"/>
      <c r="BD7" s="13" t="n"/>
      <c r="BE7" s="13" t="n"/>
      <c r="BF7" s="13" t="n"/>
      <c r="BG7" s="13" t="n"/>
      <c r="BH7" s="13" t="n"/>
      <c r="BI7" s="13" t="n"/>
      <c r="BJ7" s="13" t="n"/>
      <c r="BK7" s="13" t="n"/>
      <c r="BL7" s="13" t="n"/>
      <c r="BM7" s="13" t="n"/>
      <c r="BN7" s="13" t="n"/>
      <c r="BO7" s="13" t="n"/>
      <c r="BP7" s="13" t="n"/>
      <c r="BQ7" s="13" t="n"/>
      <c r="BR7" s="13" t="n"/>
      <c r="BS7" s="13" t="n"/>
      <c r="BT7" s="13" t="n"/>
      <c r="BU7" s="13" t="n"/>
      <c r="BV7" s="13" t="n"/>
      <c r="BW7" s="13" t="n"/>
      <c r="BX7" s="13" t="n"/>
      <c r="BY7" s="13" t="n"/>
      <c r="BZ7" s="13" t="n"/>
      <c r="CA7" s="13" t="n"/>
      <c r="CB7" s="13" t="n"/>
      <c r="CC7" s="13" t="n"/>
      <c r="CD7" s="13" t="n"/>
      <c r="CE7" s="13" t="n"/>
      <c r="CF7" s="13" t="n"/>
      <c r="CG7" s="13" t="n"/>
      <c r="CH7" s="13" t="n"/>
      <c r="CI7" s="13" t="n"/>
      <c r="CJ7" s="13" t="n"/>
      <c r="CK7" s="13" t="n"/>
      <c r="CL7" s="13" t="n"/>
      <c r="CM7" s="13" t="n"/>
      <c r="CN7" s="13" t="n"/>
      <c r="CO7" s="13" t="n"/>
      <c r="CP7" s="13" t="n"/>
      <c r="CQ7" s="13" t="n"/>
      <c r="CR7" s="13" t="n"/>
      <c r="CS7" s="13" t="n"/>
      <c r="CT7" s="13" t="n"/>
      <c r="CU7" s="13" t="n"/>
      <c r="CV7" s="13" t="n"/>
      <c r="CW7" s="13" t="n"/>
      <c r="CX7" s="13" t="n"/>
      <c r="CY7" s="13" t="n"/>
      <c r="CZ7" s="13" t="n"/>
      <c r="DA7" s="13" t="n"/>
      <c r="DB7" s="13" t="n"/>
      <c r="DC7" s="13" t="n"/>
      <c r="DD7" s="13" t="n"/>
      <c r="DE7" s="13" t="n"/>
      <c r="DF7" s="13" t="n"/>
      <c r="DG7" s="13" t="n"/>
      <c r="DH7" s="13" t="n"/>
      <c r="DI7" s="13" t="n"/>
      <c r="DJ7" s="13" t="n"/>
      <c r="DK7" s="13" t="n"/>
      <c r="DL7" s="13" t="n"/>
      <c r="DM7" s="13" t="n"/>
      <c r="DN7" s="13" t="n"/>
      <c r="DO7" s="13" t="n"/>
      <c r="DP7" s="13" t="n"/>
      <c r="DQ7" s="13" t="n"/>
      <c r="DR7" s="13" t="n"/>
      <c r="DS7" s="13" t="n"/>
      <c r="DT7" s="13" t="n"/>
      <c r="DU7" s="13" t="n"/>
      <c r="DV7" s="13" t="n"/>
      <c r="DW7" s="13" t="n"/>
      <c r="DX7" s="13" t="n"/>
      <c r="DY7" s="13" t="n"/>
      <c r="DZ7" s="13" t="n"/>
      <c r="EA7" s="13" t="n"/>
      <c r="EB7" s="13" t="n"/>
      <c r="EC7" s="13" t="n"/>
      <c r="ED7" s="13" t="n"/>
      <c r="EE7" s="13" t="n"/>
      <c r="EF7" s="13" t="n"/>
      <c r="EG7" s="13" t="n"/>
      <c r="EH7" s="13" t="n"/>
      <c r="EI7" s="13" t="n"/>
      <c r="EJ7" s="13" t="n"/>
      <c r="EK7" s="13" t="n"/>
      <c r="EL7" s="13" t="n"/>
      <c r="EM7" s="13" t="n"/>
    </row>
    <row r="8">
      <c r="A8">
        <f t="array" ref="A8:A507">_xlfn.BYROW(B8:EN507,_xlfn.LAMBDA(_xlpm.r,_xlfn.LET(_xlpm.high_priority_idx,IFERROR(MATCH(TRUE,(_xlpm.r="Error")+(_xlpm.r="Required")&gt;0,0),0),IF(_xlpm.high_priority_idx&gt;0,_xlpm.high_priority_idx+1,IFERROR(MATCH(1,(_xlpm.r="Warning")*1,0)+1,"")))))</f>
        <v/>
      </c>
      <c r="B8" s="37">
        <f t="array" ref="B8:B507">_xlfn.MAP('441 - Coffee &amp; Cocktail'!B8:B507,'441 - Coffee &amp; Cocktail'!B8:B507,'441 - Coffee &amp; Cocktail-WUO_ERR'!B8:B507,_xlfn.LAMBDA(_xlpm.part,_xlpm.val,_xlpm.error,IF(_xlpm.part="","",IF(LEN(_xlpm.error),_xlfn.SWITCH(IFERROR(_xlfn.TEXTBEFORE(_xlpm.error,":"),""),"1","Error","2","Disabled","3","Required","4","Warning","Valid"),"Valid"))))</f>
        <v/>
      </c>
      <c r="C8" s="37">
        <f t="array" ref="C8:C507">_xlfn.MAP('441 - Coffee &amp; Cocktail'!B8:B507,'441 - Coffee &amp; Cocktail'!C8:C507,'441 - Coffee &amp; Cocktail-WUO_ERR'!C8:C507,_xlfn.LAMBDA(_xlpm.part,_xlpm.val,_xlpm.error,IF(_xlpm.part="","",IF(LEN(_xlpm.error),_xlfn.SWITCH(IFERROR(_xlfn.TEXTBEFORE(_xlpm.error,":"),""),"1","Error","2","Disabled","3","Required","4","Warning","Valid"),"Valid"))))</f>
        <v/>
      </c>
      <c r="D8" s="37">
        <f t="array" ref="D8:D507">_xlfn.MAP('441 - Coffee &amp; Cocktail'!B8:B507,'441 - Coffee &amp; Cocktail'!D8:D507,'441 - Coffee &amp; Cocktail-WUO_ERR'!D8:D507,_xlfn.LAMBDA(_xlpm.part,_xlpm.val,_xlpm.error,IF(_xlpm.part="","",IF(LEN(_xlpm.error),_xlfn.SWITCH(IFERROR(_xlfn.TEXTBEFORE(_xlpm.error,":"),""),"1","Error","2","Disabled","3","Required","4","Warning","Valid"),"Valid"))))</f>
        <v/>
      </c>
      <c r="E8" s="37">
        <f t="array" ref="E8:E507">_xlfn.MAP('441 - Coffee &amp; Cocktail'!B8:B507,'441 - Coffee &amp; Cocktail'!E8:E507,'441 - Coffee &amp; Cocktail-WUO_ERR'!E8:E507,_xlfn.LAMBDA(_xlpm.part,_xlpm.val,_xlpm.error,IF(_xlpm.part="","",IF(LEN(_xlpm.error),_xlfn.SWITCH(IFERROR(_xlfn.TEXTBEFORE(_xlpm.error,":"),""),"1","Error","2","Disabled","3","Required","4","Warning","Valid"),"Valid"))))</f>
        <v/>
      </c>
      <c r="F8" s="37">
        <f t="array" ref="F8:F507">_xlfn.MAP('441 - Coffee &amp; Cocktail'!B8:B507,'441 - Coffee &amp; Cocktail'!F8:F507,'441 - Coffee &amp; Cocktail-WUO_ERR'!F8:F507,_xlfn.LAMBDA(_xlpm.part,_xlpm.val,_xlpm.error,IF(_xlpm.part="","",IF(LEN(_xlpm.error),_xlfn.SWITCH(IFERROR(_xlfn.TEXTBEFORE(_xlpm.error,":"),""),"1","Error","2","Disabled","3","Required","4","Warning","Valid"),"Valid"))))</f>
        <v/>
      </c>
      <c r="G8" s="37">
        <f t="array" ref="G8:G507">_xlfn.MAP('441 - Coffee &amp; Cocktail'!B8:B507,'441 - Coffee &amp; Cocktail'!G8:G507,'441 - Coffee &amp; Cocktail-WUO_ERR'!G8:G507,_xlfn.LAMBDA(_xlpm.part,_xlpm.val,_xlpm.error,IF(_xlpm.part="","",IF(LEN(_xlpm.error),_xlfn.SWITCH(IFERROR(_xlfn.TEXTBEFORE(_xlpm.error,":"),""),"1","Error","2","Disabled","3","Required","4","Warning","Valid"),"Valid"))))</f>
        <v/>
      </c>
      <c r="H8" s="37">
        <f t="array" ref="H8:H507">_xlfn.MAP('441 - Coffee &amp; Cocktail'!B8:B507,'441 - Coffee &amp; Cocktail'!H8:H507,'441 - Coffee &amp; Cocktail-WUO_ERR'!H8:H507,_xlfn.LAMBDA(_xlpm.part,_xlpm.val,_xlpm.error,IF(_xlpm.part="","",IF(LEN(_xlpm.error),_xlfn.SWITCH(IFERROR(_xlfn.TEXTBEFORE(_xlpm.error,":"),""),"1","Error","2","Disabled","3","Required","4","Warning","Valid"),"Valid"))))</f>
        <v/>
      </c>
      <c r="I8" s="37">
        <f t="array" ref="I8:I507">_xlfn.MAP('441 - Coffee &amp; Cocktail'!B8:B507,'441 - Coffee &amp; Cocktail'!I8:I507,'441 - Coffee &amp; Cocktail-WUO_ERR'!I8:I507,_xlfn.LAMBDA(_xlpm.part,_xlpm.val,_xlpm.error,IF(_xlpm.part="","",IF(LEN(_xlpm.error),_xlfn.SWITCH(IFERROR(_xlfn.TEXTBEFORE(_xlpm.error,":"),""),"1","Error","2","Disabled","3","Required","4","Warning","Valid"),"Valid"))))</f>
        <v/>
      </c>
      <c r="J8" s="37">
        <f t="array" ref="J8:J507">_xlfn.MAP('441 - Coffee &amp; Cocktail'!B8:B507,'441 - Coffee &amp; Cocktail'!J8:J507,'441 - Coffee &amp; Cocktail-WUO_ERR'!J8:J507,_xlfn.LAMBDA(_xlpm.part,_xlpm.val,_xlpm.error,IF(_xlpm.part="","",IF(LEN(_xlpm.error),_xlfn.SWITCH(IFERROR(_xlfn.TEXTBEFORE(_xlpm.error,":"),""),"1","Error","2","Disabled","3","Required","4","Warning","Valid"),"Valid"))))</f>
        <v/>
      </c>
      <c r="K8" s="37">
        <f t="array" ref="K8:K507">_xlfn.MAP('441 - Coffee &amp; Cocktail'!B8:B507,'441 - Coffee &amp; Cocktail'!K8:K507,'441 - Coffee &amp; Cocktail-WUO_ERR'!K8:K507,_xlfn.LAMBDA(_xlpm.part,_xlpm.val,_xlpm.error,IF(_xlpm.part="","",IF(LEN(_xlpm.error),_xlfn.SWITCH(IFERROR(_xlfn.TEXTBEFORE(_xlpm.error,":"),""),"1","Error","2","Disabled","3","Required","4","Warning","Valid"),"Valid"))))</f>
        <v/>
      </c>
      <c r="L8" s="37">
        <f t="array" ref="L8:L507">_xlfn.MAP('441 - Coffee &amp; Cocktail'!B8:B507,'441 - Coffee &amp; Cocktail'!L8:L507,'441 - Coffee &amp; Cocktail-WUO_ERR'!L8:L507,_xlfn.LAMBDA(_xlpm.part,_xlpm.val,_xlpm.error,IF(_xlpm.part="","",IF(LEN(_xlpm.error),_xlfn.SWITCH(IFERROR(_xlfn.TEXTBEFORE(_xlpm.error,":"),""),"1","Error","2","Disabled","3","Required","4","Warning","Valid"),"Valid"))))</f>
        <v/>
      </c>
      <c r="M8" s="37">
        <f t="array" ref="M8:M507">_xlfn.MAP('441 - Coffee &amp; Cocktail'!B8:B507,'441 - Coffee &amp; Cocktail'!M8:M507,'441 - Coffee &amp; Cocktail-WUO_ERR'!M8:M507,_xlfn.LAMBDA(_xlpm.part,_xlpm.val,_xlpm.error,IF(_xlpm.part="","",IF(LEN(_xlpm.error),_xlfn.SWITCH(IFERROR(_xlfn.TEXTBEFORE(_xlpm.error,":"),""),"1","Error","2","Disabled","3","Required","4","Warning","Valid"),"Valid"))))</f>
        <v/>
      </c>
      <c r="N8" s="37">
        <f t="array" ref="N8:N507">_xlfn.MAP('441 - Coffee &amp; Cocktail'!B8:B507,'441 - Coffee &amp; Cocktail'!N8:N507,'441 - Coffee &amp; Cocktail-WUO_ERR'!N8:N507,_xlfn.LAMBDA(_xlpm.part,_xlpm.val,_xlpm.error,IF(_xlpm.part="","",IF(LEN(_xlpm.error),_xlfn.SWITCH(IFERROR(_xlfn.TEXTBEFORE(_xlpm.error,":"),""),"1","Error","2","Disabled","3","Required","4","Warning","Valid"),"Valid"))))</f>
        <v/>
      </c>
      <c r="O8" s="37">
        <f t="array" ref="O8:O507">_xlfn.MAP('441 - Coffee &amp; Cocktail'!B8:B507,'441 - Coffee &amp; Cocktail'!O8:O507,'441 - Coffee &amp; Cocktail-WUO_ERR'!O8:O507,_xlfn.LAMBDA(_xlpm.part,_xlpm.val,_xlpm.error,IF(_xlpm.part="","",IF(LEN(_xlpm.error),_xlfn.SWITCH(IFERROR(_xlfn.TEXTBEFORE(_xlpm.error,":"),""),"1","Error","2","Disabled","3","Required","4","Warning","Valid"),"Valid"))))</f>
        <v/>
      </c>
      <c r="P8" s="37">
        <f t="array" ref="P8:P507">_xlfn.MAP('441 - Coffee &amp; Cocktail'!B8:B507,'441 - Coffee &amp; Cocktail'!P8:P507,'441 - Coffee &amp; Cocktail-WUO_ERR'!P8:P507,_xlfn.LAMBDA(_xlpm.part,_xlpm.val,_xlpm.error,IF(_xlpm.part="","",IF(LEN(_xlpm.error),_xlfn.SWITCH(IFERROR(_xlfn.TEXTBEFORE(_xlpm.error,":"),""),"1","Error","2","Disabled","3","Required","4","Warning","Valid"),"Valid"))))</f>
        <v/>
      </c>
      <c r="Q8" s="37">
        <f t="array" ref="Q8:Q507">_xlfn.MAP('441 - Coffee &amp; Cocktail'!B8:B507,'441 - Coffee &amp; Cocktail'!Q8:Q507,'441 - Coffee &amp; Cocktail-WUO_ERR'!Q8:Q507,_xlfn.LAMBDA(_xlpm.part,_xlpm.val,_xlpm.error,IF(_xlpm.part="","",IF(LEN(_xlpm.error),_xlfn.SWITCH(IFERROR(_xlfn.TEXTBEFORE(_xlpm.error,":"),""),"1","Error","2","Disabled","3","Required","4","Warning","Valid"),"Valid"))))</f>
        <v/>
      </c>
      <c r="R8" s="37">
        <f t="array" ref="R8:R507">_xlfn.MAP('441 - Coffee &amp; Cocktail'!B8:B507,'441 - Coffee &amp; Cocktail'!R8:R507,'441 - Coffee &amp; Cocktail-WUO_ERR'!R8:R507,_xlfn.LAMBDA(_xlpm.part,_xlpm.val,_xlpm.error,IF(_xlpm.part="","",IF(LEN(_xlpm.error),_xlfn.SWITCH(IFERROR(_xlfn.TEXTBEFORE(_xlpm.error,":"),""),"1","Error","2","Disabled","3","Required","4","Warning","Valid"),"Valid"))))</f>
        <v/>
      </c>
      <c r="S8" s="37">
        <f t="array" ref="S8:S507">_xlfn.MAP('441 - Coffee &amp; Cocktail'!B8:B507,'441 - Coffee &amp; Cocktail'!S8:S507,'441 - Coffee &amp; Cocktail-WUO_ERR'!S8:S507,_xlfn.LAMBDA(_xlpm.part,_xlpm.val,_xlpm.error,IF(_xlpm.part="","",IF(LEN(_xlpm.error),_xlfn.SWITCH(IFERROR(_xlfn.TEXTBEFORE(_xlpm.error,":"),""),"1","Error","2","Disabled","3","Required","4","Warning","Valid"),"Valid"))))</f>
        <v/>
      </c>
      <c r="T8" s="37">
        <f t="array" ref="T8:T507">_xlfn.MAP('441 - Coffee &amp; Cocktail'!B8:B507,'441 - Coffee &amp; Cocktail'!T8:T507,'441 - Coffee &amp; Cocktail-WUO_ERR'!T8:T507,_xlfn.LAMBDA(_xlpm.part,_xlpm.val,_xlpm.error,IF(_xlpm.part="","",IF(LEN(_xlpm.error),_xlfn.SWITCH(IFERROR(_xlfn.TEXTBEFORE(_xlpm.error,":"),""),"1","Error","2","Disabled","3","Required","4","Warning","Valid"),"Valid"))))</f>
        <v/>
      </c>
      <c r="U8" s="37">
        <f t="array" ref="U8:U507">_xlfn.MAP('441 - Coffee &amp; Cocktail'!B8:B507,'441 - Coffee &amp; Cocktail'!U8:U507,'441 - Coffee &amp; Cocktail-WUO_ERR'!U8:U507,_xlfn.LAMBDA(_xlpm.part,_xlpm.val,_xlpm.error,IF(_xlpm.part="","",IF(LEN(_xlpm.error),_xlfn.SWITCH(IFERROR(_xlfn.TEXTBEFORE(_xlpm.error,":"),""),"1","Error","2","Disabled","3","Required","4","Warning","Valid"),"Valid"))))</f>
        <v/>
      </c>
      <c r="V8" s="37">
        <f t="array" ref="V8:V507">_xlfn.MAP('441 - Coffee &amp; Cocktail'!B8:B507,'441 - Coffee &amp; Cocktail'!V8:V507,'441 - Coffee &amp; Cocktail-WUO_ERR'!V8:V507,_xlfn.LAMBDA(_xlpm.part,_xlpm.val,_xlpm.error,IF(_xlpm.part="","",IF(LEN(_xlpm.error),_xlfn.SWITCH(IFERROR(_xlfn.TEXTBEFORE(_xlpm.error,":"),""),"1","Error","2","Disabled","3","Required","4","Warning","Valid"),"Valid"))))</f>
        <v/>
      </c>
      <c r="W8" s="37">
        <f t="array" ref="W8:W507">_xlfn.MAP('441 - Coffee &amp; Cocktail'!B8:B507,'441 - Coffee &amp; Cocktail'!W8:W507,'441 - Coffee &amp; Cocktail-WUO_ERR'!W8:W507,_xlfn.LAMBDA(_xlpm.part,_xlpm.val,_xlpm.error,IF(_xlpm.part="","",IF(LEN(_xlpm.error),_xlfn.SWITCH(IFERROR(_xlfn.TEXTBEFORE(_xlpm.error,":"),""),"1","Error","2","Disabled","3","Required","4","Warning","Valid"),"Valid"))))</f>
        <v/>
      </c>
      <c r="X8" s="37">
        <f t="array" ref="X8:X507">_xlfn.MAP('441 - Coffee &amp; Cocktail'!B8:B507,'441 - Coffee &amp; Cocktail'!X8:X507,'441 - Coffee &amp; Cocktail-WUO_ERR'!X8:X507,_xlfn.LAMBDA(_xlpm.part,_xlpm.val,_xlpm.error,IF(_xlpm.part="","",IF(LEN(_xlpm.error),_xlfn.SWITCH(IFERROR(_xlfn.TEXTBEFORE(_xlpm.error,":"),""),"1","Error","2","Disabled","3","Required","4","Warning","Valid"),"Valid"))))</f>
        <v/>
      </c>
      <c r="Y8" s="37">
        <f t="array" ref="Y8:Y507">_xlfn.MAP('441 - Coffee &amp; Cocktail'!B8:B507,'441 - Coffee &amp; Cocktail'!Y8:Y507,'441 - Coffee &amp; Cocktail-WUO_ERR'!Y8:Y507,_xlfn.LAMBDA(_xlpm.part,_xlpm.val,_xlpm.error,IF(_xlpm.part="","",IF(LEN(_xlpm.error),_xlfn.SWITCH(IFERROR(_xlfn.TEXTBEFORE(_xlpm.error,":"),""),"1","Error","2","Disabled","3","Required","4","Warning","Valid"),"Valid"))))</f>
        <v/>
      </c>
      <c r="Z8" s="37">
        <f t="array" ref="Z8:Z507">_xlfn.MAP('441 - Coffee &amp; Cocktail'!B8:B507,'441 - Coffee &amp; Cocktail'!Z8:Z507,'441 - Coffee &amp; Cocktail-WUO_ERR'!Z8:Z507,_xlfn.LAMBDA(_xlpm.part,_xlpm.val,_xlpm.error,IF(_xlpm.part="","",IF(LEN(_xlpm.error),_xlfn.SWITCH(IFERROR(_xlfn.TEXTBEFORE(_xlpm.error,":"),""),"1","Error","2","Disabled","3","Required","4","Warning","Valid"),"Valid"))))</f>
        <v/>
      </c>
      <c r="AA8" s="37">
        <f t="array" ref="AA8:AA507">_xlfn.MAP('441 - Coffee &amp; Cocktail'!B8:B507,'441 - Coffee &amp; Cocktail'!AA8:AA507,'441 - Coffee &amp; Cocktail-WUO_ERR'!AA8:AA507,_xlfn.LAMBDA(_xlpm.part,_xlpm.val,_xlpm.error,IF(_xlpm.part="","",IF(LEN(_xlpm.error),_xlfn.SWITCH(IFERROR(_xlfn.TEXTBEFORE(_xlpm.error,":"),""),"1","Error","2","Disabled","3","Required","4","Warning","Valid"),"Valid"))))</f>
        <v/>
      </c>
      <c r="AB8" s="37">
        <f t="array" ref="AB8:AB507">_xlfn.MAP('441 - Coffee &amp; Cocktail'!B8:B507,'441 - Coffee &amp; Cocktail'!AB8:AB507,'441 - Coffee &amp; Cocktail-WUO_ERR'!AB8:AB507,_xlfn.LAMBDA(_xlpm.part,_xlpm.val,_xlpm.error,IF(_xlpm.part="","",IF(LEN(_xlpm.error),_xlfn.SWITCH(IFERROR(_xlfn.TEXTBEFORE(_xlpm.error,":"),""),"1","Error","2","Disabled","3","Required","4","Warning","Valid"),"Valid"))))</f>
        <v/>
      </c>
      <c r="AC8" s="37">
        <f t="array" ref="AC8:AC507">_xlfn.MAP('441 - Coffee &amp; Cocktail'!B8:B507,'441 - Coffee &amp; Cocktail'!AC8:AC507,'441 - Coffee &amp; Cocktail-WUO_ERR'!AC8:AC507,_xlfn.LAMBDA(_xlpm.part,_xlpm.val,_xlpm.error,IF(_xlpm.part="","",IF(LEN(_xlpm.error),_xlfn.SWITCH(IFERROR(_xlfn.TEXTBEFORE(_xlpm.error,":"),""),"1","Error","2","Disabled","3","Required","4","Warning","Valid"),"Valid"))))</f>
        <v/>
      </c>
      <c r="AD8" s="37">
        <f t="array" ref="AD8:AD507">_xlfn.MAP('441 - Coffee &amp; Cocktail'!B8:B507,'441 - Coffee &amp; Cocktail'!AD8:AD507,'441 - Coffee &amp; Cocktail-WUO_ERR'!AD8:AD507,_xlfn.LAMBDA(_xlpm.part,_xlpm.val,_xlpm.error,IF(_xlpm.part="","",IF(LEN(_xlpm.error),_xlfn.SWITCH(IFERROR(_xlfn.TEXTBEFORE(_xlpm.error,":"),""),"1","Error","2","Disabled","3","Required","4","Warning","Valid"),"Valid"))))</f>
        <v/>
      </c>
      <c r="AE8" s="37">
        <f t="array" ref="AE8:AE507">_xlfn.MAP('441 - Coffee &amp; Cocktail'!B8:B507,'441 - Coffee &amp; Cocktail'!AE8:AE507,'441 - Coffee &amp; Cocktail-WUO_ERR'!AE8:AE507,_xlfn.LAMBDA(_xlpm.part,_xlpm.val,_xlpm.error,IF(_xlpm.part="","",IF(LEN(_xlpm.error),_xlfn.SWITCH(IFERROR(_xlfn.TEXTBEFORE(_xlpm.error,":"),""),"1","Error","2","Disabled","3","Required","4","Warning","Valid"),"Valid"))))</f>
        <v/>
      </c>
      <c r="AF8" s="37">
        <f t="array" ref="AF8:AF507">_xlfn.MAP('441 - Coffee &amp; Cocktail'!B8:B507,'441 - Coffee &amp; Cocktail'!AF8:AF507,'441 - Coffee &amp; Cocktail-WUO_ERR'!AF8:AF507,_xlfn.LAMBDA(_xlpm.part,_xlpm.val,_xlpm.error,IF(_xlpm.part="","",IF(LEN(_xlpm.error),_xlfn.SWITCH(IFERROR(_xlfn.TEXTBEFORE(_xlpm.error,":"),""),"1","Error","2","Disabled","3","Required","4","Warning","Valid"),"Valid"))))</f>
        <v/>
      </c>
      <c r="AG8" s="37">
        <f t="array" ref="AG8:AG507">_xlfn.MAP('441 - Coffee &amp; Cocktail'!B8:B507,'441 - Coffee &amp; Cocktail'!AG8:AG507,'441 - Coffee &amp; Cocktail-WUO_ERR'!AG8:AG507,_xlfn.LAMBDA(_xlpm.part,_xlpm.val,_xlpm.error,IF(_xlpm.part="","",IF(LEN(_xlpm.error),_xlfn.SWITCH(IFERROR(_xlfn.TEXTBEFORE(_xlpm.error,":"),""),"1","Error","2","Disabled","3","Required","4","Warning","Valid"),"Valid"))))</f>
        <v/>
      </c>
      <c r="AH8" s="37">
        <f t="array" ref="AH8:AH507">_xlfn.MAP('441 - Coffee &amp; Cocktail'!B8:B507,'441 - Coffee &amp; Cocktail'!AH8:AH507,'441 - Coffee &amp; Cocktail-WUO_ERR'!AH8:AH507,_xlfn.LAMBDA(_xlpm.part,_xlpm.val,_xlpm.error,IF(_xlpm.part="","",IF(LEN(_xlpm.error),_xlfn.SWITCH(IFERROR(_xlfn.TEXTBEFORE(_xlpm.error,":"),""),"1","Error","2","Disabled","3","Required","4","Warning","Valid"),"Valid"))))</f>
        <v/>
      </c>
      <c r="AI8" s="37">
        <f t="array" ref="AI8:AI507">_xlfn.MAP('441 - Coffee &amp; Cocktail'!B8:B507,'441 - Coffee &amp; Cocktail'!AI8:AI507,'441 - Coffee &amp; Cocktail-WUO_ERR'!AI8:AI507,_xlfn.LAMBDA(_xlpm.part,_xlpm.val,_xlpm.error,IF(_xlpm.part="","",IF(LEN(_xlpm.error),_xlfn.SWITCH(IFERROR(_xlfn.TEXTBEFORE(_xlpm.error,":"),""),"1","Error","2","Disabled","3","Required","4","Warning","Valid"),"Valid"))))</f>
        <v/>
      </c>
      <c r="AJ8" s="37">
        <f t="array" ref="AJ8:AJ507">_xlfn.MAP('441 - Coffee &amp; Cocktail'!B8:B507,'441 - Coffee &amp; Cocktail'!AJ8:AJ507,'441 - Coffee &amp; Cocktail-WUO_ERR'!AJ8:AJ507,_xlfn.LAMBDA(_xlpm.part,_xlpm.val,_xlpm.error,IF(_xlpm.part="","",IF(LEN(_xlpm.error),_xlfn.SWITCH(IFERROR(_xlfn.TEXTBEFORE(_xlpm.error,":"),""),"1","Error","2","Disabled","3","Required","4","Warning","Valid"),"Valid"))))</f>
        <v/>
      </c>
      <c r="AK8" s="37">
        <f t="array" ref="AK8:AK507">_xlfn.MAP('441 - Coffee &amp; Cocktail'!B8:B507,'441 - Coffee &amp; Cocktail'!AK8:AK507,'441 - Coffee &amp; Cocktail-WUO_ERR'!AK8:AK507,_xlfn.LAMBDA(_xlpm.part,_xlpm.val,_xlpm.error,IF(_xlpm.part="","",IF(LEN(_xlpm.error),_xlfn.SWITCH(IFERROR(_xlfn.TEXTBEFORE(_xlpm.error,":"),""),"1","Error","2","Disabled","3","Required","4","Warning","Valid"),"Valid"))))</f>
        <v/>
      </c>
      <c r="AL8" s="37">
        <f t="array" ref="AL8:AL507">_xlfn.MAP('441 - Coffee &amp; Cocktail'!B8:B507,'441 - Coffee &amp; Cocktail'!AL8:AL507,'441 - Coffee &amp; Cocktail-WUO_ERR'!AL8:AL507,_xlfn.LAMBDA(_xlpm.part,_xlpm.val,_xlpm.error,IF(_xlpm.part="","",IF(LEN(_xlpm.error),_xlfn.SWITCH(IFERROR(_xlfn.TEXTBEFORE(_xlpm.error,":"),""),"1","Error","2","Disabled","3","Required","4","Warning","Valid"),"Valid"))))</f>
        <v/>
      </c>
      <c r="AM8" s="37">
        <f t="array" ref="AM8:AM507">_xlfn.MAP('441 - Coffee &amp; Cocktail'!B8:B507,'441 - Coffee &amp; Cocktail'!AM8:AM507,'441 - Coffee &amp; Cocktail-WUO_ERR'!AM8:AM507,_xlfn.LAMBDA(_xlpm.part,_xlpm.val,_xlpm.error,IF(_xlpm.part="","",IF(LEN(_xlpm.error),_xlfn.SWITCH(IFERROR(_xlfn.TEXTBEFORE(_xlpm.error,":"),""),"1","Error","2","Disabled","3","Required","4","Warning","Valid"),"Valid"))))</f>
        <v/>
      </c>
      <c r="AN8" s="37">
        <f t="array" ref="AN8:AN507">_xlfn.MAP('441 - Coffee &amp; Cocktail'!B8:B507,'441 - Coffee &amp; Cocktail'!AN8:AN507,'441 - Coffee &amp; Cocktail-WUO_ERR'!AN8:AN507,_xlfn.LAMBDA(_xlpm.part,_xlpm.val,_xlpm.error,IF(_xlpm.part="","",IF(LEN(_xlpm.error),_xlfn.SWITCH(IFERROR(_xlfn.TEXTBEFORE(_xlpm.error,":"),""),"1","Error","2","Disabled","3","Required","4","Warning","Valid"),"Valid"))))</f>
        <v/>
      </c>
      <c r="AO8" s="37">
        <f t="array" ref="AO8:AO507">_xlfn.MAP('441 - Coffee &amp; Cocktail'!B8:B507,'441 - Coffee &amp; Cocktail'!AO8:AO507,'441 - Coffee &amp; Cocktail-WUO_ERR'!AO8:AO507,_xlfn.LAMBDA(_xlpm.part,_xlpm.val,_xlpm.error,IF(_xlpm.part="","",IF(LEN(_xlpm.error),_xlfn.SWITCH(IFERROR(_xlfn.TEXTBEFORE(_xlpm.error,":"),""),"1","Error","2","Disabled","3","Required","4","Warning","Valid"),"Valid"))))</f>
        <v/>
      </c>
      <c r="AP8" s="37">
        <f t="array" ref="AP8:AP507">_xlfn.MAP('441 - Coffee &amp; Cocktail'!B8:B507,'441 - Coffee &amp; Cocktail'!AP8:AP507,'441 - Coffee &amp; Cocktail-WUO_ERR'!AP8:AP507,_xlfn.LAMBDA(_xlpm.part,_xlpm.val,_xlpm.error,IF(_xlpm.part="","",IF(LEN(_xlpm.error),_xlfn.SWITCH(IFERROR(_xlfn.TEXTBEFORE(_xlpm.error,":"),""),"1","Error","2","Disabled","3","Required","4","Warning","Valid"),"Valid"))))</f>
        <v/>
      </c>
      <c r="AQ8" s="37">
        <f t="array" ref="AQ8:AQ507">_xlfn.MAP('441 - Coffee &amp; Cocktail'!B8:B507,'441 - Coffee &amp; Cocktail'!AQ8:AQ507,'441 - Coffee &amp; Cocktail-WUO_ERR'!AQ8:AQ507,_xlfn.LAMBDA(_xlpm.part,_xlpm.val,_xlpm.error,IF(_xlpm.part="","",IF(LEN(_xlpm.error),_xlfn.SWITCH(IFERROR(_xlfn.TEXTBEFORE(_xlpm.error,":"),""),"1","Error","2","Disabled","3","Required","4","Warning","Valid"),"Valid"))))</f>
        <v/>
      </c>
      <c r="AR8" s="37">
        <f t="array" ref="AR8:AR507">_xlfn.MAP('441 - Coffee &amp; Cocktail'!B8:B507,'441 - Coffee &amp; Cocktail'!AR8:AR507,'441 - Coffee &amp; Cocktail-WUO_ERR'!AR8:AR507,_xlfn.LAMBDA(_xlpm.part,_xlpm.val,_xlpm.error,IF(_xlpm.part="","",IF(LEN(_xlpm.error),_xlfn.SWITCH(IFERROR(_xlfn.TEXTBEFORE(_xlpm.error,":"),""),"1","Error","2","Disabled","3","Required","4","Warning","Valid"),"Valid"))))</f>
        <v/>
      </c>
      <c r="AS8" s="37">
        <f t="array" ref="AS8:AS507">_xlfn.MAP('441 - Coffee &amp; Cocktail'!B8:B507,'441 - Coffee &amp; Cocktail'!AS8:AS507,'441 - Coffee &amp; Cocktail-WUO_ERR'!AS8:AS507,_xlfn.LAMBDA(_xlpm.part,_xlpm.val,_xlpm.error,IF(_xlpm.part="","",IF(LEN(_xlpm.error),_xlfn.SWITCH(IFERROR(_xlfn.TEXTBEFORE(_xlpm.error,":"),""),"1","Error","2","Disabled","3","Required","4","Warning","Valid"),"Valid"))))</f>
        <v/>
      </c>
      <c r="AT8" s="37">
        <f t="array" ref="AT8:AT507">_xlfn.MAP('441 - Coffee &amp; Cocktail'!B8:B507,'441 - Coffee &amp; Cocktail'!AT8:AT507,'441 - Coffee &amp; Cocktail-WUO_ERR'!AT8:AT507,_xlfn.LAMBDA(_xlpm.part,_xlpm.val,_xlpm.error,IF(_xlpm.part="","",IF(LEN(_xlpm.error),_xlfn.SWITCH(IFERROR(_xlfn.TEXTBEFORE(_xlpm.error,":"),""),"1","Error","2","Disabled","3","Required","4","Warning","Valid"),"Valid"))))</f>
        <v/>
      </c>
      <c r="AU8" s="37">
        <f t="array" ref="AU8:AU507">_xlfn.MAP('441 - Coffee &amp; Cocktail'!B8:B507,'441 - Coffee &amp; Cocktail'!AU8:AU507,'441 - Coffee &amp; Cocktail-WUO_ERR'!AU8:AU507,_xlfn.LAMBDA(_xlpm.part,_xlpm.val,_xlpm.error,IF(_xlpm.part="","",IF(LEN(_xlpm.error),_xlfn.SWITCH(IFERROR(_xlfn.TEXTBEFORE(_xlpm.error,":"),""),"1","Error","2","Disabled","3","Required","4","Warning","Valid"),"Valid"))))</f>
        <v/>
      </c>
      <c r="AV8" s="37">
        <f t="array" ref="AV8:AV507">_xlfn.MAP('441 - Coffee &amp; Cocktail'!B8:B507,'441 - Coffee &amp; Cocktail'!AV8:AV507,'441 - Coffee &amp; Cocktail-WUO_ERR'!AV8:AV507,_xlfn.LAMBDA(_xlpm.part,_xlpm.val,_xlpm.error,IF(_xlpm.part="","",IF(LEN(_xlpm.error),_xlfn.SWITCH(IFERROR(_xlfn.TEXTBEFORE(_xlpm.error,":"),""),"1","Error","2","Disabled","3","Required","4","Warning","Valid"),"Valid"))))</f>
        <v/>
      </c>
      <c r="AW8" s="37">
        <f t="array" ref="AW8:AW507">_xlfn.MAP('441 - Coffee &amp; Cocktail'!B8:B507,'441 - Coffee &amp; Cocktail'!AW8:AW507,'441 - Coffee &amp; Cocktail-WUO_ERR'!AW8:AW507,_xlfn.LAMBDA(_xlpm.part,_xlpm.val,_xlpm.error,IF(_xlpm.part="","",IF(LEN(_xlpm.error),_xlfn.SWITCH(IFERROR(_xlfn.TEXTBEFORE(_xlpm.error,":"),""),"1","Error","2","Disabled","3","Required","4","Warning","Valid"),"Valid"))))</f>
        <v/>
      </c>
      <c r="AX8" s="37">
        <f t="array" ref="AX8:AX507">_xlfn.MAP('441 - Coffee &amp; Cocktail'!B8:B507,'441 - Coffee &amp; Cocktail'!AX8:AX507,'441 - Coffee &amp; Cocktail-WUO_ERR'!AX8:AX507,_xlfn.LAMBDA(_xlpm.part,_xlpm.val,_xlpm.error,IF(_xlpm.part="","",IF(LEN(_xlpm.error),_xlfn.SWITCH(IFERROR(_xlfn.TEXTBEFORE(_xlpm.error,":"),""),"1","Error","2","Disabled","3","Required","4","Warning","Valid"),"Valid"))))</f>
        <v/>
      </c>
      <c r="AY8" s="37">
        <f t="array" ref="AY8:AY507">_xlfn.MAP('441 - Coffee &amp; Cocktail'!B8:B507,'441 - Coffee &amp; Cocktail'!AY8:AY507,'441 - Coffee &amp; Cocktail-WUO_ERR'!AY8:AY507,_xlfn.LAMBDA(_xlpm.part,_xlpm.val,_xlpm.error,IF(_xlpm.part="","",IF(LEN(_xlpm.error),_xlfn.SWITCH(IFERROR(_xlfn.TEXTBEFORE(_xlpm.error,":"),""),"1","Error","2","Disabled","3","Required","4","Warning","Valid"),"Valid"))))</f>
        <v/>
      </c>
      <c r="AZ8" s="37">
        <f t="array" ref="AZ8:AZ507">_xlfn.MAP('441 - Coffee &amp; Cocktail'!B8:B507,'441 - Coffee &amp; Cocktail'!AZ8:AZ507,'441 - Coffee &amp; Cocktail-WUO_ERR'!AZ8:AZ507,_xlfn.LAMBDA(_xlpm.part,_xlpm.val,_xlpm.error,IF(_xlpm.part="","",IF(LEN(_xlpm.error),_xlfn.SWITCH(IFERROR(_xlfn.TEXTBEFORE(_xlpm.error,":"),""),"1","Error","2","Disabled","3","Required","4","Warning","Valid"),"Valid"))))</f>
        <v/>
      </c>
      <c r="BA8" s="37">
        <f t="array" ref="BA8:BA507">_xlfn.MAP('441 - Coffee &amp; Cocktail'!B8:B507,'441 - Coffee &amp; Cocktail'!BA8:BA507,'441 - Coffee &amp; Cocktail-WUO_ERR'!BA8:BA507,_xlfn.LAMBDA(_xlpm.part,_xlpm.val,_xlpm.error,IF(_xlpm.part="","",IF(LEN(_xlpm.error),_xlfn.SWITCH(IFERROR(_xlfn.TEXTBEFORE(_xlpm.error,":"),""),"1","Error","2","Disabled","3","Required","4","Warning","Valid"),"Valid"))))</f>
        <v/>
      </c>
      <c r="BB8" s="37">
        <f t="array" ref="BB8:BB507">_xlfn.MAP('441 - Coffee &amp; Cocktail'!B8:B507,'441 - Coffee &amp; Cocktail'!BB8:BB507,'441 - Coffee &amp; Cocktail-WUO_ERR'!BB8:BB507,_xlfn.LAMBDA(_xlpm.part,_xlpm.val,_xlpm.error,IF(_xlpm.part="","",IF(LEN(_xlpm.error),_xlfn.SWITCH(IFERROR(_xlfn.TEXTBEFORE(_xlpm.error,":"),""),"1","Error","2","Disabled","3","Required","4","Warning","Valid"),"Valid"))))</f>
        <v/>
      </c>
      <c r="BC8" s="37">
        <f t="array" ref="BC8:BC507">_xlfn.MAP('441 - Coffee &amp; Cocktail'!B8:B507,'441 - Coffee &amp; Cocktail'!BC8:BC507,'441 - Coffee &amp; Cocktail-WUO_ERR'!BC8:BC507,_xlfn.LAMBDA(_xlpm.part,_xlpm.val,_xlpm.error,IF(_xlpm.part="","",IF(LEN(_xlpm.error),_xlfn.SWITCH(IFERROR(_xlfn.TEXTBEFORE(_xlpm.error,":"),""),"1","Error","2","Disabled","3","Required","4","Warning","Valid"),"Valid"))))</f>
        <v/>
      </c>
      <c r="BD8" s="37">
        <f t="array" ref="BD8:BD507">_xlfn.MAP('441 - Coffee &amp; Cocktail'!B8:B507,'441 - Coffee &amp; Cocktail'!BD8:BD507,'441 - Coffee &amp; Cocktail-WUO_ERR'!BD8:BD507,_xlfn.LAMBDA(_xlpm.part,_xlpm.val,_xlpm.error,IF(_xlpm.part="","",IF(LEN(_xlpm.error),_xlfn.SWITCH(IFERROR(_xlfn.TEXTBEFORE(_xlpm.error,":"),""),"1","Error","2","Disabled","3","Required","4","Warning","Valid"),"Valid"))))</f>
        <v/>
      </c>
      <c r="BE8" s="37">
        <f t="array" ref="BE8:BE507">_xlfn.MAP('441 - Coffee &amp; Cocktail'!B8:B507,'441 - Coffee &amp; Cocktail'!BE8:BE507,'441 - Coffee &amp; Cocktail-WUO_ERR'!BE8:BE507,_xlfn.LAMBDA(_xlpm.part,_xlpm.val,_xlpm.error,IF(_xlpm.part="","",IF(LEN(_xlpm.error),_xlfn.SWITCH(IFERROR(_xlfn.TEXTBEFORE(_xlpm.error,":"),""),"1","Error","2","Disabled","3","Required","4","Warning","Valid"),"Valid"))))</f>
        <v/>
      </c>
      <c r="BF8" s="37">
        <f t="array" ref="BF8:BF507">_xlfn.MAP('441 - Coffee &amp; Cocktail'!B8:B507,'441 - Coffee &amp; Cocktail'!BF8:BF507,'441 - Coffee &amp; Cocktail-WUO_ERR'!BF8:BF507,_xlfn.LAMBDA(_xlpm.part,_xlpm.val,_xlpm.error,IF(_xlpm.part="","",IF(LEN(_xlpm.error),_xlfn.SWITCH(IFERROR(_xlfn.TEXTBEFORE(_xlpm.error,":"),""),"1","Error","2","Disabled","3","Required","4","Warning","Valid"),"Valid"))))</f>
        <v/>
      </c>
      <c r="BG8" s="37">
        <f t="array" ref="BG8:BG507">_xlfn.MAP('441 - Coffee &amp; Cocktail'!B8:B507,'441 - Coffee &amp; Cocktail'!BG8:BG507,'441 - Coffee &amp; Cocktail-WUO_ERR'!BG8:BG507,_xlfn.LAMBDA(_xlpm.part,_xlpm.val,_xlpm.error,IF(_xlpm.part="","",IF(LEN(_xlpm.error),_xlfn.SWITCH(IFERROR(_xlfn.TEXTBEFORE(_xlpm.error,":"),""),"1","Error","2","Disabled","3","Required","4","Warning","Valid"),"Valid"))))</f>
        <v/>
      </c>
      <c r="BH8" s="37">
        <f t="array" ref="BH8:BH507">_xlfn.MAP('441 - Coffee &amp; Cocktail'!B8:B507,'441 - Coffee &amp; Cocktail'!BH8:BH507,'441 - Coffee &amp; Cocktail-WUO_ERR'!BH8:BH507,_xlfn.LAMBDA(_xlpm.part,_xlpm.val,_xlpm.error,IF(_xlpm.part="","",IF(LEN(_xlpm.error),_xlfn.SWITCH(IFERROR(_xlfn.TEXTBEFORE(_xlpm.error,":"),""),"1","Error","2","Disabled","3","Required","4","Warning","Valid"),"Valid"))))</f>
        <v/>
      </c>
      <c r="BI8" s="37">
        <f t="array" ref="BI8:BI507">_xlfn.MAP('441 - Coffee &amp; Cocktail'!B8:B507,'441 - Coffee &amp; Cocktail'!BI8:BI507,'441 - Coffee &amp; Cocktail-WUO_ERR'!BI8:BI507,_xlfn.LAMBDA(_xlpm.part,_xlpm.val,_xlpm.error,IF(_xlpm.part="","",IF(LEN(_xlpm.error),_xlfn.SWITCH(IFERROR(_xlfn.TEXTBEFORE(_xlpm.error,":"),""),"1","Error","2","Disabled","3","Required","4","Warning","Valid"),"Valid"))))</f>
        <v/>
      </c>
      <c r="BJ8" s="37">
        <f t="array" ref="BJ8:BJ507">_xlfn.MAP('441 - Coffee &amp; Cocktail'!B8:B507,'441 - Coffee &amp; Cocktail'!BJ8:BJ507,'441 - Coffee &amp; Cocktail-WUO_ERR'!BJ8:BJ507,_xlfn.LAMBDA(_xlpm.part,_xlpm.val,_xlpm.error,IF(_xlpm.part="","",IF(LEN(_xlpm.error),_xlfn.SWITCH(IFERROR(_xlfn.TEXTBEFORE(_xlpm.error,":"),""),"1","Error","2","Disabled","3","Required","4","Warning","Valid"),"Valid"))))</f>
        <v/>
      </c>
      <c r="BK8" s="37">
        <f t="array" ref="BK8:BK507">_xlfn.MAP('441 - Coffee &amp; Cocktail'!B8:B507,'441 - Coffee &amp; Cocktail'!BK8:BK507,'441 - Coffee &amp; Cocktail-WUO_ERR'!BK8:BK507,_xlfn.LAMBDA(_xlpm.part,_xlpm.val,_xlpm.error,IF(_xlpm.part="","",IF(LEN(_xlpm.error),_xlfn.SWITCH(IFERROR(_xlfn.TEXTBEFORE(_xlpm.error,":"),""),"1","Error","2","Disabled","3","Required","4","Warning","Valid"),"Valid"))))</f>
        <v/>
      </c>
      <c r="BL8" s="37">
        <f t="array" ref="BL8:BL507">_xlfn.MAP('441 - Coffee &amp; Cocktail'!B8:B507,'441 - Coffee &amp; Cocktail'!BL8:BL507,'441 - Coffee &amp; Cocktail-WUO_ERR'!BL8:BL507,_xlfn.LAMBDA(_xlpm.part,_xlpm.val,_xlpm.error,IF(_xlpm.part="","",IF(LEN(_xlpm.error),_xlfn.SWITCH(IFERROR(_xlfn.TEXTBEFORE(_xlpm.error,":"),""),"1","Error","2","Disabled","3","Required","4","Warning","Valid"),"Valid"))))</f>
        <v/>
      </c>
      <c r="BM8" s="37">
        <f t="array" ref="BM8:BM507">_xlfn.MAP('441 - Coffee &amp; Cocktail'!B8:B507,'441 - Coffee &amp; Cocktail'!BM8:BM507,'441 - Coffee &amp; Cocktail-WUO_ERR'!BM8:BM507,_xlfn.LAMBDA(_xlpm.part,_xlpm.val,_xlpm.error,IF(_xlpm.part="","",IF(LEN(_xlpm.error),_xlfn.SWITCH(IFERROR(_xlfn.TEXTBEFORE(_xlpm.error,":"),""),"1","Error","2","Disabled","3","Required","4","Warning","Valid"),"Valid"))))</f>
        <v/>
      </c>
      <c r="BN8" s="37">
        <f t="array" ref="BN8:BN507">_xlfn.MAP('441 - Coffee &amp; Cocktail'!B8:B507,'441 - Coffee &amp; Cocktail'!BN8:BN507,'441 - Coffee &amp; Cocktail-WUO_ERR'!BN8:BN507,_xlfn.LAMBDA(_xlpm.part,_xlpm.val,_xlpm.error,IF(_xlpm.part="","",IF(LEN(_xlpm.error),_xlfn.SWITCH(IFERROR(_xlfn.TEXTBEFORE(_xlpm.error,":"),""),"1","Error","2","Disabled","3","Required","4","Warning","Valid"),"Valid"))))</f>
        <v/>
      </c>
      <c r="BO8" s="37">
        <f t="array" ref="BO8:BO507">_xlfn.MAP('441 - Coffee &amp; Cocktail'!B8:B507,'441 - Coffee &amp; Cocktail'!BO8:BO507,'441 - Coffee &amp; Cocktail-WUO_ERR'!BO8:BO507,_xlfn.LAMBDA(_xlpm.part,_xlpm.val,_xlpm.error,IF(_xlpm.part="","",IF(LEN(_xlpm.error),_xlfn.SWITCH(IFERROR(_xlfn.TEXTBEFORE(_xlpm.error,":"),""),"1","Error","2","Disabled","3","Required","4","Warning","Valid"),"Valid"))))</f>
        <v/>
      </c>
      <c r="BP8" s="37">
        <f t="array" ref="BP8:BP507">_xlfn.MAP('441 - Coffee &amp; Cocktail'!B8:B507,'441 - Coffee &amp; Cocktail'!BP8:BP507,'441 - Coffee &amp; Cocktail-WUO_ERR'!BP8:BP507,_xlfn.LAMBDA(_xlpm.part,_xlpm.val,_xlpm.error,IF(_xlpm.part="","",IF(LEN(_xlpm.error),_xlfn.SWITCH(IFERROR(_xlfn.TEXTBEFORE(_xlpm.error,":"),""),"1","Error","2","Disabled","3","Required","4","Warning","Valid"),"Valid"))))</f>
        <v/>
      </c>
      <c r="BQ8" s="37">
        <f t="array" ref="BQ8:BQ507">_xlfn.MAP('441 - Coffee &amp; Cocktail'!B8:B507,'441 - Coffee &amp; Cocktail'!BQ8:BQ507,'441 - Coffee &amp; Cocktail-WUO_ERR'!BQ8:BQ507,_xlfn.LAMBDA(_xlpm.part,_xlpm.val,_xlpm.error,IF(_xlpm.part="","",IF(LEN(_xlpm.error),_xlfn.SWITCH(IFERROR(_xlfn.TEXTBEFORE(_xlpm.error,":"),""),"1","Error","2","Disabled","3","Required","4","Warning","Valid"),"Valid"))))</f>
        <v/>
      </c>
      <c r="BR8" s="37">
        <f t="array" ref="BR8:BR507">_xlfn.MAP('441 - Coffee &amp; Cocktail'!B8:B507,'441 - Coffee &amp; Cocktail'!BR8:BR507,'441 - Coffee &amp; Cocktail-WUO_ERR'!BR8:BR507,_xlfn.LAMBDA(_xlpm.part,_xlpm.val,_xlpm.error,IF(_xlpm.part="","",IF(LEN(_xlpm.error),_xlfn.SWITCH(IFERROR(_xlfn.TEXTBEFORE(_xlpm.error,":"),""),"1","Error","2","Disabled","3","Required","4","Warning","Valid"),"Valid"))))</f>
        <v/>
      </c>
      <c r="BS8" s="37">
        <f t="array" ref="BS8:BS507">_xlfn.MAP('441 - Coffee &amp; Cocktail'!B8:B507,'441 - Coffee &amp; Cocktail'!BS8:BS507,'441 - Coffee &amp; Cocktail-WUO_ERR'!BS8:BS507,_xlfn.LAMBDA(_xlpm.part,_xlpm.val,_xlpm.error,IF(_xlpm.part="","",IF(LEN(_xlpm.error),_xlfn.SWITCH(IFERROR(_xlfn.TEXTBEFORE(_xlpm.error,":"),""),"1","Error","2","Disabled","3","Required","4","Warning","Valid"),"Valid"))))</f>
        <v/>
      </c>
      <c r="BT8" s="37">
        <f t="array" ref="BT8:BT507">_xlfn.MAP('441 - Coffee &amp; Cocktail'!B8:B507,'441 - Coffee &amp; Cocktail'!BT8:BT507,'441 - Coffee &amp; Cocktail-WUO_ERR'!BT8:BT507,_xlfn.LAMBDA(_xlpm.part,_xlpm.val,_xlpm.error,IF(_xlpm.part="","",IF(LEN(_xlpm.error),_xlfn.SWITCH(IFERROR(_xlfn.TEXTBEFORE(_xlpm.error,":"),""),"1","Error","2","Disabled","3","Required","4","Warning","Valid"),"Valid"))))</f>
        <v/>
      </c>
      <c r="BU8" s="37">
        <f t="array" ref="BU8:BU507">_xlfn.MAP('441 - Coffee &amp; Cocktail'!B8:B507,'441 - Coffee &amp; Cocktail'!BU8:BU507,'441 - Coffee &amp; Cocktail-WUO_ERR'!BU8:BU507,_xlfn.LAMBDA(_xlpm.part,_xlpm.val,_xlpm.error,IF(_xlpm.part="","",IF(LEN(_xlpm.error),_xlfn.SWITCH(IFERROR(_xlfn.TEXTBEFORE(_xlpm.error,":"),""),"1","Error","2","Disabled","3","Required","4","Warning","Valid"),"Valid"))))</f>
        <v/>
      </c>
      <c r="BV8" s="37">
        <f t="array" ref="BV8:BV507">_xlfn.MAP('441 - Coffee &amp; Cocktail'!B8:B507,'441 - Coffee &amp; Cocktail'!BV8:BV507,'441 - Coffee &amp; Cocktail-WUO_ERR'!BV8:BV507,_xlfn.LAMBDA(_xlpm.part,_xlpm.val,_xlpm.error,IF(_xlpm.part="","",IF(LEN(_xlpm.error),_xlfn.SWITCH(IFERROR(_xlfn.TEXTBEFORE(_xlpm.error,":"),""),"1","Error","2","Disabled","3","Required","4","Warning","Valid"),"Valid"))))</f>
        <v/>
      </c>
      <c r="BW8" s="37">
        <f t="array" ref="BW8:BW507">_xlfn.MAP('441 - Coffee &amp; Cocktail'!B8:B507,'441 - Coffee &amp; Cocktail'!BW8:BW507,'441 - Coffee &amp; Cocktail-WUO_ERR'!BW8:BW507,_xlfn.LAMBDA(_xlpm.part,_xlpm.val,_xlpm.error,IF(_xlpm.part="","",IF(LEN(_xlpm.error),_xlfn.SWITCH(IFERROR(_xlfn.TEXTBEFORE(_xlpm.error,":"),""),"1","Error","2","Disabled","3","Required","4","Warning","Valid"),"Valid"))))</f>
        <v/>
      </c>
      <c r="BX8" s="37">
        <f t="array" ref="BX8:BX507">_xlfn.MAP('441 - Coffee &amp; Cocktail'!B8:B507,'441 - Coffee &amp; Cocktail'!BX8:BX507,'441 - Coffee &amp; Cocktail-WUO_ERR'!BX8:BX507,_xlfn.LAMBDA(_xlpm.part,_xlpm.val,_xlpm.error,IF(_xlpm.part="","",IF(LEN(_xlpm.error),_xlfn.SWITCH(IFERROR(_xlfn.TEXTBEFORE(_xlpm.error,":"),""),"1","Error","2","Disabled","3","Required","4","Warning","Valid"),"Valid"))))</f>
        <v/>
      </c>
      <c r="BY8" s="37">
        <f t="array" ref="BY8:BY507">_xlfn.MAP('441 - Coffee &amp; Cocktail'!B8:B507,'441 - Coffee &amp; Cocktail'!BY8:BY507,'441 - Coffee &amp; Cocktail-WUO_ERR'!BY8:BY507,_xlfn.LAMBDA(_xlpm.part,_xlpm.val,_xlpm.error,IF(_xlpm.part="","",IF(LEN(_xlpm.error),_xlfn.SWITCH(IFERROR(_xlfn.TEXTBEFORE(_xlpm.error,":"),""),"1","Error","2","Disabled","3","Required","4","Warning","Valid"),"Valid"))))</f>
        <v/>
      </c>
      <c r="BZ8" s="37">
        <f t="array" ref="BZ8:BZ507">_xlfn.MAP('441 - Coffee &amp; Cocktail'!B8:B507,'441 - Coffee &amp; Cocktail'!BZ8:BZ507,'441 - Coffee &amp; Cocktail-WUO_ERR'!BZ8:BZ507,_xlfn.LAMBDA(_xlpm.part,_xlpm.val,_xlpm.error,IF(_xlpm.part="","",IF(LEN(_xlpm.error),_xlfn.SWITCH(IFERROR(_xlfn.TEXTBEFORE(_xlpm.error,":"),""),"1","Error","2","Disabled","3","Required","4","Warning","Valid"),"Valid"))))</f>
        <v/>
      </c>
      <c r="CA8" s="37">
        <f t="array" ref="CA8:CA507">_xlfn.MAP('441 - Coffee &amp; Cocktail'!B8:B507,'441 - Coffee &amp; Cocktail'!CA8:CA507,'441 - Coffee &amp; Cocktail-WUO_ERR'!CA8:CA507,_xlfn.LAMBDA(_xlpm.part,_xlpm.val,_xlpm.error,IF(_xlpm.part="","",IF(LEN(_xlpm.error),_xlfn.SWITCH(IFERROR(_xlfn.TEXTBEFORE(_xlpm.error,":"),""),"1","Error","2","Disabled","3","Required","4","Warning","Valid"),"Valid"))))</f>
        <v/>
      </c>
      <c r="CB8" s="37">
        <f t="array" ref="CB8:CB507">_xlfn.MAP('441 - Coffee &amp; Cocktail'!B8:B507,'441 - Coffee &amp; Cocktail'!CB8:CB507,'441 - Coffee &amp; Cocktail-WUO_ERR'!CB8:CB507,_xlfn.LAMBDA(_xlpm.part,_xlpm.val,_xlpm.error,IF(_xlpm.part="","",IF(LEN(_xlpm.error),_xlfn.SWITCH(IFERROR(_xlfn.TEXTBEFORE(_xlpm.error,":"),""),"1","Error","2","Disabled","3","Required","4","Warning","Valid"),"Valid"))))</f>
        <v/>
      </c>
      <c r="CC8" s="37">
        <f t="array" ref="CC8:CC507">_xlfn.MAP('441 - Coffee &amp; Cocktail'!B8:B507,'441 - Coffee &amp; Cocktail'!CC8:CC507,'441 - Coffee &amp; Cocktail-WUO_ERR'!CC8:CC507,_xlfn.LAMBDA(_xlpm.part,_xlpm.val,_xlpm.error,IF(_xlpm.part="","",IF(LEN(_xlpm.error),_xlfn.SWITCH(IFERROR(_xlfn.TEXTBEFORE(_xlpm.error,":"),""),"1","Error","2","Disabled","3","Required","4","Warning","Valid"),"Valid"))))</f>
        <v/>
      </c>
      <c r="CD8" s="37">
        <f t="array" ref="CD8:CD507">_xlfn.MAP('441 - Coffee &amp; Cocktail'!B8:B507,'441 - Coffee &amp; Cocktail'!CD8:CD507,'441 - Coffee &amp; Cocktail-WUO_ERR'!CD8:CD507,_xlfn.LAMBDA(_xlpm.part,_xlpm.val,_xlpm.error,IF(_xlpm.part="","",IF(LEN(_xlpm.error),_xlfn.SWITCH(IFERROR(_xlfn.TEXTBEFORE(_xlpm.error,":"),""),"1","Error","2","Disabled","3","Required","4","Warning","Valid"),"Valid"))))</f>
        <v/>
      </c>
      <c r="CE8" s="37">
        <f t="array" ref="CE8:CE507">_xlfn.MAP('441 - Coffee &amp; Cocktail'!B8:B507,'441 - Coffee &amp; Cocktail'!CE8:CE507,'441 - Coffee &amp; Cocktail-WUO_ERR'!CE8:CE507,_xlfn.LAMBDA(_xlpm.part,_xlpm.val,_xlpm.error,IF(_xlpm.part="","",IF(LEN(_xlpm.error),_xlfn.SWITCH(IFERROR(_xlfn.TEXTBEFORE(_xlpm.error,":"),""),"1","Error","2","Disabled","3","Required","4","Warning","Valid"),"Valid"))))</f>
        <v/>
      </c>
      <c r="CF8" s="37">
        <f t="array" ref="CF8:CF507">_xlfn.MAP('441 - Coffee &amp; Cocktail'!B8:B507,'441 - Coffee &amp; Cocktail'!CF8:CF507,'441 - Coffee &amp; Cocktail-WUO_ERR'!CF8:CF507,_xlfn.LAMBDA(_xlpm.part,_xlpm.val,_xlpm.error,IF(_xlpm.part="","",IF(LEN(_xlpm.error),_xlfn.SWITCH(IFERROR(_xlfn.TEXTBEFORE(_xlpm.error,":"),""),"1","Error","2","Disabled","3","Required","4","Warning","Valid"),"Valid"))))</f>
        <v/>
      </c>
      <c r="CG8" s="37">
        <f t="array" ref="CG8:CG507">_xlfn.MAP('441 - Coffee &amp; Cocktail'!B8:B507,'441 - Coffee &amp; Cocktail'!CG8:CG507,'441 - Coffee &amp; Cocktail-WUO_ERR'!CG8:CG507,_xlfn.LAMBDA(_xlpm.part,_xlpm.val,_xlpm.error,IF(_xlpm.part="","",IF(LEN(_xlpm.error),_xlfn.SWITCH(IFERROR(_xlfn.TEXTBEFORE(_xlpm.error,":"),""),"1","Error","2","Disabled","3","Required","4","Warning","Valid"),"Valid"))))</f>
        <v/>
      </c>
      <c r="CH8" s="37">
        <f t="array" ref="CH8:CH507">_xlfn.MAP('441 - Coffee &amp; Cocktail'!B8:B507,'441 - Coffee &amp; Cocktail'!CH8:CH507,'441 - Coffee &amp; Cocktail-WUO_ERR'!CH8:CH507,_xlfn.LAMBDA(_xlpm.part,_xlpm.val,_xlpm.error,IF(_xlpm.part="","",IF(LEN(_xlpm.error),_xlfn.SWITCH(IFERROR(_xlfn.TEXTBEFORE(_xlpm.error,":"),""),"1","Error","2","Disabled","3","Required","4","Warning","Valid"),"Valid"))))</f>
        <v/>
      </c>
      <c r="CI8" s="37">
        <f t="array" ref="CI8:CI507">_xlfn.MAP('441 - Coffee &amp; Cocktail'!B8:B507,'441 - Coffee &amp; Cocktail'!CI8:CI507,'441 - Coffee &amp; Cocktail-WUO_ERR'!CI8:CI507,_xlfn.LAMBDA(_xlpm.part,_xlpm.val,_xlpm.error,IF(_xlpm.part="","",IF(LEN(_xlpm.error),_xlfn.SWITCH(IFERROR(_xlfn.TEXTBEFORE(_xlpm.error,":"),""),"1","Error","2","Disabled","3","Required","4","Warning","Valid"),"Valid"))))</f>
        <v/>
      </c>
      <c r="CJ8" s="37">
        <f t="array" ref="CJ8:CJ507">_xlfn.MAP('441 - Coffee &amp; Cocktail'!B8:B507,'441 - Coffee &amp; Cocktail'!CJ8:CJ507,'441 - Coffee &amp; Cocktail-WUO_ERR'!CJ8:CJ507,_xlfn.LAMBDA(_xlpm.part,_xlpm.val,_xlpm.error,IF(_xlpm.part="","",IF(LEN(_xlpm.error),_xlfn.SWITCH(IFERROR(_xlfn.TEXTBEFORE(_xlpm.error,":"),""),"1","Error","2","Disabled","3","Required","4","Warning","Valid"),"Valid"))))</f>
        <v/>
      </c>
      <c r="CK8" s="37">
        <f t="array" ref="CK8:CK507">_xlfn.MAP('441 - Coffee &amp; Cocktail'!B8:B507,'441 - Coffee &amp; Cocktail'!CK8:CK507,'441 - Coffee &amp; Cocktail-WUO_ERR'!CK8:CK507,_xlfn.LAMBDA(_xlpm.part,_xlpm.val,_xlpm.error,IF(_xlpm.part="","",IF(LEN(_xlpm.error),_xlfn.SWITCH(IFERROR(_xlfn.TEXTBEFORE(_xlpm.error,":"),""),"1","Error","2","Disabled","3","Required","4","Warning","Valid"),"Valid"))))</f>
        <v/>
      </c>
      <c r="CL8" s="37">
        <f t="array" ref="CL8:CL507">_xlfn.MAP('441 - Coffee &amp; Cocktail'!B8:B507,'441 - Coffee &amp; Cocktail'!CL8:CL507,'441 - Coffee &amp; Cocktail-WUO_ERR'!CL8:CL507,_xlfn.LAMBDA(_xlpm.part,_xlpm.val,_xlpm.error,IF(_xlpm.part="","",IF(LEN(_xlpm.error),_xlfn.SWITCH(IFERROR(_xlfn.TEXTBEFORE(_xlpm.error,":"),""),"1","Error","2","Disabled","3","Required","4","Warning","Valid"),"Valid"))))</f>
        <v/>
      </c>
      <c r="CM8" s="37">
        <f t="array" ref="CM8:CM507">_xlfn.MAP('441 - Coffee &amp; Cocktail'!B8:B507,'441 - Coffee &amp; Cocktail'!CM8:CM507,'441 - Coffee &amp; Cocktail-WUO_ERR'!CM8:CM507,_xlfn.LAMBDA(_xlpm.part,_xlpm.val,_xlpm.error,IF(_xlpm.part="","",IF(LEN(_xlpm.error),_xlfn.SWITCH(IFERROR(_xlfn.TEXTBEFORE(_xlpm.error,":"),""),"1","Error","2","Disabled","3","Required","4","Warning","Valid"),"Valid"))))</f>
        <v/>
      </c>
      <c r="CN8" s="37">
        <f t="array" ref="CN8:CN507">_xlfn.MAP('441 - Coffee &amp; Cocktail'!B8:B507,'441 - Coffee &amp; Cocktail'!CN8:CN507,'441 - Coffee &amp; Cocktail-WUO_ERR'!CN8:CN507,_xlfn.LAMBDA(_xlpm.part,_xlpm.val,_xlpm.error,IF(_xlpm.part="","",IF(LEN(_xlpm.error),_xlfn.SWITCH(IFERROR(_xlfn.TEXTBEFORE(_xlpm.error,":"),""),"1","Error","2","Disabled","3","Required","4","Warning","Valid"),"Valid"))))</f>
        <v/>
      </c>
      <c r="CO8" s="37">
        <f t="array" ref="CO8:CO507">_xlfn.MAP('441 - Coffee &amp; Cocktail'!B8:B507,'441 - Coffee &amp; Cocktail'!CO8:CO507,'441 - Coffee &amp; Cocktail-WUO_ERR'!CO8:CO507,_xlfn.LAMBDA(_xlpm.part,_xlpm.val,_xlpm.error,IF(_xlpm.part="","",IF(LEN(_xlpm.error),_xlfn.SWITCH(IFERROR(_xlfn.TEXTBEFORE(_xlpm.error,":"),""),"1","Error","2","Disabled","3","Required","4","Warning","Valid"),"Valid"))))</f>
        <v/>
      </c>
      <c r="CP8" s="37">
        <f t="array" ref="CP8:CP507">_xlfn.MAP('441 - Coffee &amp; Cocktail'!B8:B507,'441 - Coffee &amp; Cocktail'!CP8:CP507,'441 - Coffee &amp; Cocktail-WUO_ERR'!CP8:CP507,_xlfn.LAMBDA(_xlpm.part,_xlpm.val,_xlpm.error,IF(_xlpm.part="","",IF(LEN(_xlpm.error),_xlfn.SWITCH(IFERROR(_xlfn.TEXTBEFORE(_xlpm.error,":"),""),"1","Error","2","Disabled","3","Required","4","Warning","Valid"),"Valid"))))</f>
        <v/>
      </c>
      <c r="CQ8" s="37">
        <f t="array" ref="CQ8:CQ507">_xlfn.MAP('441 - Coffee &amp; Cocktail'!B8:B507,'441 - Coffee &amp; Cocktail'!CQ8:CQ507,'441 - Coffee &amp; Cocktail-WUO_ERR'!CQ8:CQ507,_xlfn.LAMBDA(_xlpm.part,_xlpm.val,_xlpm.error,IF(_xlpm.part="","",IF(LEN(_xlpm.error),_xlfn.SWITCH(IFERROR(_xlfn.TEXTBEFORE(_xlpm.error,":"),""),"1","Error","2","Disabled","3","Required","4","Warning","Valid"),"Valid"))))</f>
        <v/>
      </c>
      <c r="CR8" s="37">
        <f t="array" ref="CR8:CR507">_xlfn.MAP('441 - Coffee &amp; Cocktail'!B8:B507,'441 - Coffee &amp; Cocktail'!CR8:CR507,'441 - Coffee &amp; Cocktail-WUO_ERR'!CR8:CR507,_xlfn.LAMBDA(_xlpm.part,_xlpm.val,_xlpm.error,IF(_xlpm.part="","",IF(LEN(_xlpm.error),_xlfn.SWITCH(IFERROR(_xlfn.TEXTBEFORE(_xlpm.error,":"),""),"1","Error","2","Disabled","3","Required","4","Warning","Valid"),"Valid"))))</f>
        <v/>
      </c>
      <c r="CS8" s="37">
        <f t="array" ref="CS8:CS507">_xlfn.MAP('441 - Coffee &amp; Cocktail'!B8:B507,'441 - Coffee &amp; Cocktail'!CS8:CS507,'441 - Coffee &amp; Cocktail-WUO_ERR'!CS8:CS507,_xlfn.LAMBDA(_xlpm.part,_xlpm.val,_xlpm.error,IF(_xlpm.part="","",IF(LEN(_xlpm.error),_xlfn.SWITCH(IFERROR(_xlfn.TEXTBEFORE(_xlpm.error,":"),""),"1","Error","2","Disabled","3","Required","4","Warning","Valid"),"Valid"))))</f>
        <v/>
      </c>
      <c r="CT8" s="37">
        <f t="array" ref="CT8:CT507">_xlfn.MAP('441 - Coffee &amp; Cocktail'!B8:B507,'441 - Coffee &amp; Cocktail'!CT8:CT507,'441 - Coffee &amp; Cocktail-WUO_ERR'!CT8:CT507,_xlfn.LAMBDA(_xlpm.part,_xlpm.val,_xlpm.error,IF(_xlpm.part="","",IF(LEN(_xlpm.error),_xlfn.SWITCH(IFERROR(_xlfn.TEXTBEFORE(_xlpm.error,":"),""),"1","Error","2","Disabled","3","Required","4","Warning","Valid"),"Valid"))))</f>
        <v/>
      </c>
      <c r="CU8" s="37">
        <f t="array" ref="CU8:CU507">_xlfn.MAP('441 - Coffee &amp; Cocktail'!B8:B507,'441 - Coffee &amp; Cocktail'!CU8:CU507,'441 - Coffee &amp; Cocktail-WUO_ERR'!CU8:CU507,_xlfn.LAMBDA(_xlpm.part,_xlpm.val,_xlpm.error,IF(_xlpm.part="","",IF(LEN(_xlpm.error),_xlfn.SWITCH(IFERROR(_xlfn.TEXTBEFORE(_xlpm.error,":"),""),"1","Error","2","Disabled","3","Required","4","Warning","Valid"),"Valid"))))</f>
        <v/>
      </c>
      <c r="CV8" s="37">
        <f t="array" ref="CV8:CV507">_xlfn.MAP('441 - Coffee &amp; Cocktail'!B8:B507,'441 - Coffee &amp; Cocktail'!CV8:CV507,'441 - Coffee &amp; Cocktail-WUO_ERR'!CV8:CV507,_xlfn.LAMBDA(_xlpm.part,_xlpm.val,_xlpm.error,IF(_xlpm.part="","",IF(LEN(_xlpm.error),_xlfn.SWITCH(IFERROR(_xlfn.TEXTBEFORE(_xlpm.error,":"),""),"1","Error","2","Disabled","3","Required","4","Warning","Valid"),"Valid"))))</f>
        <v/>
      </c>
      <c r="CW8" s="37">
        <f t="array" ref="CW8:CW507">_xlfn.MAP('441 - Coffee &amp; Cocktail'!B8:B507,'441 - Coffee &amp; Cocktail'!CW8:CW507,'441 - Coffee &amp; Cocktail-WUO_ERR'!CW8:CW507,_xlfn.LAMBDA(_xlpm.part,_xlpm.val,_xlpm.error,IF(_xlpm.part="","",IF(LEN(_xlpm.error),_xlfn.SWITCH(IFERROR(_xlfn.TEXTBEFORE(_xlpm.error,":"),""),"1","Error","2","Disabled","3","Required","4","Warning","Valid"),"Valid"))))</f>
        <v/>
      </c>
      <c r="CX8" s="37">
        <f t="array" ref="CX8:CX507">_xlfn.MAP('441 - Coffee &amp; Cocktail'!B8:B507,'441 - Coffee &amp; Cocktail'!CX8:CX507,'441 - Coffee &amp; Cocktail-WUO_ERR'!CX8:CX507,_xlfn.LAMBDA(_xlpm.part,_xlpm.val,_xlpm.error,IF(_xlpm.part="","",IF(LEN(_xlpm.error),_xlfn.SWITCH(IFERROR(_xlfn.TEXTBEFORE(_xlpm.error,":"),""),"1","Error","2","Disabled","3","Required","4","Warning","Valid"),"Valid"))))</f>
        <v/>
      </c>
      <c r="CY8" s="37">
        <f t="array" ref="CY8:CY507">_xlfn.MAP('441 - Coffee &amp; Cocktail'!B8:B507,'441 - Coffee &amp; Cocktail'!CY8:CY507,'441 - Coffee &amp; Cocktail-WUO_ERR'!CY8:CY507,_xlfn.LAMBDA(_xlpm.part,_xlpm.val,_xlpm.error,IF(_xlpm.part="","",IF(LEN(_xlpm.error),_xlfn.SWITCH(IFERROR(_xlfn.TEXTBEFORE(_xlpm.error,":"),""),"1","Error","2","Disabled","3","Required","4","Warning","Valid"),"Valid"))))</f>
        <v/>
      </c>
      <c r="CZ8" s="37">
        <f t="array" ref="CZ8:CZ507">_xlfn.MAP('441 - Coffee &amp; Cocktail'!B8:B507,'441 - Coffee &amp; Cocktail'!CZ8:CZ507,'441 - Coffee &amp; Cocktail-WUO_ERR'!CZ8:CZ507,_xlfn.LAMBDA(_xlpm.part,_xlpm.val,_xlpm.error,IF(_xlpm.part="","",IF(LEN(_xlpm.error),_xlfn.SWITCH(IFERROR(_xlfn.TEXTBEFORE(_xlpm.error,":"),""),"1","Error","2","Disabled","3","Required","4","Warning","Valid"),"Valid"))))</f>
        <v/>
      </c>
      <c r="DA8" s="37">
        <f t="array" ref="DA8:DA507">_xlfn.MAP('441 - Coffee &amp; Cocktail'!B8:B507,'441 - Coffee &amp; Cocktail'!DA8:DA507,'441 - Coffee &amp; Cocktail-WUO_ERR'!DA8:DA507,_xlfn.LAMBDA(_xlpm.part,_xlpm.val,_xlpm.error,IF(_xlpm.part="","",IF(LEN(_xlpm.error),_xlfn.SWITCH(IFERROR(_xlfn.TEXTBEFORE(_xlpm.error,":"),""),"1","Error","2","Disabled","3","Required","4","Warning","Valid"),"Valid"))))</f>
        <v/>
      </c>
      <c r="DB8" s="37">
        <f t="array" ref="DB8:DB507">_xlfn.MAP('441 - Coffee &amp; Cocktail'!B8:B507,'441 - Coffee &amp; Cocktail'!DB8:DB507,'441 - Coffee &amp; Cocktail-WUO_ERR'!DB8:DB507,_xlfn.LAMBDA(_xlpm.part,_xlpm.val,_xlpm.error,IF(_xlpm.part="","",IF(LEN(_xlpm.error),_xlfn.SWITCH(IFERROR(_xlfn.TEXTBEFORE(_xlpm.error,":"),""),"1","Error","2","Disabled","3","Required","4","Warning","Valid"),"Valid"))))</f>
        <v/>
      </c>
      <c r="DC8" s="37">
        <f t="array" ref="DC8:DC507">_xlfn.MAP('441 - Coffee &amp; Cocktail'!B8:B507,'441 - Coffee &amp; Cocktail'!DC8:DC507,'441 - Coffee &amp; Cocktail-WUO_ERR'!DC8:DC507,_xlfn.LAMBDA(_xlpm.part,_xlpm.val,_xlpm.error,IF(_xlpm.part="","",IF(LEN(_xlpm.error),_xlfn.SWITCH(IFERROR(_xlfn.TEXTBEFORE(_xlpm.error,":"),""),"1","Error","2","Disabled","3","Required","4","Warning","Valid"),"Valid"))))</f>
        <v/>
      </c>
      <c r="DD8" s="37">
        <f t="array" ref="DD8:DD507">_xlfn.MAP('441 - Coffee &amp; Cocktail'!B8:B507,'441 - Coffee &amp; Cocktail'!DD8:DD507,'441 - Coffee &amp; Cocktail-WUO_ERR'!DD8:DD507,_xlfn.LAMBDA(_xlpm.part,_xlpm.val,_xlpm.error,IF(_xlpm.part="","",IF(LEN(_xlpm.error),_xlfn.SWITCH(IFERROR(_xlfn.TEXTBEFORE(_xlpm.error,":"),""),"1","Error","2","Disabled","3","Required","4","Warning","Valid"),"Valid"))))</f>
        <v/>
      </c>
      <c r="DE8" s="37">
        <f t="array" ref="DE8:DE507">_xlfn.MAP('441 - Coffee &amp; Cocktail'!B8:B507,'441 - Coffee &amp; Cocktail'!DE8:DE507,'441 - Coffee &amp; Cocktail-WUO_ERR'!DE8:DE507,_xlfn.LAMBDA(_xlpm.part,_xlpm.val,_xlpm.error,IF(_xlpm.part="","",IF(LEN(_xlpm.error),_xlfn.SWITCH(IFERROR(_xlfn.TEXTBEFORE(_xlpm.error,":"),""),"1","Error","2","Disabled","3","Required","4","Warning","Valid"),"Valid"))))</f>
        <v/>
      </c>
      <c r="DF8" s="37">
        <f t="array" ref="DF8:DF507">_xlfn.MAP('441 - Coffee &amp; Cocktail'!B8:B507,'441 - Coffee &amp; Cocktail'!DF8:DF507,'441 - Coffee &amp; Cocktail-WUO_ERR'!DF8:DF507,_xlfn.LAMBDA(_xlpm.part,_xlpm.val,_xlpm.error,IF(_xlpm.part="","",IF(LEN(_xlpm.error),_xlfn.SWITCH(IFERROR(_xlfn.TEXTBEFORE(_xlpm.error,":"),""),"1","Error","2","Disabled","3","Required","4","Warning","Valid"),"Valid"))))</f>
        <v/>
      </c>
      <c r="DG8" s="37">
        <f t="array" ref="DG8:DG507">_xlfn.MAP('441 - Coffee &amp; Cocktail'!B8:B507,'441 - Coffee &amp; Cocktail'!DG8:DG507,'441 - Coffee &amp; Cocktail-WUO_ERR'!DG8:DG507,_xlfn.LAMBDA(_xlpm.part,_xlpm.val,_xlpm.error,IF(_xlpm.part="","",IF(LEN(_xlpm.error),_xlfn.SWITCH(IFERROR(_xlfn.TEXTBEFORE(_xlpm.error,":"),""),"1","Error","2","Disabled","3","Required","4","Warning","Valid"),"Valid"))))</f>
        <v/>
      </c>
      <c r="DH8" s="37">
        <f t="array" ref="DH8:DH507">_xlfn.MAP('441 - Coffee &amp; Cocktail'!B8:B507,'441 - Coffee &amp; Cocktail'!DH8:DH507,'441 - Coffee &amp; Cocktail-WUO_ERR'!DH8:DH507,_xlfn.LAMBDA(_xlpm.part,_xlpm.val,_xlpm.error,IF(_xlpm.part="","",IF(LEN(_xlpm.error),_xlfn.SWITCH(IFERROR(_xlfn.TEXTBEFORE(_xlpm.error,":"),""),"1","Error","2","Disabled","3","Required","4","Warning","Valid"),"Valid"))))</f>
        <v/>
      </c>
      <c r="DI8" s="37">
        <f t="array" ref="DI8:DI507">_xlfn.MAP('441 - Coffee &amp; Cocktail'!B8:B507,'441 - Coffee &amp; Cocktail'!DI8:DI507,'441 - Coffee &amp; Cocktail-WUO_ERR'!DI8:DI507,_xlfn.LAMBDA(_xlpm.part,_xlpm.val,_xlpm.error,IF(_xlpm.part="","",IF(LEN(_xlpm.error),_xlfn.SWITCH(IFERROR(_xlfn.TEXTBEFORE(_xlpm.error,":"),""),"1","Error","2","Disabled","3","Required","4","Warning","Valid"),"Valid"))))</f>
        <v/>
      </c>
      <c r="DJ8" s="37">
        <f t="array" ref="DJ8:DJ507">_xlfn.MAP('441 - Coffee &amp; Cocktail'!B8:B507,'441 - Coffee &amp; Cocktail'!DJ8:DJ507,'441 - Coffee &amp; Cocktail-WUO_ERR'!DJ8:DJ507,_xlfn.LAMBDA(_xlpm.part,_xlpm.val,_xlpm.error,IF(_xlpm.part="","",IF(LEN(_xlpm.error),_xlfn.SWITCH(IFERROR(_xlfn.TEXTBEFORE(_xlpm.error,":"),""),"1","Error","2","Disabled","3","Required","4","Warning","Valid"),"Valid"))))</f>
        <v/>
      </c>
      <c r="DK8" s="37">
        <f t="array" ref="DK8:DK507">_xlfn.MAP('441 - Coffee &amp; Cocktail'!B8:B507,'441 - Coffee &amp; Cocktail'!DK8:DK507,'441 - Coffee &amp; Cocktail-WUO_ERR'!DK8:DK507,_xlfn.LAMBDA(_xlpm.part,_xlpm.val,_xlpm.error,IF(_xlpm.part="","",IF(LEN(_xlpm.error),_xlfn.SWITCH(IFERROR(_xlfn.TEXTBEFORE(_xlpm.error,":"),""),"1","Error","2","Disabled","3","Required","4","Warning","Valid"),"Valid"))))</f>
        <v/>
      </c>
      <c r="DL8" s="37">
        <f t="array" ref="DL8:DL507">_xlfn.MAP('441 - Coffee &amp; Cocktail'!B8:B507,'441 - Coffee &amp; Cocktail'!DL8:DL507,'441 - Coffee &amp; Cocktail-WUO_ERR'!DL8:DL507,_xlfn.LAMBDA(_xlpm.part,_xlpm.val,_xlpm.error,IF(_xlpm.part="","",IF(LEN(_xlpm.error),_xlfn.SWITCH(IFERROR(_xlfn.TEXTBEFORE(_xlpm.error,":"),""),"1","Error","2","Disabled","3","Required","4","Warning","Valid"),"Valid"))))</f>
        <v/>
      </c>
      <c r="DM8" s="37">
        <f t="array" ref="DM8:DM507">_xlfn.MAP('441 - Coffee &amp; Cocktail'!B8:B507,'441 - Coffee &amp; Cocktail'!DM8:DM507,'441 - Coffee &amp; Cocktail-WUO_ERR'!DM8:DM507,_xlfn.LAMBDA(_xlpm.part,_xlpm.val,_xlpm.error,IF(_xlpm.part="","",IF(LEN(_xlpm.error),_xlfn.SWITCH(IFERROR(_xlfn.TEXTBEFORE(_xlpm.error,":"),""),"1","Error","2","Disabled","3","Required","4","Warning","Valid"),"Valid"))))</f>
        <v/>
      </c>
      <c r="DN8" s="37">
        <f t="array" ref="DN8:DN507">_xlfn.MAP('441 - Coffee &amp; Cocktail'!B8:B507,'441 - Coffee &amp; Cocktail'!DN8:DN507,'441 - Coffee &amp; Cocktail-WUO_ERR'!DN8:DN507,_xlfn.LAMBDA(_xlpm.part,_xlpm.val,_xlpm.error,IF(_xlpm.part="","",IF(LEN(_xlpm.error),_xlfn.SWITCH(IFERROR(_xlfn.TEXTBEFORE(_xlpm.error,":"),""),"1","Error","2","Disabled","3","Required","4","Warning","Valid"),"Valid"))))</f>
        <v/>
      </c>
      <c r="DO8" s="37">
        <f t="array" ref="DO8:DO507">_xlfn.MAP('441 - Coffee &amp; Cocktail'!B8:B507,'441 - Coffee &amp; Cocktail'!DO8:DO507,'441 - Coffee &amp; Cocktail-WUO_ERR'!DO8:DO507,_xlfn.LAMBDA(_xlpm.part,_xlpm.val,_xlpm.error,IF(_xlpm.part="","",IF(LEN(_xlpm.error),_xlfn.SWITCH(IFERROR(_xlfn.TEXTBEFORE(_xlpm.error,":"),""),"1","Error","2","Disabled","3","Required","4","Warning","Valid"),"Valid"))))</f>
        <v/>
      </c>
      <c r="DP8" s="37">
        <f t="array" ref="DP8:DP507">_xlfn.MAP('441 - Coffee &amp; Cocktail'!B8:B507,'441 - Coffee &amp; Cocktail'!DP8:DP507,'441 - Coffee &amp; Cocktail-WUO_ERR'!DP8:DP507,_xlfn.LAMBDA(_xlpm.part,_xlpm.val,_xlpm.error,IF(_xlpm.part="","",IF(LEN(_xlpm.error),_xlfn.SWITCH(IFERROR(_xlfn.TEXTBEFORE(_xlpm.error,":"),""),"1","Error","2","Disabled","3","Required","4","Warning","Valid"),"Valid"))))</f>
        <v/>
      </c>
      <c r="DQ8" s="37">
        <f t="array" ref="DQ8:DQ507">_xlfn.MAP('441 - Coffee &amp; Cocktail'!B8:B507,'441 - Coffee &amp; Cocktail'!DQ8:DQ507,'441 - Coffee &amp; Cocktail-WUO_ERR'!DQ8:DQ507,_xlfn.LAMBDA(_xlpm.part,_xlpm.val,_xlpm.error,IF(_xlpm.part="","",IF(LEN(_xlpm.error),_xlfn.SWITCH(IFERROR(_xlfn.TEXTBEFORE(_xlpm.error,":"),""),"1","Error","2","Disabled","3","Required","4","Warning","Valid"),"Valid"))))</f>
        <v/>
      </c>
      <c r="DR8" s="37">
        <f t="array" ref="DR8:DR507">_xlfn.MAP('441 - Coffee &amp; Cocktail'!B8:B507,'441 - Coffee &amp; Cocktail'!DR8:DR507,'441 - Coffee &amp; Cocktail-WUO_ERR'!DR8:DR507,_xlfn.LAMBDA(_xlpm.part,_xlpm.val,_xlpm.error,IF(_xlpm.part="","",IF(LEN(_xlpm.error),_xlfn.SWITCH(IFERROR(_xlfn.TEXTBEFORE(_xlpm.error,":"),""),"1","Error","2","Disabled","3","Required","4","Warning","Valid"),"Valid"))))</f>
        <v/>
      </c>
      <c r="DS8" s="37">
        <f t="array" ref="DS8:DS507">_xlfn.MAP('441 - Coffee &amp; Cocktail'!B8:B507,'441 - Coffee &amp; Cocktail'!DS8:DS507,'441 - Coffee &amp; Cocktail-WUO_ERR'!DS8:DS507,_xlfn.LAMBDA(_xlpm.part,_xlpm.val,_xlpm.error,IF(_xlpm.part="","",IF(LEN(_xlpm.error),_xlfn.SWITCH(IFERROR(_xlfn.TEXTBEFORE(_xlpm.error,":"),""),"1","Error","2","Disabled","3","Required","4","Warning","Valid"),"Valid"))))</f>
        <v/>
      </c>
      <c r="DT8" s="37">
        <f t="array" ref="DT8:DT507">_xlfn.MAP('441 - Coffee &amp; Cocktail'!B8:B507,'441 - Coffee &amp; Cocktail'!DT8:DT507,'441 - Coffee &amp; Cocktail-WUO_ERR'!DT8:DT507,_xlfn.LAMBDA(_xlpm.part,_xlpm.val,_xlpm.error,IF(_xlpm.part="","",IF(LEN(_xlpm.error),_xlfn.SWITCH(IFERROR(_xlfn.TEXTBEFORE(_xlpm.error,":"),""),"1","Error","2","Disabled","3","Required","4","Warning","Valid"),"Valid"))))</f>
        <v/>
      </c>
      <c r="DU8" s="37">
        <f t="array" ref="DU8:DU507">_xlfn.MAP('441 - Coffee &amp; Cocktail'!B8:B507,'441 - Coffee &amp; Cocktail'!DU8:DU507,'441 - Coffee &amp; Cocktail-WUO_ERR'!DU8:DU507,_xlfn.LAMBDA(_xlpm.part,_xlpm.val,_xlpm.error,IF(_xlpm.part="","",IF(LEN(_xlpm.error),_xlfn.SWITCH(IFERROR(_xlfn.TEXTBEFORE(_xlpm.error,":"),""),"1","Error","2","Disabled","3","Required","4","Warning","Valid"),"Valid"))))</f>
        <v/>
      </c>
      <c r="DV8" s="37">
        <f t="array" ref="DV8:DV507">_xlfn.MAP('441 - Coffee &amp; Cocktail'!B8:B507,'441 - Coffee &amp; Cocktail'!DV8:DV507,'441 - Coffee &amp; Cocktail-WUO_ERR'!DV8:DV507,_xlfn.LAMBDA(_xlpm.part,_xlpm.val,_xlpm.error,IF(_xlpm.part="","",IF(LEN(_xlpm.error),_xlfn.SWITCH(IFERROR(_xlfn.TEXTBEFORE(_xlpm.error,":"),""),"1","Error","2","Disabled","3","Required","4","Warning","Valid"),"Valid"))))</f>
        <v/>
      </c>
      <c r="DW8" s="37">
        <f t="array" ref="DW8:DW507">_xlfn.MAP('441 - Coffee &amp; Cocktail'!B8:B507,'441 - Coffee &amp; Cocktail'!DW8:DW507,'441 - Coffee &amp; Cocktail-WUO_ERR'!DW8:DW507,_xlfn.LAMBDA(_xlpm.part,_xlpm.val,_xlpm.error,IF(_xlpm.part="","",IF(LEN(_xlpm.error),_xlfn.SWITCH(IFERROR(_xlfn.TEXTBEFORE(_xlpm.error,":"),""),"1","Error","2","Disabled","3","Required","4","Warning","Valid"),"Valid"))))</f>
        <v/>
      </c>
      <c r="DX8" s="37">
        <f t="array" ref="DX8:DX507">_xlfn.MAP('441 - Coffee &amp; Cocktail'!B8:B507,'441 - Coffee &amp; Cocktail'!DX8:DX507,'441 - Coffee &amp; Cocktail-WUO_ERR'!DX8:DX507,_xlfn.LAMBDA(_xlpm.part,_xlpm.val,_xlpm.error,IF(_xlpm.part="","",IF(LEN(_xlpm.error),_xlfn.SWITCH(IFERROR(_xlfn.TEXTBEFORE(_xlpm.error,":"),""),"1","Error","2","Disabled","3","Required","4","Warning","Valid"),"Valid"))))</f>
        <v/>
      </c>
      <c r="DY8" s="37">
        <f t="array" ref="DY8:DY507">_xlfn.MAP('441 - Coffee &amp; Cocktail'!B8:B507,'441 - Coffee &amp; Cocktail'!DY8:DY507,'441 - Coffee &amp; Cocktail-WUO_ERR'!DY8:DY507,_xlfn.LAMBDA(_xlpm.part,_xlpm.val,_xlpm.error,IF(_xlpm.part="","",IF(LEN(_xlpm.error),_xlfn.SWITCH(IFERROR(_xlfn.TEXTBEFORE(_xlpm.error,":"),""),"1","Error","2","Disabled","3","Required","4","Warning","Valid"),"Valid"))))</f>
        <v/>
      </c>
      <c r="DZ8" s="37">
        <f t="array" ref="DZ8:DZ507">_xlfn.MAP('441 - Coffee &amp; Cocktail'!B8:B507,'441 - Coffee &amp; Cocktail'!DZ8:DZ507,'441 - Coffee &amp; Cocktail-WUO_ERR'!DZ8:DZ507,_xlfn.LAMBDA(_xlpm.part,_xlpm.val,_xlpm.error,IF(_xlpm.part="","",IF(LEN(_xlpm.error),_xlfn.SWITCH(IFERROR(_xlfn.TEXTBEFORE(_xlpm.error,":"),""),"1","Error","2","Disabled","3","Required","4","Warning","Valid"),"Valid"))))</f>
        <v/>
      </c>
      <c r="EA8" s="37">
        <f t="array" ref="EA8:EA507">_xlfn.MAP('441 - Coffee &amp; Cocktail'!B8:B507,'441 - Coffee &amp; Cocktail'!EA8:EA507,'441 - Coffee &amp; Cocktail-WUO_ERR'!EA8:EA507,_xlfn.LAMBDA(_xlpm.part,_xlpm.val,_xlpm.error,IF(_xlpm.part="","",IF(LEN(_xlpm.error),_xlfn.SWITCH(IFERROR(_xlfn.TEXTBEFORE(_xlpm.error,":"),""),"1","Error","2","Disabled","3","Required","4","Warning","Valid"),"Valid"))))</f>
        <v/>
      </c>
      <c r="EB8" s="37">
        <f t="array" ref="EB8:EB507">_xlfn.MAP('441 - Coffee &amp; Cocktail'!B8:B507,'441 - Coffee &amp; Cocktail'!EB8:EB507,'441 - Coffee &amp; Cocktail-WUO_ERR'!EB8:EB507,_xlfn.LAMBDA(_xlpm.part,_xlpm.val,_xlpm.error,IF(_xlpm.part="","",IF(LEN(_xlpm.error),_xlfn.SWITCH(IFERROR(_xlfn.TEXTBEFORE(_xlpm.error,":"),""),"1","Error","2","Disabled","3","Required","4","Warning","Valid"),"Valid"))))</f>
        <v/>
      </c>
      <c r="EC8" s="37">
        <f t="array" ref="EC8:EC507">_xlfn.MAP('441 - Coffee &amp; Cocktail'!B8:B507,'441 - Coffee &amp; Cocktail'!EC8:EC507,'441 - Coffee &amp; Cocktail-WUO_ERR'!EC8:EC507,_xlfn.LAMBDA(_xlpm.part,_xlpm.val,_xlpm.error,IF(_xlpm.part="","",IF(LEN(_xlpm.error),_xlfn.SWITCH(IFERROR(_xlfn.TEXTBEFORE(_xlpm.error,":"),""),"1","Error","2","Disabled","3","Required","4","Warning","Valid"),"Valid"))))</f>
        <v/>
      </c>
      <c r="ED8" s="37">
        <f t="array" ref="ED8:ED507">_xlfn.MAP('441 - Coffee &amp; Cocktail'!B8:B507,'441 - Coffee &amp; Cocktail'!ED8:ED507,'441 - Coffee &amp; Cocktail-WUO_ERR'!ED8:ED507,_xlfn.LAMBDA(_xlpm.part,_xlpm.val,_xlpm.error,IF(_xlpm.part="","",IF(LEN(_xlpm.error),_xlfn.SWITCH(IFERROR(_xlfn.TEXTBEFORE(_xlpm.error,":"),""),"1","Error","2","Disabled","3","Required","4","Warning","Valid"),"Valid"))))</f>
        <v/>
      </c>
      <c r="EE8" s="37">
        <f t="array" ref="EE8:EE507">_xlfn.MAP('441 - Coffee &amp; Cocktail'!B8:B507,'441 - Coffee &amp; Cocktail'!EE8:EE507,'441 - Coffee &amp; Cocktail-WUO_ERR'!EE8:EE507,_xlfn.LAMBDA(_xlpm.part,_xlpm.val,_xlpm.error,IF(_xlpm.part="","",IF(LEN(_xlpm.error),_xlfn.SWITCH(IFERROR(_xlfn.TEXTBEFORE(_xlpm.error,":"),""),"1","Error","2","Disabled","3","Required","4","Warning","Valid"),"Valid"))))</f>
        <v/>
      </c>
      <c r="EF8" s="37">
        <f t="array" ref="EF8:EF507">_xlfn.MAP('441 - Coffee &amp; Cocktail'!B8:B507,'441 - Coffee &amp; Cocktail'!EF8:EF507,'441 - Coffee &amp; Cocktail-WUO_ERR'!EF8:EF507,_xlfn.LAMBDA(_xlpm.part,_xlpm.val,_xlpm.error,IF(_xlpm.part="","",IF(LEN(_xlpm.error),_xlfn.SWITCH(IFERROR(_xlfn.TEXTBEFORE(_xlpm.error,":"),""),"1","Error","2","Disabled","3","Required","4","Warning","Valid"),"Valid"))))</f>
        <v/>
      </c>
      <c r="EG8" s="37">
        <f t="array" ref="EG8:EG507">_xlfn.MAP('441 - Coffee &amp; Cocktail'!B8:B507,'441 - Coffee &amp; Cocktail'!EG8:EG507,'441 - Coffee &amp; Cocktail-WUO_ERR'!EG8:EG507,_xlfn.LAMBDA(_xlpm.part,_xlpm.val,_xlpm.error,IF(_xlpm.part="","",IF(LEN(_xlpm.error),_xlfn.SWITCH(IFERROR(_xlfn.TEXTBEFORE(_xlpm.error,":"),""),"1","Error","2","Disabled","3","Required","4","Warning","Valid"),"Valid"))))</f>
        <v/>
      </c>
      <c r="EH8" s="37">
        <f t="array" ref="EH8:EH507">_xlfn.MAP('441 - Coffee &amp; Cocktail'!B8:B507,'441 - Coffee &amp; Cocktail'!EH8:EH507,'441 - Coffee &amp; Cocktail-WUO_ERR'!EH8:EH507,_xlfn.LAMBDA(_xlpm.part,_xlpm.val,_xlpm.error,IF(_xlpm.part="","",IF(LEN(_xlpm.error),_xlfn.SWITCH(IFERROR(_xlfn.TEXTBEFORE(_xlpm.error,":"),""),"1","Error","2","Disabled","3","Required","4","Warning","Valid"),"Valid"))))</f>
        <v/>
      </c>
      <c r="EI8" s="37">
        <f t="array" ref="EI8:EI507">_xlfn.MAP('441 - Coffee &amp; Cocktail'!B8:B507,'441 - Coffee &amp; Cocktail'!EI8:EI507,'441 - Coffee &amp; Cocktail-WUO_ERR'!EI8:EI507,_xlfn.LAMBDA(_xlpm.part,_xlpm.val,_xlpm.error,IF(_xlpm.part="","",IF(LEN(_xlpm.error),_xlfn.SWITCH(IFERROR(_xlfn.TEXTBEFORE(_xlpm.error,":"),""),"1","Error","2","Disabled","3","Required","4","Warning","Valid"),"Valid"))))</f>
        <v/>
      </c>
      <c r="EJ8" s="37">
        <f t="array" ref="EJ8:EJ507">_xlfn.MAP('441 - Coffee &amp; Cocktail'!B8:B507,'441 - Coffee &amp; Cocktail'!EJ8:EJ507,'441 - Coffee &amp; Cocktail-WUO_ERR'!EJ8:EJ507,_xlfn.LAMBDA(_xlpm.part,_xlpm.val,_xlpm.error,IF(_xlpm.part="","",IF(LEN(_xlpm.error),_xlfn.SWITCH(IFERROR(_xlfn.TEXTBEFORE(_xlpm.error,":"),""),"1","Error","2","Disabled","3","Required","4","Warning","Valid"),"Valid"))))</f>
        <v/>
      </c>
      <c r="EK8" s="37">
        <f t="array" ref="EK8:EK507">_xlfn.MAP('441 - Coffee &amp; Cocktail'!B8:B507,'441 - Coffee &amp; Cocktail'!EK8:EK507,'441 - Coffee &amp; Cocktail-WUO_ERR'!EK8:EK507,_xlfn.LAMBDA(_xlpm.part,_xlpm.val,_xlpm.error,IF(_xlpm.part="","",IF(LEN(_xlpm.error),_xlfn.SWITCH(IFERROR(_xlfn.TEXTBEFORE(_xlpm.error,":"),""),"1","Error","2","Disabled","3","Required","4","Warning","Valid"),"Valid"))))</f>
        <v/>
      </c>
      <c r="EL8" s="37">
        <f t="array" ref="EL8:EL507">_xlfn.MAP('441 - Coffee &amp; Cocktail'!B8:B507,'441 - Coffee &amp; Cocktail'!EL8:EL507,'441 - Coffee &amp; Cocktail-WUO_ERR'!EL8:EL507,_xlfn.LAMBDA(_xlpm.part,_xlpm.val,_xlpm.error,IF(_xlpm.part="","",IF(LEN(_xlpm.error),_xlfn.SWITCH(IFERROR(_xlfn.TEXTBEFORE(_xlpm.error,":"),""),"1","Error","2","Disabled","3","Required","4","Warning","Valid"),"Valid"))))</f>
        <v/>
      </c>
      <c r="EM8" s="37">
        <f t="array" ref="EM8:EM507">_xlfn.MAP('441 - Coffee &amp; Cocktail'!B8:B507,'441 - Coffee &amp; Cocktail'!EM8:EM507,'441 - Coffee &amp; Cocktail-WUO_ERR'!EM8:EM507,_xlfn.LAMBDA(_xlpm.part,_xlpm.val,_xlpm.error,IF(_xlpm.part="","",IF(LEN(_xlpm.error),_xlfn.SWITCH(IFERROR(_xlfn.TEXTBEFORE(_xlpm.error,":"),""),"1","Error","2","Disabled","3","Required","4","Warning","Valid"),"Valid"))))</f>
        <v/>
      </c>
    </row>
    <row r="9">
      <c r="B9" s="37" t="inlineStr">
        <is>
          <t>Valid</t>
        </is>
      </c>
      <c r="C9" s="37" t="inlineStr">
        <is>
          <t>Valid</t>
        </is>
      </c>
      <c r="D9" s="37" t="inlineStr">
        <is>
          <t>Valid</t>
        </is>
      </c>
      <c r="E9" s="37" t="inlineStr">
        <is>
          <t>Valid</t>
        </is>
      </c>
      <c r="F9" s="37" t="inlineStr">
        <is>
          <t>Valid</t>
        </is>
      </c>
      <c r="G9" s="37" t="inlineStr">
        <is>
          <t>Valid</t>
        </is>
      </c>
      <c r="H9" s="37" t="inlineStr">
        <is>
          <t>Valid</t>
        </is>
      </c>
      <c r="I9" s="37" t="inlineStr">
        <is>
          <t>Valid</t>
        </is>
      </c>
      <c r="J9" s="37" t="inlineStr">
        <is>
          <t>Valid</t>
        </is>
      </c>
      <c r="K9" s="37" t="inlineStr">
        <is>
          <t>Disabled</t>
        </is>
      </c>
      <c r="L9" s="37" t="inlineStr">
        <is>
          <t>Disabled</t>
        </is>
      </c>
      <c r="M9" s="37" t="inlineStr">
        <is>
          <t>Disabled</t>
        </is>
      </c>
      <c r="N9" s="37" t="inlineStr">
        <is>
          <t>Disabled</t>
        </is>
      </c>
      <c r="O9" s="37" t="inlineStr">
        <is>
          <t>Disabled</t>
        </is>
      </c>
      <c r="P9" s="37" t="inlineStr">
        <is>
          <t>Disabled</t>
        </is>
      </c>
      <c r="Q9" s="37" t="inlineStr">
        <is>
          <t>Disabled</t>
        </is>
      </c>
      <c r="R9" s="37" t="inlineStr">
        <is>
          <t>Valid</t>
        </is>
      </c>
      <c r="S9" s="37" t="inlineStr">
        <is>
          <t>Valid</t>
        </is>
      </c>
      <c r="T9" s="37" t="inlineStr">
        <is>
          <t>Valid</t>
        </is>
      </c>
      <c r="U9" s="37" t="inlineStr">
        <is>
          <t>Valid</t>
        </is>
      </c>
      <c r="V9" s="37" t="inlineStr">
        <is>
          <t>Valid</t>
        </is>
      </c>
      <c r="W9" s="37" t="inlineStr">
        <is>
          <t>Valid</t>
        </is>
      </c>
      <c r="X9" s="37" t="inlineStr">
        <is>
          <t>Valid</t>
        </is>
      </c>
      <c r="Y9" s="37" t="inlineStr">
        <is>
          <t>Valid</t>
        </is>
      </c>
      <c r="Z9" s="37" t="inlineStr">
        <is>
          <t>Valid</t>
        </is>
      </c>
      <c r="AA9" s="37" t="inlineStr">
        <is>
          <t>Valid</t>
        </is>
      </c>
      <c r="AB9" s="37" t="inlineStr">
        <is>
          <t>Valid</t>
        </is>
      </c>
      <c r="AC9" s="37" t="inlineStr">
        <is>
          <t>Valid</t>
        </is>
      </c>
      <c r="AD9" s="37" t="inlineStr">
        <is>
          <t>Valid</t>
        </is>
      </c>
      <c r="AE9" s="37" t="inlineStr">
        <is>
          <t>Valid</t>
        </is>
      </c>
      <c r="AF9" s="37" t="inlineStr">
        <is>
          <t>Valid</t>
        </is>
      </c>
      <c r="AG9" s="37" t="inlineStr">
        <is>
          <t>Valid</t>
        </is>
      </c>
      <c r="AH9" s="37" t="inlineStr">
        <is>
          <t>Valid</t>
        </is>
      </c>
      <c r="AI9" s="37" t="inlineStr">
        <is>
          <t>Valid</t>
        </is>
      </c>
      <c r="AJ9" s="37" t="inlineStr">
        <is>
          <t>Valid</t>
        </is>
      </c>
      <c r="AK9" s="37" t="inlineStr">
        <is>
          <t>Valid</t>
        </is>
      </c>
      <c r="AL9" s="37" t="inlineStr">
        <is>
          <t>Valid</t>
        </is>
      </c>
      <c r="AM9" s="37" t="inlineStr">
        <is>
          <t>Valid</t>
        </is>
      </c>
      <c r="AN9" s="37" t="inlineStr">
        <is>
          <t>Valid</t>
        </is>
      </c>
      <c r="AO9" s="37" t="inlineStr">
        <is>
          <t>Valid</t>
        </is>
      </c>
      <c r="AP9" s="37" t="inlineStr">
        <is>
          <t>Valid</t>
        </is>
      </c>
      <c r="AQ9" s="37" t="inlineStr">
        <is>
          <t>Valid</t>
        </is>
      </c>
      <c r="AR9" s="37" t="inlineStr">
        <is>
          <t>Valid</t>
        </is>
      </c>
      <c r="AS9" s="37" t="inlineStr">
        <is>
          <t>Valid</t>
        </is>
      </c>
      <c r="AT9" s="37" t="inlineStr">
        <is>
          <t>Valid</t>
        </is>
      </c>
      <c r="AU9" s="37" t="inlineStr">
        <is>
          <t>Valid</t>
        </is>
      </c>
      <c r="AV9" s="37" t="inlineStr">
        <is>
          <t>Valid</t>
        </is>
      </c>
      <c r="AW9" s="37" t="inlineStr">
        <is>
          <t>Valid</t>
        </is>
      </c>
      <c r="AX9" s="37" t="inlineStr">
        <is>
          <t>Valid</t>
        </is>
      </c>
      <c r="AY9" s="37" t="inlineStr">
        <is>
          <t>Valid</t>
        </is>
      </c>
      <c r="AZ9" s="37" t="inlineStr">
        <is>
          <t>Valid</t>
        </is>
      </c>
      <c r="BA9" s="37" t="inlineStr">
        <is>
          <t>Valid</t>
        </is>
      </c>
      <c r="BB9" s="37" t="inlineStr">
        <is>
          <t>Valid</t>
        </is>
      </c>
      <c r="BC9" s="37" t="inlineStr">
        <is>
          <t>Valid</t>
        </is>
      </c>
      <c r="BD9" s="37" t="inlineStr">
        <is>
          <t>Valid</t>
        </is>
      </c>
      <c r="BE9" s="37" t="inlineStr">
        <is>
          <t>Valid</t>
        </is>
      </c>
      <c r="BF9" s="37" t="inlineStr">
        <is>
          <t>Valid</t>
        </is>
      </c>
      <c r="BG9" s="37" t="inlineStr">
        <is>
          <t>Valid</t>
        </is>
      </c>
      <c r="BH9" s="37" t="inlineStr">
        <is>
          <t>Valid</t>
        </is>
      </c>
      <c r="BI9" s="37" t="inlineStr">
        <is>
          <t>Valid</t>
        </is>
      </c>
      <c r="BJ9" s="37" t="inlineStr">
        <is>
          <t>Valid</t>
        </is>
      </c>
      <c r="BK9" s="37" t="inlineStr">
        <is>
          <t>Valid</t>
        </is>
      </c>
      <c r="BL9" s="37" t="inlineStr">
        <is>
          <t>Valid</t>
        </is>
      </c>
      <c r="BM9" s="37" t="inlineStr">
        <is>
          <t>Valid</t>
        </is>
      </c>
      <c r="BN9" s="37" t="inlineStr">
        <is>
          <t>Valid</t>
        </is>
      </c>
      <c r="BO9" s="37" t="inlineStr">
        <is>
          <t>Valid</t>
        </is>
      </c>
      <c r="BP9" s="37" t="inlineStr">
        <is>
          <t>Valid</t>
        </is>
      </c>
      <c r="BQ9" s="37" t="inlineStr">
        <is>
          <t>Valid</t>
        </is>
      </c>
      <c r="BR9" s="37" t="inlineStr">
        <is>
          <t>Valid</t>
        </is>
      </c>
      <c r="BS9" s="37" t="inlineStr">
        <is>
          <t>Valid</t>
        </is>
      </c>
      <c r="BT9" s="37" t="inlineStr">
        <is>
          <t>Valid</t>
        </is>
      </c>
      <c r="BU9" s="37" t="inlineStr">
        <is>
          <t>Valid</t>
        </is>
      </c>
      <c r="BV9" s="37" t="inlineStr">
        <is>
          <t>Valid</t>
        </is>
      </c>
      <c r="BW9" s="37" t="inlineStr">
        <is>
          <t>Valid</t>
        </is>
      </c>
      <c r="BX9" s="37" t="inlineStr">
        <is>
          <t>Valid</t>
        </is>
      </c>
      <c r="BY9" s="37" t="inlineStr">
        <is>
          <t>Valid</t>
        </is>
      </c>
      <c r="BZ9" s="37" t="inlineStr">
        <is>
          <t>Valid</t>
        </is>
      </c>
      <c r="CA9" s="37" t="inlineStr">
        <is>
          <t>Valid</t>
        </is>
      </c>
      <c r="CB9" s="37" t="inlineStr">
        <is>
          <t>Disabled</t>
        </is>
      </c>
      <c r="CC9" s="37" t="inlineStr">
        <is>
          <t>Valid</t>
        </is>
      </c>
      <c r="CD9" s="37" t="inlineStr">
        <is>
          <t>Valid</t>
        </is>
      </c>
      <c r="CE9" s="37" t="inlineStr">
        <is>
          <t>Valid</t>
        </is>
      </c>
      <c r="CF9" s="37" t="inlineStr">
        <is>
          <t>Valid</t>
        </is>
      </c>
      <c r="CG9" s="37" t="inlineStr">
        <is>
          <t>Valid</t>
        </is>
      </c>
      <c r="CH9" s="37" t="inlineStr">
        <is>
          <t>Valid</t>
        </is>
      </c>
      <c r="CI9" s="37" t="inlineStr">
        <is>
          <t>Valid</t>
        </is>
      </c>
      <c r="CJ9" s="37" t="inlineStr">
        <is>
          <t>Valid</t>
        </is>
      </c>
      <c r="CK9" s="37" t="inlineStr">
        <is>
          <t>Valid</t>
        </is>
      </c>
      <c r="CL9" s="37" t="inlineStr">
        <is>
          <t>Valid</t>
        </is>
      </c>
      <c r="CM9" s="37" t="inlineStr">
        <is>
          <t>Valid</t>
        </is>
      </c>
      <c r="CN9" s="37" t="inlineStr">
        <is>
          <t>Valid</t>
        </is>
      </c>
      <c r="CO9" s="37" t="inlineStr">
        <is>
          <t>Valid</t>
        </is>
      </c>
      <c r="CP9" s="37" t="inlineStr">
        <is>
          <t>Valid</t>
        </is>
      </c>
      <c r="CQ9" s="37" t="inlineStr">
        <is>
          <t>Valid</t>
        </is>
      </c>
      <c r="CR9" s="37" t="inlineStr">
        <is>
          <t>Valid</t>
        </is>
      </c>
      <c r="CS9" s="37" t="inlineStr">
        <is>
          <t>Valid</t>
        </is>
      </c>
      <c r="CT9" s="37" t="inlineStr">
        <is>
          <t>Valid</t>
        </is>
      </c>
      <c r="CU9" s="37" t="inlineStr">
        <is>
          <t>Valid</t>
        </is>
      </c>
      <c r="CV9" s="37" t="inlineStr">
        <is>
          <t>Valid</t>
        </is>
      </c>
      <c r="CW9" s="37" t="inlineStr">
        <is>
          <t>Valid</t>
        </is>
      </c>
      <c r="CX9" s="37" t="inlineStr">
        <is>
          <t>Valid</t>
        </is>
      </c>
      <c r="CY9" s="37" t="inlineStr">
        <is>
          <t>Valid</t>
        </is>
      </c>
      <c r="CZ9" s="37" t="inlineStr">
        <is>
          <t>Valid</t>
        </is>
      </c>
      <c r="DA9" s="37" t="inlineStr">
        <is>
          <t>Valid</t>
        </is>
      </c>
      <c r="DB9" s="37" t="inlineStr">
        <is>
          <t>Disabled</t>
        </is>
      </c>
      <c r="DC9" s="37" t="inlineStr">
        <is>
          <t>Valid</t>
        </is>
      </c>
      <c r="DD9" s="37" t="inlineStr">
        <is>
          <t>Valid</t>
        </is>
      </c>
      <c r="DE9" s="37" t="inlineStr">
        <is>
          <t>Valid</t>
        </is>
      </c>
      <c r="DF9" s="37" t="inlineStr">
        <is>
          <t>Valid</t>
        </is>
      </c>
      <c r="DG9" s="37" t="inlineStr">
        <is>
          <t>Valid</t>
        </is>
      </c>
      <c r="DH9" s="37" t="inlineStr">
        <is>
          <t>Valid</t>
        </is>
      </c>
      <c r="DI9" s="37" t="inlineStr">
        <is>
          <t>Valid</t>
        </is>
      </c>
      <c r="DJ9" s="37" t="inlineStr">
        <is>
          <t>Valid</t>
        </is>
      </c>
      <c r="DK9" s="37" t="inlineStr">
        <is>
          <t>Valid</t>
        </is>
      </c>
      <c r="DL9" s="37" t="inlineStr">
        <is>
          <t>Valid</t>
        </is>
      </c>
      <c r="DM9" s="37" t="inlineStr">
        <is>
          <t>Valid</t>
        </is>
      </c>
      <c r="DN9" s="37" t="inlineStr">
        <is>
          <t>Valid</t>
        </is>
      </c>
      <c r="DO9" s="37" t="inlineStr">
        <is>
          <t>Valid</t>
        </is>
      </c>
      <c r="DP9" s="37" t="inlineStr">
        <is>
          <t>Valid</t>
        </is>
      </c>
      <c r="DQ9" s="37" t="inlineStr">
        <is>
          <t>Valid</t>
        </is>
      </c>
      <c r="DR9" s="37" t="inlineStr">
        <is>
          <t>Valid</t>
        </is>
      </c>
      <c r="DS9" s="37" t="inlineStr">
        <is>
          <t>Valid</t>
        </is>
      </c>
      <c r="DT9" s="37" t="inlineStr">
        <is>
          <t>Valid</t>
        </is>
      </c>
      <c r="DU9" s="37" t="inlineStr">
        <is>
          <t>Valid</t>
        </is>
      </c>
      <c r="DV9" s="37" t="inlineStr">
        <is>
          <t>Valid</t>
        </is>
      </c>
      <c r="DW9" s="37" t="inlineStr">
        <is>
          <t>Valid</t>
        </is>
      </c>
      <c r="DX9" s="37" t="inlineStr">
        <is>
          <t>Valid</t>
        </is>
      </c>
      <c r="DY9" s="37" t="inlineStr">
        <is>
          <t>Valid</t>
        </is>
      </c>
      <c r="DZ9" s="37" t="inlineStr">
        <is>
          <t>Valid</t>
        </is>
      </c>
      <c r="EA9" s="37" t="inlineStr">
        <is>
          <t>Valid</t>
        </is>
      </c>
      <c r="EB9" s="37" t="inlineStr">
        <is>
          <t>Valid</t>
        </is>
      </c>
      <c r="EC9" s="37" t="inlineStr">
        <is>
          <t>Valid</t>
        </is>
      </c>
      <c r="ED9" s="37" t="inlineStr">
        <is>
          <t>Valid</t>
        </is>
      </c>
      <c r="EE9" s="37" t="inlineStr">
        <is>
          <t>Valid</t>
        </is>
      </c>
      <c r="EF9" s="37" t="inlineStr">
        <is>
          <t>Valid</t>
        </is>
      </c>
      <c r="EG9" s="37" t="inlineStr">
        <is>
          <t>Valid</t>
        </is>
      </c>
      <c r="EH9" s="37" t="inlineStr">
        <is>
          <t>Valid</t>
        </is>
      </c>
      <c r="EI9" s="37" t="inlineStr">
        <is>
          <t>Valid</t>
        </is>
      </c>
      <c r="EJ9" s="37" t="inlineStr">
        <is>
          <t>Valid</t>
        </is>
      </c>
      <c r="EK9" s="37" t="inlineStr">
        <is>
          <t>Valid</t>
        </is>
      </c>
      <c r="EL9" s="37" t="inlineStr">
        <is>
          <t>Valid</t>
        </is>
      </c>
      <c r="EM9" s="37" t="inlineStr">
        <is>
          <t>Valid</t>
        </is>
      </c>
    </row>
    <row r="10">
      <c r="B10" s="37" t="inlineStr">
        <is>
          <t>Valid</t>
        </is>
      </c>
      <c r="C10" s="37" t="inlineStr">
        <is>
          <t>Valid</t>
        </is>
      </c>
      <c r="D10" s="37" t="inlineStr">
        <is>
          <t>Valid</t>
        </is>
      </c>
      <c r="E10" s="37" t="inlineStr">
        <is>
          <t>Valid</t>
        </is>
      </c>
      <c r="F10" s="37" t="inlineStr">
        <is>
          <t>Valid</t>
        </is>
      </c>
      <c r="G10" s="37" t="inlineStr">
        <is>
          <t>Valid</t>
        </is>
      </c>
      <c r="H10" s="37" t="inlineStr">
        <is>
          <t>Valid</t>
        </is>
      </c>
      <c r="I10" s="37" t="inlineStr">
        <is>
          <t>Valid</t>
        </is>
      </c>
      <c r="J10" s="37" t="inlineStr">
        <is>
          <t>Valid</t>
        </is>
      </c>
      <c r="K10" s="37" t="inlineStr">
        <is>
          <t>Disabled</t>
        </is>
      </c>
      <c r="L10" s="37" t="inlineStr">
        <is>
          <t>Disabled</t>
        </is>
      </c>
      <c r="M10" s="37" t="inlineStr">
        <is>
          <t>Disabled</t>
        </is>
      </c>
      <c r="N10" s="37" t="inlineStr">
        <is>
          <t>Disabled</t>
        </is>
      </c>
      <c r="O10" s="37" t="inlineStr">
        <is>
          <t>Disabled</t>
        </is>
      </c>
      <c r="P10" s="37" t="inlineStr">
        <is>
          <t>Disabled</t>
        </is>
      </c>
      <c r="Q10" s="37" t="inlineStr">
        <is>
          <t>Disabled</t>
        </is>
      </c>
      <c r="R10" s="37" t="inlineStr">
        <is>
          <t>Valid</t>
        </is>
      </c>
      <c r="S10" s="37" t="inlineStr">
        <is>
          <t>Valid</t>
        </is>
      </c>
      <c r="T10" s="37" t="inlineStr">
        <is>
          <t>Valid</t>
        </is>
      </c>
      <c r="U10" s="37" t="inlineStr">
        <is>
          <t>Valid</t>
        </is>
      </c>
      <c r="V10" s="37" t="inlineStr">
        <is>
          <t>Valid</t>
        </is>
      </c>
      <c r="W10" s="37" t="inlineStr">
        <is>
          <t>Valid</t>
        </is>
      </c>
      <c r="X10" s="37" t="inlineStr">
        <is>
          <t>Valid</t>
        </is>
      </c>
      <c r="Y10" s="37" t="inlineStr">
        <is>
          <t>Valid</t>
        </is>
      </c>
      <c r="Z10" s="37" t="inlineStr">
        <is>
          <t>Valid</t>
        </is>
      </c>
      <c r="AA10" s="37" t="inlineStr">
        <is>
          <t>Valid</t>
        </is>
      </c>
      <c r="AB10" s="37" t="inlineStr">
        <is>
          <t>Valid</t>
        </is>
      </c>
      <c r="AC10" s="37" t="inlineStr">
        <is>
          <t>Valid</t>
        </is>
      </c>
      <c r="AD10" s="37" t="inlineStr">
        <is>
          <t>Valid</t>
        </is>
      </c>
      <c r="AE10" s="37" t="inlineStr">
        <is>
          <t>Valid</t>
        </is>
      </c>
      <c r="AF10" s="37" t="inlineStr">
        <is>
          <t>Valid</t>
        </is>
      </c>
      <c r="AG10" s="37" t="inlineStr">
        <is>
          <t>Valid</t>
        </is>
      </c>
      <c r="AH10" s="37" t="inlineStr">
        <is>
          <t>Valid</t>
        </is>
      </c>
      <c r="AI10" s="37" t="inlineStr">
        <is>
          <t>Valid</t>
        </is>
      </c>
      <c r="AJ10" s="37" t="inlineStr">
        <is>
          <t>Valid</t>
        </is>
      </c>
      <c r="AK10" s="37" t="inlineStr">
        <is>
          <t>Valid</t>
        </is>
      </c>
      <c r="AL10" s="37" t="inlineStr">
        <is>
          <t>Valid</t>
        </is>
      </c>
      <c r="AM10" s="37" t="inlineStr">
        <is>
          <t>Valid</t>
        </is>
      </c>
      <c r="AN10" s="37" t="inlineStr">
        <is>
          <t>Valid</t>
        </is>
      </c>
      <c r="AO10" s="37" t="inlineStr">
        <is>
          <t>Valid</t>
        </is>
      </c>
      <c r="AP10" s="37" t="inlineStr">
        <is>
          <t>Valid</t>
        </is>
      </c>
      <c r="AQ10" s="37" t="inlineStr">
        <is>
          <t>Valid</t>
        </is>
      </c>
      <c r="AR10" s="37" t="inlineStr">
        <is>
          <t>Valid</t>
        </is>
      </c>
      <c r="AS10" s="37" t="inlineStr">
        <is>
          <t>Valid</t>
        </is>
      </c>
      <c r="AT10" s="37" t="inlineStr">
        <is>
          <t>Valid</t>
        </is>
      </c>
      <c r="AU10" s="37" t="inlineStr">
        <is>
          <t>Valid</t>
        </is>
      </c>
      <c r="AV10" s="37" t="inlineStr">
        <is>
          <t>Valid</t>
        </is>
      </c>
      <c r="AW10" s="37" t="inlineStr">
        <is>
          <t>Valid</t>
        </is>
      </c>
      <c r="AX10" s="37" t="inlineStr">
        <is>
          <t>Valid</t>
        </is>
      </c>
      <c r="AY10" s="37" t="inlineStr">
        <is>
          <t>Valid</t>
        </is>
      </c>
      <c r="AZ10" s="37" t="inlineStr">
        <is>
          <t>Valid</t>
        </is>
      </c>
      <c r="BA10" s="37" t="inlineStr">
        <is>
          <t>Valid</t>
        </is>
      </c>
      <c r="BB10" s="37" t="inlineStr">
        <is>
          <t>Valid</t>
        </is>
      </c>
      <c r="BC10" s="37" t="inlineStr">
        <is>
          <t>Valid</t>
        </is>
      </c>
      <c r="BD10" s="37" t="inlineStr">
        <is>
          <t>Valid</t>
        </is>
      </c>
      <c r="BE10" s="37" t="inlineStr">
        <is>
          <t>Valid</t>
        </is>
      </c>
      <c r="BF10" s="37" t="inlineStr">
        <is>
          <t>Valid</t>
        </is>
      </c>
      <c r="BG10" s="37" t="inlineStr">
        <is>
          <t>Valid</t>
        </is>
      </c>
      <c r="BH10" s="37" t="inlineStr">
        <is>
          <t>Valid</t>
        </is>
      </c>
      <c r="BI10" s="37" t="inlineStr">
        <is>
          <t>Valid</t>
        </is>
      </c>
      <c r="BJ10" s="37" t="inlineStr">
        <is>
          <t>Valid</t>
        </is>
      </c>
      <c r="BK10" s="37" t="inlineStr">
        <is>
          <t>Valid</t>
        </is>
      </c>
      <c r="BL10" s="37" t="inlineStr">
        <is>
          <t>Valid</t>
        </is>
      </c>
      <c r="BM10" s="37" t="inlineStr">
        <is>
          <t>Valid</t>
        </is>
      </c>
      <c r="BN10" s="37" t="inlineStr">
        <is>
          <t>Valid</t>
        </is>
      </c>
      <c r="BO10" s="37" t="inlineStr">
        <is>
          <t>Valid</t>
        </is>
      </c>
      <c r="BP10" s="37" t="inlineStr">
        <is>
          <t>Valid</t>
        </is>
      </c>
      <c r="BQ10" s="37" t="inlineStr">
        <is>
          <t>Valid</t>
        </is>
      </c>
      <c r="BR10" s="37" t="inlineStr">
        <is>
          <t>Valid</t>
        </is>
      </c>
      <c r="BS10" s="37" t="inlineStr">
        <is>
          <t>Valid</t>
        </is>
      </c>
      <c r="BT10" s="37" t="inlineStr">
        <is>
          <t>Valid</t>
        </is>
      </c>
      <c r="BU10" s="37" t="inlineStr">
        <is>
          <t>Valid</t>
        </is>
      </c>
      <c r="BV10" s="37" t="inlineStr">
        <is>
          <t>Valid</t>
        </is>
      </c>
      <c r="BW10" s="37" t="inlineStr">
        <is>
          <t>Valid</t>
        </is>
      </c>
      <c r="BX10" s="37" t="inlineStr">
        <is>
          <t>Valid</t>
        </is>
      </c>
      <c r="BY10" s="37" t="inlineStr">
        <is>
          <t>Valid</t>
        </is>
      </c>
      <c r="BZ10" s="37" t="inlineStr">
        <is>
          <t>Valid</t>
        </is>
      </c>
      <c r="CA10" s="37" t="inlineStr">
        <is>
          <t>Valid</t>
        </is>
      </c>
      <c r="CB10" s="37" t="inlineStr">
        <is>
          <t>Disabled</t>
        </is>
      </c>
      <c r="CC10" s="37" t="inlineStr">
        <is>
          <t>Valid</t>
        </is>
      </c>
      <c r="CD10" s="37" t="inlineStr">
        <is>
          <t>Valid</t>
        </is>
      </c>
      <c r="CE10" s="37" t="inlineStr">
        <is>
          <t>Valid</t>
        </is>
      </c>
      <c r="CF10" s="37" t="inlineStr">
        <is>
          <t>Valid</t>
        </is>
      </c>
      <c r="CG10" s="37" t="inlineStr">
        <is>
          <t>Valid</t>
        </is>
      </c>
      <c r="CH10" s="37" t="inlineStr">
        <is>
          <t>Valid</t>
        </is>
      </c>
      <c r="CI10" s="37" t="inlineStr">
        <is>
          <t>Valid</t>
        </is>
      </c>
      <c r="CJ10" s="37" t="inlineStr">
        <is>
          <t>Valid</t>
        </is>
      </c>
      <c r="CK10" s="37" t="inlineStr">
        <is>
          <t>Valid</t>
        </is>
      </c>
      <c r="CL10" s="37" t="inlineStr">
        <is>
          <t>Valid</t>
        </is>
      </c>
      <c r="CM10" s="37" t="inlineStr">
        <is>
          <t>Valid</t>
        </is>
      </c>
      <c r="CN10" s="37" t="inlineStr">
        <is>
          <t>Valid</t>
        </is>
      </c>
      <c r="CO10" s="37" t="inlineStr">
        <is>
          <t>Valid</t>
        </is>
      </c>
      <c r="CP10" s="37" t="inlineStr">
        <is>
          <t>Valid</t>
        </is>
      </c>
      <c r="CQ10" s="37" t="inlineStr">
        <is>
          <t>Valid</t>
        </is>
      </c>
      <c r="CR10" s="37" t="inlineStr">
        <is>
          <t>Valid</t>
        </is>
      </c>
      <c r="CS10" s="37" t="inlineStr">
        <is>
          <t>Valid</t>
        </is>
      </c>
      <c r="CT10" s="37" t="inlineStr">
        <is>
          <t>Valid</t>
        </is>
      </c>
      <c r="CU10" s="37" t="inlineStr">
        <is>
          <t>Valid</t>
        </is>
      </c>
      <c r="CV10" s="37" t="inlineStr">
        <is>
          <t>Valid</t>
        </is>
      </c>
      <c r="CW10" s="37" t="inlineStr">
        <is>
          <t>Valid</t>
        </is>
      </c>
      <c r="CX10" s="37" t="inlineStr">
        <is>
          <t>Valid</t>
        </is>
      </c>
      <c r="CY10" s="37" t="inlineStr">
        <is>
          <t>Valid</t>
        </is>
      </c>
      <c r="CZ10" s="37" t="inlineStr">
        <is>
          <t>Valid</t>
        </is>
      </c>
      <c r="DA10" s="37" t="inlineStr">
        <is>
          <t>Valid</t>
        </is>
      </c>
      <c r="DB10" s="37" t="inlineStr">
        <is>
          <t>Disabled</t>
        </is>
      </c>
      <c r="DC10" s="37" t="inlineStr">
        <is>
          <t>Valid</t>
        </is>
      </c>
      <c r="DD10" s="37" t="inlineStr">
        <is>
          <t>Valid</t>
        </is>
      </c>
      <c r="DE10" s="37" t="inlineStr">
        <is>
          <t>Valid</t>
        </is>
      </c>
      <c r="DF10" s="37" t="inlineStr">
        <is>
          <t>Valid</t>
        </is>
      </c>
      <c r="DG10" s="37" t="inlineStr">
        <is>
          <t>Valid</t>
        </is>
      </c>
      <c r="DH10" s="37" t="inlineStr">
        <is>
          <t>Valid</t>
        </is>
      </c>
      <c r="DI10" s="37" t="inlineStr">
        <is>
          <t>Valid</t>
        </is>
      </c>
      <c r="DJ10" s="37" t="inlineStr">
        <is>
          <t>Valid</t>
        </is>
      </c>
      <c r="DK10" s="37" t="inlineStr">
        <is>
          <t>Valid</t>
        </is>
      </c>
      <c r="DL10" s="37" t="inlineStr">
        <is>
          <t>Valid</t>
        </is>
      </c>
      <c r="DM10" s="37" t="inlineStr">
        <is>
          <t>Valid</t>
        </is>
      </c>
      <c r="DN10" s="37" t="inlineStr">
        <is>
          <t>Valid</t>
        </is>
      </c>
      <c r="DO10" s="37" t="inlineStr">
        <is>
          <t>Valid</t>
        </is>
      </c>
      <c r="DP10" s="37" t="inlineStr">
        <is>
          <t>Valid</t>
        </is>
      </c>
      <c r="DQ10" s="37" t="inlineStr">
        <is>
          <t>Valid</t>
        </is>
      </c>
      <c r="DR10" s="37" t="inlineStr">
        <is>
          <t>Valid</t>
        </is>
      </c>
      <c r="DS10" s="37" t="inlineStr">
        <is>
          <t>Valid</t>
        </is>
      </c>
      <c r="DT10" s="37" t="inlineStr">
        <is>
          <t>Valid</t>
        </is>
      </c>
      <c r="DU10" s="37" t="inlineStr">
        <is>
          <t>Valid</t>
        </is>
      </c>
      <c r="DV10" s="37" t="inlineStr">
        <is>
          <t>Valid</t>
        </is>
      </c>
      <c r="DW10" s="37" t="inlineStr">
        <is>
          <t>Valid</t>
        </is>
      </c>
      <c r="DX10" s="37" t="inlineStr">
        <is>
          <t>Valid</t>
        </is>
      </c>
      <c r="DY10" s="37" t="inlineStr">
        <is>
          <t>Valid</t>
        </is>
      </c>
      <c r="DZ10" s="37" t="inlineStr">
        <is>
          <t>Valid</t>
        </is>
      </c>
      <c r="EA10" s="37" t="inlineStr">
        <is>
          <t>Valid</t>
        </is>
      </c>
      <c r="EB10" s="37" t="inlineStr">
        <is>
          <t>Valid</t>
        </is>
      </c>
      <c r="EC10" s="37" t="inlineStr">
        <is>
          <t>Valid</t>
        </is>
      </c>
      <c r="ED10" s="37" t="inlineStr">
        <is>
          <t>Valid</t>
        </is>
      </c>
      <c r="EE10" s="37" t="inlineStr">
        <is>
          <t>Valid</t>
        </is>
      </c>
      <c r="EF10" s="37" t="inlineStr">
        <is>
          <t>Valid</t>
        </is>
      </c>
      <c r="EG10" s="37" t="inlineStr">
        <is>
          <t>Valid</t>
        </is>
      </c>
      <c r="EH10" s="37" t="inlineStr">
        <is>
          <t>Valid</t>
        </is>
      </c>
      <c r="EI10" s="37" t="inlineStr">
        <is>
          <t>Valid</t>
        </is>
      </c>
      <c r="EJ10" s="37" t="inlineStr">
        <is>
          <t>Valid</t>
        </is>
      </c>
      <c r="EK10" s="37" t="inlineStr">
        <is>
          <t>Valid</t>
        </is>
      </c>
      <c r="EL10" s="37" t="inlineStr">
        <is>
          <t>Valid</t>
        </is>
      </c>
      <c r="EM10" s="37" t="inlineStr">
        <is>
          <t>Valid</t>
        </is>
      </c>
    </row>
    <row r="11">
      <c r="B11" s="37" t="str"/>
      <c r="C11" s="37" t="str"/>
      <c r="D11" s="37" t="str"/>
      <c r="E11" s="37" t="str"/>
      <c r="F11" s="37" t="str"/>
      <c r="G11" s="37" t="str"/>
      <c r="H11" s="37" t="str"/>
      <c r="I11" s="37" t="str"/>
      <c r="J11" s="37" t="str"/>
      <c r="K11" s="37" t="str"/>
      <c r="L11" s="37" t="str"/>
      <c r="M11" s="37" t="str"/>
      <c r="N11" s="37" t="str"/>
      <c r="O11" s="37" t="str"/>
      <c r="P11" s="37" t="str"/>
      <c r="Q11" s="37" t="str"/>
      <c r="R11" s="37" t="str"/>
      <c r="S11" s="37" t="str"/>
      <c r="T11" s="37" t="str"/>
      <c r="U11" s="37" t="str"/>
      <c r="V11" s="37" t="str"/>
      <c r="W11" s="37" t="str"/>
      <c r="X11" s="37" t="str"/>
      <c r="Y11" s="37" t="str"/>
      <c r="Z11" s="37" t="str"/>
      <c r="AA11" s="37" t="str"/>
      <c r="AB11" s="37" t="str"/>
      <c r="AC11" s="37" t="str"/>
      <c r="AD11" s="37" t="str"/>
      <c r="AE11" s="37" t="str"/>
      <c r="AF11" s="37" t="str"/>
      <c r="AG11" s="37" t="str"/>
      <c r="AH11" s="37" t="str"/>
      <c r="AI11" s="37" t="str"/>
      <c r="AJ11" s="37" t="str"/>
      <c r="AK11" s="37" t="str"/>
      <c r="AL11" s="37" t="str"/>
      <c r="AM11" s="37" t="str"/>
      <c r="AN11" s="37" t="str"/>
      <c r="AO11" s="37" t="str"/>
      <c r="AP11" s="37" t="str"/>
      <c r="AQ11" s="37" t="str"/>
      <c r="AR11" s="37" t="str"/>
      <c r="AS11" s="37" t="str"/>
      <c r="AT11" s="37" t="str"/>
      <c r="AU11" s="37" t="str"/>
      <c r="AV11" s="37" t="str"/>
      <c r="AW11" s="37" t="str"/>
      <c r="AX11" s="37" t="str"/>
      <c r="AY11" s="37" t="str"/>
      <c r="AZ11" s="37" t="str"/>
      <c r="BA11" s="37" t="str"/>
      <c r="BB11" s="37" t="str"/>
      <c r="BC11" s="37" t="str"/>
      <c r="BD11" s="37" t="str"/>
      <c r="BE11" s="37" t="str"/>
      <c r="BF11" s="37" t="str"/>
      <c r="BG11" s="37" t="str"/>
      <c r="BH11" s="37" t="str"/>
      <c r="BI11" s="37" t="str"/>
      <c r="BJ11" s="37" t="str"/>
      <c r="BK11" s="37" t="str"/>
      <c r="BL11" s="37" t="str"/>
      <c r="BM11" s="37" t="str"/>
      <c r="BN11" s="37" t="str"/>
      <c r="BO11" s="37" t="str"/>
      <c r="BP11" s="37" t="str"/>
      <c r="BQ11" s="37" t="str"/>
      <c r="BR11" s="37" t="str"/>
      <c r="BS11" s="37" t="str"/>
      <c r="BT11" s="37" t="str"/>
      <c r="BU11" s="37" t="str"/>
      <c r="BV11" s="37" t="str"/>
      <c r="BW11" s="37" t="str"/>
      <c r="BX11" s="37" t="str"/>
      <c r="BY11" s="37" t="str"/>
      <c r="BZ11" s="37" t="str"/>
      <c r="CA11" s="37" t="str"/>
      <c r="CB11" s="37" t="str"/>
      <c r="CC11" s="37" t="str"/>
      <c r="CD11" s="37" t="str"/>
      <c r="CE11" s="37" t="str"/>
      <c r="CF11" s="37" t="str"/>
      <c r="CG11" s="37" t="str"/>
      <c r="CH11" s="37" t="str"/>
      <c r="CI11" s="37" t="str"/>
      <c r="CJ11" s="37" t="str"/>
      <c r="CK11" s="37" t="str"/>
      <c r="CL11" s="37" t="str"/>
      <c r="CM11" s="37" t="str"/>
      <c r="CN11" s="37" t="str"/>
      <c r="CO11" s="37" t="str"/>
      <c r="CP11" s="37" t="str"/>
      <c r="CQ11" s="37" t="str"/>
      <c r="CR11" s="37" t="str"/>
      <c r="CS11" s="37" t="str"/>
      <c r="CT11" s="37" t="str"/>
      <c r="CU11" s="37" t="str"/>
      <c r="CV11" s="37" t="str"/>
      <c r="CW11" s="37" t="str"/>
      <c r="CX11" s="37" t="str"/>
      <c r="CY11" s="37" t="str"/>
      <c r="CZ11" s="37" t="str"/>
      <c r="DA11" s="37" t="str"/>
      <c r="DB11" s="37" t="str"/>
      <c r="DC11" s="37" t="str"/>
      <c r="DD11" s="37" t="str"/>
      <c r="DE11" s="37" t="str"/>
      <c r="DF11" s="37" t="str"/>
      <c r="DG11" s="37" t="str"/>
      <c r="DH11" s="37" t="str"/>
      <c r="DI11" s="37" t="str"/>
      <c r="DJ11" s="37" t="str"/>
      <c r="DK11" s="37" t="str"/>
      <c r="DL11" s="37" t="str"/>
      <c r="DM11" s="37" t="str"/>
      <c r="DN11" s="37" t="str"/>
      <c r="DO11" s="37" t="str"/>
      <c r="DP11" s="37" t="str"/>
      <c r="DQ11" s="37" t="str"/>
      <c r="DR11" s="37" t="str"/>
      <c r="DS11" s="37" t="str"/>
      <c r="DT11" s="37" t="str"/>
      <c r="DU11" s="37" t="str"/>
      <c r="DV11" s="37" t="str"/>
      <c r="DW11" s="37" t="str"/>
      <c r="DX11" s="37" t="str"/>
      <c r="DY11" s="37" t="str"/>
      <c r="DZ11" s="37" t="str"/>
      <c r="EA11" s="37" t="str"/>
      <c r="EB11" s="37" t="str"/>
      <c r="EC11" s="37" t="str"/>
      <c r="ED11" s="37" t="str"/>
      <c r="EE11" s="37" t="str"/>
      <c r="EF11" s="37" t="str"/>
      <c r="EG11" s="37" t="str"/>
      <c r="EH11" s="37" t="str"/>
      <c r="EI11" s="37" t="str"/>
      <c r="EJ11" s="37" t="str"/>
      <c r="EK11" s="37" t="str"/>
      <c r="EL11" s="37" t="str"/>
      <c r="EM11" s="37" t="str"/>
    </row>
    <row r="12">
      <c r="B12" s="37" t="str"/>
      <c r="C12" s="37" t="str"/>
      <c r="D12" s="37" t="str"/>
      <c r="E12" s="37" t="str"/>
      <c r="F12" s="37" t="str"/>
      <c r="G12" s="37" t="str"/>
      <c r="H12" s="37" t="str"/>
      <c r="I12" s="37" t="str"/>
      <c r="J12" s="37" t="str"/>
      <c r="K12" s="37" t="str"/>
      <c r="L12" s="37" t="str"/>
      <c r="M12" s="37" t="str"/>
      <c r="N12" s="37" t="str"/>
      <c r="O12" s="37" t="str"/>
      <c r="P12" s="37" t="str"/>
      <c r="Q12" s="37" t="str"/>
      <c r="R12" s="37" t="str"/>
      <c r="S12" s="37" t="str"/>
      <c r="T12" s="37" t="str"/>
      <c r="U12" s="37" t="str"/>
      <c r="V12" s="37" t="str"/>
      <c r="W12" s="37" t="str"/>
      <c r="X12" s="37" t="str"/>
      <c r="Y12" s="37" t="str"/>
      <c r="Z12" s="37" t="str"/>
      <c r="AA12" s="37" t="str"/>
      <c r="AB12" s="37" t="str"/>
      <c r="AC12" s="37" t="str"/>
      <c r="AD12" s="37" t="str"/>
      <c r="AE12" s="37" t="str"/>
      <c r="AF12" s="37" t="str"/>
      <c r="AG12" s="37" t="str"/>
      <c r="AH12" s="37" t="str"/>
      <c r="AI12" s="37" t="str"/>
      <c r="AJ12" s="37" t="str"/>
      <c r="AK12" s="37" t="str"/>
      <c r="AL12" s="37" t="str"/>
      <c r="AM12" s="37" t="str"/>
      <c r="AN12" s="37" t="str"/>
      <c r="AO12" s="37" t="str"/>
      <c r="AP12" s="37" t="str"/>
      <c r="AQ12" s="37" t="str"/>
      <c r="AR12" s="37" t="str"/>
      <c r="AS12" s="37" t="str"/>
      <c r="AT12" s="37" t="str"/>
      <c r="AU12" s="37" t="str"/>
      <c r="AV12" s="37" t="str"/>
      <c r="AW12" s="37" t="str"/>
      <c r="AX12" s="37" t="str"/>
      <c r="AY12" s="37" t="str"/>
      <c r="AZ12" s="37" t="str"/>
      <c r="BA12" s="37" t="str"/>
      <c r="BB12" s="37" t="str"/>
      <c r="BC12" s="37" t="str"/>
      <c r="BD12" s="37" t="str"/>
      <c r="BE12" s="37" t="str"/>
      <c r="BF12" s="37" t="str"/>
      <c r="BG12" s="37" t="str"/>
      <c r="BH12" s="37" t="str"/>
      <c r="BI12" s="37" t="str"/>
      <c r="BJ12" s="37" t="str"/>
      <c r="BK12" s="37" t="str"/>
      <c r="BL12" s="37" t="str"/>
      <c r="BM12" s="37" t="str"/>
      <c r="BN12" s="37" t="str"/>
      <c r="BO12" s="37" t="str"/>
      <c r="BP12" s="37" t="str"/>
      <c r="BQ12" s="37" t="str"/>
      <c r="BR12" s="37" t="str"/>
      <c r="BS12" s="37" t="str"/>
      <c r="BT12" s="37" t="str"/>
      <c r="BU12" s="37" t="str"/>
      <c r="BV12" s="37" t="str"/>
      <c r="BW12" s="37" t="str"/>
      <c r="BX12" s="37" t="str"/>
      <c r="BY12" s="37" t="str"/>
      <c r="BZ12" s="37" t="str"/>
      <c r="CA12" s="37" t="str"/>
      <c r="CB12" s="37" t="str"/>
      <c r="CC12" s="37" t="str"/>
      <c r="CD12" s="37" t="str"/>
      <c r="CE12" s="37" t="str"/>
      <c r="CF12" s="37" t="str"/>
      <c r="CG12" s="37" t="str"/>
      <c r="CH12" s="37" t="str"/>
      <c r="CI12" s="37" t="str"/>
      <c r="CJ12" s="37" t="str"/>
      <c r="CK12" s="37" t="str"/>
      <c r="CL12" s="37" t="str"/>
      <c r="CM12" s="37" t="str"/>
      <c r="CN12" s="37" t="str"/>
      <c r="CO12" s="37" t="str"/>
      <c r="CP12" s="37" t="str"/>
      <c r="CQ12" s="37" t="str"/>
      <c r="CR12" s="37" t="str"/>
      <c r="CS12" s="37" t="str"/>
      <c r="CT12" s="37" t="str"/>
      <c r="CU12" s="37" t="str"/>
      <c r="CV12" s="37" t="str"/>
      <c r="CW12" s="37" t="str"/>
      <c r="CX12" s="37" t="str"/>
      <c r="CY12" s="37" t="str"/>
      <c r="CZ12" s="37" t="str"/>
      <c r="DA12" s="37" t="str"/>
      <c r="DB12" s="37" t="str"/>
      <c r="DC12" s="37" t="str"/>
      <c r="DD12" s="37" t="str"/>
      <c r="DE12" s="37" t="str"/>
      <c r="DF12" s="37" t="str"/>
      <c r="DG12" s="37" t="str"/>
      <c r="DH12" s="37" t="str"/>
      <c r="DI12" s="37" t="str"/>
      <c r="DJ12" s="37" t="str"/>
      <c r="DK12" s="37" t="str"/>
      <c r="DL12" s="37" t="str"/>
      <c r="DM12" s="37" t="str"/>
      <c r="DN12" s="37" t="str"/>
      <c r="DO12" s="37" t="str"/>
      <c r="DP12" s="37" t="str"/>
      <c r="DQ12" s="37" t="str"/>
      <c r="DR12" s="37" t="str"/>
      <c r="DS12" s="37" t="str"/>
      <c r="DT12" s="37" t="str"/>
      <c r="DU12" s="37" t="str"/>
      <c r="DV12" s="37" t="str"/>
      <c r="DW12" s="37" t="str"/>
      <c r="DX12" s="37" t="str"/>
      <c r="DY12" s="37" t="str"/>
      <c r="DZ12" s="37" t="str"/>
      <c r="EA12" s="37" t="str"/>
      <c r="EB12" s="37" t="str"/>
      <c r="EC12" s="37" t="str"/>
      <c r="ED12" s="37" t="str"/>
      <c r="EE12" s="37" t="str"/>
      <c r="EF12" s="37" t="str"/>
      <c r="EG12" s="37" t="str"/>
      <c r="EH12" s="37" t="str"/>
      <c r="EI12" s="37" t="str"/>
      <c r="EJ12" s="37" t="str"/>
      <c r="EK12" s="37" t="str"/>
      <c r="EL12" s="37" t="str"/>
      <c r="EM12" s="37" t="str"/>
    </row>
    <row r="13">
      <c r="B13" s="37" t="str"/>
      <c r="C13" s="37" t="str"/>
      <c r="D13" s="37" t="str"/>
      <c r="E13" s="37" t="str"/>
      <c r="F13" s="37" t="str"/>
      <c r="G13" s="37" t="str"/>
      <c r="H13" s="37" t="str"/>
      <c r="I13" s="37" t="str"/>
      <c r="J13" s="37" t="str"/>
      <c r="K13" s="37" t="str"/>
      <c r="L13" s="37" t="str"/>
      <c r="M13" s="37" t="str"/>
      <c r="N13" s="37" t="str"/>
      <c r="O13" s="37" t="str"/>
      <c r="P13" s="37" t="str"/>
      <c r="Q13" s="37" t="str"/>
      <c r="R13" s="37" t="str"/>
      <c r="S13" s="37" t="str"/>
      <c r="T13" s="37" t="str"/>
      <c r="U13" s="37" t="str"/>
      <c r="V13" s="37" t="str"/>
      <c r="W13" s="37" t="str"/>
      <c r="X13" s="37" t="str"/>
      <c r="Y13" s="37" t="str"/>
      <c r="Z13" s="37" t="str"/>
      <c r="AA13" s="37" t="str"/>
      <c r="AB13" s="37" t="str"/>
      <c r="AC13" s="37" t="str"/>
      <c r="AD13" s="37" t="str"/>
      <c r="AE13" s="37" t="str"/>
      <c r="AF13" s="37" t="str"/>
      <c r="AG13" s="37" t="str"/>
      <c r="AH13" s="37" t="str"/>
      <c r="AI13" s="37" t="str"/>
      <c r="AJ13" s="37" t="str"/>
      <c r="AK13" s="37" t="str"/>
      <c r="AL13" s="37" t="str"/>
      <c r="AM13" s="37" t="str"/>
      <c r="AN13" s="37" t="str"/>
      <c r="AO13" s="37" t="str"/>
      <c r="AP13" s="37" t="str"/>
      <c r="AQ13" s="37" t="str"/>
      <c r="AR13" s="37" t="str"/>
      <c r="AS13" s="37" t="str"/>
      <c r="AT13" s="37" t="str"/>
      <c r="AU13" s="37" t="str"/>
      <c r="AV13" s="37" t="str"/>
      <c r="AW13" s="37" t="str"/>
      <c r="AX13" s="37" t="str"/>
      <c r="AY13" s="37" t="str"/>
      <c r="AZ13" s="37" t="str"/>
      <c r="BA13" s="37" t="str"/>
      <c r="BB13" s="37" t="str"/>
      <c r="BC13" s="37" t="str"/>
      <c r="BD13" s="37" t="str"/>
      <c r="BE13" s="37" t="str"/>
      <c r="BF13" s="37" t="str"/>
      <c r="BG13" s="37" t="str"/>
      <c r="BH13" s="37" t="str"/>
      <c r="BI13" s="37" t="str"/>
      <c r="BJ13" s="37" t="str"/>
      <c r="BK13" s="37" t="str"/>
      <c r="BL13" s="37" t="str"/>
      <c r="BM13" s="37" t="str"/>
      <c r="BN13" s="37" t="str"/>
      <c r="BO13" s="37" t="str"/>
      <c r="BP13" s="37" t="str"/>
      <c r="BQ13" s="37" t="str"/>
      <c r="BR13" s="37" t="str"/>
      <c r="BS13" s="37" t="str"/>
      <c r="BT13" s="37" t="str"/>
      <c r="BU13" s="37" t="str"/>
      <c r="BV13" s="37" t="str"/>
      <c r="BW13" s="37" t="str"/>
      <c r="BX13" s="37" t="str"/>
      <c r="BY13" s="37" t="str"/>
      <c r="BZ13" s="37" t="str"/>
      <c r="CA13" s="37" t="str"/>
      <c r="CB13" s="37" t="str"/>
      <c r="CC13" s="37" t="str"/>
      <c r="CD13" s="37" t="str"/>
      <c r="CE13" s="37" t="str"/>
      <c r="CF13" s="37" t="str"/>
      <c r="CG13" s="37" t="str"/>
      <c r="CH13" s="37" t="str"/>
      <c r="CI13" s="37" t="str"/>
      <c r="CJ13" s="37" t="str"/>
      <c r="CK13" s="37" t="str"/>
      <c r="CL13" s="37" t="str"/>
      <c r="CM13" s="37" t="str"/>
      <c r="CN13" s="37" t="str"/>
      <c r="CO13" s="37" t="str"/>
      <c r="CP13" s="37" t="str"/>
      <c r="CQ13" s="37" t="str"/>
      <c r="CR13" s="37" t="str"/>
      <c r="CS13" s="37" t="str"/>
      <c r="CT13" s="37" t="str"/>
      <c r="CU13" s="37" t="str"/>
      <c r="CV13" s="37" t="str"/>
      <c r="CW13" s="37" t="str"/>
      <c r="CX13" s="37" t="str"/>
      <c r="CY13" s="37" t="str"/>
      <c r="CZ13" s="37" t="str"/>
      <c r="DA13" s="37" t="str"/>
      <c r="DB13" s="37" t="str"/>
      <c r="DC13" s="37" t="str"/>
      <c r="DD13" s="37" t="str"/>
      <c r="DE13" s="37" t="str"/>
      <c r="DF13" s="37" t="str"/>
      <c r="DG13" s="37" t="str"/>
      <c r="DH13" s="37" t="str"/>
      <c r="DI13" s="37" t="str"/>
      <c r="DJ13" s="37" t="str"/>
      <c r="DK13" s="37" t="str"/>
      <c r="DL13" s="37" t="str"/>
      <c r="DM13" s="37" t="str"/>
      <c r="DN13" s="37" t="str"/>
      <c r="DO13" s="37" t="str"/>
      <c r="DP13" s="37" t="str"/>
      <c r="DQ13" s="37" t="str"/>
      <c r="DR13" s="37" t="str"/>
      <c r="DS13" s="37" t="str"/>
      <c r="DT13" s="37" t="str"/>
      <c r="DU13" s="37" t="str"/>
      <c r="DV13" s="37" t="str"/>
      <c r="DW13" s="37" t="str"/>
      <c r="DX13" s="37" t="str"/>
      <c r="DY13" s="37" t="str"/>
      <c r="DZ13" s="37" t="str"/>
      <c r="EA13" s="37" t="str"/>
      <c r="EB13" s="37" t="str"/>
      <c r="EC13" s="37" t="str"/>
      <c r="ED13" s="37" t="str"/>
      <c r="EE13" s="37" t="str"/>
      <c r="EF13" s="37" t="str"/>
      <c r="EG13" s="37" t="str"/>
      <c r="EH13" s="37" t="str"/>
      <c r="EI13" s="37" t="str"/>
      <c r="EJ13" s="37" t="str"/>
      <c r="EK13" s="37" t="str"/>
      <c r="EL13" s="37" t="str"/>
      <c r="EM13" s="37" t="str"/>
    </row>
    <row r="14">
      <c r="B14" s="37" t="str"/>
      <c r="C14" s="37" t="str"/>
      <c r="D14" s="37" t="str"/>
      <c r="E14" s="37" t="str"/>
      <c r="F14" s="37" t="str"/>
      <c r="G14" s="37" t="str"/>
      <c r="H14" s="37" t="str"/>
      <c r="I14" s="37" t="str"/>
      <c r="J14" s="37" t="str"/>
      <c r="K14" s="37" t="str"/>
      <c r="L14" s="37" t="str"/>
      <c r="M14" s="37" t="str"/>
      <c r="N14" s="37" t="str"/>
      <c r="O14" s="37" t="str"/>
      <c r="P14" s="37" t="str"/>
      <c r="Q14" s="37" t="str"/>
      <c r="R14" s="37" t="str"/>
      <c r="S14" s="37" t="str"/>
      <c r="T14" s="37" t="str"/>
      <c r="U14" s="37" t="str"/>
      <c r="V14" s="37" t="str"/>
      <c r="W14" s="37" t="str"/>
      <c r="X14" s="37" t="str"/>
      <c r="Y14" s="37" t="str"/>
      <c r="Z14" s="37" t="str"/>
      <c r="AA14" s="37" t="str"/>
      <c r="AB14" s="37" t="str"/>
      <c r="AC14" s="37" t="str"/>
      <c r="AD14" s="37" t="str"/>
      <c r="AE14" s="37" t="str"/>
      <c r="AF14" s="37" t="str"/>
      <c r="AG14" s="37" t="str"/>
      <c r="AH14" s="37" t="str"/>
      <c r="AI14" s="37" t="str"/>
      <c r="AJ14" s="37" t="str"/>
      <c r="AK14" s="37" t="str"/>
      <c r="AL14" s="37" t="str"/>
      <c r="AM14" s="37" t="str"/>
      <c r="AN14" s="37" t="str"/>
      <c r="AO14" s="37" t="str"/>
      <c r="AP14" s="37" t="str"/>
      <c r="AQ14" s="37" t="str"/>
      <c r="AR14" s="37" t="str"/>
      <c r="AS14" s="37" t="str"/>
      <c r="AT14" s="37" t="str"/>
      <c r="AU14" s="37" t="str"/>
      <c r="AV14" s="37" t="str"/>
      <c r="AW14" s="37" t="str"/>
      <c r="AX14" s="37" t="str"/>
      <c r="AY14" s="37" t="str"/>
      <c r="AZ14" s="37" t="str"/>
      <c r="BA14" s="37" t="str"/>
      <c r="BB14" s="37" t="str"/>
      <c r="BC14" s="37" t="str"/>
      <c r="BD14" s="37" t="str"/>
      <c r="BE14" s="37" t="str"/>
      <c r="BF14" s="37" t="str"/>
      <c r="BG14" s="37" t="str"/>
      <c r="BH14" s="37" t="str"/>
      <c r="BI14" s="37" t="str"/>
      <c r="BJ14" s="37" t="str"/>
      <c r="BK14" s="37" t="str"/>
      <c r="BL14" s="37" t="str"/>
      <c r="BM14" s="37" t="str"/>
      <c r="BN14" s="37" t="str"/>
      <c r="BO14" s="37" t="str"/>
      <c r="BP14" s="37" t="str"/>
      <c r="BQ14" s="37" t="str"/>
      <c r="BR14" s="37" t="str"/>
      <c r="BS14" s="37" t="str"/>
      <c r="BT14" s="37" t="str"/>
      <c r="BU14" s="37" t="str"/>
      <c r="BV14" s="37" t="str"/>
      <c r="BW14" s="37" t="str"/>
      <c r="BX14" s="37" t="str"/>
      <c r="BY14" s="37" t="str"/>
      <c r="BZ14" s="37" t="str"/>
      <c r="CA14" s="37" t="str"/>
      <c r="CB14" s="37" t="str"/>
      <c r="CC14" s="37" t="str"/>
      <c r="CD14" s="37" t="str"/>
      <c r="CE14" s="37" t="str"/>
      <c r="CF14" s="37" t="str"/>
      <c r="CG14" s="37" t="str"/>
      <c r="CH14" s="37" t="str"/>
      <c r="CI14" s="37" t="str"/>
      <c r="CJ14" s="37" t="str"/>
      <c r="CK14" s="37" t="str"/>
      <c r="CL14" s="37" t="str"/>
      <c r="CM14" s="37" t="str"/>
      <c r="CN14" s="37" t="str"/>
      <c r="CO14" s="37" t="str"/>
      <c r="CP14" s="37" t="str"/>
      <c r="CQ14" s="37" t="str"/>
      <c r="CR14" s="37" t="str"/>
      <c r="CS14" s="37" t="str"/>
      <c r="CT14" s="37" t="str"/>
      <c r="CU14" s="37" t="str"/>
      <c r="CV14" s="37" t="str"/>
      <c r="CW14" s="37" t="str"/>
      <c r="CX14" s="37" t="str"/>
      <c r="CY14" s="37" t="str"/>
      <c r="CZ14" s="37" t="str"/>
      <c r="DA14" s="37" t="str"/>
      <c r="DB14" s="37" t="str"/>
      <c r="DC14" s="37" t="str"/>
      <c r="DD14" s="37" t="str"/>
      <c r="DE14" s="37" t="str"/>
      <c r="DF14" s="37" t="str"/>
      <c r="DG14" s="37" t="str"/>
      <c r="DH14" s="37" t="str"/>
      <c r="DI14" s="37" t="str"/>
      <c r="DJ14" s="37" t="str"/>
      <c r="DK14" s="37" t="str"/>
      <c r="DL14" s="37" t="str"/>
      <c r="DM14" s="37" t="str"/>
      <c r="DN14" s="37" t="str"/>
      <c r="DO14" s="37" t="str"/>
      <c r="DP14" s="37" t="str"/>
      <c r="DQ14" s="37" t="str"/>
      <c r="DR14" s="37" t="str"/>
      <c r="DS14" s="37" t="str"/>
      <c r="DT14" s="37" t="str"/>
      <c r="DU14" s="37" t="str"/>
      <c r="DV14" s="37" t="str"/>
      <c r="DW14" s="37" t="str"/>
      <c r="DX14" s="37" t="str"/>
      <c r="DY14" s="37" t="str"/>
      <c r="DZ14" s="37" t="str"/>
      <c r="EA14" s="37" t="str"/>
      <c r="EB14" s="37" t="str"/>
      <c r="EC14" s="37" t="str"/>
      <c r="ED14" s="37" t="str"/>
      <c r="EE14" s="37" t="str"/>
      <c r="EF14" s="37" t="str"/>
      <c r="EG14" s="37" t="str"/>
      <c r="EH14" s="37" t="str"/>
      <c r="EI14" s="37" t="str"/>
      <c r="EJ14" s="37" t="str"/>
      <c r="EK14" s="37" t="str"/>
      <c r="EL14" s="37" t="str"/>
      <c r="EM14" s="37" t="str"/>
    </row>
    <row r="15">
      <c r="B15" s="37" t="str"/>
      <c r="C15" s="37" t="str"/>
      <c r="D15" s="37" t="str"/>
      <c r="E15" s="37" t="str"/>
      <c r="F15" s="37" t="str"/>
      <c r="G15" s="37" t="str"/>
      <c r="H15" s="37" t="str"/>
      <c r="I15" s="37" t="str"/>
      <c r="J15" s="37" t="str"/>
      <c r="K15" s="37" t="str"/>
      <c r="L15" s="37" t="str"/>
      <c r="M15" s="37" t="str"/>
      <c r="N15" s="37" t="str"/>
      <c r="O15" s="37" t="str"/>
      <c r="P15" s="37" t="str"/>
      <c r="Q15" s="37" t="str"/>
      <c r="R15" s="37" t="str"/>
      <c r="S15" s="37" t="str"/>
      <c r="T15" s="37" t="str"/>
      <c r="U15" s="37" t="str"/>
      <c r="V15" s="37" t="str"/>
      <c r="W15" s="37" t="str"/>
      <c r="X15" s="37" t="str"/>
      <c r="Y15" s="37" t="str"/>
      <c r="Z15" s="37" t="str"/>
      <c r="AA15" s="37" t="str"/>
      <c r="AB15" s="37" t="str"/>
      <c r="AC15" s="37" t="str"/>
      <c r="AD15" s="37" t="str"/>
      <c r="AE15" s="37" t="str"/>
      <c r="AF15" s="37" t="str"/>
      <c r="AG15" s="37" t="str"/>
      <c r="AH15" s="37" t="str"/>
      <c r="AI15" s="37" t="str"/>
      <c r="AJ15" s="37" t="str"/>
      <c r="AK15" s="37" t="str"/>
      <c r="AL15" s="37" t="str"/>
      <c r="AM15" s="37" t="str"/>
      <c r="AN15" s="37" t="str"/>
      <c r="AO15" s="37" t="str"/>
      <c r="AP15" s="37" t="str"/>
      <c r="AQ15" s="37" t="str"/>
      <c r="AR15" s="37" t="str"/>
      <c r="AS15" s="37" t="str"/>
      <c r="AT15" s="37" t="str"/>
      <c r="AU15" s="37" t="str"/>
      <c r="AV15" s="37" t="str"/>
      <c r="AW15" s="37" t="str"/>
      <c r="AX15" s="37" t="str"/>
      <c r="AY15" s="37" t="str"/>
      <c r="AZ15" s="37" t="str"/>
      <c r="BA15" s="37" t="str"/>
      <c r="BB15" s="37" t="str"/>
      <c r="BC15" s="37" t="str"/>
      <c r="BD15" s="37" t="str"/>
      <c r="BE15" s="37" t="str"/>
      <c r="BF15" s="37" t="str"/>
      <c r="BG15" s="37" t="str"/>
      <c r="BH15" s="37" t="str"/>
      <c r="BI15" s="37" t="str"/>
      <c r="BJ15" s="37" t="str"/>
      <c r="BK15" s="37" t="str"/>
      <c r="BL15" s="37" t="str"/>
      <c r="BM15" s="37" t="str"/>
      <c r="BN15" s="37" t="str"/>
      <c r="BO15" s="37" t="str"/>
      <c r="BP15" s="37" t="str"/>
      <c r="BQ15" s="37" t="str"/>
      <c r="BR15" s="37" t="str"/>
      <c r="BS15" s="37" t="str"/>
      <c r="BT15" s="37" t="str"/>
      <c r="BU15" s="37" t="str"/>
      <c r="BV15" s="37" t="str"/>
      <c r="BW15" s="37" t="str"/>
      <c r="BX15" s="37" t="str"/>
      <c r="BY15" s="37" t="str"/>
      <c r="BZ15" s="37" t="str"/>
      <c r="CA15" s="37" t="str"/>
      <c r="CB15" s="37" t="str"/>
      <c r="CC15" s="37" t="str"/>
      <c r="CD15" s="37" t="str"/>
      <c r="CE15" s="37" t="str"/>
      <c r="CF15" s="37" t="str"/>
      <c r="CG15" s="37" t="str"/>
      <c r="CH15" s="37" t="str"/>
      <c r="CI15" s="37" t="str"/>
      <c r="CJ15" s="37" t="str"/>
      <c r="CK15" s="37" t="str"/>
      <c r="CL15" s="37" t="str"/>
      <c r="CM15" s="37" t="str"/>
      <c r="CN15" s="37" t="str"/>
      <c r="CO15" s="37" t="str"/>
      <c r="CP15" s="37" t="str"/>
      <c r="CQ15" s="37" t="str"/>
      <c r="CR15" s="37" t="str"/>
      <c r="CS15" s="37" t="str"/>
      <c r="CT15" s="37" t="str"/>
      <c r="CU15" s="37" t="str"/>
      <c r="CV15" s="37" t="str"/>
      <c r="CW15" s="37" t="str"/>
      <c r="CX15" s="37" t="str"/>
      <c r="CY15" s="37" t="str"/>
      <c r="CZ15" s="37" t="str"/>
      <c r="DA15" s="37" t="str"/>
      <c r="DB15" s="37" t="str"/>
      <c r="DC15" s="37" t="str"/>
      <c r="DD15" s="37" t="str"/>
      <c r="DE15" s="37" t="str"/>
      <c r="DF15" s="37" t="str"/>
      <c r="DG15" s="37" t="str"/>
      <c r="DH15" s="37" t="str"/>
      <c r="DI15" s="37" t="str"/>
      <c r="DJ15" s="37" t="str"/>
      <c r="DK15" s="37" t="str"/>
      <c r="DL15" s="37" t="str"/>
      <c r="DM15" s="37" t="str"/>
      <c r="DN15" s="37" t="str"/>
      <c r="DO15" s="37" t="str"/>
      <c r="DP15" s="37" t="str"/>
      <c r="DQ15" s="37" t="str"/>
      <c r="DR15" s="37" t="str"/>
      <c r="DS15" s="37" t="str"/>
      <c r="DT15" s="37" t="str"/>
      <c r="DU15" s="37" t="str"/>
      <c r="DV15" s="37" t="str"/>
      <c r="DW15" s="37" t="str"/>
      <c r="DX15" s="37" t="str"/>
      <c r="DY15" s="37" t="str"/>
      <c r="DZ15" s="37" t="str"/>
      <c r="EA15" s="37" t="str"/>
      <c r="EB15" s="37" t="str"/>
      <c r="EC15" s="37" t="str"/>
      <c r="ED15" s="37" t="str"/>
      <c r="EE15" s="37" t="str"/>
      <c r="EF15" s="37" t="str"/>
      <c r="EG15" s="37" t="str"/>
      <c r="EH15" s="37" t="str"/>
      <c r="EI15" s="37" t="str"/>
      <c r="EJ15" s="37" t="str"/>
      <c r="EK15" s="37" t="str"/>
      <c r="EL15" s="37" t="str"/>
      <c r="EM15" s="37" t="str"/>
    </row>
    <row r="16">
      <c r="B16" s="37" t="str"/>
      <c r="C16" s="37" t="str"/>
      <c r="D16" s="37" t="str"/>
      <c r="E16" s="37" t="str"/>
      <c r="F16" s="37" t="str"/>
      <c r="G16" s="37" t="str"/>
      <c r="H16" s="37" t="str"/>
      <c r="I16" s="37" t="str"/>
      <c r="J16" s="37" t="str"/>
      <c r="K16" s="37" t="str"/>
      <c r="L16" s="37" t="str"/>
      <c r="M16" s="37" t="str"/>
      <c r="N16" s="37" t="str"/>
      <c r="O16" s="37" t="str"/>
      <c r="P16" s="37" t="str"/>
      <c r="Q16" s="37" t="str"/>
      <c r="R16" s="37" t="str"/>
      <c r="S16" s="37" t="str"/>
      <c r="T16" s="37" t="str"/>
      <c r="U16" s="37" t="str"/>
      <c r="V16" s="37" t="str"/>
      <c r="W16" s="37" t="str"/>
      <c r="X16" s="37" t="str"/>
      <c r="Y16" s="37" t="str"/>
      <c r="Z16" s="37" t="str"/>
      <c r="AA16" s="37" t="str"/>
      <c r="AB16" s="37" t="str"/>
      <c r="AC16" s="37" t="str"/>
      <c r="AD16" s="37" t="str"/>
      <c r="AE16" s="37" t="str"/>
      <c r="AF16" s="37" t="str"/>
      <c r="AG16" s="37" t="str"/>
      <c r="AH16" s="37" t="str"/>
      <c r="AI16" s="37" t="str"/>
      <c r="AJ16" s="37" t="str"/>
      <c r="AK16" s="37" t="str"/>
      <c r="AL16" s="37" t="str"/>
      <c r="AM16" s="37" t="str"/>
      <c r="AN16" s="37" t="str"/>
      <c r="AO16" s="37" t="str"/>
      <c r="AP16" s="37" t="str"/>
      <c r="AQ16" s="37" t="str"/>
      <c r="AR16" s="37" t="str"/>
      <c r="AS16" s="37" t="str"/>
      <c r="AT16" s="37" t="str"/>
      <c r="AU16" s="37" t="str"/>
      <c r="AV16" s="37" t="str"/>
      <c r="AW16" s="37" t="str"/>
      <c r="AX16" s="37" t="str"/>
      <c r="AY16" s="37" t="str"/>
      <c r="AZ16" s="37" t="str"/>
      <c r="BA16" s="37" t="str"/>
      <c r="BB16" s="37" t="str"/>
      <c r="BC16" s="37" t="str"/>
      <c r="BD16" s="37" t="str"/>
      <c r="BE16" s="37" t="str"/>
      <c r="BF16" s="37" t="str"/>
      <c r="BG16" s="37" t="str"/>
      <c r="BH16" s="37" t="str"/>
      <c r="BI16" s="37" t="str"/>
      <c r="BJ16" s="37" t="str"/>
      <c r="BK16" s="37" t="str"/>
      <c r="BL16" s="37" t="str"/>
      <c r="BM16" s="37" t="str"/>
      <c r="BN16" s="37" t="str"/>
      <c r="BO16" s="37" t="str"/>
      <c r="BP16" s="37" t="str"/>
      <c r="BQ16" s="37" t="str"/>
      <c r="BR16" s="37" t="str"/>
      <c r="BS16" s="37" t="str"/>
      <c r="BT16" s="37" t="str"/>
      <c r="BU16" s="37" t="str"/>
      <c r="BV16" s="37" t="str"/>
      <c r="BW16" s="37" t="str"/>
      <c r="BX16" s="37" t="str"/>
      <c r="BY16" s="37" t="str"/>
      <c r="BZ16" s="37" t="str"/>
      <c r="CA16" s="37" t="str"/>
      <c r="CB16" s="37" t="str"/>
      <c r="CC16" s="37" t="str"/>
      <c r="CD16" s="37" t="str"/>
      <c r="CE16" s="37" t="str"/>
      <c r="CF16" s="37" t="str"/>
      <c r="CG16" s="37" t="str"/>
      <c r="CH16" s="37" t="str"/>
      <c r="CI16" s="37" t="str"/>
      <c r="CJ16" s="37" t="str"/>
      <c r="CK16" s="37" t="str"/>
      <c r="CL16" s="37" t="str"/>
      <c r="CM16" s="37" t="str"/>
      <c r="CN16" s="37" t="str"/>
      <c r="CO16" s="37" t="str"/>
      <c r="CP16" s="37" t="str"/>
      <c r="CQ16" s="37" t="str"/>
      <c r="CR16" s="37" t="str"/>
      <c r="CS16" s="37" t="str"/>
      <c r="CT16" s="37" t="str"/>
      <c r="CU16" s="37" t="str"/>
      <c r="CV16" s="37" t="str"/>
      <c r="CW16" s="37" t="str"/>
      <c r="CX16" s="37" t="str"/>
      <c r="CY16" s="37" t="str"/>
      <c r="CZ16" s="37" t="str"/>
      <c r="DA16" s="37" t="str"/>
      <c r="DB16" s="37" t="str"/>
      <c r="DC16" s="37" t="str"/>
      <c r="DD16" s="37" t="str"/>
      <c r="DE16" s="37" t="str"/>
      <c r="DF16" s="37" t="str"/>
      <c r="DG16" s="37" t="str"/>
      <c r="DH16" s="37" t="str"/>
      <c r="DI16" s="37" t="str"/>
      <c r="DJ16" s="37" t="str"/>
      <c r="DK16" s="37" t="str"/>
      <c r="DL16" s="37" t="str"/>
      <c r="DM16" s="37" t="str"/>
      <c r="DN16" s="37" t="str"/>
      <c r="DO16" s="37" t="str"/>
      <c r="DP16" s="37" t="str"/>
      <c r="DQ16" s="37" t="str"/>
      <c r="DR16" s="37" t="str"/>
      <c r="DS16" s="37" t="str"/>
      <c r="DT16" s="37" t="str"/>
      <c r="DU16" s="37" t="str"/>
      <c r="DV16" s="37" t="str"/>
      <c r="DW16" s="37" t="str"/>
      <c r="DX16" s="37" t="str"/>
      <c r="DY16" s="37" t="str"/>
      <c r="DZ16" s="37" t="str"/>
      <c r="EA16" s="37" t="str"/>
      <c r="EB16" s="37" t="str"/>
      <c r="EC16" s="37" t="str"/>
      <c r="ED16" s="37" t="str"/>
      <c r="EE16" s="37" t="str"/>
      <c r="EF16" s="37" t="str"/>
      <c r="EG16" s="37" t="str"/>
      <c r="EH16" s="37" t="str"/>
      <c r="EI16" s="37" t="str"/>
      <c r="EJ16" s="37" t="str"/>
      <c r="EK16" s="37" t="str"/>
      <c r="EL16" s="37" t="str"/>
      <c r="EM16" s="37" t="str"/>
    </row>
    <row r="17">
      <c r="B17" s="37" t="str"/>
      <c r="C17" s="37" t="str"/>
      <c r="D17" s="37" t="str"/>
      <c r="E17" s="37" t="str"/>
      <c r="F17" s="37" t="str"/>
      <c r="G17" s="37" t="str"/>
      <c r="H17" s="37" t="str"/>
      <c r="I17" s="37" t="str"/>
      <c r="J17" s="37" t="str"/>
      <c r="K17" s="37" t="str"/>
      <c r="L17" s="37" t="str"/>
      <c r="M17" s="37" t="str"/>
      <c r="N17" s="37" t="str"/>
      <c r="O17" s="37" t="str"/>
      <c r="P17" s="37" t="str"/>
      <c r="Q17" s="37" t="str"/>
      <c r="R17" s="37" t="str"/>
      <c r="S17" s="37" t="str"/>
      <c r="T17" s="37" t="str"/>
      <c r="U17" s="37" t="str"/>
      <c r="V17" s="37" t="str"/>
      <c r="W17" s="37" t="str"/>
      <c r="X17" s="37" t="str"/>
      <c r="Y17" s="37" t="str"/>
      <c r="Z17" s="37" t="str"/>
      <c r="AA17" s="37" t="str"/>
      <c r="AB17" s="37" t="str"/>
      <c r="AC17" s="37" t="str"/>
      <c r="AD17" s="37" t="str"/>
      <c r="AE17" s="37" t="str"/>
      <c r="AF17" s="37" t="str"/>
      <c r="AG17" s="37" t="str"/>
      <c r="AH17" s="37" t="str"/>
      <c r="AI17" s="37" t="str"/>
      <c r="AJ17" s="37" t="str"/>
      <c r="AK17" s="37" t="str"/>
      <c r="AL17" s="37" t="str"/>
      <c r="AM17" s="37" t="str"/>
      <c r="AN17" s="37" t="str"/>
      <c r="AO17" s="37" t="str"/>
      <c r="AP17" s="37" t="str"/>
      <c r="AQ17" s="37" t="str"/>
      <c r="AR17" s="37" t="str"/>
      <c r="AS17" s="37" t="str"/>
      <c r="AT17" s="37" t="str"/>
      <c r="AU17" s="37" t="str"/>
      <c r="AV17" s="37" t="str"/>
      <c r="AW17" s="37" t="str"/>
      <c r="AX17" s="37" t="str"/>
      <c r="AY17" s="37" t="str"/>
      <c r="AZ17" s="37" t="str"/>
      <c r="BA17" s="37" t="str"/>
      <c r="BB17" s="37" t="str"/>
      <c r="BC17" s="37" t="str"/>
      <c r="BD17" s="37" t="str"/>
      <c r="BE17" s="37" t="str"/>
      <c r="BF17" s="37" t="str"/>
      <c r="BG17" s="37" t="str"/>
      <c r="BH17" s="37" t="str"/>
      <c r="BI17" s="37" t="str"/>
      <c r="BJ17" s="37" t="str"/>
      <c r="BK17" s="37" t="str"/>
      <c r="BL17" s="37" t="str"/>
      <c r="BM17" s="37" t="str"/>
      <c r="BN17" s="37" t="str"/>
      <c r="BO17" s="37" t="str"/>
      <c r="BP17" s="37" t="str"/>
      <c r="BQ17" s="37" t="str"/>
      <c r="BR17" s="37" t="str"/>
      <c r="BS17" s="37" t="str"/>
      <c r="BT17" s="37" t="str"/>
      <c r="BU17" s="37" t="str"/>
      <c r="BV17" s="37" t="str"/>
      <c r="BW17" s="37" t="str"/>
      <c r="BX17" s="37" t="str"/>
      <c r="BY17" s="37" t="str"/>
      <c r="BZ17" s="37" t="str"/>
      <c r="CA17" s="37" t="str"/>
      <c r="CB17" s="37" t="str"/>
      <c r="CC17" s="37" t="str"/>
      <c r="CD17" s="37" t="str"/>
      <c r="CE17" s="37" t="str"/>
      <c r="CF17" s="37" t="str"/>
      <c r="CG17" s="37" t="str"/>
      <c r="CH17" s="37" t="str"/>
      <c r="CI17" s="37" t="str"/>
      <c r="CJ17" s="37" t="str"/>
      <c r="CK17" s="37" t="str"/>
      <c r="CL17" s="37" t="str"/>
      <c r="CM17" s="37" t="str"/>
      <c r="CN17" s="37" t="str"/>
      <c r="CO17" s="37" t="str"/>
      <c r="CP17" s="37" t="str"/>
      <c r="CQ17" s="37" t="str"/>
      <c r="CR17" s="37" t="str"/>
      <c r="CS17" s="37" t="str"/>
      <c r="CT17" s="37" t="str"/>
      <c r="CU17" s="37" t="str"/>
      <c r="CV17" s="37" t="str"/>
      <c r="CW17" s="37" t="str"/>
      <c r="CX17" s="37" t="str"/>
      <c r="CY17" s="37" t="str"/>
      <c r="CZ17" s="37" t="str"/>
      <c r="DA17" s="37" t="str"/>
      <c r="DB17" s="37" t="str"/>
      <c r="DC17" s="37" t="str"/>
      <c r="DD17" s="37" t="str"/>
      <c r="DE17" s="37" t="str"/>
      <c r="DF17" s="37" t="str"/>
      <c r="DG17" s="37" t="str"/>
      <c r="DH17" s="37" t="str"/>
      <c r="DI17" s="37" t="str"/>
      <c r="DJ17" s="37" t="str"/>
      <c r="DK17" s="37" t="str"/>
      <c r="DL17" s="37" t="str"/>
      <c r="DM17" s="37" t="str"/>
      <c r="DN17" s="37" t="str"/>
      <c r="DO17" s="37" t="str"/>
      <c r="DP17" s="37" t="str"/>
      <c r="DQ17" s="37" t="str"/>
      <c r="DR17" s="37" t="str"/>
      <c r="DS17" s="37" t="str"/>
      <c r="DT17" s="37" t="str"/>
      <c r="DU17" s="37" t="str"/>
      <c r="DV17" s="37" t="str"/>
      <c r="DW17" s="37" t="str"/>
      <c r="DX17" s="37" t="str"/>
      <c r="DY17" s="37" t="str"/>
      <c r="DZ17" s="37" t="str"/>
      <c r="EA17" s="37" t="str"/>
      <c r="EB17" s="37" t="str"/>
      <c r="EC17" s="37" t="str"/>
      <c r="ED17" s="37" t="str"/>
      <c r="EE17" s="37" t="str"/>
      <c r="EF17" s="37" t="str"/>
      <c r="EG17" s="37" t="str"/>
      <c r="EH17" s="37" t="str"/>
      <c r="EI17" s="37" t="str"/>
      <c r="EJ17" s="37" t="str"/>
      <c r="EK17" s="37" t="str"/>
      <c r="EL17" s="37" t="str"/>
      <c r="EM17" s="37" t="str"/>
    </row>
    <row r="18">
      <c r="B18" s="37" t="str"/>
      <c r="C18" s="37" t="str"/>
      <c r="D18" s="37" t="str"/>
      <c r="E18" s="37" t="str"/>
      <c r="F18" s="37" t="str"/>
      <c r="G18" s="37" t="str"/>
      <c r="H18" s="37" t="str"/>
      <c r="I18" s="37" t="str"/>
      <c r="J18" s="37" t="str"/>
      <c r="K18" s="37" t="str"/>
      <c r="L18" s="37" t="str"/>
      <c r="M18" s="37" t="str"/>
      <c r="N18" s="37" t="str"/>
      <c r="O18" s="37" t="str"/>
      <c r="P18" s="37" t="str"/>
      <c r="Q18" s="37" t="str"/>
      <c r="R18" s="37" t="str"/>
      <c r="S18" s="37" t="str"/>
      <c r="T18" s="37" t="str"/>
      <c r="U18" s="37" t="str"/>
      <c r="V18" s="37" t="str"/>
      <c r="W18" s="37" t="str"/>
      <c r="X18" s="37" t="str"/>
      <c r="Y18" s="37" t="str"/>
      <c r="Z18" s="37" t="str"/>
      <c r="AA18" s="37" t="str"/>
      <c r="AB18" s="37" t="str"/>
      <c r="AC18" s="37" t="str"/>
      <c r="AD18" s="37" t="str"/>
      <c r="AE18" s="37" t="str"/>
      <c r="AF18" s="37" t="str"/>
      <c r="AG18" s="37" t="str"/>
      <c r="AH18" s="37" t="str"/>
      <c r="AI18" s="37" t="str"/>
      <c r="AJ18" s="37" t="str"/>
      <c r="AK18" s="37" t="str"/>
      <c r="AL18" s="37" t="str"/>
      <c r="AM18" s="37" t="str"/>
      <c r="AN18" s="37" t="str"/>
      <c r="AO18" s="37" t="str"/>
      <c r="AP18" s="37" t="str"/>
      <c r="AQ18" s="37" t="str"/>
      <c r="AR18" s="37" t="str"/>
      <c r="AS18" s="37" t="str"/>
      <c r="AT18" s="37" t="str"/>
      <c r="AU18" s="37" t="str"/>
      <c r="AV18" s="37" t="str"/>
      <c r="AW18" s="37" t="str"/>
      <c r="AX18" s="37" t="str"/>
      <c r="AY18" s="37" t="str"/>
      <c r="AZ18" s="37" t="str"/>
      <c r="BA18" s="37" t="str"/>
      <c r="BB18" s="37" t="str"/>
      <c r="BC18" s="37" t="str"/>
      <c r="BD18" s="37" t="str"/>
      <c r="BE18" s="37" t="str"/>
      <c r="BF18" s="37" t="str"/>
      <c r="BG18" s="37" t="str"/>
      <c r="BH18" s="37" t="str"/>
      <c r="BI18" s="37" t="str"/>
      <c r="BJ18" s="37" t="str"/>
      <c r="BK18" s="37" t="str"/>
      <c r="BL18" s="37" t="str"/>
      <c r="BM18" s="37" t="str"/>
      <c r="BN18" s="37" t="str"/>
      <c r="BO18" s="37" t="str"/>
      <c r="BP18" s="37" t="str"/>
      <c r="BQ18" s="37" t="str"/>
      <c r="BR18" s="37" t="str"/>
      <c r="BS18" s="37" t="str"/>
      <c r="BT18" s="37" t="str"/>
      <c r="BU18" s="37" t="str"/>
      <c r="BV18" s="37" t="str"/>
      <c r="BW18" s="37" t="str"/>
      <c r="BX18" s="37" t="str"/>
      <c r="BY18" s="37" t="str"/>
      <c r="BZ18" s="37" t="str"/>
      <c r="CA18" s="37" t="str"/>
      <c r="CB18" s="37" t="str"/>
      <c r="CC18" s="37" t="str"/>
      <c r="CD18" s="37" t="str"/>
      <c r="CE18" s="37" t="str"/>
      <c r="CF18" s="37" t="str"/>
      <c r="CG18" s="37" t="str"/>
      <c r="CH18" s="37" t="str"/>
      <c r="CI18" s="37" t="str"/>
      <c r="CJ18" s="37" t="str"/>
      <c r="CK18" s="37" t="str"/>
      <c r="CL18" s="37" t="str"/>
      <c r="CM18" s="37" t="str"/>
      <c r="CN18" s="37" t="str"/>
      <c r="CO18" s="37" t="str"/>
      <c r="CP18" s="37" t="str"/>
      <c r="CQ18" s="37" t="str"/>
      <c r="CR18" s="37" t="str"/>
      <c r="CS18" s="37" t="str"/>
      <c r="CT18" s="37" t="str"/>
      <c r="CU18" s="37" t="str"/>
      <c r="CV18" s="37" t="str"/>
      <c r="CW18" s="37" t="str"/>
      <c r="CX18" s="37" t="str"/>
      <c r="CY18" s="37" t="str"/>
      <c r="CZ18" s="37" t="str"/>
      <c r="DA18" s="37" t="str"/>
      <c r="DB18" s="37" t="str"/>
      <c r="DC18" s="37" t="str"/>
      <c r="DD18" s="37" t="str"/>
      <c r="DE18" s="37" t="str"/>
      <c r="DF18" s="37" t="str"/>
      <c r="DG18" s="37" t="str"/>
      <c r="DH18" s="37" t="str"/>
      <c r="DI18" s="37" t="str"/>
      <c r="DJ18" s="37" t="str"/>
      <c r="DK18" s="37" t="str"/>
      <c r="DL18" s="37" t="str"/>
      <c r="DM18" s="37" t="str"/>
      <c r="DN18" s="37" t="str"/>
      <c r="DO18" s="37" t="str"/>
      <c r="DP18" s="37" t="str"/>
      <c r="DQ18" s="37" t="str"/>
      <c r="DR18" s="37" t="str"/>
      <c r="DS18" s="37" t="str"/>
      <c r="DT18" s="37" t="str"/>
      <c r="DU18" s="37" t="str"/>
      <c r="DV18" s="37" t="str"/>
      <c r="DW18" s="37" t="str"/>
      <c r="DX18" s="37" t="str"/>
      <c r="DY18" s="37" t="str"/>
      <c r="DZ18" s="37" t="str"/>
      <c r="EA18" s="37" t="str"/>
      <c r="EB18" s="37" t="str"/>
      <c r="EC18" s="37" t="str"/>
      <c r="ED18" s="37" t="str"/>
      <c r="EE18" s="37" t="str"/>
      <c r="EF18" s="37" t="str"/>
      <c r="EG18" s="37" t="str"/>
      <c r="EH18" s="37" t="str"/>
      <c r="EI18" s="37" t="str"/>
      <c r="EJ18" s="37" t="str"/>
      <c r="EK18" s="37" t="str"/>
      <c r="EL18" s="37" t="str"/>
      <c r="EM18" s="37" t="str"/>
    </row>
    <row r="19">
      <c r="B19" s="37" t="str"/>
      <c r="C19" s="37" t="str"/>
      <c r="D19" s="37" t="str"/>
      <c r="E19" s="37" t="str"/>
      <c r="F19" s="37" t="str"/>
      <c r="G19" s="37" t="str"/>
      <c r="H19" s="37" t="str"/>
      <c r="I19" s="37" t="str"/>
      <c r="J19" s="37" t="str"/>
      <c r="K19" s="37" t="str"/>
      <c r="L19" s="37" t="str"/>
      <c r="M19" s="37" t="str"/>
      <c r="N19" s="37" t="str"/>
      <c r="O19" s="37" t="str"/>
      <c r="P19" s="37" t="str"/>
      <c r="Q19" s="37" t="str"/>
      <c r="R19" s="37" t="str"/>
      <c r="S19" s="37" t="str"/>
      <c r="T19" s="37" t="str"/>
      <c r="U19" s="37" t="str"/>
      <c r="V19" s="37" t="str"/>
      <c r="W19" s="37" t="str"/>
      <c r="X19" s="37" t="str"/>
      <c r="Y19" s="37" t="str"/>
      <c r="Z19" s="37" t="str"/>
      <c r="AA19" s="37" t="str"/>
      <c r="AB19" s="37" t="str"/>
      <c r="AC19" s="37" t="str"/>
      <c r="AD19" s="37" t="str"/>
      <c r="AE19" s="37" t="str"/>
      <c r="AF19" s="37" t="str"/>
      <c r="AG19" s="37" t="str"/>
      <c r="AH19" s="37" t="str"/>
      <c r="AI19" s="37" t="str"/>
      <c r="AJ19" s="37" t="str"/>
      <c r="AK19" s="37" t="str"/>
      <c r="AL19" s="37" t="str"/>
      <c r="AM19" s="37" t="str"/>
      <c r="AN19" s="37" t="str"/>
      <c r="AO19" s="37" t="str"/>
      <c r="AP19" s="37" t="str"/>
      <c r="AQ19" s="37" t="str"/>
      <c r="AR19" s="37" t="str"/>
      <c r="AS19" s="37" t="str"/>
      <c r="AT19" s="37" t="str"/>
      <c r="AU19" s="37" t="str"/>
      <c r="AV19" s="37" t="str"/>
      <c r="AW19" s="37" t="str"/>
      <c r="AX19" s="37" t="str"/>
      <c r="AY19" s="37" t="str"/>
      <c r="AZ19" s="37" t="str"/>
      <c r="BA19" s="37" t="str"/>
      <c r="BB19" s="37" t="str"/>
      <c r="BC19" s="37" t="str"/>
      <c r="BD19" s="37" t="str"/>
      <c r="BE19" s="37" t="str"/>
      <c r="BF19" s="37" t="str"/>
      <c r="BG19" s="37" t="str"/>
      <c r="BH19" s="37" t="str"/>
      <c r="BI19" s="37" t="str"/>
      <c r="BJ19" s="37" t="str"/>
      <c r="BK19" s="37" t="str"/>
      <c r="BL19" s="37" t="str"/>
      <c r="BM19" s="37" t="str"/>
      <c r="BN19" s="37" t="str"/>
      <c r="BO19" s="37" t="str"/>
      <c r="BP19" s="37" t="str"/>
      <c r="BQ19" s="37" t="str"/>
      <c r="BR19" s="37" t="str"/>
      <c r="BS19" s="37" t="str"/>
      <c r="BT19" s="37" t="str"/>
      <c r="BU19" s="37" t="str"/>
      <c r="BV19" s="37" t="str"/>
      <c r="BW19" s="37" t="str"/>
      <c r="BX19" s="37" t="str"/>
      <c r="BY19" s="37" t="str"/>
      <c r="BZ19" s="37" t="str"/>
      <c r="CA19" s="37" t="str"/>
      <c r="CB19" s="37" t="str"/>
      <c r="CC19" s="37" t="str"/>
      <c r="CD19" s="37" t="str"/>
      <c r="CE19" s="37" t="str"/>
      <c r="CF19" s="37" t="str"/>
      <c r="CG19" s="37" t="str"/>
      <c r="CH19" s="37" t="str"/>
      <c r="CI19" s="37" t="str"/>
      <c r="CJ19" s="37" t="str"/>
      <c r="CK19" s="37" t="str"/>
      <c r="CL19" s="37" t="str"/>
      <c r="CM19" s="37" t="str"/>
      <c r="CN19" s="37" t="str"/>
      <c r="CO19" s="37" t="str"/>
      <c r="CP19" s="37" t="str"/>
      <c r="CQ19" s="37" t="str"/>
      <c r="CR19" s="37" t="str"/>
      <c r="CS19" s="37" t="str"/>
      <c r="CT19" s="37" t="str"/>
      <c r="CU19" s="37" t="str"/>
      <c r="CV19" s="37" t="str"/>
      <c r="CW19" s="37" t="str"/>
      <c r="CX19" s="37" t="str"/>
      <c r="CY19" s="37" t="str"/>
      <c r="CZ19" s="37" t="str"/>
      <c r="DA19" s="37" t="str"/>
      <c r="DB19" s="37" t="str"/>
      <c r="DC19" s="37" t="str"/>
      <c r="DD19" s="37" t="str"/>
      <c r="DE19" s="37" t="str"/>
      <c r="DF19" s="37" t="str"/>
      <c r="DG19" s="37" t="str"/>
      <c r="DH19" s="37" t="str"/>
      <c r="DI19" s="37" t="str"/>
      <c r="DJ19" s="37" t="str"/>
      <c r="DK19" s="37" t="str"/>
      <c r="DL19" s="37" t="str"/>
      <c r="DM19" s="37" t="str"/>
      <c r="DN19" s="37" t="str"/>
      <c r="DO19" s="37" t="str"/>
      <c r="DP19" s="37" t="str"/>
      <c r="DQ19" s="37" t="str"/>
      <c r="DR19" s="37" t="str"/>
      <c r="DS19" s="37" t="str"/>
      <c r="DT19" s="37" t="str"/>
      <c r="DU19" s="37" t="str"/>
      <c r="DV19" s="37" t="str"/>
      <c r="DW19" s="37" t="str"/>
      <c r="DX19" s="37" t="str"/>
      <c r="DY19" s="37" t="str"/>
      <c r="DZ19" s="37" t="str"/>
      <c r="EA19" s="37" t="str"/>
      <c r="EB19" s="37" t="str"/>
      <c r="EC19" s="37" t="str"/>
      <c r="ED19" s="37" t="str"/>
      <c r="EE19" s="37" t="str"/>
      <c r="EF19" s="37" t="str"/>
      <c r="EG19" s="37" t="str"/>
      <c r="EH19" s="37" t="str"/>
      <c r="EI19" s="37" t="str"/>
      <c r="EJ19" s="37" t="str"/>
      <c r="EK19" s="37" t="str"/>
      <c r="EL19" s="37" t="str"/>
      <c r="EM19" s="37" t="str"/>
    </row>
    <row r="20">
      <c r="B20" s="37" t="str"/>
      <c r="C20" s="37" t="str"/>
      <c r="D20" s="37" t="str"/>
      <c r="E20" s="37" t="str"/>
      <c r="F20" s="37" t="str"/>
      <c r="G20" s="37" t="str"/>
      <c r="H20" s="37" t="str"/>
      <c r="I20" s="37" t="str"/>
      <c r="J20" s="37" t="str"/>
      <c r="K20" s="37" t="str"/>
      <c r="L20" s="37" t="str"/>
      <c r="M20" s="37" t="str"/>
      <c r="N20" s="37" t="str"/>
      <c r="O20" s="37" t="str"/>
      <c r="P20" s="37" t="str"/>
      <c r="Q20" s="37" t="str"/>
      <c r="R20" s="37" t="str"/>
      <c r="S20" s="37" t="str"/>
      <c r="T20" s="37" t="str"/>
      <c r="U20" s="37" t="str"/>
      <c r="V20" s="37" t="str"/>
      <c r="W20" s="37" t="str"/>
      <c r="X20" s="37" t="str"/>
      <c r="Y20" s="37" t="str"/>
      <c r="Z20" s="37" t="str"/>
      <c r="AA20" s="37" t="str"/>
      <c r="AB20" s="37" t="str"/>
      <c r="AC20" s="37" t="str"/>
      <c r="AD20" s="37" t="str"/>
      <c r="AE20" s="37" t="str"/>
      <c r="AF20" s="37" t="str"/>
      <c r="AG20" s="37" t="str"/>
      <c r="AH20" s="37" t="str"/>
      <c r="AI20" s="37" t="str"/>
      <c r="AJ20" s="37" t="str"/>
      <c r="AK20" s="37" t="str"/>
      <c r="AL20" s="37" t="str"/>
      <c r="AM20" s="37" t="str"/>
      <c r="AN20" s="37" t="str"/>
      <c r="AO20" s="37" t="str"/>
      <c r="AP20" s="37" t="str"/>
      <c r="AQ20" s="37" t="str"/>
      <c r="AR20" s="37" t="str"/>
      <c r="AS20" s="37" t="str"/>
      <c r="AT20" s="37" t="str"/>
      <c r="AU20" s="37" t="str"/>
      <c r="AV20" s="37" t="str"/>
      <c r="AW20" s="37" t="str"/>
      <c r="AX20" s="37" t="str"/>
      <c r="AY20" s="37" t="str"/>
      <c r="AZ20" s="37" t="str"/>
      <c r="BA20" s="37" t="str"/>
      <c r="BB20" s="37" t="str"/>
      <c r="BC20" s="37" t="str"/>
      <c r="BD20" s="37" t="str"/>
      <c r="BE20" s="37" t="str"/>
      <c r="BF20" s="37" t="str"/>
      <c r="BG20" s="37" t="str"/>
      <c r="BH20" s="37" t="str"/>
      <c r="BI20" s="37" t="str"/>
      <c r="BJ20" s="37" t="str"/>
      <c r="BK20" s="37" t="str"/>
      <c r="BL20" s="37" t="str"/>
      <c r="BM20" s="37" t="str"/>
      <c r="BN20" s="37" t="str"/>
      <c r="BO20" s="37" t="str"/>
      <c r="BP20" s="37" t="str"/>
      <c r="BQ20" s="37" t="str"/>
      <c r="BR20" s="37" t="str"/>
      <c r="BS20" s="37" t="str"/>
      <c r="BT20" s="37" t="str"/>
      <c r="BU20" s="37" t="str"/>
      <c r="BV20" s="37" t="str"/>
      <c r="BW20" s="37" t="str"/>
      <c r="BX20" s="37" t="str"/>
      <c r="BY20" s="37" t="str"/>
      <c r="BZ20" s="37" t="str"/>
      <c r="CA20" s="37" t="str"/>
      <c r="CB20" s="37" t="str"/>
      <c r="CC20" s="37" t="str"/>
      <c r="CD20" s="37" t="str"/>
      <c r="CE20" s="37" t="str"/>
      <c r="CF20" s="37" t="str"/>
      <c r="CG20" s="37" t="str"/>
      <c r="CH20" s="37" t="str"/>
      <c r="CI20" s="37" t="str"/>
      <c r="CJ20" s="37" t="str"/>
      <c r="CK20" s="37" t="str"/>
      <c r="CL20" s="37" t="str"/>
      <c r="CM20" s="37" t="str"/>
      <c r="CN20" s="37" t="str"/>
      <c r="CO20" s="37" t="str"/>
      <c r="CP20" s="37" t="str"/>
      <c r="CQ20" s="37" t="str"/>
      <c r="CR20" s="37" t="str"/>
      <c r="CS20" s="37" t="str"/>
      <c r="CT20" s="37" t="str"/>
      <c r="CU20" s="37" t="str"/>
      <c r="CV20" s="37" t="str"/>
      <c r="CW20" s="37" t="str"/>
      <c r="CX20" s="37" t="str"/>
      <c r="CY20" s="37" t="str"/>
      <c r="CZ20" s="37" t="str"/>
      <c r="DA20" s="37" t="str"/>
      <c r="DB20" s="37" t="str"/>
      <c r="DC20" s="37" t="str"/>
      <c r="DD20" s="37" t="str"/>
      <c r="DE20" s="37" t="str"/>
      <c r="DF20" s="37" t="str"/>
      <c r="DG20" s="37" t="str"/>
      <c r="DH20" s="37" t="str"/>
      <c r="DI20" s="37" t="str"/>
      <c r="DJ20" s="37" t="str"/>
      <c r="DK20" s="37" t="str"/>
      <c r="DL20" s="37" t="str"/>
      <c r="DM20" s="37" t="str"/>
      <c r="DN20" s="37" t="str"/>
      <c r="DO20" s="37" t="str"/>
      <c r="DP20" s="37" t="str"/>
      <c r="DQ20" s="37" t="str"/>
      <c r="DR20" s="37" t="str"/>
      <c r="DS20" s="37" t="str"/>
      <c r="DT20" s="37" t="str"/>
      <c r="DU20" s="37" t="str"/>
      <c r="DV20" s="37" t="str"/>
      <c r="DW20" s="37" t="str"/>
      <c r="DX20" s="37" t="str"/>
      <c r="DY20" s="37" t="str"/>
      <c r="DZ20" s="37" t="str"/>
      <c r="EA20" s="37" t="str"/>
      <c r="EB20" s="37" t="str"/>
      <c r="EC20" s="37" t="str"/>
      <c r="ED20" s="37" t="str"/>
      <c r="EE20" s="37" t="str"/>
      <c r="EF20" s="37" t="str"/>
      <c r="EG20" s="37" t="str"/>
      <c r="EH20" s="37" t="str"/>
      <c r="EI20" s="37" t="str"/>
      <c r="EJ20" s="37" t="str"/>
      <c r="EK20" s="37" t="str"/>
      <c r="EL20" s="37" t="str"/>
      <c r="EM20" s="37" t="str"/>
    </row>
    <row r="21">
      <c r="B21" s="37" t="str"/>
      <c r="C21" s="37" t="str"/>
      <c r="D21" s="37" t="str"/>
      <c r="E21" s="37" t="str"/>
      <c r="F21" s="37" t="str"/>
      <c r="G21" s="37" t="str"/>
      <c r="H21" s="37" t="str"/>
      <c r="I21" s="37" t="str"/>
      <c r="J21" s="37" t="str"/>
      <c r="K21" s="37" t="str"/>
      <c r="L21" s="37" t="str"/>
      <c r="M21" s="37" t="str"/>
      <c r="N21" s="37" t="str"/>
      <c r="O21" s="37" t="str"/>
      <c r="P21" s="37" t="str"/>
      <c r="Q21" s="37" t="str"/>
      <c r="R21" s="37" t="str"/>
      <c r="S21" s="37" t="str"/>
      <c r="T21" s="37" t="str"/>
      <c r="U21" s="37" t="str"/>
      <c r="V21" s="37" t="str"/>
      <c r="W21" s="37" t="str"/>
      <c r="X21" s="37" t="str"/>
      <c r="Y21" s="37" t="str"/>
      <c r="Z21" s="37" t="str"/>
      <c r="AA21" s="37" t="str"/>
      <c r="AB21" s="37" t="str"/>
      <c r="AC21" s="37" t="str"/>
      <c r="AD21" s="37" t="str"/>
      <c r="AE21" s="37" t="str"/>
      <c r="AF21" s="37" t="str"/>
      <c r="AG21" s="37" t="str"/>
      <c r="AH21" s="37" t="str"/>
      <c r="AI21" s="37" t="str"/>
      <c r="AJ21" s="37" t="str"/>
      <c r="AK21" s="37" t="str"/>
      <c r="AL21" s="37" t="str"/>
      <c r="AM21" s="37" t="str"/>
      <c r="AN21" s="37" t="str"/>
      <c r="AO21" s="37" t="str"/>
      <c r="AP21" s="37" t="str"/>
      <c r="AQ21" s="37" t="str"/>
      <c r="AR21" s="37" t="str"/>
      <c r="AS21" s="37" t="str"/>
      <c r="AT21" s="37" t="str"/>
      <c r="AU21" s="37" t="str"/>
      <c r="AV21" s="37" t="str"/>
      <c r="AW21" s="37" t="str"/>
      <c r="AX21" s="37" t="str"/>
      <c r="AY21" s="37" t="str"/>
      <c r="AZ21" s="37" t="str"/>
      <c r="BA21" s="37" t="str"/>
      <c r="BB21" s="37" t="str"/>
      <c r="BC21" s="37" t="str"/>
      <c r="BD21" s="37" t="str"/>
      <c r="BE21" s="37" t="str"/>
      <c r="BF21" s="37" t="str"/>
      <c r="BG21" s="37" t="str"/>
      <c r="BH21" s="37" t="str"/>
      <c r="BI21" s="37" t="str"/>
      <c r="BJ21" s="37" t="str"/>
      <c r="BK21" s="37" t="str"/>
      <c r="BL21" s="37" t="str"/>
      <c r="BM21" s="37" t="str"/>
      <c r="BN21" s="37" t="str"/>
      <c r="BO21" s="37" t="str"/>
      <c r="BP21" s="37" t="str"/>
      <c r="BQ21" s="37" t="str"/>
      <c r="BR21" s="37" t="str"/>
      <c r="BS21" s="37" t="str"/>
      <c r="BT21" s="37" t="str"/>
      <c r="BU21" s="37" t="str"/>
      <c r="BV21" s="37" t="str"/>
      <c r="BW21" s="37" t="str"/>
      <c r="BX21" s="37" t="str"/>
      <c r="BY21" s="37" t="str"/>
      <c r="BZ21" s="37" t="str"/>
      <c r="CA21" s="37" t="str"/>
      <c r="CB21" s="37" t="str"/>
      <c r="CC21" s="37" t="str"/>
      <c r="CD21" s="37" t="str"/>
      <c r="CE21" s="37" t="str"/>
      <c r="CF21" s="37" t="str"/>
      <c r="CG21" s="37" t="str"/>
      <c r="CH21" s="37" t="str"/>
      <c r="CI21" s="37" t="str"/>
      <c r="CJ21" s="37" t="str"/>
      <c r="CK21" s="37" t="str"/>
      <c r="CL21" s="37" t="str"/>
      <c r="CM21" s="37" t="str"/>
      <c r="CN21" s="37" t="str"/>
      <c r="CO21" s="37" t="str"/>
      <c r="CP21" s="37" t="str"/>
      <c r="CQ21" s="37" t="str"/>
      <c r="CR21" s="37" t="str"/>
      <c r="CS21" s="37" t="str"/>
      <c r="CT21" s="37" t="str"/>
      <c r="CU21" s="37" t="str"/>
      <c r="CV21" s="37" t="str"/>
      <c r="CW21" s="37" t="str"/>
      <c r="CX21" s="37" t="str"/>
      <c r="CY21" s="37" t="str"/>
      <c r="CZ21" s="37" t="str"/>
      <c r="DA21" s="37" t="str"/>
      <c r="DB21" s="37" t="str"/>
      <c r="DC21" s="37" t="str"/>
      <c r="DD21" s="37" t="str"/>
      <c r="DE21" s="37" t="str"/>
      <c r="DF21" s="37" t="str"/>
      <c r="DG21" s="37" t="str"/>
      <c r="DH21" s="37" t="str"/>
      <c r="DI21" s="37" t="str"/>
      <c r="DJ21" s="37" t="str"/>
      <c r="DK21" s="37" t="str"/>
      <c r="DL21" s="37" t="str"/>
      <c r="DM21" s="37" t="str"/>
      <c r="DN21" s="37" t="str"/>
      <c r="DO21" s="37" t="str"/>
      <c r="DP21" s="37" t="str"/>
      <c r="DQ21" s="37" t="str"/>
      <c r="DR21" s="37" t="str"/>
      <c r="DS21" s="37" t="str"/>
      <c r="DT21" s="37" t="str"/>
      <c r="DU21" s="37" t="str"/>
      <c r="DV21" s="37" t="str"/>
      <c r="DW21" s="37" t="str"/>
      <c r="DX21" s="37" t="str"/>
      <c r="DY21" s="37" t="str"/>
      <c r="DZ21" s="37" t="str"/>
      <c r="EA21" s="37" t="str"/>
      <c r="EB21" s="37" t="str"/>
      <c r="EC21" s="37" t="str"/>
      <c r="ED21" s="37" t="str"/>
      <c r="EE21" s="37" t="str"/>
      <c r="EF21" s="37" t="str"/>
      <c r="EG21" s="37" t="str"/>
      <c r="EH21" s="37" t="str"/>
      <c r="EI21" s="37" t="str"/>
      <c r="EJ21" s="37" t="str"/>
      <c r="EK21" s="37" t="str"/>
      <c r="EL21" s="37" t="str"/>
      <c r="EM21" s="37" t="str"/>
    </row>
    <row r="22">
      <c r="B22" s="37" t="str"/>
      <c r="C22" s="37" t="str"/>
      <c r="D22" s="37" t="str"/>
      <c r="E22" s="37" t="str"/>
      <c r="F22" s="37" t="str"/>
      <c r="G22" s="37" t="str"/>
      <c r="H22" s="37" t="str"/>
      <c r="I22" s="37" t="str"/>
      <c r="J22" s="37" t="str"/>
      <c r="K22" s="37" t="str"/>
      <c r="L22" s="37" t="str"/>
      <c r="M22" s="37" t="str"/>
      <c r="N22" s="37" t="str"/>
      <c r="O22" s="37" t="str"/>
      <c r="P22" s="37" t="str"/>
      <c r="Q22" s="37" t="str"/>
      <c r="R22" s="37" t="str"/>
      <c r="S22" s="37" t="str"/>
      <c r="T22" s="37" t="str"/>
      <c r="U22" s="37" t="str"/>
      <c r="V22" s="37" t="str"/>
      <c r="W22" s="37" t="str"/>
      <c r="X22" s="37" t="str"/>
      <c r="Y22" s="37" t="str"/>
      <c r="Z22" s="37" t="str"/>
      <c r="AA22" s="37" t="str"/>
      <c r="AB22" s="37" t="str"/>
      <c r="AC22" s="37" t="str"/>
      <c r="AD22" s="37" t="str"/>
      <c r="AE22" s="37" t="str"/>
      <c r="AF22" s="37" t="str"/>
      <c r="AG22" s="37" t="str"/>
      <c r="AH22" s="37" t="str"/>
      <c r="AI22" s="37" t="str"/>
      <c r="AJ22" s="37" t="str"/>
      <c r="AK22" s="37" t="str"/>
      <c r="AL22" s="37" t="str"/>
      <c r="AM22" s="37" t="str"/>
      <c r="AN22" s="37" t="str"/>
      <c r="AO22" s="37" t="str"/>
      <c r="AP22" s="37" t="str"/>
      <c r="AQ22" s="37" t="str"/>
      <c r="AR22" s="37" t="str"/>
      <c r="AS22" s="37" t="str"/>
      <c r="AT22" s="37" t="str"/>
      <c r="AU22" s="37" t="str"/>
      <c r="AV22" s="37" t="str"/>
      <c r="AW22" s="37" t="str"/>
      <c r="AX22" s="37" t="str"/>
      <c r="AY22" s="37" t="str"/>
      <c r="AZ22" s="37" t="str"/>
      <c r="BA22" s="37" t="str"/>
      <c r="BB22" s="37" t="str"/>
      <c r="BC22" s="37" t="str"/>
      <c r="BD22" s="37" t="str"/>
      <c r="BE22" s="37" t="str"/>
      <c r="BF22" s="37" t="str"/>
      <c r="BG22" s="37" t="str"/>
      <c r="BH22" s="37" t="str"/>
      <c r="BI22" s="37" t="str"/>
      <c r="BJ22" s="37" t="str"/>
      <c r="BK22" s="37" t="str"/>
      <c r="BL22" s="37" t="str"/>
      <c r="BM22" s="37" t="str"/>
      <c r="BN22" s="37" t="str"/>
      <c r="BO22" s="37" t="str"/>
      <c r="BP22" s="37" t="str"/>
      <c r="BQ22" s="37" t="str"/>
      <c r="BR22" s="37" t="str"/>
      <c r="BS22" s="37" t="str"/>
      <c r="BT22" s="37" t="str"/>
      <c r="BU22" s="37" t="str"/>
      <c r="BV22" s="37" t="str"/>
      <c r="BW22" s="37" t="str"/>
      <c r="BX22" s="37" t="str"/>
      <c r="BY22" s="37" t="str"/>
      <c r="BZ22" s="37" t="str"/>
      <c r="CA22" s="37" t="str"/>
      <c r="CB22" s="37" t="str"/>
      <c r="CC22" s="37" t="str"/>
      <c r="CD22" s="37" t="str"/>
      <c r="CE22" s="37" t="str"/>
      <c r="CF22" s="37" t="str"/>
      <c r="CG22" s="37" t="str"/>
      <c r="CH22" s="37" t="str"/>
      <c r="CI22" s="37" t="str"/>
      <c r="CJ22" s="37" t="str"/>
      <c r="CK22" s="37" t="str"/>
      <c r="CL22" s="37" t="str"/>
      <c r="CM22" s="37" t="str"/>
      <c r="CN22" s="37" t="str"/>
      <c r="CO22" s="37" t="str"/>
      <c r="CP22" s="37" t="str"/>
      <c r="CQ22" s="37" t="str"/>
      <c r="CR22" s="37" t="str"/>
      <c r="CS22" s="37" t="str"/>
      <c r="CT22" s="37" t="str"/>
      <c r="CU22" s="37" t="str"/>
      <c r="CV22" s="37" t="str"/>
      <c r="CW22" s="37" t="str"/>
      <c r="CX22" s="37" t="str"/>
      <c r="CY22" s="37" t="str"/>
      <c r="CZ22" s="37" t="str"/>
      <c r="DA22" s="37" t="str"/>
      <c r="DB22" s="37" t="str"/>
      <c r="DC22" s="37" t="str"/>
      <c r="DD22" s="37" t="str"/>
      <c r="DE22" s="37" t="str"/>
      <c r="DF22" s="37" t="str"/>
      <c r="DG22" s="37" t="str"/>
      <c r="DH22" s="37" t="str"/>
      <c r="DI22" s="37" t="str"/>
      <c r="DJ22" s="37" t="str"/>
      <c r="DK22" s="37" t="str"/>
      <c r="DL22" s="37" t="str"/>
      <c r="DM22" s="37" t="str"/>
      <c r="DN22" s="37" t="str"/>
      <c r="DO22" s="37" t="str"/>
      <c r="DP22" s="37" t="str"/>
      <c r="DQ22" s="37" t="str"/>
      <c r="DR22" s="37" t="str"/>
      <c r="DS22" s="37" t="str"/>
      <c r="DT22" s="37" t="str"/>
      <c r="DU22" s="37" t="str"/>
      <c r="DV22" s="37" t="str"/>
      <c r="DW22" s="37" t="str"/>
      <c r="DX22" s="37" t="str"/>
      <c r="DY22" s="37" t="str"/>
      <c r="DZ22" s="37" t="str"/>
      <c r="EA22" s="37" t="str"/>
      <c r="EB22" s="37" t="str"/>
      <c r="EC22" s="37" t="str"/>
      <c r="ED22" s="37" t="str"/>
      <c r="EE22" s="37" t="str"/>
      <c r="EF22" s="37" t="str"/>
      <c r="EG22" s="37" t="str"/>
      <c r="EH22" s="37" t="str"/>
      <c r="EI22" s="37" t="str"/>
      <c r="EJ22" s="37" t="str"/>
      <c r="EK22" s="37" t="str"/>
      <c r="EL22" s="37" t="str"/>
      <c r="EM22" s="37" t="str"/>
    </row>
    <row r="23">
      <c r="B23" s="37" t="str"/>
      <c r="C23" s="37" t="str"/>
      <c r="D23" s="37" t="str"/>
      <c r="E23" s="37" t="str"/>
      <c r="F23" s="37" t="str"/>
      <c r="G23" s="37" t="str"/>
      <c r="H23" s="37" t="str"/>
      <c r="I23" s="37" t="str"/>
      <c r="J23" s="37" t="str"/>
      <c r="K23" s="37" t="str"/>
      <c r="L23" s="37" t="str"/>
      <c r="M23" s="37" t="str"/>
      <c r="N23" s="37" t="str"/>
      <c r="O23" s="37" t="str"/>
      <c r="P23" s="37" t="str"/>
      <c r="Q23" s="37" t="str"/>
      <c r="R23" s="37" t="str"/>
      <c r="S23" s="37" t="str"/>
      <c r="T23" s="37" t="str"/>
      <c r="U23" s="37" t="str"/>
      <c r="V23" s="37" t="str"/>
      <c r="W23" s="37" t="str"/>
      <c r="X23" s="37" t="str"/>
      <c r="Y23" s="37" t="str"/>
      <c r="Z23" s="37" t="str"/>
      <c r="AA23" s="37" t="str"/>
      <c r="AB23" s="37" t="str"/>
      <c r="AC23" s="37" t="str"/>
      <c r="AD23" s="37" t="str"/>
      <c r="AE23" s="37" t="str"/>
      <c r="AF23" s="37" t="str"/>
      <c r="AG23" s="37" t="str"/>
      <c r="AH23" s="37" t="str"/>
      <c r="AI23" s="37" t="str"/>
      <c r="AJ23" s="37" t="str"/>
      <c r="AK23" s="37" t="str"/>
      <c r="AL23" s="37" t="str"/>
      <c r="AM23" s="37" t="str"/>
      <c r="AN23" s="37" t="str"/>
      <c r="AO23" s="37" t="str"/>
      <c r="AP23" s="37" t="str"/>
      <c r="AQ23" s="37" t="str"/>
      <c r="AR23" s="37" t="str"/>
      <c r="AS23" s="37" t="str"/>
      <c r="AT23" s="37" t="str"/>
      <c r="AU23" s="37" t="str"/>
      <c r="AV23" s="37" t="str"/>
      <c r="AW23" s="37" t="str"/>
      <c r="AX23" s="37" t="str"/>
      <c r="AY23" s="37" t="str"/>
      <c r="AZ23" s="37" t="str"/>
      <c r="BA23" s="37" t="str"/>
      <c r="BB23" s="37" t="str"/>
      <c r="BC23" s="37" t="str"/>
      <c r="BD23" s="37" t="str"/>
      <c r="BE23" s="37" t="str"/>
      <c r="BF23" s="37" t="str"/>
      <c r="BG23" s="37" t="str"/>
      <c r="BH23" s="37" t="str"/>
      <c r="BI23" s="37" t="str"/>
      <c r="BJ23" s="37" t="str"/>
      <c r="BK23" s="37" t="str"/>
      <c r="BL23" s="37" t="str"/>
      <c r="BM23" s="37" t="str"/>
      <c r="BN23" s="37" t="str"/>
      <c r="BO23" s="37" t="str"/>
      <c r="BP23" s="37" t="str"/>
      <c r="BQ23" s="37" t="str"/>
      <c r="BR23" s="37" t="str"/>
      <c r="BS23" s="37" t="str"/>
      <c r="BT23" s="37" t="str"/>
      <c r="BU23" s="37" t="str"/>
      <c r="BV23" s="37" t="str"/>
      <c r="BW23" s="37" t="str"/>
      <c r="BX23" s="37" t="str"/>
      <c r="BY23" s="37" t="str"/>
      <c r="BZ23" s="37" t="str"/>
      <c r="CA23" s="37" t="str"/>
      <c r="CB23" s="37" t="str"/>
      <c r="CC23" s="37" t="str"/>
      <c r="CD23" s="37" t="str"/>
      <c r="CE23" s="37" t="str"/>
      <c r="CF23" s="37" t="str"/>
      <c r="CG23" s="37" t="str"/>
      <c r="CH23" s="37" t="str"/>
      <c r="CI23" s="37" t="str"/>
      <c r="CJ23" s="37" t="str"/>
      <c r="CK23" s="37" t="str"/>
      <c r="CL23" s="37" t="str"/>
      <c r="CM23" s="37" t="str"/>
      <c r="CN23" s="37" t="str"/>
      <c r="CO23" s="37" t="str"/>
      <c r="CP23" s="37" t="str"/>
      <c r="CQ23" s="37" t="str"/>
      <c r="CR23" s="37" t="str"/>
      <c r="CS23" s="37" t="str"/>
      <c r="CT23" s="37" t="str"/>
      <c r="CU23" s="37" t="str"/>
      <c r="CV23" s="37" t="str"/>
      <c r="CW23" s="37" t="str"/>
      <c r="CX23" s="37" t="str"/>
      <c r="CY23" s="37" t="str"/>
      <c r="CZ23" s="37" t="str"/>
      <c r="DA23" s="37" t="str"/>
      <c r="DB23" s="37" t="str"/>
      <c r="DC23" s="37" t="str"/>
      <c r="DD23" s="37" t="str"/>
      <c r="DE23" s="37" t="str"/>
      <c r="DF23" s="37" t="str"/>
      <c r="DG23" s="37" t="str"/>
      <c r="DH23" s="37" t="str"/>
      <c r="DI23" s="37" t="str"/>
      <c r="DJ23" s="37" t="str"/>
      <c r="DK23" s="37" t="str"/>
      <c r="DL23" s="37" t="str"/>
      <c r="DM23" s="37" t="str"/>
      <c r="DN23" s="37" t="str"/>
      <c r="DO23" s="37" t="str"/>
      <c r="DP23" s="37" t="str"/>
      <c r="DQ23" s="37" t="str"/>
      <c r="DR23" s="37" t="str"/>
      <c r="DS23" s="37" t="str"/>
      <c r="DT23" s="37" t="str"/>
      <c r="DU23" s="37" t="str"/>
      <c r="DV23" s="37" t="str"/>
      <c r="DW23" s="37" t="str"/>
      <c r="DX23" s="37" t="str"/>
      <c r="DY23" s="37" t="str"/>
      <c r="DZ23" s="37" t="str"/>
      <c r="EA23" s="37" t="str"/>
      <c r="EB23" s="37" t="str"/>
      <c r="EC23" s="37" t="str"/>
      <c r="ED23" s="37" t="str"/>
      <c r="EE23" s="37" t="str"/>
      <c r="EF23" s="37" t="str"/>
      <c r="EG23" s="37" t="str"/>
      <c r="EH23" s="37" t="str"/>
      <c r="EI23" s="37" t="str"/>
      <c r="EJ23" s="37" t="str"/>
      <c r="EK23" s="37" t="str"/>
      <c r="EL23" s="37" t="str"/>
      <c r="EM23" s="37" t="str"/>
    </row>
    <row r="24">
      <c r="B24" s="37" t="str"/>
      <c r="C24" s="37" t="str"/>
      <c r="D24" s="37" t="str"/>
      <c r="E24" s="37" t="str"/>
      <c r="F24" s="37" t="str"/>
      <c r="G24" s="37" t="str"/>
      <c r="H24" s="37" t="str"/>
      <c r="I24" s="37" t="str"/>
      <c r="J24" s="37" t="str"/>
      <c r="K24" s="37" t="str"/>
      <c r="L24" s="37" t="str"/>
      <c r="M24" s="37" t="str"/>
      <c r="N24" s="37" t="str"/>
      <c r="O24" s="37" t="str"/>
      <c r="P24" s="37" t="str"/>
      <c r="Q24" s="37" t="str"/>
      <c r="R24" s="37" t="str"/>
      <c r="S24" s="37" t="str"/>
      <c r="T24" s="37" t="str"/>
      <c r="U24" s="37" t="str"/>
      <c r="V24" s="37" t="str"/>
      <c r="W24" s="37" t="str"/>
      <c r="X24" s="37" t="str"/>
      <c r="Y24" s="37" t="str"/>
      <c r="Z24" s="37" t="str"/>
      <c r="AA24" s="37" t="str"/>
      <c r="AB24" s="37" t="str"/>
      <c r="AC24" s="37" t="str"/>
      <c r="AD24" s="37" t="str"/>
      <c r="AE24" s="37" t="str"/>
      <c r="AF24" s="37" t="str"/>
      <c r="AG24" s="37" t="str"/>
      <c r="AH24" s="37" t="str"/>
      <c r="AI24" s="37" t="str"/>
      <c r="AJ24" s="37" t="str"/>
      <c r="AK24" s="37" t="str"/>
      <c r="AL24" s="37" t="str"/>
      <c r="AM24" s="37" t="str"/>
      <c r="AN24" s="37" t="str"/>
      <c r="AO24" s="37" t="str"/>
      <c r="AP24" s="37" t="str"/>
      <c r="AQ24" s="37" t="str"/>
      <c r="AR24" s="37" t="str"/>
      <c r="AS24" s="37" t="str"/>
      <c r="AT24" s="37" t="str"/>
      <c r="AU24" s="37" t="str"/>
      <c r="AV24" s="37" t="str"/>
      <c r="AW24" s="37" t="str"/>
      <c r="AX24" s="37" t="str"/>
      <c r="AY24" s="37" t="str"/>
      <c r="AZ24" s="37" t="str"/>
      <c r="BA24" s="37" t="str"/>
      <c r="BB24" s="37" t="str"/>
      <c r="BC24" s="37" t="str"/>
      <c r="BD24" s="37" t="str"/>
      <c r="BE24" s="37" t="str"/>
      <c r="BF24" s="37" t="str"/>
      <c r="BG24" s="37" t="str"/>
      <c r="BH24" s="37" t="str"/>
      <c r="BI24" s="37" t="str"/>
      <c r="BJ24" s="37" t="str"/>
      <c r="BK24" s="37" t="str"/>
      <c r="BL24" s="37" t="str"/>
      <c r="BM24" s="37" t="str"/>
      <c r="BN24" s="37" t="str"/>
      <c r="BO24" s="37" t="str"/>
      <c r="BP24" s="37" t="str"/>
      <c r="BQ24" s="37" t="str"/>
      <c r="BR24" s="37" t="str"/>
      <c r="BS24" s="37" t="str"/>
      <c r="BT24" s="37" t="str"/>
      <c r="BU24" s="37" t="str"/>
      <c r="BV24" s="37" t="str"/>
      <c r="BW24" s="37" t="str"/>
      <c r="BX24" s="37" t="str"/>
      <c r="BY24" s="37" t="str"/>
      <c r="BZ24" s="37" t="str"/>
      <c r="CA24" s="37" t="str"/>
      <c r="CB24" s="37" t="str"/>
      <c r="CC24" s="37" t="str"/>
      <c r="CD24" s="37" t="str"/>
      <c r="CE24" s="37" t="str"/>
      <c r="CF24" s="37" t="str"/>
      <c r="CG24" s="37" t="str"/>
      <c r="CH24" s="37" t="str"/>
      <c r="CI24" s="37" t="str"/>
      <c r="CJ24" s="37" t="str"/>
      <c r="CK24" s="37" t="str"/>
      <c r="CL24" s="37" t="str"/>
      <c r="CM24" s="37" t="str"/>
      <c r="CN24" s="37" t="str"/>
      <c r="CO24" s="37" t="str"/>
      <c r="CP24" s="37" t="str"/>
      <c r="CQ24" s="37" t="str"/>
      <c r="CR24" s="37" t="str"/>
      <c r="CS24" s="37" t="str"/>
      <c r="CT24" s="37" t="str"/>
      <c r="CU24" s="37" t="str"/>
      <c r="CV24" s="37" t="str"/>
      <c r="CW24" s="37" t="str"/>
      <c r="CX24" s="37" t="str"/>
      <c r="CY24" s="37" t="str"/>
      <c r="CZ24" s="37" t="str"/>
      <c r="DA24" s="37" t="str"/>
      <c r="DB24" s="37" t="str"/>
      <c r="DC24" s="37" t="str"/>
      <c r="DD24" s="37" t="str"/>
      <c r="DE24" s="37" t="str"/>
      <c r="DF24" s="37" t="str"/>
      <c r="DG24" s="37" t="str"/>
      <c r="DH24" s="37" t="str"/>
      <c r="DI24" s="37" t="str"/>
      <c r="DJ24" s="37" t="str"/>
      <c r="DK24" s="37" t="str"/>
      <c r="DL24" s="37" t="str"/>
      <c r="DM24" s="37" t="str"/>
      <c r="DN24" s="37" t="str"/>
      <c r="DO24" s="37" t="str"/>
      <c r="DP24" s="37" t="str"/>
      <c r="DQ24" s="37" t="str"/>
      <c r="DR24" s="37" t="str"/>
      <c r="DS24" s="37" t="str"/>
      <c r="DT24" s="37" t="str"/>
      <c r="DU24" s="37" t="str"/>
      <c r="DV24" s="37" t="str"/>
      <c r="DW24" s="37" t="str"/>
      <c r="DX24" s="37" t="str"/>
      <c r="DY24" s="37" t="str"/>
      <c r="DZ24" s="37" t="str"/>
      <c r="EA24" s="37" t="str"/>
      <c r="EB24" s="37" t="str"/>
      <c r="EC24" s="37" t="str"/>
      <c r="ED24" s="37" t="str"/>
      <c r="EE24" s="37" t="str"/>
      <c r="EF24" s="37" t="str"/>
      <c r="EG24" s="37" t="str"/>
      <c r="EH24" s="37" t="str"/>
      <c r="EI24" s="37" t="str"/>
      <c r="EJ24" s="37" t="str"/>
      <c r="EK24" s="37" t="str"/>
      <c r="EL24" s="37" t="str"/>
      <c r="EM24" s="37" t="str"/>
    </row>
    <row r="25">
      <c r="B25" s="37" t="str"/>
      <c r="C25" s="37" t="str"/>
      <c r="D25" s="37" t="str"/>
      <c r="E25" s="37" t="str"/>
      <c r="F25" s="37" t="str"/>
      <c r="G25" s="37" t="str"/>
      <c r="H25" s="37" t="str"/>
      <c r="I25" s="37" t="str"/>
      <c r="J25" s="37" t="str"/>
      <c r="K25" s="37" t="str"/>
      <c r="L25" s="37" t="str"/>
      <c r="M25" s="37" t="str"/>
      <c r="N25" s="37" t="str"/>
      <c r="O25" s="37" t="str"/>
      <c r="P25" s="37" t="str"/>
      <c r="Q25" s="37" t="str"/>
      <c r="R25" s="37" t="str"/>
      <c r="S25" s="37" t="str"/>
      <c r="T25" s="37" t="str"/>
      <c r="U25" s="37" t="str"/>
      <c r="V25" s="37" t="str"/>
      <c r="W25" s="37" t="str"/>
      <c r="X25" s="37" t="str"/>
      <c r="Y25" s="37" t="str"/>
      <c r="Z25" s="37" t="str"/>
      <c r="AA25" s="37" t="str"/>
      <c r="AB25" s="37" t="str"/>
      <c r="AC25" s="37" t="str"/>
      <c r="AD25" s="37" t="str"/>
      <c r="AE25" s="37" t="str"/>
      <c r="AF25" s="37" t="str"/>
      <c r="AG25" s="37" t="str"/>
      <c r="AH25" s="37" t="str"/>
      <c r="AI25" s="37" t="str"/>
      <c r="AJ25" s="37" t="str"/>
      <c r="AK25" s="37" t="str"/>
      <c r="AL25" s="37" t="str"/>
      <c r="AM25" s="37" t="str"/>
      <c r="AN25" s="37" t="str"/>
      <c r="AO25" s="37" t="str"/>
      <c r="AP25" s="37" t="str"/>
      <c r="AQ25" s="37" t="str"/>
      <c r="AR25" s="37" t="str"/>
      <c r="AS25" s="37" t="str"/>
      <c r="AT25" s="37" t="str"/>
      <c r="AU25" s="37" t="str"/>
      <c r="AV25" s="37" t="str"/>
      <c r="AW25" s="37" t="str"/>
      <c r="AX25" s="37" t="str"/>
      <c r="AY25" s="37" t="str"/>
      <c r="AZ25" s="37" t="str"/>
      <c r="BA25" s="37" t="str"/>
      <c r="BB25" s="37" t="str"/>
      <c r="BC25" s="37" t="str"/>
      <c r="BD25" s="37" t="str"/>
      <c r="BE25" s="37" t="str"/>
      <c r="BF25" s="37" t="str"/>
      <c r="BG25" s="37" t="str"/>
      <c r="BH25" s="37" t="str"/>
      <c r="BI25" s="37" t="str"/>
      <c r="BJ25" s="37" t="str"/>
      <c r="BK25" s="37" t="str"/>
      <c r="BL25" s="37" t="str"/>
      <c r="BM25" s="37" t="str"/>
      <c r="BN25" s="37" t="str"/>
      <c r="BO25" s="37" t="str"/>
      <c r="BP25" s="37" t="str"/>
      <c r="BQ25" s="37" t="str"/>
      <c r="BR25" s="37" t="str"/>
      <c r="BS25" s="37" t="str"/>
      <c r="BT25" s="37" t="str"/>
      <c r="BU25" s="37" t="str"/>
      <c r="BV25" s="37" t="str"/>
      <c r="BW25" s="37" t="str"/>
      <c r="BX25" s="37" t="str"/>
      <c r="BY25" s="37" t="str"/>
      <c r="BZ25" s="37" t="str"/>
      <c r="CA25" s="37" t="str"/>
      <c r="CB25" s="37" t="str"/>
      <c r="CC25" s="37" t="str"/>
      <c r="CD25" s="37" t="str"/>
      <c r="CE25" s="37" t="str"/>
      <c r="CF25" s="37" t="str"/>
      <c r="CG25" s="37" t="str"/>
      <c r="CH25" s="37" t="str"/>
      <c r="CI25" s="37" t="str"/>
      <c r="CJ25" s="37" t="str"/>
      <c r="CK25" s="37" t="str"/>
      <c r="CL25" s="37" t="str"/>
      <c r="CM25" s="37" t="str"/>
      <c r="CN25" s="37" t="str"/>
      <c r="CO25" s="37" t="str"/>
      <c r="CP25" s="37" t="str"/>
      <c r="CQ25" s="37" t="str"/>
      <c r="CR25" s="37" t="str"/>
      <c r="CS25" s="37" t="str"/>
      <c r="CT25" s="37" t="str"/>
      <c r="CU25" s="37" t="str"/>
      <c r="CV25" s="37" t="str"/>
      <c r="CW25" s="37" t="str"/>
      <c r="CX25" s="37" t="str"/>
      <c r="CY25" s="37" t="str"/>
      <c r="CZ25" s="37" t="str"/>
      <c r="DA25" s="37" t="str"/>
      <c r="DB25" s="37" t="str"/>
      <c r="DC25" s="37" t="str"/>
      <c r="DD25" s="37" t="str"/>
      <c r="DE25" s="37" t="str"/>
      <c r="DF25" s="37" t="str"/>
      <c r="DG25" s="37" t="str"/>
      <c r="DH25" s="37" t="str"/>
      <c r="DI25" s="37" t="str"/>
      <c r="DJ25" s="37" t="str"/>
      <c r="DK25" s="37" t="str"/>
      <c r="DL25" s="37" t="str"/>
      <c r="DM25" s="37" t="str"/>
      <c r="DN25" s="37" t="str"/>
      <c r="DO25" s="37" t="str"/>
      <c r="DP25" s="37" t="str"/>
      <c r="DQ25" s="37" t="str"/>
      <c r="DR25" s="37" t="str"/>
      <c r="DS25" s="37" t="str"/>
      <c r="DT25" s="37" t="str"/>
      <c r="DU25" s="37" t="str"/>
      <c r="DV25" s="37" t="str"/>
      <c r="DW25" s="37" t="str"/>
      <c r="DX25" s="37" t="str"/>
      <c r="DY25" s="37" t="str"/>
      <c r="DZ25" s="37" t="str"/>
      <c r="EA25" s="37" t="str"/>
      <c r="EB25" s="37" t="str"/>
      <c r="EC25" s="37" t="str"/>
      <c r="ED25" s="37" t="str"/>
      <c r="EE25" s="37" t="str"/>
      <c r="EF25" s="37" t="str"/>
      <c r="EG25" s="37" t="str"/>
      <c r="EH25" s="37" t="str"/>
      <c r="EI25" s="37" t="str"/>
      <c r="EJ25" s="37" t="str"/>
      <c r="EK25" s="37" t="str"/>
      <c r="EL25" s="37" t="str"/>
      <c r="EM25" s="37" t="str"/>
    </row>
    <row r="26">
      <c r="B26" s="37" t="str"/>
      <c r="C26" s="37" t="str"/>
      <c r="D26" s="37" t="str"/>
      <c r="E26" s="37" t="str"/>
      <c r="F26" s="37" t="str"/>
      <c r="G26" s="37" t="str"/>
      <c r="H26" s="37" t="str"/>
      <c r="I26" s="37" t="str"/>
      <c r="J26" s="37" t="str"/>
      <c r="K26" s="37" t="str"/>
      <c r="L26" s="37" t="str"/>
      <c r="M26" s="37" t="str"/>
      <c r="N26" s="37" t="str"/>
      <c r="O26" s="37" t="str"/>
      <c r="P26" s="37" t="str"/>
      <c r="Q26" s="37" t="str"/>
      <c r="R26" s="37" t="str"/>
      <c r="S26" s="37" t="str"/>
      <c r="T26" s="37" t="str"/>
      <c r="U26" s="37" t="str"/>
      <c r="V26" s="37" t="str"/>
      <c r="W26" s="37" t="str"/>
      <c r="X26" s="37" t="str"/>
      <c r="Y26" s="37" t="str"/>
      <c r="Z26" s="37" t="str"/>
      <c r="AA26" s="37" t="str"/>
      <c r="AB26" s="37" t="str"/>
      <c r="AC26" s="37" t="str"/>
      <c r="AD26" s="37" t="str"/>
      <c r="AE26" s="37" t="str"/>
      <c r="AF26" s="37" t="str"/>
      <c r="AG26" s="37" t="str"/>
      <c r="AH26" s="37" t="str"/>
      <c r="AI26" s="37" t="str"/>
      <c r="AJ26" s="37" t="str"/>
      <c r="AK26" s="37" t="str"/>
      <c r="AL26" s="37" t="str"/>
      <c r="AM26" s="37" t="str"/>
      <c r="AN26" s="37" t="str"/>
      <c r="AO26" s="37" t="str"/>
      <c r="AP26" s="37" t="str"/>
      <c r="AQ26" s="37" t="str"/>
      <c r="AR26" s="37" t="str"/>
      <c r="AS26" s="37" t="str"/>
      <c r="AT26" s="37" t="str"/>
      <c r="AU26" s="37" t="str"/>
      <c r="AV26" s="37" t="str"/>
      <c r="AW26" s="37" t="str"/>
      <c r="AX26" s="37" t="str"/>
      <c r="AY26" s="37" t="str"/>
      <c r="AZ26" s="37" t="str"/>
      <c r="BA26" s="37" t="str"/>
      <c r="BB26" s="37" t="str"/>
      <c r="BC26" s="37" t="str"/>
      <c r="BD26" s="37" t="str"/>
      <c r="BE26" s="37" t="str"/>
      <c r="BF26" s="37" t="str"/>
      <c r="BG26" s="37" t="str"/>
      <c r="BH26" s="37" t="str"/>
      <c r="BI26" s="37" t="str"/>
      <c r="BJ26" s="37" t="str"/>
      <c r="BK26" s="37" t="str"/>
      <c r="BL26" s="37" t="str"/>
      <c r="BM26" s="37" t="str"/>
      <c r="BN26" s="37" t="str"/>
      <c r="BO26" s="37" t="str"/>
      <c r="BP26" s="37" t="str"/>
      <c r="BQ26" s="37" t="str"/>
      <c r="BR26" s="37" t="str"/>
      <c r="BS26" s="37" t="str"/>
      <c r="BT26" s="37" t="str"/>
      <c r="BU26" s="37" t="str"/>
      <c r="BV26" s="37" t="str"/>
      <c r="BW26" s="37" t="str"/>
      <c r="BX26" s="37" t="str"/>
      <c r="BY26" s="37" t="str"/>
      <c r="BZ26" s="37" t="str"/>
      <c r="CA26" s="37" t="str"/>
      <c r="CB26" s="37" t="str"/>
      <c r="CC26" s="37" t="str"/>
      <c r="CD26" s="37" t="str"/>
      <c r="CE26" s="37" t="str"/>
      <c r="CF26" s="37" t="str"/>
      <c r="CG26" s="37" t="str"/>
      <c r="CH26" s="37" t="str"/>
      <c r="CI26" s="37" t="str"/>
      <c r="CJ26" s="37" t="str"/>
      <c r="CK26" s="37" t="str"/>
      <c r="CL26" s="37" t="str"/>
      <c r="CM26" s="37" t="str"/>
      <c r="CN26" s="37" t="str"/>
      <c r="CO26" s="37" t="str"/>
      <c r="CP26" s="37" t="str"/>
      <c r="CQ26" s="37" t="str"/>
      <c r="CR26" s="37" t="str"/>
      <c r="CS26" s="37" t="str"/>
      <c r="CT26" s="37" t="str"/>
      <c r="CU26" s="37" t="str"/>
      <c r="CV26" s="37" t="str"/>
      <c r="CW26" s="37" t="str"/>
      <c r="CX26" s="37" t="str"/>
      <c r="CY26" s="37" t="str"/>
      <c r="CZ26" s="37" t="str"/>
      <c r="DA26" s="37" t="str"/>
      <c r="DB26" s="37" t="str"/>
      <c r="DC26" s="37" t="str"/>
      <c r="DD26" s="37" t="str"/>
      <c r="DE26" s="37" t="str"/>
      <c r="DF26" s="37" t="str"/>
      <c r="DG26" s="37" t="str"/>
      <c r="DH26" s="37" t="str"/>
      <c r="DI26" s="37" t="str"/>
      <c r="DJ26" s="37" t="str"/>
      <c r="DK26" s="37" t="str"/>
      <c r="DL26" s="37" t="str"/>
      <c r="DM26" s="37" t="str"/>
      <c r="DN26" s="37" t="str"/>
      <c r="DO26" s="37" t="str"/>
      <c r="DP26" s="37" t="str"/>
      <c r="DQ26" s="37" t="str"/>
      <c r="DR26" s="37" t="str"/>
      <c r="DS26" s="37" t="str"/>
      <c r="DT26" s="37" t="str"/>
      <c r="DU26" s="37" t="str"/>
      <c r="DV26" s="37" t="str"/>
      <c r="DW26" s="37" t="str"/>
      <c r="DX26" s="37" t="str"/>
      <c r="DY26" s="37" t="str"/>
      <c r="DZ26" s="37" t="str"/>
      <c r="EA26" s="37" t="str"/>
      <c r="EB26" s="37" t="str"/>
      <c r="EC26" s="37" t="str"/>
      <c r="ED26" s="37" t="str"/>
      <c r="EE26" s="37" t="str"/>
      <c r="EF26" s="37" t="str"/>
      <c r="EG26" s="37" t="str"/>
      <c r="EH26" s="37" t="str"/>
      <c r="EI26" s="37" t="str"/>
      <c r="EJ26" s="37" t="str"/>
      <c r="EK26" s="37" t="str"/>
      <c r="EL26" s="37" t="str"/>
      <c r="EM26" s="37" t="str"/>
    </row>
    <row r="27">
      <c r="B27" s="37" t="str"/>
      <c r="C27" s="37" t="str"/>
      <c r="D27" s="37" t="str"/>
      <c r="E27" s="37" t="str"/>
      <c r="F27" s="37" t="str"/>
      <c r="G27" s="37" t="str"/>
      <c r="H27" s="37" t="str"/>
      <c r="I27" s="37" t="str"/>
      <c r="J27" s="37" t="str"/>
      <c r="K27" s="37" t="str"/>
      <c r="L27" s="37" t="str"/>
      <c r="M27" s="37" t="str"/>
      <c r="N27" s="37" t="str"/>
      <c r="O27" s="37" t="str"/>
      <c r="P27" s="37" t="str"/>
      <c r="Q27" s="37" t="str"/>
      <c r="R27" s="37" t="str"/>
      <c r="S27" s="37" t="str"/>
      <c r="T27" s="37" t="str"/>
      <c r="U27" s="37" t="str"/>
      <c r="V27" s="37" t="str"/>
      <c r="W27" s="37" t="str"/>
      <c r="X27" s="37" t="str"/>
      <c r="Y27" s="37" t="str"/>
      <c r="Z27" s="37" t="str"/>
      <c r="AA27" s="37" t="str"/>
      <c r="AB27" s="37" t="str"/>
      <c r="AC27" s="37" t="str"/>
      <c r="AD27" s="37" t="str"/>
      <c r="AE27" s="37" t="str"/>
      <c r="AF27" s="37" t="str"/>
      <c r="AG27" s="37" t="str"/>
      <c r="AH27" s="37" t="str"/>
      <c r="AI27" s="37" t="str"/>
      <c r="AJ27" s="37" t="str"/>
      <c r="AK27" s="37" t="str"/>
      <c r="AL27" s="37" t="str"/>
      <c r="AM27" s="37" t="str"/>
      <c r="AN27" s="37" t="str"/>
      <c r="AO27" s="37" t="str"/>
      <c r="AP27" s="37" t="str"/>
      <c r="AQ27" s="37" t="str"/>
      <c r="AR27" s="37" t="str"/>
      <c r="AS27" s="37" t="str"/>
      <c r="AT27" s="37" t="str"/>
      <c r="AU27" s="37" t="str"/>
      <c r="AV27" s="37" t="str"/>
      <c r="AW27" s="37" t="str"/>
      <c r="AX27" s="37" t="str"/>
      <c r="AY27" s="37" t="str"/>
      <c r="AZ27" s="37" t="str"/>
      <c r="BA27" s="37" t="str"/>
      <c r="BB27" s="37" t="str"/>
      <c r="BC27" s="37" t="str"/>
      <c r="BD27" s="37" t="str"/>
      <c r="BE27" s="37" t="str"/>
      <c r="BF27" s="37" t="str"/>
      <c r="BG27" s="37" t="str"/>
      <c r="BH27" s="37" t="str"/>
      <c r="BI27" s="37" t="str"/>
      <c r="BJ27" s="37" t="str"/>
      <c r="BK27" s="37" t="str"/>
      <c r="BL27" s="37" t="str"/>
      <c r="BM27" s="37" t="str"/>
      <c r="BN27" s="37" t="str"/>
      <c r="BO27" s="37" t="str"/>
      <c r="BP27" s="37" t="str"/>
      <c r="BQ27" s="37" t="str"/>
      <c r="BR27" s="37" t="str"/>
      <c r="BS27" s="37" t="str"/>
      <c r="BT27" s="37" t="str"/>
      <c r="BU27" s="37" t="str"/>
      <c r="BV27" s="37" t="str"/>
      <c r="BW27" s="37" t="str"/>
      <c r="BX27" s="37" t="str"/>
      <c r="BY27" s="37" t="str"/>
      <c r="BZ27" s="37" t="str"/>
      <c r="CA27" s="37" t="str"/>
      <c r="CB27" s="37" t="str"/>
      <c r="CC27" s="37" t="str"/>
      <c r="CD27" s="37" t="str"/>
      <c r="CE27" s="37" t="str"/>
      <c r="CF27" s="37" t="str"/>
      <c r="CG27" s="37" t="str"/>
      <c r="CH27" s="37" t="str"/>
      <c r="CI27" s="37" t="str"/>
      <c r="CJ27" s="37" t="str"/>
      <c r="CK27" s="37" t="str"/>
      <c r="CL27" s="37" t="str"/>
      <c r="CM27" s="37" t="str"/>
      <c r="CN27" s="37" t="str"/>
      <c r="CO27" s="37" t="str"/>
      <c r="CP27" s="37" t="str"/>
      <c r="CQ27" s="37" t="str"/>
      <c r="CR27" s="37" t="str"/>
      <c r="CS27" s="37" t="str"/>
      <c r="CT27" s="37" t="str"/>
      <c r="CU27" s="37" t="str"/>
      <c r="CV27" s="37" t="str"/>
      <c r="CW27" s="37" t="str"/>
      <c r="CX27" s="37" t="str"/>
      <c r="CY27" s="37" t="str"/>
      <c r="CZ27" s="37" t="str"/>
      <c r="DA27" s="37" t="str"/>
      <c r="DB27" s="37" t="str"/>
      <c r="DC27" s="37" t="str"/>
      <c r="DD27" s="37" t="str"/>
      <c r="DE27" s="37" t="str"/>
      <c r="DF27" s="37" t="str"/>
      <c r="DG27" s="37" t="str"/>
      <c r="DH27" s="37" t="str"/>
      <c r="DI27" s="37" t="str"/>
      <c r="DJ27" s="37" t="str"/>
      <c r="DK27" s="37" t="str"/>
      <c r="DL27" s="37" t="str"/>
      <c r="DM27" s="37" t="str"/>
      <c r="DN27" s="37" t="str"/>
      <c r="DO27" s="37" t="str"/>
      <c r="DP27" s="37" t="str"/>
      <c r="DQ27" s="37" t="str"/>
      <c r="DR27" s="37" t="str"/>
      <c r="DS27" s="37" t="str"/>
      <c r="DT27" s="37" t="str"/>
      <c r="DU27" s="37" t="str"/>
      <c r="DV27" s="37" t="str"/>
      <c r="DW27" s="37" t="str"/>
      <c r="DX27" s="37" t="str"/>
      <c r="DY27" s="37" t="str"/>
      <c r="DZ27" s="37" t="str"/>
      <c r="EA27" s="37" t="str"/>
      <c r="EB27" s="37" t="str"/>
      <c r="EC27" s="37" t="str"/>
      <c r="ED27" s="37" t="str"/>
      <c r="EE27" s="37" t="str"/>
      <c r="EF27" s="37" t="str"/>
      <c r="EG27" s="37" t="str"/>
      <c r="EH27" s="37" t="str"/>
      <c r="EI27" s="37" t="str"/>
      <c r="EJ27" s="37" t="str"/>
      <c r="EK27" s="37" t="str"/>
      <c r="EL27" s="37" t="str"/>
      <c r="EM27" s="37" t="str"/>
    </row>
    <row r="28">
      <c r="B28" s="37" t="str"/>
      <c r="C28" s="37" t="str"/>
      <c r="D28" s="37" t="str"/>
      <c r="E28" s="37" t="str"/>
      <c r="F28" s="37" t="str"/>
      <c r="G28" s="37" t="str"/>
      <c r="H28" s="37" t="str"/>
      <c r="I28" s="37" t="str"/>
      <c r="J28" s="37" t="str"/>
      <c r="K28" s="37" t="str"/>
      <c r="L28" s="37" t="str"/>
      <c r="M28" s="37" t="str"/>
      <c r="N28" s="37" t="str"/>
      <c r="O28" s="37" t="str"/>
      <c r="P28" s="37" t="str"/>
      <c r="Q28" s="37" t="str"/>
      <c r="R28" s="37" t="str"/>
      <c r="S28" s="37" t="str"/>
      <c r="T28" s="37" t="str"/>
      <c r="U28" s="37" t="str"/>
      <c r="V28" s="37" t="str"/>
      <c r="W28" s="37" t="str"/>
      <c r="X28" s="37" t="str"/>
      <c r="Y28" s="37" t="str"/>
      <c r="Z28" s="37" t="str"/>
      <c r="AA28" s="37" t="str"/>
      <c r="AB28" s="37" t="str"/>
      <c r="AC28" s="37" t="str"/>
      <c r="AD28" s="37" t="str"/>
      <c r="AE28" s="37" t="str"/>
      <c r="AF28" s="37" t="str"/>
      <c r="AG28" s="37" t="str"/>
      <c r="AH28" s="37" t="str"/>
      <c r="AI28" s="37" t="str"/>
      <c r="AJ28" s="37" t="str"/>
      <c r="AK28" s="37" t="str"/>
      <c r="AL28" s="37" t="str"/>
      <c r="AM28" s="37" t="str"/>
      <c r="AN28" s="37" t="str"/>
      <c r="AO28" s="37" t="str"/>
      <c r="AP28" s="37" t="str"/>
      <c r="AQ28" s="37" t="str"/>
      <c r="AR28" s="37" t="str"/>
      <c r="AS28" s="37" t="str"/>
      <c r="AT28" s="37" t="str"/>
      <c r="AU28" s="37" t="str"/>
      <c r="AV28" s="37" t="str"/>
      <c r="AW28" s="37" t="str"/>
      <c r="AX28" s="37" t="str"/>
      <c r="AY28" s="37" t="str"/>
      <c r="AZ28" s="37" t="str"/>
      <c r="BA28" s="37" t="str"/>
      <c r="BB28" s="37" t="str"/>
      <c r="BC28" s="37" t="str"/>
      <c r="BD28" s="37" t="str"/>
      <c r="BE28" s="37" t="str"/>
      <c r="BF28" s="37" t="str"/>
      <c r="BG28" s="37" t="str"/>
      <c r="BH28" s="37" t="str"/>
      <c r="BI28" s="37" t="str"/>
      <c r="BJ28" s="37" t="str"/>
      <c r="BK28" s="37" t="str"/>
      <c r="BL28" s="37" t="str"/>
      <c r="BM28" s="37" t="str"/>
      <c r="BN28" s="37" t="str"/>
      <c r="BO28" s="37" t="str"/>
      <c r="BP28" s="37" t="str"/>
      <c r="BQ28" s="37" t="str"/>
      <c r="BR28" s="37" t="str"/>
      <c r="BS28" s="37" t="str"/>
      <c r="BT28" s="37" t="str"/>
      <c r="BU28" s="37" t="str"/>
      <c r="BV28" s="37" t="str"/>
      <c r="BW28" s="37" t="str"/>
      <c r="BX28" s="37" t="str"/>
      <c r="BY28" s="37" t="str"/>
      <c r="BZ28" s="37" t="str"/>
      <c r="CA28" s="37" t="str"/>
      <c r="CB28" s="37" t="str"/>
      <c r="CC28" s="37" t="str"/>
      <c r="CD28" s="37" t="str"/>
      <c r="CE28" s="37" t="str"/>
      <c r="CF28" s="37" t="str"/>
      <c r="CG28" s="37" t="str"/>
      <c r="CH28" s="37" t="str"/>
      <c r="CI28" s="37" t="str"/>
      <c r="CJ28" s="37" t="str"/>
      <c r="CK28" s="37" t="str"/>
      <c r="CL28" s="37" t="str"/>
      <c r="CM28" s="37" t="str"/>
      <c r="CN28" s="37" t="str"/>
      <c r="CO28" s="37" t="str"/>
      <c r="CP28" s="37" t="str"/>
      <c r="CQ28" s="37" t="str"/>
      <c r="CR28" s="37" t="str"/>
      <c r="CS28" s="37" t="str"/>
      <c r="CT28" s="37" t="str"/>
      <c r="CU28" s="37" t="str"/>
      <c r="CV28" s="37" t="str"/>
      <c r="CW28" s="37" t="str"/>
      <c r="CX28" s="37" t="str"/>
      <c r="CY28" s="37" t="str"/>
      <c r="CZ28" s="37" t="str"/>
      <c r="DA28" s="37" t="str"/>
      <c r="DB28" s="37" t="str"/>
      <c r="DC28" s="37" t="str"/>
      <c r="DD28" s="37" t="str"/>
      <c r="DE28" s="37" t="str"/>
      <c r="DF28" s="37" t="str"/>
      <c r="DG28" s="37" t="str"/>
      <c r="DH28" s="37" t="str"/>
      <c r="DI28" s="37" t="str"/>
      <c r="DJ28" s="37" t="str"/>
      <c r="DK28" s="37" t="str"/>
      <c r="DL28" s="37" t="str"/>
      <c r="DM28" s="37" t="str"/>
      <c r="DN28" s="37" t="str"/>
      <c r="DO28" s="37" t="str"/>
      <c r="DP28" s="37" t="str"/>
      <c r="DQ28" s="37" t="str"/>
      <c r="DR28" s="37" t="str"/>
      <c r="DS28" s="37" t="str"/>
      <c r="DT28" s="37" t="str"/>
      <c r="DU28" s="37" t="str"/>
      <c r="DV28" s="37" t="str"/>
      <c r="DW28" s="37" t="str"/>
      <c r="DX28" s="37" t="str"/>
      <c r="DY28" s="37" t="str"/>
      <c r="DZ28" s="37" t="str"/>
      <c r="EA28" s="37" t="str"/>
      <c r="EB28" s="37" t="str"/>
      <c r="EC28" s="37" t="str"/>
      <c r="ED28" s="37" t="str"/>
      <c r="EE28" s="37" t="str"/>
      <c r="EF28" s="37" t="str"/>
      <c r="EG28" s="37" t="str"/>
      <c r="EH28" s="37" t="str"/>
      <c r="EI28" s="37" t="str"/>
      <c r="EJ28" s="37" t="str"/>
      <c r="EK28" s="37" t="str"/>
      <c r="EL28" s="37" t="str"/>
      <c r="EM28" s="37" t="str"/>
    </row>
    <row r="29">
      <c r="B29" s="37" t="str"/>
      <c r="C29" s="37" t="str"/>
      <c r="D29" s="37" t="str"/>
      <c r="E29" s="37" t="str"/>
      <c r="F29" s="37" t="str"/>
      <c r="G29" s="37" t="str"/>
      <c r="H29" s="37" t="str"/>
      <c r="I29" s="37" t="str"/>
      <c r="J29" s="37" t="str"/>
      <c r="K29" s="37" t="str"/>
      <c r="L29" s="37" t="str"/>
      <c r="M29" s="37" t="str"/>
      <c r="N29" s="37" t="str"/>
      <c r="O29" s="37" t="str"/>
      <c r="P29" s="37" t="str"/>
      <c r="Q29" s="37" t="str"/>
      <c r="R29" s="37" t="str"/>
      <c r="S29" s="37" t="str"/>
      <c r="T29" s="37" t="str"/>
      <c r="U29" s="37" t="str"/>
      <c r="V29" s="37" t="str"/>
      <c r="W29" s="37" t="str"/>
      <c r="X29" s="37" t="str"/>
      <c r="Y29" s="37" t="str"/>
      <c r="Z29" s="37" t="str"/>
      <c r="AA29" s="37" t="str"/>
      <c r="AB29" s="37" t="str"/>
      <c r="AC29" s="37" t="str"/>
      <c r="AD29" s="37" t="str"/>
      <c r="AE29" s="37" t="str"/>
      <c r="AF29" s="37" t="str"/>
      <c r="AG29" s="37" t="str"/>
      <c r="AH29" s="37" t="str"/>
      <c r="AI29" s="37" t="str"/>
      <c r="AJ29" s="37" t="str"/>
      <c r="AK29" s="37" t="str"/>
      <c r="AL29" s="37" t="str"/>
      <c r="AM29" s="37" t="str"/>
      <c r="AN29" s="37" t="str"/>
      <c r="AO29" s="37" t="str"/>
      <c r="AP29" s="37" t="str"/>
      <c r="AQ29" s="37" t="str"/>
      <c r="AR29" s="37" t="str"/>
      <c r="AS29" s="37" t="str"/>
      <c r="AT29" s="37" t="str"/>
      <c r="AU29" s="37" t="str"/>
      <c r="AV29" s="37" t="str"/>
      <c r="AW29" s="37" t="str"/>
      <c r="AX29" s="37" t="str"/>
      <c r="AY29" s="37" t="str"/>
      <c r="AZ29" s="37" t="str"/>
      <c r="BA29" s="37" t="str"/>
      <c r="BB29" s="37" t="str"/>
      <c r="BC29" s="37" t="str"/>
      <c r="BD29" s="37" t="str"/>
      <c r="BE29" s="37" t="str"/>
      <c r="BF29" s="37" t="str"/>
      <c r="BG29" s="37" t="str"/>
      <c r="BH29" s="37" t="str"/>
      <c r="BI29" s="37" t="str"/>
      <c r="BJ29" s="37" t="str"/>
      <c r="BK29" s="37" t="str"/>
      <c r="BL29" s="37" t="str"/>
      <c r="BM29" s="37" t="str"/>
      <c r="BN29" s="37" t="str"/>
      <c r="BO29" s="37" t="str"/>
      <c r="BP29" s="37" t="str"/>
      <c r="BQ29" s="37" t="str"/>
      <c r="BR29" s="37" t="str"/>
      <c r="BS29" s="37" t="str"/>
      <c r="BT29" s="37" t="str"/>
      <c r="BU29" s="37" t="str"/>
      <c r="BV29" s="37" t="str"/>
      <c r="BW29" s="37" t="str"/>
      <c r="BX29" s="37" t="str"/>
      <c r="BY29" s="37" t="str"/>
      <c r="BZ29" s="37" t="str"/>
      <c r="CA29" s="37" t="str"/>
      <c r="CB29" s="37" t="str"/>
      <c r="CC29" s="37" t="str"/>
      <c r="CD29" s="37" t="str"/>
      <c r="CE29" s="37" t="str"/>
      <c r="CF29" s="37" t="str"/>
      <c r="CG29" s="37" t="str"/>
      <c r="CH29" s="37" t="str"/>
      <c r="CI29" s="37" t="str"/>
      <c r="CJ29" s="37" t="str"/>
      <c r="CK29" s="37" t="str"/>
      <c r="CL29" s="37" t="str"/>
      <c r="CM29" s="37" t="str"/>
      <c r="CN29" s="37" t="str"/>
      <c r="CO29" s="37" t="str"/>
      <c r="CP29" s="37" t="str"/>
      <c r="CQ29" s="37" t="str"/>
      <c r="CR29" s="37" t="str"/>
      <c r="CS29" s="37" t="str"/>
      <c r="CT29" s="37" t="str"/>
      <c r="CU29" s="37" t="str"/>
      <c r="CV29" s="37" t="str"/>
      <c r="CW29" s="37" t="str"/>
      <c r="CX29" s="37" t="str"/>
      <c r="CY29" s="37" t="str"/>
      <c r="CZ29" s="37" t="str"/>
      <c r="DA29" s="37" t="str"/>
      <c r="DB29" s="37" t="str"/>
      <c r="DC29" s="37" t="str"/>
      <c r="DD29" s="37" t="str"/>
      <c r="DE29" s="37" t="str"/>
      <c r="DF29" s="37" t="str"/>
      <c r="DG29" s="37" t="str"/>
      <c r="DH29" s="37" t="str"/>
      <c r="DI29" s="37" t="str"/>
      <c r="DJ29" s="37" t="str"/>
      <c r="DK29" s="37" t="str"/>
      <c r="DL29" s="37" t="str"/>
      <c r="DM29" s="37" t="str"/>
      <c r="DN29" s="37" t="str"/>
      <c r="DO29" s="37" t="str"/>
      <c r="DP29" s="37" t="str"/>
      <c r="DQ29" s="37" t="str"/>
      <c r="DR29" s="37" t="str"/>
      <c r="DS29" s="37" t="str"/>
      <c r="DT29" s="37" t="str"/>
      <c r="DU29" s="37" t="str"/>
      <c r="DV29" s="37" t="str"/>
      <c r="DW29" s="37" t="str"/>
      <c r="DX29" s="37" t="str"/>
      <c r="DY29" s="37" t="str"/>
      <c r="DZ29" s="37" t="str"/>
      <c r="EA29" s="37" t="str"/>
      <c r="EB29" s="37" t="str"/>
      <c r="EC29" s="37" t="str"/>
      <c r="ED29" s="37" t="str"/>
      <c r="EE29" s="37" t="str"/>
      <c r="EF29" s="37" t="str"/>
      <c r="EG29" s="37" t="str"/>
      <c r="EH29" s="37" t="str"/>
      <c r="EI29" s="37" t="str"/>
      <c r="EJ29" s="37" t="str"/>
      <c r="EK29" s="37" t="str"/>
      <c r="EL29" s="37" t="str"/>
      <c r="EM29" s="37" t="str"/>
    </row>
    <row r="30">
      <c r="B30" s="37" t="str"/>
      <c r="C30" s="37" t="str"/>
      <c r="D30" s="37" t="str"/>
      <c r="E30" s="37" t="str"/>
      <c r="F30" s="37" t="str"/>
      <c r="G30" s="37" t="str"/>
      <c r="H30" s="37" t="str"/>
      <c r="I30" s="37" t="str"/>
      <c r="J30" s="37" t="str"/>
      <c r="K30" s="37" t="str"/>
      <c r="L30" s="37" t="str"/>
      <c r="M30" s="37" t="str"/>
      <c r="N30" s="37" t="str"/>
      <c r="O30" s="37" t="str"/>
      <c r="P30" s="37" t="str"/>
      <c r="Q30" s="37" t="str"/>
      <c r="R30" s="37" t="str"/>
      <c r="S30" s="37" t="str"/>
      <c r="T30" s="37" t="str"/>
      <c r="U30" s="37" t="str"/>
      <c r="V30" s="37" t="str"/>
      <c r="W30" s="37" t="str"/>
      <c r="X30" s="37" t="str"/>
      <c r="Y30" s="37" t="str"/>
      <c r="Z30" s="37" t="str"/>
      <c r="AA30" s="37" t="str"/>
      <c r="AB30" s="37" t="str"/>
      <c r="AC30" s="37" t="str"/>
      <c r="AD30" s="37" t="str"/>
      <c r="AE30" s="37" t="str"/>
      <c r="AF30" s="37" t="str"/>
      <c r="AG30" s="37" t="str"/>
      <c r="AH30" s="37" t="str"/>
      <c r="AI30" s="37" t="str"/>
      <c r="AJ30" s="37" t="str"/>
      <c r="AK30" s="37" t="str"/>
      <c r="AL30" s="37" t="str"/>
      <c r="AM30" s="37" t="str"/>
      <c r="AN30" s="37" t="str"/>
      <c r="AO30" s="37" t="str"/>
      <c r="AP30" s="37" t="str"/>
      <c r="AQ30" s="37" t="str"/>
      <c r="AR30" s="37" t="str"/>
      <c r="AS30" s="37" t="str"/>
      <c r="AT30" s="37" t="str"/>
      <c r="AU30" s="37" t="str"/>
      <c r="AV30" s="37" t="str"/>
      <c r="AW30" s="37" t="str"/>
      <c r="AX30" s="37" t="str"/>
      <c r="AY30" s="37" t="str"/>
      <c r="AZ30" s="37" t="str"/>
      <c r="BA30" s="37" t="str"/>
      <c r="BB30" s="37" t="str"/>
      <c r="BC30" s="37" t="str"/>
      <c r="BD30" s="37" t="str"/>
      <c r="BE30" s="37" t="str"/>
      <c r="BF30" s="37" t="str"/>
      <c r="BG30" s="37" t="str"/>
      <c r="BH30" s="37" t="str"/>
      <c r="BI30" s="37" t="str"/>
      <c r="BJ30" s="37" t="str"/>
      <c r="BK30" s="37" t="str"/>
      <c r="BL30" s="37" t="str"/>
      <c r="BM30" s="37" t="str"/>
      <c r="BN30" s="37" t="str"/>
      <c r="BO30" s="37" t="str"/>
      <c r="BP30" s="37" t="str"/>
      <c r="BQ30" s="37" t="str"/>
      <c r="BR30" s="37" t="str"/>
      <c r="BS30" s="37" t="str"/>
      <c r="BT30" s="37" t="str"/>
      <c r="BU30" s="37" t="str"/>
      <c r="BV30" s="37" t="str"/>
      <c r="BW30" s="37" t="str"/>
      <c r="BX30" s="37" t="str"/>
      <c r="BY30" s="37" t="str"/>
      <c r="BZ30" s="37" t="str"/>
      <c r="CA30" s="37" t="str"/>
      <c r="CB30" s="37" t="str"/>
      <c r="CC30" s="37" t="str"/>
      <c r="CD30" s="37" t="str"/>
      <c r="CE30" s="37" t="str"/>
      <c r="CF30" s="37" t="str"/>
      <c r="CG30" s="37" t="str"/>
      <c r="CH30" s="37" t="str"/>
      <c r="CI30" s="37" t="str"/>
      <c r="CJ30" s="37" t="str"/>
      <c r="CK30" s="37" t="str"/>
      <c r="CL30" s="37" t="str"/>
      <c r="CM30" s="37" t="str"/>
      <c r="CN30" s="37" t="str"/>
      <c r="CO30" s="37" t="str"/>
      <c r="CP30" s="37" t="str"/>
      <c r="CQ30" s="37" t="str"/>
      <c r="CR30" s="37" t="str"/>
      <c r="CS30" s="37" t="str"/>
      <c r="CT30" s="37" t="str"/>
      <c r="CU30" s="37" t="str"/>
      <c r="CV30" s="37" t="str"/>
      <c r="CW30" s="37" t="str"/>
      <c r="CX30" s="37" t="str"/>
      <c r="CY30" s="37" t="str"/>
      <c r="CZ30" s="37" t="str"/>
      <c r="DA30" s="37" t="str"/>
      <c r="DB30" s="37" t="str"/>
      <c r="DC30" s="37" t="str"/>
      <c r="DD30" s="37" t="str"/>
      <c r="DE30" s="37" t="str"/>
      <c r="DF30" s="37" t="str"/>
      <c r="DG30" s="37" t="str"/>
      <c r="DH30" s="37" t="str"/>
      <c r="DI30" s="37" t="str"/>
      <c r="DJ30" s="37" t="str"/>
      <c r="DK30" s="37" t="str"/>
      <c r="DL30" s="37" t="str"/>
      <c r="DM30" s="37" t="str"/>
      <c r="DN30" s="37" t="str"/>
      <c r="DO30" s="37" t="str"/>
      <c r="DP30" s="37" t="str"/>
      <c r="DQ30" s="37" t="str"/>
      <c r="DR30" s="37" t="str"/>
      <c r="DS30" s="37" t="str"/>
      <c r="DT30" s="37" t="str"/>
      <c r="DU30" s="37" t="str"/>
      <c r="DV30" s="37" t="str"/>
      <c r="DW30" s="37" t="str"/>
      <c r="DX30" s="37" t="str"/>
      <c r="DY30" s="37" t="str"/>
      <c r="DZ30" s="37" t="str"/>
      <c r="EA30" s="37" t="str"/>
      <c r="EB30" s="37" t="str"/>
      <c r="EC30" s="37" t="str"/>
      <c r="ED30" s="37" t="str"/>
      <c r="EE30" s="37" t="str"/>
      <c r="EF30" s="37" t="str"/>
      <c r="EG30" s="37" t="str"/>
      <c r="EH30" s="37" t="str"/>
      <c r="EI30" s="37" t="str"/>
      <c r="EJ30" s="37" t="str"/>
      <c r="EK30" s="37" t="str"/>
      <c r="EL30" s="37" t="str"/>
      <c r="EM30" s="37" t="str"/>
    </row>
    <row r="31">
      <c r="B31" s="37" t="str"/>
      <c r="C31" s="37" t="str"/>
      <c r="D31" s="37" t="str"/>
      <c r="E31" s="37" t="str"/>
      <c r="F31" s="37" t="str"/>
      <c r="G31" s="37" t="str"/>
      <c r="H31" s="37" t="str"/>
      <c r="I31" s="37" t="str"/>
      <c r="J31" s="37" t="str"/>
      <c r="K31" s="37" t="str"/>
      <c r="L31" s="37" t="str"/>
      <c r="M31" s="37" t="str"/>
      <c r="N31" s="37" t="str"/>
      <c r="O31" s="37" t="str"/>
      <c r="P31" s="37" t="str"/>
      <c r="Q31" s="37" t="str"/>
      <c r="R31" s="37" t="str"/>
      <c r="S31" s="37" t="str"/>
      <c r="T31" s="37" t="str"/>
      <c r="U31" s="37" t="str"/>
      <c r="V31" s="37" t="str"/>
      <c r="W31" s="37" t="str"/>
      <c r="X31" s="37" t="str"/>
      <c r="Y31" s="37" t="str"/>
      <c r="Z31" s="37" t="str"/>
      <c r="AA31" s="37" t="str"/>
      <c r="AB31" s="37" t="str"/>
      <c r="AC31" s="37" t="str"/>
      <c r="AD31" s="37" t="str"/>
      <c r="AE31" s="37" t="str"/>
      <c r="AF31" s="37" t="str"/>
      <c r="AG31" s="37" t="str"/>
      <c r="AH31" s="37" t="str"/>
      <c r="AI31" s="37" t="str"/>
      <c r="AJ31" s="37" t="str"/>
      <c r="AK31" s="37" t="str"/>
      <c r="AL31" s="37" t="str"/>
      <c r="AM31" s="37" t="str"/>
      <c r="AN31" s="37" t="str"/>
      <c r="AO31" s="37" t="str"/>
      <c r="AP31" s="37" t="str"/>
      <c r="AQ31" s="37" t="str"/>
      <c r="AR31" s="37" t="str"/>
      <c r="AS31" s="37" t="str"/>
      <c r="AT31" s="37" t="str"/>
      <c r="AU31" s="37" t="str"/>
      <c r="AV31" s="37" t="str"/>
      <c r="AW31" s="37" t="str"/>
      <c r="AX31" s="37" t="str"/>
      <c r="AY31" s="37" t="str"/>
      <c r="AZ31" s="37" t="str"/>
      <c r="BA31" s="37" t="str"/>
      <c r="BB31" s="37" t="str"/>
      <c r="BC31" s="37" t="str"/>
      <c r="BD31" s="37" t="str"/>
      <c r="BE31" s="37" t="str"/>
      <c r="BF31" s="37" t="str"/>
      <c r="BG31" s="37" t="str"/>
      <c r="BH31" s="37" t="str"/>
      <c r="BI31" s="37" t="str"/>
      <c r="BJ31" s="37" t="str"/>
      <c r="BK31" s="37" t="str"/>
      <c r="BL31" s="37" t="str"/>
      <c r="BM31" s="37" t="str"/>
      <c r="BN31" s="37" t="str"/>
      <c r="BO31" s="37" t="str"/>
      <c r="BP31" s="37" t="str"/>
      <c r="BQ31" s="37" t="str"/>
      <c r="BR31" s="37" t="str"/>
      <c r="BS31" s="37" t="str"/>
      <c r="BT31" s="37" t="str"/>
      <c r="BU31" s="37" t="str"/>
      <c r="BV31" s="37" t="str"/>
      <c r="BW31" s="37" t="str"/>
      <c r="BX31" s="37" t="str"/>
      <c r="BY31" s="37" t="str"/>
      <c r="BZ31" s="37" t="str"/>
      <c r="CA31" s="37" t="str"/>
      <c r="CB31" s="37" t="str"/>
      <c r="CC31" s="37" t="str"/>
      <c r="CD31" s="37" t="str"/>
      <c r="CE31" s="37" t="str"/>
      <c r="CF31" s="37" t="str"/>
      <c r="CG31" s="37" t="str"/>
      <c r="CH31" s="37" t="str"/>
      <c r="CI31" s="37" t="str"/>
      <c r="CJ31" s="37" t="str"/>
      <c r="CK31" s="37" t="str"/>
      <c r="CL31" s="37" t="str"/>
      <c r="CM31" s="37" t="str"/>
      <c r="CN31" s="37" t="str"/>
      <c r="CO31" s="37" t="str"/>
      <c r="CP31" s="37" t="str"/>
      <c r="CQ31" s="37" t="str"/>
      <c r="CR31" s="37" t="str"/>
      <c r="CS31" s="37" t="str"/>
      <c r="CT31" s="37" t="str"/>
      <c r="CU31" s="37" t="str"/>
      <c r="CV31" s="37" t="str"/>
      <c r="CW31" s="37" t="str"/>
      <c r="CX31" s="37" t="str"/>
      <c r="CY31" s="37" t="str"/>
      <c r="CZ31" s="37" t="str"/>
      <c r="DA31" s="37" t="str"/>
      <c r="DB31" s="37" t="str"/>
      <c r="DC31" s="37" t="str"/>
      <c r="DD31" s="37" t="str"/>
      <c r="DE31" s="37" t="str"/>
      <c r="DF31" s="37" t="str"/>
      <c r="DG31" s="37" t="str"/>
      <c r="DH31" s="37" t="str"/>
      <c r="DI31" s="37" t="str"/>
      <c r="DJ31" s="37" t="str"/>
      <c r="DK31" s="37" t="str"/>
      <c r="DL31" s="37" t="str"/>
      <c r="DM31" s="37" t="str"/>
      <c r="DN31" s="37" t="str"/>
      <c r="DO31" s="37" t="str"/>
      <c r="DP31" s="37" t="str"/>
      <c r="DQ31" s="37" t="str"/>
      <c r="DR31" s="37" t="str"/>
      <c r="DS31" s="37" t="str"/>
      <c r="DT31" s="37" t="str"/>
      <c r="DU31" s="37" t="str"/>
      <c r="DV31" s="37" t="str"/>
      <c r="DW31" s="37" t="str"/>
      <c r="DX31" s="37" t="str"/>
      <c r="DY31" s="37" t="str"/>
      <c r="DZ31" s="37" t="str"/>
      <c r="EA31" s="37" t="str"/>
      <c r="EB31" s="37" t="str"/>
      <c r="EC31" s="37" t="str"/>
      <c r="ED31" s="37" t="str"/>
      <c r="EE31" s="37" t="str"/>
      <c r="EF31" s="37" t="str"/>
      <c r="EG31" s="37" t="str"/>
      <c r="EH31" s="37" t="str"/>
      <c r="EI31" s="37" t="str"/>
      <c r="EJ31" s="37" t="str"/>
      <c r="EK31" s="37" t="str"/>
      <c r="EL31" s="37" t="str"/>
      <c r="EM31" s="37" t="str"/>
    </row>
    <row r="32">
      <c r="B32" s="37" t="str"/>
      <c r="C32" s="37" t="str"/>
      <c r="D32" s="37" t="str"/>
      <c r="E32" s="37" t="str"/>
      <c r="F32" s="37" t="str"/>
      <c r="G32" s="37" t="str"/>
      <c r="H32" s="37" t="str"/>
      <c r="I32" s="37" t="str"/>
      <c r="J32" s="37" t="str"/>
      <c r="K32" s="37" t="str"/>
      <c r="L32" s="37" t="str"/>
      <c r="M32" s="37" t="str"/>
      <c r="N32" s="37" t="str"/>
      <c r="O32" s="37" t="str"/>
      <c r="P32" s="37" t="str"/>
      <c r="Q32" s="37" t="str"/>
      <c r="R32" s="37" t="str"/>
      <c r="S32" s="37" t="str"/>
      <c r="T32" s="37" t="str"/>
      <c r="U32" s="37" t="str"/>
      <c r="V32" s="37" t="str"/>
      <c r="W32" s="37" t="str"/>
      <c r="X32" s="37" t="str"/>
      <c r="Y32" s="37" t="str"/>
      <c r="Z32" s="37" t="str"/>
      <c r="AA32" s="37" t="str"/>
      <c r="AB32" s="37" t="str"/>
      <c r="AC32" s="37" t="str"/>
      <c r="AD32" s="37" t="str"/>
      <c r="AE32" s="37" t="str"/>
      <c r="AF32" s="37" t="str"/>
      <c r="AG32" s="37" t="str"/>
      <c r="AH32" s="37" t="str"/>
      <c r="AI32" s="37" t="str"/>
      <c r="AJ32" s="37" t="str"/>
      <c r="AK32" s="37" t="str"/>
      <c r="AL32" s="37" t="str"/>
      <c r="AM32" s="37" t="str"/>
      <c r="AN32" s="37" t="str"/>
      <c r="AO32" s="37" t="str"/>
      <c r="AP32" s="37" t="str"/>
      <c r="AQ32" s="37" t="str"/>
      <c r="AR32" s="37" t="str"/>
      <c r="AS32" s="37" t="str"/>
      <c r="AT32" s="37" t="str"/>
      <c r="AU32" s="37" t="str"/>
      <c r="AV32" s="37" t="str"/>
      <c r="AW32" s="37" t="str"/>
      <c r="AX32" s="37" t="str"/>
      <c r="AY32" s="37" t="str"/>
      <c r="AZ32" s="37" t="str"/>
      <c r="BA32" s="37" t="str"/>
      <c r="BB32" s="37" t="str"/>
      <c r="BC32" s="37" t="str"/>
      <c r="BD32" s="37" t="str"/>
      <c r="BE32" s="37" t="str"/>
      <c r="BF32" s="37" t="str"/>
      <c r="BG32" s="37" t="str"/>
      <c r="BH32" s="37" t="str"/>
      <c r="BI32" s="37" t="str"/>
      <c r="BJ32" s="37" t="str"/>
      <c r="BK32" s="37" t="str"/>
      <c r="BL32" s="37" t="str"/>
      <c r="BM32" s="37" t="str"/>
      <c r="BN32" s="37" t="str"/>
      <c r="BO32" s="37" t="str"/>
      <c r="BP32" s="37" t="str"/>
      <c r="BQ32" s="37" t="str"/>
      <c r="BR32" s="37" t="str"/>
      <c r="BS32" s="37" t="str"/>
      <c r="BT32" s="37" t="str"/>
      <c r="BU32" s="37" t="str"/>
      <c r="BV32" s="37" t="str"/>
      <c r="BW32" s="37" t="str"/>
      <c r="BX32" s="37" t="str"/>
      <c r="BY32" s="37" t="str"/>
      <c r="BZ32" s="37" t="str"/>
      <c r="CA32" s="37" t="str"/>
      <c r="CB32" s="37" t="str"/>
      <c r="CC32" s="37" t="str"/>
      <c r="CD32" s="37" t="str"/>
      <c r="CE32" s="37" t="str"/>
      <c r="CF32" s="37" t="str"/>
      <c r="CG32" s="37" t="str"/>
      <c r="CH32" s="37" t="str"/>
      <c r="CI32" s="37" t="str"/>
      <c r="CJ32" s="37" t="str"/>
      <c r="CK32" s="37" t="str"/>
      <c r="CL32" s="37" t="str"/>
      <c r="CM32" s="37" t="str"/>
      <c r="CN32" s="37" t="str"/>
      <c r="CO32" s="37" t="str"/>
      <c r="CP32" s="37" t="str"/>
      <c r="CQ32" s="37" t="str"/>
      <c r="CR32" s="37" t="str"/>
      <c r="CS32" s="37" t="str"/>
      <c r="CT32" s="37" t="str"/>
      <c r="CU32" s="37" t="str"/>
      <c r="CV32" s="37" t="str"/>
      <c r="CW32" s="37" t="str"/>
      <c r="CX32" s="37" t="str"/>
      <c r="CY32" s="37" t="str"/>
      <c r="CZ32" s="37" t="str"/>
      <c r="DA32" s="37" t="str"/>
      <c r="DB32" s="37" t="str"/>
      <c r="DC32" s="37" t="str"/>
      <c r="DD32" s="37" t="str"/>
      <c r="DE32" s="37" t="str"/>
      <c r="DF32" s="37" t="str"/>
      <c r="DG32" s="37" t="str"/>
      <c r="DH32" s="37" t="str"/>
      <c r="DI32" s="37" t="str"/>
      <c r="DJ32" s="37" t="str"/>
      <c r="DK32" s="37" t="str"/>
      <c r="DL32" s="37" t="str"/>
      <c r="DM32" s="37" t="str"/>
      <c r="DN32" s="37" t="str"/>
      <c r="DO32" s="37" t="str"/>
      <c r="DP32" s="37" t="str"/>
      <c r="DQ32" s="37" t="str"/>
      <c r="DR32" s="37" t="str"/>
      <c r="DS32" s="37" t="str"/>
      <c r="DT32" s="37" t="str"/>
      <c r="DU32" s="37" t="str"/>
      <c r="DV32" s="37" t="str"/>
      <c r="DW32" s="37" t="str"/>
      <c r="DX32" s="37" t="str"/>
      <c r="DY32" s="37" t="str"/>
      <c r="DZ32" s="37" t="str"/>
      <c r="EA32" s="37" t="str"/>
      <c r="EB32" s="37" t="str"/>
      <c r="EC32" s="37" t="str"/>
      <c r="ED32" s="37" t="str"/>
      <c r="EE32" s="37" t="str"/>
      <c r="EF32" s="37" t="str"/>
      <c r="EG32" s="37" t="str"/>
      <c r="EH32" s="37" t="str"/>
      <c r="EI32" s="37" t="str"/>
      <c r="EJ32" s="37" t="str"/>
      <c r="EK32" s="37" t="str"/>
      <c r="EL32" s="37" t="str"/>
      <c r="EM32" s="37" t="str"/>
    </row>
    <row r="33">
      <c r="B33" s="37" t="str"/>
      <c r="C33" s="37" t="str"/>
      <c r="D33" s="37" t="str"/>
      <c r="E33" s="37" t="str"/>
      <c r="F33" s="37" t="str"/>
      <c r="G33" s="37" t="str"/>
      <c r="H33" s="37" t="str"/>
      <c r="I33" s="37" t="str"/>
      <c r="J33" s="37" t="str"/>
      <c r="K33" s="37" t="str"/>
      <c r="L33" s="37" t="str"/>
      <c r="M33" s="37" t="str"/>
      <c r="N33" s="37" t="str"/>
      <c r="O33" s="37" t="str"/>
      <c r="P33" s="37" t="str"/>
      <c r="Q33" s="37" t="str"/>
      <c r="R33" s="37" t="str"/>
      <c r="S33" s="37" t="str"/>
      <c r="T33" s="37" t="str"/>
      <c r="U33" s="37" t="str"/>
      <c r="V33" s="37" t="str"/>
      <c r="W33" s="37" t="str"/>
      <c r="X33" s="37" t="str"/>
      <c r="Y33" s="37" t="str"/>
      <c r="Z33" s="37" t="str"/>
      <c r="AA33" s="37" t="str"/>
      <c r="AB33" s="37" t="str"/>
      <c r="AC33" s="37" t="str"/>
      <c r="AD33" s="37" t="str"/>
      <c r="AE33" s="37" t="str"/>
      <c r="AF33" s="37" t="str"/>
      <c r="AG33" s="37" t="str"/>
      <c r="AH33" s="37" t="str"/>
      <c r="AI33" s="37" t="str"/>
      <c r="AJ33" s="37" t="str"/>
      <c r="AK33" s="37" t="str"/>
      <c r="AL33" s="37" t="str"/>
      <c r="AM33" s="37" t="str"/>
      <c r="AN33" s="37" t="str"/>
      <c r="AO33" s="37" t="str"/>
      <c r="AP33" s="37" t="str"/>
      <c r="AQ33" s="37" t="str"/>
      <c r="AR33" s="37" t="str"/>
      <c r="AS33" s="37" t="str"/>
      <c r="AT33" s="37" t="str"/>
      <c r="AU33" s="37" t="str"/>
      <c r="AV33" s="37" t="str"/>
      <c r="AW33" s="37" t="str"/>
      <c r="AX33" s="37" t="str"/>
      <c r="AY33" s="37" t="str"/>
      <c r="AZ33" s="37" t="str"/>
      <c r="BA33" s="37" t="str"/>
      <c r="BB33" s="37" t="str"/>
      <c r="BC33" s="37" t="str"/>
      <c r="BD33" s="37" t="str"/>
      <c r="BE33" s="37" t="str"/>
      <c r="BF33" s="37" t="str"/>
      <c r="BG33" s="37" t="str"/>
      <c r="BH33" s="37" t="str"/>
      <c r="BI33" s="37" t="str"/>
      <c r="BJ33" s="37" t="str"/>
      <c r="BK33" s="37" t="str"/>
      <c r="BL33" s="37" t="str"/>
      <c r="BM33" s="37" t="str"/>
      <c r="BN33" s="37" t="str"/>
      <c r="BO33" s="37" t="str"/>
      <c r="BP33" s="37" t="str"/>
      <c r="BQ33" s="37" t="str"/>
      <c r="BR33" s="37" t="str"/>
      <c r="BS33" s="37" t="str"/>
      <c r="BT33" s="37" t="str"/>
      <c r="BU33" s="37" t="str"/>
      <c r="BV33" s="37" t="str"/>
      <c r="BW33" s="37" t="str"/>
      <c r="BX33" s="37" t="str"/>
      <c r="BY33" s="37" t="str"/>
      <c r="BZ33" s="37" t="str"/>
      <c r="CA33" s="37" t="str"/>
      <c r="CB33" s="37" t="str"/>
      <c r="CC33" s="37" t="str"/>
      <c r="CD33" s="37" t="str"/>
      <c r="CE33" s="37" t="str"/>
      <c r="CF33" s="37" t="str"/>
      <c r="CG33" s="37" t="str"/>
      <c r="CH33" s="37" t="str"/>
      <c r="CI33" s="37" t="str"/>
      <c r="CJ33" s="37" t="str"/>
      <c r="CK33" s="37" t="str"/>
      <c r="CL33" s="37" t="str"/>
      <c r="CM33" s="37" t="str"/>
      <c r="CN33" s="37" t="str"/>
      <c r="CO33" s="37" t="str"/>
      <c r="CP33" s="37" t="str"/>
      <c r="CQ33" s="37" t="str"/>
      <c r="CR33" s="37" t="str"/>
      <c r="CS33" s="37" t="str"/>
      <c r="CT33" s="37" t="str"/>
      <c r="CU33" s="37" t="str"/>
      <c r="CV33" s="37" t="str"/>
      <c r="CW33" s="37" t="str"/>
      <c r="CX33" s="37" t="str"/>
      <c r="CY33" s="37" t="str"/>
      <c r="CZ33" s="37" t="str"/>
      <c r="DA33" s="37" t="str"/>
      <c r="DB33" s="37" t="str"/>
      <c r="DC33" s="37" t="str"/>
      <c r="DD33" s="37" t="str"/>
      <c r="DE33" s="37" t="str"/>
      <c r="DF33" s="37" t="str"/>
      <c r="DG33" s="37" t="str"/>
      <c r="DH33" s="37" t="str"/>
      <c r="DI33" s="37" t="str"/>
      <c r="DJ33" s="37" t="str"/>
      <c r="DK33" s="37" t="str"/>
      <c r="DL33" s="37" t="str"/>
      <c r="DM33" s="37" t="str"/>
      <c r="DN33" s="37" t="str"/>
      <c r="DO33" s="37" t="str"/>
      <c r="DP33" s="37" t="str"/>
      <c r="DQ33" s="37" t="str"/>
      <c r="DR33" s="37" t="str"/>
      <c r="DS33" s="37" t="str"/>
      <c r="DT33" s="37" t="str"/>
      <c r="DU33" s="37" t="str"/>
      <c r="DV33" s="37" t="str"/>
      <c r="DW33" s="37" t="str"/>
      <c r="DX33" s="37" t="str"/>
      <c r="DY33" s="37" t="str"/>
      <c r="DZ33" s="37" t="str"/>
      <c r="EA33" s="37" t="str"/>
      <c r="EB33" s="37" t="str"/>
      <c r="EC33" s="37" t="str"/>
      <c r="ED33" s="37" t="str"/>
      <c r="EE33" s="37" t="str"/>
      <c r="EF33" s="37" t="str"/>
      <c r="EG33" s="37" t="str"/>
      <c r="EH33" s="37" t="str"/>
      <c r="EI33" s="37" t="str"/>
      <c r="EJ33" s="37" t="str"/>
      <c r="EK33" s="37" t="str"/>
      <c r="EL33" s="37" t="str"/>
      <c r="EM33" s="37" t="str"/>
    </row>
    <row r="34">
      <c r="B34" s="37" t="str"/>
      <c r="C34" s="37" t="str"/>
      <c r="D34" s="37" t="str"/>
      <c r="E34" s="37" t="str"/>
      <c r="F34" s="37" t="str"/>
      <c r="G34" s="37" t="str"/>
      <c r="H34" s="37" t="str"/>
      <c r="I34" s="37" t="str"/>
      <c r="J34" s="37" t="str"/>
      <c r="K34" s="37" t="str"/>
      <c r="L34" s="37" t="str"/>
      <c r="M34" s="37" t="str"/>
      <c r="N34" s="37" t="str"/>
      <c r="O34" s="37" t="str"/>
      <c r="P34" s="37" t="str"/>
      <c r="Q34" s="37" t="str"/>
      <c r="R34" s="37" t="str"/>
      <c r="S34" s="37" t="str"/>
      <c r="T34" s="37" t="str"/>
      <c r="U34" s="37" t="str"/>
      <c r="V34" s="37" t="str"/>
      <c r="W34" s="37" t="str"/>
      <c r="X34" s="37" t="str"/>
      <c r="Y34" s="37" t="str"/>
      <c r="Z34" s="37" t="str"/>
      <c r="AA34" s="37" t="str"/>
      <c r="AB34" s="37" t="str"/>
      <c r="AC34" s="37" t="str"/>
      <c r="AD34" s="37" t="str"/>
      <c r="AE34" s="37" t="str"/>
      <c r="AF34" s="37" t="str"/>
      <c r="AG34" s="37" t="str"/>
      <c r="AH34" s="37" t="str"/>
      <c r="AI34" s="37" t="str"/>
      <c r="AJ34" s="37" t="str"/>
      <c r="AK34" s="37" t="str"/>
      <c r="AL34" s="37" t="str"/>
      <c r="AM34" s="37" t="str"/>
      <c r="AN34" s="37" t="str"/>
      <c r="AO34" s="37" t="str"/>
      <c r="AP34" s="37" t="str"/>
      <c r="AQ34" s="37" t="str"/>
      <c r="AR34" s="37" t="str"/>
      <c r="AS34" s="37" t="str"/>
      <c r="AT34" s="37" t="str"/>
      <c r="AU34" s="37" t="str"/>
      <c r="AV34" s="37" t="str"/>
      <c r="AW34" s="37" t="str"/>
      <c r="AX34" s="37" t="str"/>
      <c r="AY34" s="37" t="str"/>
      <c r="AZ34" s="37" t="str"/>
      <c r="BA34" s="37" t="str"/>
      <c r="BB34" s="37" t="str"/>
      <c r="BC34" s="37" t="str"/>
      <c r="BD34" s="37" t="str"/>
      <c r="BE34" s="37" t="str"/>
      <c r="BF34" s="37" t="str"/>
      <c r="BG34" s="37" t="str"/>
      <c r="BH34" s="37" t="str"/>
      <c r="BI34" s="37" t="str"/>
      <c r="BJ34" s="37" t="str"/>
      <c r="BK34" s="37" t="str"/>
      <c r="BL34" s="37" t="str"/>
      <c r="BM34" s="37" t="str"/>
      <c r="BN34" s="37" t="str"/>
      <c r="BO34" s="37" t="str"/>
      <c r="BP34" s="37" t="str"/>
      <c r="BQ34" s="37" t="str"/>
      <c r="BR34" s="37" t="str"/>
      <c r="BS34" s="37" t="str"/>
      <c r="BT34" s="37" t="str"/>
      <c r="BU34" s="37" t="str"/>
      <c r="BV34" s="37" t="str"/>
      <c r="BW34" s="37" t="str"/>
      <c r="BX34" s="37" t="str"/>
      <c r="BY34" s="37" t="str"/>
      <c r="BZ34" s="37" t="str"/>
      <c r="CA34" s="37" t="str"/>
      <c r="CB34" s="37" t="str"/>
      <c r="CC34" s="37" t="str"/>
      <c r="CD34" s="37" t="str"/>
      <c r="CE34" s="37" t="str"/>
      <c r="CF34" s="37" t="str"/>
      <c r="CG34" s="37" t="str"/>
      <c r="CH34" s="37" t="str"/>
      <c r="CI34" s="37" t="str"/>
      <c r="CJ34" s="37" t="str"/>
      <c r="CK34" s="37" t="str"/>
      <c r="CL34" s="37" t="str"/>
      <c r="CM34" s="37" t="str"/>
      <c r="CN34" s="37" t="str"/>
      <c r="CO34" s="37" t="str"/>
      <c r="CP34" s="37" t="str"/>
      <c r="CQ34" s="37" t="str"/>
      <c r="CR34" s="37" t="str"/>
      <c r="CS34" s="37" t="str"/>
      <c r="CT34" s="37" t="str"/>
      <c r="CU34" s="37" t="str"/>
      <c r="CV34" s="37" t="str"/>
      <c r="CW34" s="37" t="str"/>
      <c r="CX34" s="37" t="str"/>
      <c r="CY34" s="37" t="str"/>
      <c r="CZ34" s="37" t="str"/>
      <c r="DA34" s="37" t="str"/>
      <c r="DB34" s="37" t="str"/>
      <c r="DC34" s="37" t="str"/>
      <c r="DD34" s="37" t="str"/>
      <c r="DE34" s="37" t="str"/>
      <c r="DF34" s="37" t="str"/>
      <c r="DG34" s="37" t="str"/>
      <c r="DH34" s="37" t="str"/>
      <c r="DI34" s="37" t="str"/>
      <c r="DJ34" s="37" t="str"/>
      <c r="DK34" s="37" t="str"/>
      <c r="DL34" s="37" t="str"/>
      <c r="DM34" s="37" t="str"/>
      <c r="DN34" s="37" t="str"/>
      <c r="DO34" s="37" t="str"/>
      <c r="DP34" s="37" t="str"/>
      <c r="DQ34" s="37" t="str"/>
      <c r="DR34" s="37" t="str"/>
      <c r="DS34" s="37" t="str"/>
      <c r="DT34" s="37" t="str"/>
      <c r="DU34" s="37" t="str"/>
      <c r="DV34" s="37" t="str"/>
      <c r="DW34" s="37" t="str"/>
      <c r="DX34" s="37" t="str"/>
      <c r="DY34" s="37" t="str"/>
      <c r="DZ34" s="37" t="str"/>
      <c r="EA34" s="37" t="str"/>
      <c r="EB34" s="37" t="str"/>
      <c r="EC34" s="37" t="str"/>
      <c r="ED34" s="37" t="str"/>
      <c r="EE34" s="37" t="str"/>
      <c r="EF34" s="37" t="str"/>
      <c r="EG34" s="37" t="str"/>
      <c r="EH34" s="37" t="str"/>
      <c r="EI34" s="37" t="str"/>
      <c r="EJ34" s="37" t="str"/>
      <c r="EK34" s="37" t="str"/>
      <c r="EL34" s="37" t="str"/>
      <c r="EM34" s="37" t="str"/>
    </row>
    <row r="35">
      <c r="B35" s="37" t="str"/>
      <c r="C35" s="37" t="str"/>
      <c r="D35" s="37" t="str"/>
      <c r="E35" s="37" t="str"/>
      <c r="F35" s="37" t="str"/>
      <c r="G35" s="37" t="str"/>
      <c r="H35" s="37" t="str"/>
      <c r="I35" s="37" t="str"/>
      <c r="J35" s="37" t="str"/>
      <c r="K35" s="37" t="str"/>
      <c r="L35" s="37" t="str"/>
      <c r="M35" s="37" t="str"/>
      <c r="N35" s="37" t="str"/>
      <c r="O35" s="37" t="str"/>
      <c r="P35" s="37" t="str"/>
      <c r="Q35" s="37" t="str"/>
      <c r="R35" s="37" t="str"/>
      <c r="S35" s="37" t="str"/>
      <c r="T35" s="37" t="str"/>
      <c r="U35" s="37" t="str"/>
      <c r="V35" s="37" t="str"/>
      <c r="W35" s="37" t="str"/>
      <c r="X35" s="37" t="str"/>
      <c r="Y35" s="37" t="str"/>
      <c r="Z35" s="37" t="str"/>
      <c r="AA35" s="37" t="str"/>
      <c r="AB35" s="37" t="str"/>
      <c r="AC35" s="37" t="str"/>
      <c r="AD35" s="37" t="str"/>
      <c r="AE35" s="37" t="str"/>
      <c r="AF35" s="37" t="str"/>
      <c r="AG35" s="37" t="str"/>
      <c r="AH35" s="37" t="str"/>
      <c r="AI35" s="37" t="str"/>
      <c r="AJ35" s="37" t="str"/>
      <c r="AK35" s="37" t="str"/>
      <c r="AL35" s="37" t="str"/>
      <c r="AM35" s="37" t="str"/>
      <c r="AN35" s="37" t="str"/>
      <c r="AO35" s="37" t="str"/>
      <c r="AP35" s="37" t="str"/>
      <c r="AQ35" s="37" t="str"/>
      <c r="AR35" s="37" t="str"/>
      <c r="AS35" s="37" t="str"/>
      <c r="AT35" s="37" t="str"/>
      <c r="AU35" s="37" t="str"/>
      <c r="AV35" s="37" t="str"/>
      <c r="AW35" s="37" t="str"/>
      <c r="AX35" s="37" t="str"/>
      <c r="AY35" s="37" t="str"/>
      <c r="AZ35" s="37" t="str"/>
      <c r="BA35" s="37" t="str"/>
      <c r="BB35" s="37" t="str"/>
      <c r="BC35" s="37" t="str"/>
      <c r="BD35" s="37" t="str"/>
      <c r="BE35" s="37" t="str"/>
      <c r="BF35" s="37" t="str"/>
      <c r="BG35" s="37" t="str"/>
      <c r="BH35" s="37" t="str"/>
      <c r="BI35" s="37" t="str"/>
      <c r="BJ35" s="37" t="str"/>
      <c r="BK35" s="37" t="str"/>
      <c r="BL35" s="37" t="str"/>
      <c r="BM35" s="37" t="str"/>
      <c r="BN35" s="37" t="str"/>
      <c r="BO35" s="37" t="str"/>
      <c r="BP35" s="37" t="str"/>
      <c r="BQ35" s="37" t="str"/>
      <c r="BR35" s="37" t="str"/>
      <c r="BS35" s="37" t="str"/>
      <c r="BT35" s="37" t="str"/>
      <c r="BU35" s="37" t="str"/>
      <c r="BV35" s="37" t="str"/>
      <c r="BW35" s="37" t="str"/>
      <c r="BX35" s="37" t="str"/>
      <c r="BY35" s="37" t="str"/>
      <c r="BZ35" s="37" t="str"/>
      <c r="CA35" s="37" t="str"/>
      <c r="CB35" s="37" t="str"/>
      <c r="CC35" s="37" t="str"/>
      <c r="CD35" s="37" t="str"/>
      <c r="CE35" s="37" t="str"/>
      <c r="CF35" s="37" t="str"/>
      <c r="CG35" s="37" t="str"/>
      <c r="CH35" s="37" t="str"/>
      <c r="CI35" s="37" t="str"/>
      <c r="CJ35" s="37" t="str"/>
      <c r="CK35" s="37" t="str"/>
      <c r="CL35" s="37" t="str"/>
      <c r="CM35" s="37" t="str"/>
      <c r="CN35" s="37" t="str"/>
      <c r="CO35" s="37" t="str"/>
      <c r="CP35" s="37" t="str"/>
      <c r="CQ35" s="37" t="str"/>
      <c r="CR35" s="37" t="str"/>
      <c r="CS35" s="37" t="str"/>
      <c r="CT35" s="37" t="str"/>
      <c r="CU35" s="37" t="str"/>
      <c r="CV35" s="37" t="str"/>
      <c r="CW35" s="37" t="str"/>
      <c r="CX35" s="37" t="str"/>
      <c r="CY35" s="37" t="str"/>
      <c r="CZ35" s="37" t="str"/>
      <c r="DA35" s="37" t="str"/>
      <c r="DB35" s="37" t="str"/>
      <c r="DC35" s="37" t="str"/>
      <c r="DD35" s="37" t="str"/>
      <c r="DE35" s="37" t="str"/>
      <c r="DF35" s="37" t="str"/>
      <c r="DG35" s="37" t="str"/>
      <c r="DH35" s="37" t="str"/>
      <c r="DI35" s="37" t="str"/>
      <c r="DJ35" s="37" t="str"/>
      <c r="DK35" s="37" t="str"/>
      <c r="DL35" s="37" t="str"/>
      <c r="DM35" s="37" t="str"/>
      <c r="DN35" s="37" t="str"/>
      <c r="DO35" s="37" t="str"/>
      <c r="DP35" s="37" t="str"/>
      <c r="DQ35" s="37" t="str"/>
      <c r="DR35" s="37" t="str"/>
      <c r="DS35" s="37" t="str"/>
      <c r="DT35" s="37" t="str"/>
      <c r="DU35" s="37" t="str"/>
      <c r="DV35" s="37" t="str"/>
      <c r="DW35" s="37" t="str"/>
      <c r="DX35" s="37" t="str"/>
      <c r="DY35" s="37" t="str"/>
      <c r="DZ35" s="37" t="str"/>
      <c r="EA35" s="37" t="str"/>
      <c r="EB35" s="37" t="str"/>
      <c r="EC35" s="37" t="str"/>
      <c r="ED35" s="37" t="str"/>
      <c r="EE35" s="37" t="str"/>
      <c r="EF35" s="37" t="str"/>
      <c r="EG35" s="37" t="str"/>
      <c r="EH35" s="37" t="str"/>
      <c r="EI35" s="37" t="str"/>
      <c r="EJ35" s="37" t="str"/>
      <c r="EK35" s="37" t="str"/>
      <c r="EL35" s="37" t="str"/>
      <c r="EM35" s="37" t="str"/>
    </row>
    <row r="36">
      <c r="B36" s="37" t="str"/>
      <c r="C36" s="37" t="str"/>
      <c r="D36" s="37" t="str"/>
      <c r="E36" s="37" t="str"/>
      <c r="F36" s="37" t="str"/>
      <c r="G36" s="37" t="str"/>
      <c r="H36" s="37" t="str"/>
      <c r="I36" s="37" t="str"/>
      <c r="J36" s="37" t="str"/>
      <c r="K36" s="37" t="str"/>
      <c r="L36" s="37" t="str"/>
      <c r="M36" s="37" t="str"/>
      <c r="N36" s="37" t="str"/>
      <c r="O36" s="37" t="str"/>
      <c r="P36" s="37" t="str"/>
      <c r="Q36" s="37" t="str"/>
      <c r="R36" s="37" t="str"/>
      <c r="S36" s="37" t="str"/>
      <c r="T36" s="37" t="str"/>
      <c r="U36" s="37" t="str"/>
      <c r="V36" s="37" t="str"/>
      <c r="W36" s="37" t="str"/>
      <c r="X36" s="37" t="str"/>
      <c r="Y36" s="37" t="str"/>
      <c r="Z36" s="37" t="str"/>
      <c r="AA36" s="37" t="str"/>
      <c r="AB36" s="37" t="str"/>
      <c r="AC36" s="37" t="str"/>
      <c r="AD36" s="37" t="str"/>
      <c r="AE36" s="37" t="str"/>
      <c r="AF36" s="37" t="str"/>
      <c r="AG36" s="37" t="str"/>
      <c r="AH36" s="37" t="str"/>
      <c r="AI36" s="37" t="str"/>
      <c r="AJ36" s="37" t="str"/>
      <c r="AK36" s="37" t="str"/>
      <c r="AL36" s="37" t="str"/>
      <c r="AM36" s="37" t="str"/>
      <c r="AN36" s="37" t="str"/>
      <c r="AO36" s="37" t="str"/>
      <c r="AP36" s="37" t="str"/>
      <c r="AQ36" s="37" t="str"/>
      <c r="AR36" s="37" t="str"/>
      <c r="AS36" s="37" t="str"/>
      <c r="AT36" s="37" t="str"/>
      <c r="AU36" s="37" t="str"/>
      <c r="AV36" s="37" t="str"/>
      <c r="AW36" s="37" t="str"/>
      <c r="AX36" s="37" t="str"/>
      <c r="AY36" s="37" t="str"/>
      <c r="AZ36" s="37" t="str"/>
      <c r="BA36" s="37" t="str"/>
      <c r="BB36" s="37" t="str"/>
      <c r="BC36" s="37" t="str"/>
      <c r="BD36" s="37" t="str"/>
      <c r="BE36" s="37" t="str"/>
      <c r="BF36" s="37" t="str"/>
      <c r="BG36" s="37" t="str"/>
      <c r="BH36" s="37" t="str"/>
      <c r="BI36" s="37" t="str"/>
      <c r="BJ36" s="37" t="str"/>
      <c r="BK36" s="37" t="str"/>
      <c r="BL36" s="37" t="str"/>
      <c r="BM36" s="37" t="str"/>
      <c r="BN36" s="37" t="str"/>
      <c r="BO36" s="37" t="str"/>
      <c r="BP36" s="37" t="str"/>
      <c r="BQ36" s="37" t="str"/>
      <c r="BR36" s="37" t="str"/>
      <c r="BS36" s="37" t="str"/>
      <c r="BT36" s="37" t="str"/>
      <c r="BU36" s="37" t="str"/>
      <c r="BV36" s="37" t="str"/>
      <c r="BW36" s="37" t="str"/>
      <c r="BX36" s="37" t="str"/>
      <c r="BY36" s="37" t="str"/>
      <c r="BZ36" s="37" t="str"/>
      <c r="CA36" s="37" t="str"/>
      <c r="CB36" s="37" t="str"/>
      <c r="CC36" s="37" t="str"/>
      <c r="CD36" s="37" t="str"/>
      <c r="CE36" s="37" t="str"/>
      <c r="CF36" s="37" t="str"/>
      <c r="CG36" s="37" t="str"/>
      <c r="CH36" s="37" t="str"/>
      <c r="CI36" s="37" t="str"/>
      <c r="CJ36" s="37" t="str"/>
      <c r="CK36" s="37" t="str"/>
      <c r="CL36" s="37" t="str"/>
      <c r="CM36" s="37" t="str"/>
      <c r="CN36" s="37" t="str"/>
      <c r="CO36" s="37" t="str"/>
      <c r="CP36" s="37" t="str"/>
      <c r="CQ36" s="37" t="str"/>
      <c r="CR36" s="37" t="str"/>
      <c r="CS36" s="37" t="str"/>
      <c r="CT36" s="37" t="str"/>
      <c r="CU36" s="37" t="str"/>
      <c r="CV36" s="37" t="str"/>
      <c r="CW36" s="37" t="str"/>
      <c r="CX36" s="37" t="str"/>
      <c r="CY36" s="37" t="str"/>
      <c r="CZ36" s="37" t="str"/>
      <c r="DA36" s="37" t="str"/>
      <c r="DB36" s="37" t="str"/>
      <c r="DC36" s="37" t="str"/>
      <c r="DD36" s="37" t="str"/>
      <c r="DE36" s="37" t="str"/>
      <c r="DF36" s="37" t="str"/>
      <c r="DG36" s="37" t="str"/>
      <c r="DH36" s="37" t="str"/>
      <c r="DI36" s="37" t="str"/>
      <c r="DJ36" s="37" t="str"/>
      <c r="DK36" s="37" t="str"/>
      <c r="DL36" s="37" t="str"/>
      <c r="DM36" s="37" t="str"/>
      <c r="DN36" s="37" t="str"/>
      <c r="DO36" s="37" t="str"/>
      <c r="DP36" s="37" t="str"/>
      <c r="DQ36" s="37" t="str"/>
      <c r="DR36" s="37" t="str"/>
      <c r="DS36" s="37" t="str"/>
      <c r="DT36" s="37" t="str"/>
      <c r="DU36" s="37" t="str"/>
      <c r="DV36" s="37" t="str"/>
      <c r="DW36" s="37" t="str"/>
      <c r="DX36" s="37" t="str"/>
      <c r="DY36" s="37" t="str"/>
      <c r="DZ36" s="37" t="str"/>
      <c r="EA36" s="37" t="str"/>
      <c r="EB36" s="37" t="str"/>
      <c r="EC36" s="37" t="str"/>
      <c r="ED36" s="37" t="str"/>
      <c r="EE36" s="37" t="str"/>
      <c r="EF36" s="37" t="str"/>
      <c r="EG36" s="37" t="str"/>
      <c r="EH36" s="37" t="str"/>
      <c r="EI36" s="37" t="str"/>
      <c r="EJ36" s="37" t="str"/>
      <c r="EK36" s="37" t="str"/>
      <c r="EL36" s="37" t="str"/>
      <c r="EM36" s="37" t="str"/>
    </row>
    <row r="37">
      <c r="B37" s="37" t="str"/>
      <c r="C37" s="37" t="str"/>
      <c r="D37" s="37" t="str"/>
      <c r="E37" s="37" t="str"/>
      <c r="F37" s="37" t="str"/>
      <c r="G37" s="37" t="str"/>
      <c r="H37" s="37" t="str"/>
      <c r="I37" s="37" t="str"/>
      <c r="J37" s="37" t="str"/>
      <c r="K37" s="37" t="str"/>
      <c r="L37" s="37" t="str"/>
      <c r="M37" s="37" t="str"/>
      <c r="N37" s="37" t="str"/>
      <c r="O37" s="37" t="str"/>
      <c r="P37" s="37" t="str"/>
      <c r="Q37" s="37" t="str"/>
      <c r="R37" s="37" t="str"/>
      <c r="S37" s="37" t="str"/>
      <c r="T37" s="37" t="str"/>
      <c r="U37" s="37" t="str"/>
      <c r="V37" s="37" t="str"/>
      <c r="W37" s="37" t="str"/>
      <c r="X37" s="37" t="str"/>
      <c r="Y37" s="37" t="str"/>
      <c r="Z37" s="37" t="str"/>
      <c r="AA37" s="37" t="str"/>
      <c r="AB37" s="37" t="str"/>
      <c r="AC37" s="37" t="str"/>
      <c r="AD37" s="37" t="str"/>
      <c r="AE37" s="37" t="str"/>
      <c r="AF37" s="37" t="str"/>
      <c r="AG37" s="37" t="str"/>
      <c r="AH37" s="37" t="str"/>
      <c r="AI37" s="37" t="str"/>
      <c r="AJ37" s="37" t="str"/>
      <c r="AK37" s="37" t="str"/>
      <c r="AL37" s="37" t="str"/>
      <c r="AM37" s="37" t="str"/>
      <c r="AN37" s="37" t="str"/>
      <c r="AO37" s="37" t="str"/>
      <c r="AP37" s="37" t="str"/>
      <c r="AQ37" s="37" t="str"/>
      <c r="AR37" s="37" t="str"/>
      <c r="AS37" s="37" t="str"/>
      <c r="AT37" s="37" t="str"/>
      <c r="AU37" s="37" t="str"/>
      <c r="AV37" s="37" t="str"/>
      <c r="AW37" s="37" t="str"/>
      <c r="AX37" s="37" t="str"/>
      <c r="AY37" s="37" t="str"/>
      <c r="AZ37" s="37" t="str"/>
      <c r="BA37" s="37" t="str"/>
      <c r="BB37" s="37" t="str"/>
      <c r="BC37" s="37" t="str"/>
      <c r="BD37" s="37" t="str"/>
      <c r="BE37" s="37" t="str"/>
      <c r="BF37" s="37" t="str"/>
      <c r="BG37" s="37" t="str"/>
      <c r="BH37" s="37" t="str"/>
      <c r="BI37" s="37" t="str"/>
      <c r="BJ37" s="37" t="str"/>
      <c r="BK37" s="37" t="str"/>
      <c r="BL37" s="37" t="str"/>
      <c r="BM37" s="37" t="str"/>
      <c r="BN37" s="37" t="str"/>
      <c r="BO37" s="37" t="str"/>
      <c r="BP37" s="37" t="str"/>
      <c r="BQ37" s="37" t="str"/>
      <c r="BR37" s="37" t="str"/>
      <c r="BS37" s="37" t="str"/>
      <c r="BT37" s="37" t="str"/>
      <c r="BU37" s="37" t="str"/>
      <c r="BV37" s="37" t="str"/>
      <c r="BW37" s="37" t="str"/>
      <c r="BX37" s="37" t="str"/>
      <c r="BY37" s="37" t="str"/>
      <c r="BZ37" s="37" t="str"/>
      <c r="CA37" s="37" t="str"/>
      <c r="CB37" s="37" t="str"/>
      <c r="CC37" s="37" t="str"/>
      <c r="CD37" s="37" t="str"/>
      <c r="CE37" s="37" t="str"/>
      <c r="CF37" s="37" t="str"/>
      <c r="CG37" s="37" t="str"/>
      <c r="CH37" s="37" t="str"/>
      <c r="CI37" s="37" t="str"/>
      <c r="CJ37" s="37" t="str"/>
      <c r="CK37" s="37" t="str"/>
      <c r="CL37" s="37" t="str"/>
      <c r="CM37" s="37" t="str"/>
      <c r="CN37" s="37" t="str"/>
      <c r="CO37" s="37" t="str"/>
      <c r="CP37" s="37" t="str"/>
      <c r="CQ37" s="37" t="str"/>
      <c r="CR37" s="37" t="str"/>
      <c r="CS37" s="37" t="str"/>
      <c r="CT37" s="37" t="str"/>
      <c r="CU37" s="37" t="str"/>
      <c r="CV37" s="37" t="str"/>
      <c r="CW37" s="37" t="str"/>
      <c r="CX37" s="37" t="str"/>
      <c r="CY37" s="37" t="str"/>
      <c r="CZ37" s="37" t="str"/>
      <c r="DA37" s="37" t="str"/>
      <c r="DB37" s="37" t="str"/>
      <c r="DC37" s="37" t="str"/>
      <c r="DD37" s="37" t="str"/>
      <c r="DE37" s="37" t="str"/>
      <c r="DF37" s="37" t="str"/>
      <c r="DG37" s="37" t="str"/>
      <c r="DH37" s="37" t="str"/>
      <c r="DI37" s="37" t="str"/>
      <c r="DJ37" s="37" t="str"/>
      <c r="DK37" s="37" t="str"/>
      <c r="DL37" s="37" t="str"/>
      <c r="DM37" s="37" t="str"/>
      <c r="DN37" s="37" t="str"/>
      <c r="DO37" s="37" t="str"/>
      <c r="DP37" s="37" t="str"/>
      <c r="DQ37" s="37" t="str"/>
      <c r="DR37" s="37" t="str"/>
      <c r="DS37" s="37" t="str"/>
      <c r="DT37" s="37" t="str"/>
      <c r="DU37" s="37" t="str"/>
      <c r="DV37" s="37" t="str"/>
      <c r="DW37" s="37" t="str"/>
      <c r="DX37" s="37" t="str"/>
      <c r="DY37" s="37" t="str"/>
      <c r="DZ37" s="37" t="str"/>
      <c r="EA37" s="37" t="str"/>
      <c r="EB37" s="37" t="str"/>
      <c r="EC37" s="37" t="str"/>
      <c r="ED37" s="37" t="str"/>
      <c r="EE37" s="37" t="str"/>
      <c r="EF37" s="37" t="str"/>
      <c r="EG37" s="37" t="str"/>
      <c r="EH37" s="37" t="str"/>
      <c r="EI37" s="37" t="str"/>
      <c r="EJ37" s="37" t="str"/>
      <c r="EK37" s="37" t="str"/>
      <c r="EL37" s="37" t="str"/>
      <c r="EM37" s="37" t="str"/>
    </row>
    <row r="38">
      <c r="B38" s="37" t="str"/>
      <c r="C38" s="37" t="str"/>
      <c r="D38" s="37" t="str"/>
      <c r="E38" s="37" t="str"/>
      <c r="F38" s="37" t="str"/>
      <c r="G38" s="37" t="str"/>
      <c r="H38" s="37" t="str"/>
      <c r="I38" s="37" t="str"/>
      <c r="J38" s="37" t="str"/>
      <c r="K38" s="37" t="str"/>
      <c r="L38" s="37" t="str"/>
      <c r="M38" s="37" t="str"/>
      <c r="N38" s="37" t="str"/>
      <c r="O38" s="37" t="str"/>
      <c r="P38" s="37" t="str"/>
      <c r="Q38" s="37" t="str"/>
      <c r="R38" s="37" t="str"/>
      <c r="S38" s="37" t="str"/>
      <c r="T38" s="37" t="str"/>
      <c r="U38" s="37" t="str"/>
      <c r="V38" s="37" t="str"/>
      <c r="W38" s="37" t="str"/>
      <c r="X38" s="37" t="str"/>
      <c r="Y38" s="37" t="str"/>
      <c r="Z38" s="37" t="str"/>
      <c r="AA38" s="37" t="str"/>
      <c r="AB38" s="37" t="str"/>
      <c r="AC38" s="37" t="str"/>
      <c r="AD38" s="37" t="str"/>
      <c r="AE38" s="37" t="str"/>
      <c r="AF38" s="37" t="str"/>
      <c r="AG38" s="37" t="str"/>
      <c r="AH38" s="37" t="str"/>
      <c r="AI38" s="37" t="str"/>
      <c r="AJ38" s="37" t="str"/>
      <c r="AK38" s="37" t="str"/>
      <c r="AL38" s="37" t="str"/>
      <c r="AM38" s="37" t="str"/>
      <c r="AN38" s="37" t="str"/>
      <c r="AO38" s="37" t="str"/>
      <c r="AP38" s="37" t="str"/>
      <c r="AQ38" s="37" t="str"/>
      <c r="AR38" s="37" t="str"/>
      <c r="AS38" s="37" t="str"/>
      <c r="AT38" s="37" t="str"/>
      <c r="AU38" s="37" t="str"/>
      <c r="AV38" s="37" t="str"/>
      <c r="AW38" s="37" t="str"/>
      <c r="AX38" s="37" t="str"/>
      <c r="AY38" s="37" t="str"/>
      <c r="AZ38" s="37" t="str"/>
      <c r="BA38" s="37" t="str"/>
      <c r="BB38" s="37" t="str"/>
      <c r="BC38" s="37" t="str"/>
      <c r="BD38" s="37" t="str"/>
      <c r="BE38" s="37" t="str"/>
      <c r="BF38" s="37" t="str"/>
      <c r="BG38" s="37" t="str"/>
      <c r="BH38" s="37" t="str"/>
      <c r="BI38" s="37" t="str"/>
      <c r="BJ38" s="37" t="str"/>
      <c r="BK38" s="37" t="str"/>
      <c r="BL38" s="37" t="str"/>
      <c r="BM38" s="37" t="str"/>
      <c r="BN38" s="37" t="str"/>
      <c r="BO38" s="37" t="str"/>
      <c r="BP38" s="37" t="str"/>
      <c r="BQ38" s="37" t="str"/>
      <c r="BR38" s="37" t="str"/>
      <c r="BS38" s="37" t="str"/>
      <c r="BT38" s="37" t="str"/>
      <c r="BU38" s="37" t="str"/>
      <c r="BV38" s="37" t="str"/>
      <c r="BW38" s="37" t="str"/>
      <c r="BX38" s="37" t="str"/>
      <c r="BY38" s="37" t="str"/>
      <c r="BZ38" s="37" t="str"/>
      <c r="CA38" s="37" t="str"/>
      <c r="CB38" s="37" t="str"/>
      <c r="CC38" s="37" t="str"/>
      <c r="CD38" s="37" t="str"/>
      <c r="CE38" s="37" t="str"/>
      <c r="CF38" s="37" t="str"/>
      <c r="CG38" s="37" t="str"/>
      <c r="CH38" s="37" t="str"/>
      <c r="CI38" s="37" t="str"/>
      <c r="CJ38" s="37" t="str"/>
      <c r="CK38" s="37" t="str"/>
      <c r="CL38" s="37" t="str"/>
      <c r="CM38" s="37" t="str"/>
      <c r="CN38" s="37" t="str"/>
      <c r="CO38" s="37" t="str"/>
      <c r="CP38" s="37" t="str"/>
      <c r="CQ38" s="37" t="str"/>
      <c r="CR38" s="37" t="str"/>
      <c r="CS38" s="37" t="str"/>
      <c r="CT38" s="37" t="str"/>
      <c r="CU38" s="37" t="str"/>
      <c r="CV38" s="37" t="str"/>
      <c r="CW38" s="37" t="str"/>
      <c r="CX38" s="37" t="str"/>
      <c r="CY38" s="37" t="str"/>
      <c r="CZ38" s="37" t="str"/>
      <c r="DA38" s="37" t="str"/>
      <c r="DB38" s="37" t="str"/>
      <c r="DC38" s="37" t="str"/>
      <c r="DD38" s="37" t="str"/>
      <c r="DE38" s="37" t="str"/>
      <c r="DF38" s="37" t="str"/>
      <c r="DG38" s="37" t="str"/>
      <c r="DH38" s="37" t="str"/>
      <c r="DI38" s="37" t="str"/>
      <c r="DJ38" s="37" t="str"/>
      <c r="DK38" s="37" t="str"/>
      <c r="DL38" s="37" t="str"/>
      <c r="DM38" s="37" t="str"/>
      <c r="DN38" s="37" t="str"/>
      <c r="DO38" s="37" t="str"/>
      <c r="DP38" s="37" t="str"/>
      <c r="DQ38" s="37" t="str"/>
      <c r="DR38" s="37" t="str"/>
      <c r="DS38" s="37" t="str"/>
      <c r="DT38" s="37" t="str"/>
      <c r="DU38" s="37" t="str"/>
      <c r="DV38" s="37" t="str"/>
      <c r="DW38" s="37" t="str"/>
      <c r="DX38" s="37" t="str"/>
      <c r="DY38" s="37" t="str"/>
      <c r="DZ38" s="37" t="str"/>
      <c r="EA38" s="37" t="str"/>
      <c r="EB38" s="37" t="str"/>
      <c r="EC38" s="37" t="str"/>
      <c r="ED38" s="37" t="str"/>
      <c r="EE38" s="37" t="str"/>
      <c r="EF38" s="37" t="str"/>
      <c r="EG38" s="37" t="str"/>
      <c r="EH38" s="37" t="str"/>
      <c r="EI38" s="37" t="str"/>
      <c r="EJ38" s="37" t="str"/>
      <c r="EK38" s="37" t="str"/>
      <c r="EL38" s="37" t="str"/>
      <c r="EM38" s="37" t="str"/>
    </row>
    <row r="39">
      <c r="B39" s="37" t="str"/>
      <c r="C39" s="37" t="str"/>
      <c r="D39" s="37" t="str"/>
      <c r="E39" s="37" t="str"/>
      <c r="F39" s="37" t="str"/>
      <c r="G39" s="37" t="str"/>
      <c r="H39" s="37" t="str"/>
      <c r="I39" s="37" t="str"/>
      <c r="J39" s="37" t="str"/>
      <c r="K39" s="37" t="str"/>
      <c r="L39" s="37" t="str"/>
      <c r="M39" s="37" t="str"/>
      <c r="N39" s="37" t="str"/>
      <c r="O39" s="37" t="str"/>
      <c r="P39" s="37" t="str"/>
      <c r="Q39" s="37" t="str"/>
      <c r="R39" s="37" t="str"/>
      <c r="S39" s="37" t="str"/>
      <c r="T39" s="37" t="str"/>
      <c r="U39" s="37" t="str"/>
      <c r="V39" s="37" t="str"/>
      <c r="W39" s="37" t="str"/>
      <c r="X39" s="37" t="str"/>
      <c r="Y39" s="37" t="str"/>
      <c r="Z39" s="37" t="str"/>
      <c r="AA39" s="37" t="str"/>
      <c r="AB39" s="37" t="str"/>
      <c r="AC39" s="37" t="str"/>
      <c r="AD39" s="37" t="str"/>
      <c r="AE39" s="37" t="str"/>
      <c r="AF39" s="37" t="str"/>
      <c r="AG39" s="37" t="str"/>
      <c r="AH39" s="37" t="str"/>
      <c r="AI39" s="37" t="str"/>
      <c r="AJ39" s="37" t="str"/>
      <c r="AK39" s="37" t="str"/>
      <c r="AL39" s="37" t="str"/>
      <c r="AM39" s="37" t="str"/>
      <c r="AN39" s="37" t="str"/>
      <c r="AO39" s="37" t="str"/>
      <c r="AP39" s="37" t="str"/>
      <c r="AQ39" s="37" t="str"/>
      <c r="AR39" s="37" t="str"/>
      <c r="AS39" s="37" t="str"/>
      <c r="AT39" s="37" t="str"/>
      <c r="AU39" s="37" t="str"/>
      <c r="AV39" s="37" t="str"/>
      <c r="AW39" s="37" t="str"/>
      <c r="AX39" s="37" t="str"/>
      <c r="AY39" s="37" t="str"/>
      <c r="AZ39" s="37" t="str"/>
      <c r="BA39" s="37" t="str"/>
      <c r="BB39" s="37" t="str"/>
      <c r="BC39" s="37" t="str"/>
      <c r="BD39" s="37" t="str"/>
      <c r="BE39" s="37" t="str"/>
      <c r="BF39" s="37" t="str"/>
      <c r="BG39" s="37" t="str"/>
      <c r="BH39" s="37" t="str"/>
      <c r="BI39" s="37" t="str"/>
      <c r="BJ39" s="37" t="str"/>
      <c r="BK39" s="37" t="str"/>
      <c r="BL39" s="37" t="str"/>
      <c r="BM39" s="37" t="str"/>
      <c r="BN39" s="37" t="str"/>
      <c r="BO39" s="37" t="str"/>
      <c r="BP39" s="37" t="str"/>
      <c r="BQ39" s="37" t="str"/>
      <c r="BR39" s="37" t="str"/>
      <c r="BS39" s="37" t="str"/>
      <c r="BT39" s="37" t="str"/>
      <c r="BU39" s="37" t="str"/>
      <c r="BV39" s="37" t="str"/>
      <c r="BW39" s="37" t="str"/>
      <c r="BX39" s="37" t="str"/>
      <c r="BY39" s="37" t="str"/>
      <c r="BZ39" s="37" t="str"/>
      <c r="CA39" s="37" t="str"/>
      <c r="CB39" s="37" t="str"/>
      <c r="CC39" s="37" t="str"/>
      <c r="CD39" s="37" t="str"/>
      <c r="CE39" s="37" t="str"/>
      <c r="CF39" s="37" t="str"/>
      <c r="CG39" s="37" t="str"/>
      <c r="CH39" s="37" t="str"/>
      <c r="CI39" s="37" t="str"/>
      <c r="CJ39" s="37" t="str"/>
      <c r="CK39" s="37" t="str"/>
      <c r="CL39" s="37" t="str"/>
      <c r="CM39" s="37" t="str"/>
      <c r="CN39" s="37" t="str"/>
      <c r="CO39" s="37" t="str"/>
      <c r="CP39" s="37" t="str"/>
      <c r="CQ39" s="37" t="str"/>
      <c r="CR39" s="37" t="str"/>
      <c r="CS39" s="37" t="str"/>
      <c r="CT39" s="37" t="str"/>
      <c r="CU39" s="37" t="str"/>
      <c r="CV39" s="37" t="str"/>
      <c r="CW39" s="37" t="str"/>
      <c r="CX39" s="37" t="str"/>
      <c r="CY39" s="37" t="str"/>
      <c r="CZ39" s="37" t="str"/>
      <c r="DA39" s="37" t="str"/>
      <c r="DB39" s="37" t="str"/>
      <c r="DC39" s="37" t="str"/>
      <c r="DD39" s="37" t="str"/>
      <c r="DE39" s="37" t="str"/>
      <c r="DF39" s="37" t="str"/>
      <c r="DG39" s="37" t="str"/>
      <c r="DH39" s="37" t="str"/>
      <c r="DI39" s="37" t="str"/>
      <c r="DJ39" s="37" t="str"/>
      <c r="DK39" s="37" t="str"/>
      <c r="DL39" s="37" t="str"/>
      <c r="DM39" s="37" t="str"/>
      <c r="DN39" s="37" t="str"/>
      <c r="DO39" s="37" t="str"/>
      <c r="DP39" s="37" t="str"/>
      <c r="DQ39" s="37" t="str"/>
      <c r="DR39" s="37" t="str"/>
      <c r="DS39" s="37" t="str"/>
      <c r="DT39" s="37" t="str"/>
      <c r="DU39" s="37" t="str"/>
      <c r="DV39" s="37" t="str"/>
      <c r="DW39" s="37" t="str"/>
      <c r="DX39" s="37" t="str"/>
      <c r="DY39" s="37" t="str"/>
      <c r="DZ39" s="37" t="str"/>
      <c r="EA39" s="37" t="str"/>
      <c r="EB39" s="37" t="str"/>
      <c r="EC39" s="37" t="str"/>
      <c r="ED39" s="37" t="str"/>
      <c r="EE39" s="37" t="str"/>
      <c r="EF39" s="37" t="str"/>
      <c r="EG39" s="37" t="str"/>
      <c r="EH39" s="37" t="str"/>
      <c r="EI39" s="37" t="str"/>
      <c r="EJ39" s="37" t="str"/>
      <c r="EK39" s="37" t="str"/>
      <c r="EL39" s="37" t="str"/>
      <c r="EM39" s="37" t="str"/>
    </row>
    <row r="40">
      <c r="B40" s="37" t="str"/>
      <c r="C40" s="37" t="str"/>
      <c r="D40" s="37" t="str"/>
      <c r="E40" s="37" t="str"/>
      <c r="F40" s="37" t="str"/>
      <c r="G40" s="37" t="str"/>
      <c r="H40" s="37" t="str"/>
      <c r="I40" s="37" t="str"/>
      <c r="J40" s="37" t="str"/>
      <c r="K40" s="37" t="str"/>
      <c r="L40" s="37" t="str"/>
      <c r="M40" s="37" t="str"/>
      <c r="N40" s="37" t="str"/>
      <c r="O40" s="37" t="str"/>
      <c r="P40" s="37" t="str"/>
      <c r="Q40" s="37" t="str"/>
      <c r="R40" s="37" t="str"/>
      <c r="S40" s="37" t="str"/>
      <c r="T40" s="37" t="str"/>
      <c r="U40" s="37" t="str"/>
      <c r="V40" s="37" t="str"/>
      <c r="W40" s="37" t="str"/>
      <c r="X40" s="37" t="str"/>
      <c r="Y40" s="37" t="str"/>
      <c r="Z40" s="37" t="str"/>
      <c r="AA40" s="37" t="str"/>
      <c r="AB40" s="37" t="str"/>
      <c r="AC40" s="37" t="str"/>
      <c r="AD40" s="37" t="str"/>
      <c r="AE40" s="37" t="str"/>
      <c r="AF40" s="37" t="str"/>
      <c r="AG40" s="37" t="str"/>
      <c r="AH40" s="37" t="str"/>
      <c r="AI40" s="37" t="str"/>
      <c r="AJ40" s="37" t="str"/>
      <c r="AK40" s="37" t="str"/>
      <c r="AL40" s="37" t="str"/>
      <c r="AM40" s="37" t="str"/>
      <c r="AN40" s="37" t="str"/>
      <c r="AO40" s="37" t="str"/>
      <c r="AP40" s="37" t="str"/>
      <c r="AQ40" s="37" t="str"/>
      <c r="AR40" s="37" t="str"/>
      <c r="AS40" s="37" t="str"/>
      <c r="AT40" s="37" t="str"/>
      <c r="AU40" s="37" t="str"/>
      <c r="AV40" s="37" t="str"/>
      <c r="AW40" s="37" t="str"/>
      <c r="AX40" s="37" t="str"/>
      <c r="AY40" s="37" t="str"/>
      <c r="AZ40" s="37" t="str"/>
      <c r="BA40" s="37" t="str"/>
      <c r="BB40" s="37" t="str"/>
      <c r="BC40" s="37" t="str"/>
      <c r="BD40" s="37" t="str"/>
      <c r="BE40" s="37" t="str"/>
      <c r="BF40" s="37" t="str"/>
      <c r="BG40" s="37" t="str"/>
      <c r="BH40" s="37" t="str"/>
      <c r="BI40" s="37" t="str"/>
      <c r="BJ40" s="37" t="str"/>
      <c r="BK40" s="37" t="str"/>
      <c r="BL40" s="37" t="str"/>
      <c r="BM40" s="37" t="str"/>
      <c r="BN40" s="37" t="str"/>
      <c r="BO40" s="37" t="str"/>
      <c r="BP40" s="37" t="str"/>
      <c r="BQ40" s="37" t="str"/>
      <c r="BR40" s="37" t="str"/>
      <c r="BS40" s="37" t="str"/>
      <c r="BT40" s="37" t="str"/>
      <c r="BU40" s="37" t="str"/>
      <c r="BV40" s="37" t="str"/>
      <c r="BW40" s="37" t="str"/>
      <c r="BX40" s="37" t="str"/>
      <c r="BY40" s="37" t="str"/>
      <c r="BZ40" s="37" t="str"/>
      <c r="CA40" s="37" t="str"/>
      <c r="CB40" s="37" t="str"/>
      <c r="CC40" s="37" t="str"/>
      <c r="CD40" s="37" t="str"/>
      <c r="CE40" s="37" t="str"/>
      <c r="CF40" s="37" t="str"/>
      <c r="CG40" s="37" t="str"/>
      <c r="CH40" s="37" t="str"/>
      <c r="CI40" s="37" t="str"/>
      <c r="CJ40" s="37" t="str"/>
      <c r="CK40" s="37" t="str"/>
      <c r="CL40" s="37" t="str"/>
      <c r="CM40" s="37" t="str"/>
      <c r="CN40" s="37" t="str"/>
      <c r="CO40" s="37" t="str"/>
      <c r="CP40" s="37" t="str"/>
      <c r="CQ40" s="37" t="str"/>
      <c r="CR40" s="37" t="str"/>
      <c r="CS40" s="37" t="str"/>
      <c r="CT40" s="37" t="str"/>
      <c r="CU40" s="37" t="str"/>
      <c r="CV40" s="37" t="str"/>
      <c r="CW40" s="37" t="str"/>
      <c r="CX40" s="37" t="str"/>
      <c r="CY40" s="37" t="str"/>
      <c r="CZ40" s="37" t="str"/>
      <c r="DA40" s="37" t="str"/>
      <c r="DB40" s="37" t="str"/>
      <c r="DC40" s="37" t="str"/>
      <c r="DD40" s="37" t="str"/>
      <c r="DE40" s="37" t="str"/>
      <c r="DF40" s="37" t="str"/>
      <c r="DG40" s="37" t="str"/>
      <c r="DH40" s="37" t="str"/>
      <c r="DI40" s="37" t="str"/>
      <c r="DJ40" s="37" t="str"/>
      <c r="DK40" s="37" t="str"/>
      <c r="DL40" s="37" t="str"/>
      <c r="DM40" s="37" t="str"/>
      <c r="DN40" s="37" t="str"/>
      <c r="DO40" s="37" t="str"/>
      <c r="DP40" s="37" t="str"/>
      <c r="DQ40" s="37" t="str"/>
      <c r="DR40" s="37" t="str"/>
      <c r="DS40" s="37" t="str"/>
      <c r="DT40" s="37" t="str"/>
      <c r="DU40" s="37" t="str"/>
      <c r="DV40" s="37" t="str"/>
      <c r="DW40" s="37" t="str"/>
      <c r="DX40" s="37" t="str"/>
      <c r="DY40" s="37" t="str"/>
      <c r="DZ40" s="37" t="str"/>
      <c r="EA40" s="37" t="str"/>
      <c r="EB40" s="37" t="str"/>
      <c r="EC40" s="37" t="str"/>
      <c r="ED40" s="37" t="str"/>
      <c r="EE40" s="37" t="str"/>
      <c r="EF40" s="37" t="str"/>
      <c r="EG40" s="37" t="str"/>
      <c r="EH40" s="37" t="str"/>
      <c r="EI40" s="37" t="str"/>
      <c r="EJ40" s="37" t="str"/>
      <c r="EK40" s="37" t="str"/>
      <c r="EL40" s="37" t="str"/>
      <c r="EM40" s="37" t="str"/>
    </row>
    <row r="41">
      <c r="B41" s="37" t="str"/>
      <c r="C41" s="37" t="str"/>
      <c r="D41" s="37" t="str"/>
      <c r="E41" s="37" t="str"/>
      <c r="F41" s="37" t="str"/>
      <c r="G41" s="37" t="str"/>
      <c r="H41" s="37" t="str"/>
      <c r="I41" s="37" t="str"/>
      <c r="J41" s="37" t="str"/>
      <c r="K41" s="37" t="str"/>
      <c r="L41" s="37" t="str"/>
      <c r="M41" s="37" t="str"/>
      <c r="N41" s="37" t="str"/>
      <c r="O41" s="37" t="str"/>
      <c r="P41" s="37" t="str"/>
      <c r="Q41" s="37" t="str"/>
      <c r="R41" s="37" t="str"/>
      <c r="S41" s="37" t="str"/>
      <c r="T41" s="37" t="str"/>
      <c r="U41" s="37" t="str"/>
      <c r="V41" s="37" t="str"/>
      <c r="W41" s="37" t="str"/>
      <c r="X41" s="37" t="str"/>
      <c r="Y41" s="37" t="str"/>
      <c r="Z41" s="37" t="str"/>
      <c r="AA41" s="37" t="str"/>
      <c r="AB41" s="37" t="str"/>
      <c r="AC41" s="37" t="str"/>
      <c r="AD41" s="37" t="str"/>
      <c r="AE41" s="37" t="str"/>
      <c r="AF41" s="37" t="str"/>
      <c r="AG41" s="37" t="str"/>
      <c r="AH41" s="37" t="str"/>
      <c r="AI41" s="37" t="str"/>
      <c r="AJ41" s="37" t="str"/>
      <c r="AK41" s="37" t="str"/>
      <c r="AL41" s="37" t="str"/>
      <c r="AM41" s="37" t="str"/>
      <c r="AN41" s="37" t="str"/>
      <c r="AO41" s="37" t="str"/>
      <c r="AP41" s="37" t="str"/>
      <c r="AQ41" s="37" t="str"/>
      <c r="AR41" s="37" t="str"/>
      <c r="AS41" s="37" t="str"/>
      <c r="AT41" s="37" t="str"/>
      <c r="AU41" s="37" t="str"/>
      <c r="AV41" s="37" t="str"/>
      <c r="AW41" s="37" t="str"/>
      <c r="AX41" s="37" t="str"/>
      <c r="AY41" s="37" t="str"/>
      <c r="AZ41" s="37" t="str"/>
      <c r="BA41" s="37" t="str"/>
      <c r="BB41" s="37" t="str"/>
      <c r="BC41" s="37" t="str"/>
      <c r="BD41" s="37" t="str"/>
      <c r="BE41" s="37" t="str"/>
      <c r="BF41" s="37" t="str"/>
      <c r="BG41" s="37" t="str"/>
      <c r="BH41" s="37" t="str"/>
      <c r="BI41" s="37" t="str"/>
      <c r="BJ41" s="37" t="str"/>
      <c r="BK41" s="37" t="str"/>
      <c r="BL41" s="37" t="str"/>
      <c r="BM41" s="37" t="str"/>
      <c r="BN41" s="37" t="str"/>
      <c r="BO41" s="37" t="str"/>
      <c r="BP41" s="37" t="str"/>
      <c r="BQ41" s="37" t="str"/>
      <c r="BR41" s="37" t="str"/>
      <c r="BS41" s="37" t="str"/>
      <c r="BT41" s="37" t="str"/>
      <c r="BU41" s="37" t="str"/>
      <c r="BV41" s="37" t="str"/>
      <c r="BW41" s="37" t="str"/>
      <c r="BX41" s="37" t="str"/>
      <c r="BY41" s="37" t="str"/>
      <c r="BZ41" s="37" t="str"/>
      <c r="CA41" s="37" t="str"/>
      <c r="CB41" s="37" t="str"/>
      <c r="CC41" s="37" t="str"/>
      <c r="CD41" s="37" t="str"/>
      <c r="CE41" s="37" t="str"/>
      <c r="CF41" s="37" t="str"/>
      <c r="CG41" s="37" t="str"/>
      <c r="CH41" s="37" t="str"/>
      <c r="CI41" s="37" t="str"/>
      <c r="CJ41" s="37" t="str"/>
      <c r="CK41" s="37" t="str"/>
      <c r="CL41" s="37" t="str"/>
      <c r="CM41" s="37" t="str"/>
      <c r="CN41" s="37" t="str"/>
      <c r="CO41" s="37" t="str"/>
      <c r="CP41" s="37" t="str"/>
      <c r="CQ41" s="37" t="str"/>
      <c r="CR41" s="37" t="str"/>
      <c r="CS41" s="37" t="str"/>
      <c r="CT41" s="37" t="str"/>
      <c r="CU41" s="37" t="str"/>
      <c r="CV41" s="37" t="str"/>
      <c r="CW41" s="37" t="str"/>
      <c r="CX41" s="37" t="str"/>
      <c r="CY41" s="37" t="str"/>
      <c r="CZ41" s="37" t="str"/>
      <c r="DA41" s="37" t="str"/>
      <c r="DB41" s="37" t="str"/>
      <c r="DC41" s="37" t="str"/>
      <c r="DD41" s="37" t="str"/>
      <c r="DE41" s="37" t="str"/>
      <c r="DF41" s="37" t="str"/>
      <c r="DG41" s="37" t="str"/>
      <c r="DH41" s="37" t="str"/>
      <c r="DI41" s="37" t="str"/>
      <c r="DJ41" s="37" t="str"/>
      <c r="DK41" s="37" t="str"/>
      <c r="DL41" s="37" t="str"/>
      <c r="DM41" s="37" t="str"/>
      <c r="DN41" s="37" t="str"/>
      <c r="DO41" s="37" t="str"/>
      <c r="DP41" s="37" t="str"/>
      <c r="DQ41" s="37" t="str"/>
      <c r="DR41" s="37" t="str"/>
      <c r="DS41" s="37" t="str"/>
      <c r="DT41" s="37" t="str"/>
      <c r="DU41" s="37" t="str"/>
      <c r="DV41" s="37" t="str"/>
      <c r="DW41" s="37" t="str"/>
      <c r="DX41" s="37" t="str"/>
      <c r="DY41" s="37" t="str"/>
      <c r="DZ41" s="37" t="str"/>
      <c r="EA41" s="37" t="str"/>
      <c r="EB41" s="37" t="str"/>
      <c r="EC41" s="37" t="str"/>
      <c r="ED41" s="37" t="str"/>
      <c r="EE41" s="37" t="str"/>
      <c r="EF41" s="37" t="str"/>
      <c r="EG41" s="37" t="str"/>
      <c r="EH41" s="37" t="str"/>
      <c r="EI41" s="37" t="str"/>
      <c r="EJ41" s="37" t="str"/>
      <c r="EK41" s="37" t="str"/>
      <c r="EL41" s="37" t="str"/>
      <c r="EM41" s="37" t="str"/>
    </row>
    <row r="42">
      <c r="B42" s="37" t="str"/>
      <c r="C42" s="37" t="str"/>
      <c r="D42" s="37" t="str"/>
      <c r="E42" s="37" t="str"/>
      <c r="F42" s="37" t="str"/>
      <c r="G42" s="37" t="str"/>
      <c r="H42" s="37" t="str"/>
      <c r="I42" s="37" t="str"/>
      <c r="J42" s="37" t="str"/>
      <c r="K42" s="37" t="str"/>
      <c r="L42" s="37" t="str"/>
      <c r="M42" s="37" t="str"/>
      <c r="N42" s="37" t="str"/>
      <c r="O42" s="37" t="str"/>
      <c r="P42" s="37" t="str"/>
      <c r="Q42" s="37" t="str"/>
      <c r="R42" s="37" t="str"/>
      <c r="S42" s="37" t="str"/>
      <c r="T42" s="37" t="str"/>
      <c r="U42" s="37" t="str"/>
      <c r="V42" s="37" t="str"/>
      <c r="W42" s="37" t="str"/>
      <c r="X42" s="37" t="str"/>
      <c r="Y42" s="37" t="str"/>
      <c r="Z42" s="37" t="str"/>
      <c r="AA42" s="37" t="str"/>
      <c r="AB42" s="37" t="str"/>
      <c r="AC42" s="37" t="str"/>
      <c r="AD42" s="37" t="str"/>
      <c r="AE42" s="37" t="str"/>
      <c r="AF42" s="37" t="str"/>
      <c r="AG42" s="37" t="str"/>
      <c r="AH42" s="37" t="str"/>
      <c r="AI42" s="37" t="str"/>
      <c r="AJ42" s="37" t="str"/>
      <c r="AK42" s="37" t="str"/>
      <c r="AL42" s="37" t="str"/>
      <c r="AM42" s="37" t="str"/>
      <c r="AN42" s="37" t="str"/>
      <c r="AO42" s="37" t="str"/>
      <c r="AP42" s="37" t="str"/>
      <c r="AQ42" s="37" t="str"/>
      <c r="AR42" s="37" t="str"/>
      <c r="AS42" s="37" t="str"/>
      <c r="AT42" s="37" t="str"/>
      <c r="AU42" s="37" t="str"/>
      <c r="AV42" s="37" t="str"/>
      <c r="AW42" s="37" t="str"/>
      <c r="AX42" s="37" t="str"/>
      <c r="AY42" s="37" t="str"/>
      <c r="AZ42" s="37" t="str"/>
      <c r="BA42" s="37" t="str"/>
      <c r="BB42" s="37" t="str"/>
      <c r="BC42" s="37" t="str"/>
      <c r="BD42" s="37" t="str"/>
      <c r="BE42" s="37" t="str"/>
      <c r="BF42" s="37" t="str"/>
      <c r="BG42" s="37" t="str"/>
      <c r="BH42" s="37" t="str"/>
      <c r="BI42" s="37" t="str"/>
      <c r="BJ42" s="37" t="str"/>
      <c r="BK42" s="37" t="str"/>
      <c r="BL42" s="37" t="str"/>
      <c r="BM42" s="37" t="str"/>
      <c r="BN42" s="37" t="str"/>
      <c r="BO42" s="37" t="str"/>
      <c r="BP42" s="37" t="str"/>
      <c r="BQ42" s="37" t="str"/>
      <c r="BR42" s="37" t="str"/>
      <c r="BS42" s="37" t="str"/>
      <c r="BT42" s="37" t="str"/>
      <c r="BU42" s="37" t="str"/>
      <c r="BV42" s="37" t="str"/>
      <c r="BW42" s="37" t="str"/>
      <c r="BX42" s="37" t="str"/>
      <c r="BY42" s="37" t="str"/>
      <c r="BZ42" s="37" t="str"/>
      <c r="CA42" s="37" t="str"/>
      <c r="CB42" s="37" t="str"/>
      <c r="CC42" s="37" t="str"/>
      <c r="CD42" s="37" t="str"/>
      <c r="CE42" s="37" t="str"/>
      <c r="CF42" s="37" t="str"/>
      <c r="CG42" s="37" t="str"/>
      <c r="CH42" s="37" t="str"/>
      <c r="CI42" s="37" t="str"/>
      <c r="CJ42" s="37" t="str"/>
      <c r="CK42" s="37" t="str"/>
      <c r="CL42" s="37" t="str"/>
      <c r="CM42" s="37" t="str"/>
      <c r="CN42" s="37" t="str"/>
      <c r="CO42" s="37" t="str"/>
      <c r="CP42" s="37" t="str"/>
      <c r="CQ42" s="37" t="str"/>
      <c r="CR42" s="37" t="str"/>
      <c r="CS42" s="37" t="str"/>
      <c r="CT42" s="37" t="str"/>
      <c r="CU42" s="37" t="str"/>
      <c r="CV42" s="37" t="str"/>
      <c r="CW42" s="37" t="str"/>
      <c r="CX42" s="37" t="str"/>
      <c r="CY42" s="37" t="str"/>
      <c r="CZ42" s="37" t="str"/>
      <c r="DA42" s="37" t="str"/>
      <c r="DB42" s="37" t="str"/>
      <c r="DC42" s="37" t="str"/>
      <c r="DD42" s="37" t="str"/>
      <c r="DE42" s="37" t="str"/>
      <c r="DF42" s="37" t="str"/>
      <c r="DG42" s="37" t="str"/>
      <c r="DH42" s="37" t="str"/>
      <c r="DI42" s="37" t="str"/>
      <c r="DJ42" s="37" t="str"/>
      <c r="DK42" s="37" t="str"/>
      <c r="DL42" s="37" t="str"/>
      <c r="DM42" s="37" t="str"/>
      <c r="DN42" s="37" t="str"/>
      <c r="DO42" s="37" t="str"/>
      <c r="DP42" s="37" t="str"/>
      <c r="DQ42" s="37" t="str"/>
      <c r="DR42" s="37" t="str"/>
      <c r="DS42" s="37" t="str"/>
      <c r="DT42" s="37" t="str"/>
      <c r="DU42" s="37" t="str"/>
      <c r="DV42" s="37" t="str"/>
      <c r="DW42" s="37" t="str"/>
      <c r="DX42" s="37" t="str"/>
      <c r="DY42" s="37" t="str"/>
      <c r="DZ42" s="37" t="str"/>
      <c r="EA42" s="37" t="str"/>
      <c r="EB42" s="37" t="str"/>
      <c r="EC42" s="37" t="str"/>
      <c r="ED42" s="37" t="str"/>
      <c r="EE42" s="37" t="str"/>
      <c r="EF42" s="37" t="str"/>
      <c r="EG42" s="37" t="str"/>
      <c r="EH42" s="37" t="str"/>
      <c r="EI42" s="37" t="str"/>
      <c r="EJ42" s="37" t="str"/>
      <c r="EK42" s="37" t="str"/>
      <c r="EL42" s="37" t="str"/>
      <c r="EM42" s="37" t="str"/>
    </row>
    <row r="43">
      <c r="B43" s="37" t="str"/>
      <c r="C43" s="37" t="str"/>
      <c r="D43" s="37" t="str"/>
      <c r="E43" s="37" t="str"/>
      <c r="F43" s="37" t="str"/>
      <c r="G43" s="37" t="str"/>
      <c r="H43" s="37" t="str"/>
      <c r="I43" s="37" t="str"/>
      <c r="J43" s="37" t="str"/>
      <c r="K43" s="37" t="str"/>
      <c r="L43" s="37" t="str"/>
      <c r="M43" s="37" t="str"/>
      <c r="N43" s="37" t="str"/>
      <c r="O43" s="37" t="str"/>
      <c r="P43" s="37" t="str"/>
      <c r="Q43" s="37" t="str"/>
      <c r="R43" s="37" t="str"/>
      <c r="S43" s="37" t="str"/>
      <c r="T43" s="37" t="str"/>
      <c r="U43" s="37" t="str"/>
      <c r="V43" s="37" t="str"/>
      <c r="W43" s="37" t="str"/>
      <c r="X43" s="37" t="str"/>
      <c r="Y43" s="37" t="str"/>
      <c r="Z43" s="37" t="str"/>
      <c r="AA43" s="37" t="str"/>
      <c r="AB43" s="37" t="str"/>
      <c r="AC43" s="37" t="str"/>
      <c r="AD43" s="37" t="str"/>
      <c r="AE43" s="37" t="str"/>
      <c r="AF43" s="37" t="str"/>
      <c r="AG43" s="37" t="str"/>
      <c r="AH43" s="37" t="str"/>
      <c r="AI43" s="37" t="str"/>
      <c r="AJ43" s="37" t="str"/>
      <c r="AK43" s="37" t="str"/>
      <c r="AL43" s="37" t="str"/>
      <c r="AM43" s="37" t="str"/>
      <c r="AN43" s="37" t="str"/>
      <c r="AO43" s="37" t="str"/>
      <c r="AP43" s="37" t="str"/>
      <c r="AQ43" s="37" t="str"/>
      <c r="AR43" s="37" t="str"/>
      <c r="AS43" s="37" t="str"/>
      <c r="AT43" s="37" t="str"/>
      <c r="AU43" s="37" t="str"/>
      <c r="AV43" s="37" t="str"/>
      <c r="AW43" s="37" t="str"/>
      <c r="AX43" s="37" t="str"/>
      <c r="AY43" s="37" t="str"/>
      <c r="AZ43" s="37" t="str"/>
      <c r="BA43" s="37" t="str"/>
      <c r="BB43" s="37" t="str"/>
      <c r="BC43" s="37" t="str"/>
      <c r="BD43" s="37" t="str"/>
      <c r="BE43" s="37" t="str"/>
      <c r="BF43" s="37" t="str"/>
      <c r="BG43" s="37" t="str"/>
      <c r="BH43" s="37" t="str"/>
      <c r="BI43" s="37" t="str"/>
      <c r="BJ43" s="37" t="str"/>
      <c r="BK43" s="37" t="str"/>
      <c r="BL43" s="37" t="str"/>
      <c r="BM43" s="37" t="str"/>
      <c r="BN43" s="37" t="str"/>
      <c r="BO43" s="37" t="str"/>
      <c r="BP43" s="37" t="str"/>
      <c r="BQ43" s="37" t="str"/>
      <c r="BR43" s="37" t="str"/>
      <c r="BS43" s="37" t="str"/>
      <c r="BT43" s="37" t="str"/>
      <c r="BU43" s="37" t="str"/>
      <c r="BV43" s="37" t="str"/>
      <c r="BW43" s="37" t="str"/>
      <c r="BX43" s="37" t="str"/>
      <c r="BY43" s="37" t="str"/>
      <c r="BZ43" s="37" t="str"/>
      <c r="CA43" s="37" t="str"/>
      <c r="CB43" s="37" t="str"/>
      <c r="CC43" s="37" t="str"/>
      <c r="CD43" s="37" t="str"/>
      <c r="CE43" s="37" t="str"/>
      <c r="CF43" s="37" t="str"/>
      <c r="CG43" s="37" t="str"/>
      <c r="CH43" s="37" t="str"/>
      <c r="CI43" s="37" t="str"/>
      <c r="CJ43" s="37" t="str"/>
      <c r="CK43" s="37" t="str"/>
      <c r="CL43" s="37" t="str"/>
      <c r="CM43" s="37" t="str"/>
      <c r="CN43" s="37" t="str"/>
      <c r="CO43" s="37" t="str"/>
      <c r="CP43" s="37" t="str"/>
      <c r="CQ43" s="37" t="str"/>
      <c r="CR43" s="37" t="str"/>
      <c r="CS43" s="37" t="str"/>
      <c r="CT43" s="37" t="str"/>
      <c r="CU43" s="37" t="str"/>
      <c r="CV43" s="37" t="str"/>
      <c r="CW43" s="37" t="str"/>
      <c r="CX43" s="37" t="str"/>
      <c r="CY43" s="37" t="str"/>
      <c r="CZ43" s="37" t="str"/>
      <c r="DA43" s="37" t="str"/>
      <c r="DB43" s="37" t="str"/>
      <c r="DC43" s="37" t="str"/>
      <c r="DD43" s="37" t="str"/>
      <c r="DE43" s="37" t="str"/>
      <c r="DF43" s="37" t="str"/>
      <c r="DG43" s="37" t="str"/>
      <c r="DH43" s="37" t="str"/>
      <c r="DI43" s="37" t="str"/>
      <c r="DJ43" s="37" t="str"/>
      <c r="DK43" s="37" t="str"/>
      <c r="DL43" s="37" t="str"/>
      <c r="DM43" s="37" t="str"/>
      <c r="DN43" s="37" t="str"/>
      <c r="DO43" s="37" t="str"/>
      <c r="DP43" s="37" t="str"/>
      <c r="DQ43" s="37" t="str"/>
      <c r="DR43" s="37" t="str"/>
      <c r="DS43" s="37" t="str"/>
      <c r="DT43" s="37" t="str"/>
      <c r="DU43" s="37" t="str"/>
      <c r="DV43" s="37" t="str"/>
      <c r="DW43" s="37" t="str"/>
      <c r="DX43" s="37" t="str"/>
      <c r="DY43" s="37" t="str"/>
      <c r="DZ43" s="37" t="str"/>
      <c r="EA43" s="37" t="str"/>
      <c r="EB43" s="37" t="str"/>
      <c r="EC43" s="37" t="str"/>
      <c r="ED43" s="37" t="str"/>
      <c r="EE43" s="37" t="str"/>
      <c r="EF43" s="37" t="str"/>
      <c r="EG43" s="37" t="str"/>
      <c r="EH43" s="37" t="str"/>
      <c r="EI43" s="37" t="str"/>
      <c r="EJ43" s="37" t="str"/>
      <c r="EK43" s="37" t="str"/>
      <c r="EL43" s="37" t="str"/>
      <c r="EM43" s="37" t="str"/>
    </row>
    <row r="44">
      <c r="B44" s="37" t="str"/>
      <c r="C44" s="37" t="str"/>
      <c r="D44" s="37" t="str"/>
      <c r="E44" s="37" t="str"/>
      <c r="F44" s="37" t="str"/>
      <c r="G44" s="37" t="str"/>
      <c r="H44" s="37" t="str"/>
      <c r="I44" s="37" t="str"/>
      <c r="J44" s="37" t="str"/>
      <c r="K44" s="37" t="str"/>
      <c r="L44" s="37" t="str"/>
      <c r="M44" s="37" t="str"/>
      <c r="N44" s="37" t="str"/>
      <c r="O44" s="37" t="str"/>
      <c r="P44" s="37" t="str"/>
      <c r="Q44" s="37" t="str"/>
      <c r="R44" s="37" t="str"/>
      <c r="S44" s="37" t="str"/>
      <c r="T44" s="37" t="str"/>
      <c r="U44" s="37" t="str"/>
      <c r="V44" s="37" t="str"/>
      <c r="W44" s="37" t="str"/>
      <c r="X44" s="37" t="str"/>
      <c r="Y44" s="37" t="str"/>
      <c r="Z44" s="37" t="str"/>
      <c r="AA44" s="37" t="str"/>
      <c r="AB44" s="37" t="str"/>
      <c r="AC44" s="37" t="str"/>
      <c r="AD44" s="37" t="str"/>
      <c r="AE44" s="37" t="str"/>
      <c r="AF44" s="37" t="str"/>
      <c r="AG44" s="37" t="str"/>
      <c r="AH44" s="37" t="str"/>
      <c r="AI44" s="37" t="str"/>
      <c r="AJ44" s="37" t="str"/>
      <c r="AK44" s="37" t="str"/>
      <c r="AL44" s="37" t="str"/>
      <c r="AM44" s="37" t="str"/>
      <c r="AN44" s="37" t="str"/>
      <c r="AO44" s="37" t="str"/>
      <c r="AP44" s="37" t="str"/>
      <c r="AQ44" s="37" t="str"/>
      <c r="AR44" s="37" t="str"/>
      <c r="AS44" s="37" t="str"/>
      <c r="AT44" s="37" t="str"/>
      <c r="AU44" s="37" t="str"/>
      <c r="AV44" s="37" t="str"/>
      <c r="AW44" s="37" t="str"/>
      <c r="AX44" s="37" t="str"/>
      <c r="AY44" s="37" t="str"/>
      <c r="AZ44" s="37" t="str"/>
      <c r="BA44" s="37" t="str"/>
      <c r="BB44" s="37" t="str"/>
      <c r="BC44" s="37" t="str"/>
      <c r="BD44" s="37" t="str"/>
      <c r="BE44" s="37" t="str"/>
      <c r="BF44" s="37" t="str"/>
      <c r="BG44" s="37" t="str"/>
      <c r="BH44" s="37" t="str"/>
      <c r="BI44" s="37" t="str"/>
      <c r="BJ44" s="37" t="str"/>
      <c r="BK44" s="37" t="str"/>
      <c r="BL44" s="37" t="str"/>
      <c r="BM44" s="37" t="str"/>
      <c r="BN44" s="37" t="str"/>
      <c r="BO44" s="37" t="str"/>
      <c r="BP44" s="37" t="str"/>
      <c r="BQ44" s="37" t="str"/>
      <c r="BR44" s="37" t="str"/>
      <c r="BS44" s="37" t="str"/>
      <c r="BT44" s="37" t="str"/>
      <c r="BU44" s="37" t="str"/>
      <c r="BV44" s="37" t="str"/>
      <c r="BW44" s="37" t="str"/>
      <c r="BX44" s="37" t="str"/>
      <c r="BY44" s="37" t="str"/>
      <c r="BZ44" s="37" t="str"/>
      <c r="CA44" s="37" t="str"/>
      <c r="CB44" s="37" t="str"/>
      <c r="CC44" s="37" t="str"/>
      <c r="CD44" s="37" t="str"/>
      <c r="CE44" s="37" t="str"/>
      <c r="CF44" s="37" t="str"/>
      <c r="CG44" s="37" t="str"/>
      <c r="CH44" s="37" t="str"/>
      <c r="CI44" s="37" t="str"/>
      <c r="CJ44" s="37" t="str"/>
      <c r="CK44" s="37" t="str"/>
      <c r="CL44" s="37" t="str"/>
      <c r="CM44" s="37" t="str"/>
      <c r="CN44" s="37" t="str"/>
      <c r="CO44" s="37" t="str"/>
      <c r="CP44" s="37" t="str"/>
      <c r="CQ44" s="37" t="str"/>
      <c r="CR44" s="37" t="str"/>
      <c r="CS44" s="37" t="str"/>
      <c r="CT44" s="37" t="str"/>
      <c r="CU44" s="37" t="str"/>
      <c r="CV44" s="37" t="str"/>
      <c r="CW44" s="37" t="str"/>
      <c r="CX44" s="37" t="str"/>
      <c r="CY44" s="37" t="str"/>
      <c r="CZ44" s="37" t="str"/>
      <c r="DA44" s="37" t="str"/>
      <c r="DB44" s="37" t="str"/>
      <c r="DC44" s="37" t="str"/>
      <c r="DD44" s="37" t="str"/>
      <c r="DE44" s="37" t="str"/>
      <c r="DF44" s="37" t="str"/>
      <c r="DG44" s="37" t="str"/>
      <c r="DH44" s="37" t="str"/>
      <c r="DI44" s="37" t="str"/>
      <c r="DJ44" s="37" t="str"/>
      <c r="DK44" s="37" t="str"/>
      <c r="DL44" s="37" t="str"/>
      <c r="DM44" s="37" t="str"/>
      <c r="DN44" s="37" t="str"/>
      <c r="DO44" s="37" t="str"/>
      <c r="DP44" s="37" t="str"/>
      <c r="DQ44" s="37" t="str"/>
      <c r="DR44" s="37" t="str"/>
      <c r="DS44" s="37" t="str"/>
      <c r="DT44" s="37" t="str"/>
      <c r="DU44" s="37" t="str"/>
      <c r="DV44" s="37" t="str"/>
      <c r="DW44" s="37" t="str"/>
      <c r="DX44" s="37" t="str"/>
      <c r="DY44" s="37" t="str"/>
      <c r="DZ44" s="37" t="str"/>
      <c r="EA44" s="37" t="str"/>
      <c r="EB44" s="37" t="str"/>
      <c r="EC44" s="37" t="str"/>
      <c r="ED44" s="37" t="str"/>
      <c r="EE44" s="37" t="str"/>
      <c r="EF44" s="37" t="str"/>
      <c r="EG44" s="37" t="str"/>
      <c r="EH44" s="37" t="str"/>
      <c r="EI44" s="37" t="str"/>
      <c r="EJ44" s="37" t="str"/>
      <c r="EK44" s="37" t="str"/>
      <c r="EL44" s="37" t="str"/>
      <c r="EM44" s="37" t="str"/>
    </row>
    <row r="45">
      <c r="B45" s="37" t="str"/>
      <c r="C45" s="37" t="str"/>
      <c r="D45" s="37" t="str"/>
      <c r="E45" s="37" t="str"/>
      <c r="F45" s="37" t="str"/>
      <c r="G45" s="37" t="str"/>
      <c r="H45" s="37" t="str"/>
      <c r="I45" s="37" t="str"/>
      <c r="J45" s="37" t="str"/>
      <c r="K45" s="37" t="str"/>
      <c r="L45" s="37" t="str"/>
      <c r="M45" s="37" t="str"/>
      <c r="N45" s="37" t="str"/>
      <c r="O45" s="37" t="str"/>
      <c r="P45" s="37" t="str"/>
      <c r="Q45" s="37" t="str"/>
      <c r="R45" s="37" t="str"/>
      <c r="S45" s="37" t="str"/>
      <c r="T45" s="37" t="str"/>
      <c r="U45" s="37" t="str"/>
      <c r="V45" s="37" t="str"/>
      <c r="W45" s="37" t="str"/>
      <c r="X45" s="37" t="str"/>
      <c r="Y45" s="37" t="str"/>
      <c r="Z45" s="37" t="str"/>
      <c r="AA45" s="37" t="str"/>
      <c r="AB45" s="37" t="str"/>
      <c r="AC45" s="37" t="str"/>
      <c r="AD45" s="37" t="str"/>
      <c r="AE45" s="37" t="str"/>
      <c r="AF45" s="37" t="str"/>
      <c r="AG45" s="37" t="str"/>
      <c r="AH45" s="37" t="str"/>
      <c r="AI45" s="37" t="str"/>
      <c r="AJ45" s="37" t="str"/>
      <c r="AK45" s="37" t="str"/>
      <c r="AL45" s="37" t="str"/>
      <c r="AM45" s="37" t="str"/>
      <c r="AN45" s="37" t="str"/>
      <c r="AO45" s="37" t="str"/>
      <c r="AP45" s="37" t="str"/>
      <c r="AQ45" s="37" t="str"/>
      <c r="AR45" s="37" t="str"/>
      <c r="AS45" s="37" t="str"/>
      <c r="AT45" s="37" t="str"/>
      <c r="AU45" s="37" t="str"/>
      <c r="AV45" s="37" t="str"/>
      <c r="AW45" s="37" t="str"/>
      <c r="AX45" s="37" t="str"/>
      <c r="AY45" s="37" t="str"/>
      <c r="AZ45" s="37" t="str"/>
      <c r="BA45" s="37" t="str"/>
      <c r="BB45" s="37" t="str"/>
      <c r="BC45" s="37" t="str"/>
      <c r="BD45" s="37" t="str"/>
      <c r="BE45" s="37" t="str"/>
      <c r="BF45" s="37" t="str"/>
      <c r="BG45" s="37" t="str"/>
      <c r="BH45" s="37" t="str"/>
      <c r="BI45" s="37" t="str"/>
      <c r="BJ45" s="37" t="str"/>
      <c r="BK45" s="37" t="str"/>
      <c r="BL45" s="37" t="str"/>
      <c r="BM45" s="37" t="str"/>
      <c r="BN45" s="37" t="str"/>
      <c r="BO45" s="37" t="str"/>
      <c r="BP45" s="37" t="str"/>
      <c r="BQ45" s="37" t="str"/>
      <c r="BR45" s="37" t="str"/>
      <c r="BS45" s="37" t="str"/>
      <c r="BT45" s="37" t="str"/>
      <c r="BU45" s="37" t="str"/>
      <c r="BV45" s="37" t="str"/>
      <c r="BW45" s="37" t="str"/>
      <c r="BX45" s="37" t="str"/>
      <c r="BY45" s="37" t="str"/>
      <c r="BZ45" s="37" t="str"/>
      <c r="CA45" s="37" t="str"/>
      <c r="CB45" s="37" t="str"/>
      <c r="CC45" s="37" t="str"/>
      <c r="CD45" s="37" t="str"/>
      <c r="CE45" s="37" t="str"/>
      <c r="CF45" s="37" t="str"/>
      <c r="CG45" s="37" t="str"/>
      <c r="CH45" s="37" t="str"/>
      <c r="CI45" s="37" t="str"/>
      <c r="CJ45" s="37" t="str"/>
      <c r="CK45" s="37" t="str"/>
      <c r="CL45" s="37" t="str"/>
      <c r="CM45" s="37" t="str"/>
      <c r="CN45" s="37" t="str"/>
      <c r="CO45" s="37" t="str"/>
      <c r="CP45" s="37" t="str"/>
      <c r="CQ45" s="37" t="str"/>
      <c r="CR45" s="37" t="str"/>
      <c r="CS45" s="37" t="str"/>
      <c r="CT45" s="37" t="str"/>
      <c r="CU45" s="37" t="str"/>
      <c r="CV45" s="37" t="str"/>
      <c r="CW45" s="37" t="str"/>
      <c r="CX45" s="37" t="str"/>
      <c r="CY45" s="37" t="str"/>
      <c r="CZ45" s="37" t="str"/>
      <c r="DA45" s="37" t="str"/>
      <c r="DB45" s="37" t="str"/>
      <c r="DC45" s="37" t="str"/>
      <c r="DD45" s="37" t="str"/>
      <c r="DE45" s="37" t="str"/>
      <c r="DF45" s="37" t="str"/>
      <c r="DG45" s="37" t="str"/>
      <c r="DH45" s="37" t="str"/>
      <c r="DI45" s="37" t="str"/>
      <c r="DJ45" s="37" t="str"/>
      <c r="DK45" s="37" t="str"/>
      <c r="DL45" s="37" t="str"/>
      <c r="DM45" s="37" t="str"/>
      <c r="DN45" s="37" t="str"/>
      <c r="DO45" s="37" t="str"/>
      <c r="DP45" s="37" t="str"/>
      <c r="DQ45" s="37" t="str"/>
      <c r="DR45" s="37" t="str"/>
      <c r="DS45" s="37" t="str"/>
      <c r="DT45" s="37" t="str"/>
      <c r="DU45" s="37" t="str"/>
      <c r="DV45" s="37" t="str"/>
      <c r="DW45" s="37" t="str"/>
      <c r="DX45" s="37" t="str"/>
      <c r="DY45" s="37" t="str"/>
      <c r="DZ45" s="37" t="str"/>
      <c r="EA45" s="37" t="str"/>
      <c r="EB45" s="37" t="str"/>
      <c r="EC45" s="37" t="str"/>
      <c r="ED45" s="37" t="str"/>
      <c r="EE45" s="37" t="str"/>
      <c r="EF45" s="37" t="str"/>
      <c r="EG45" s="37" t="str"/>
      <c r="EH45" s="37" t="str"/>
      <c r="EI45" s="37" t="str"/>
      <c r="EJ45" s="37" t="str"/>
      <c r="EK45" s="37" t="str"/>
      <c r="EL45" s="37" t="str"/>
      <c r="EM45" s="37" t="str"/>
    </row>
    <row r="46">
      <c r="B46" s="37" t="str"/>
      <c r="C46" s="37" t="str"/>
      <c r="D46" s="37" t="str"/>
      <c r="E46" s="37" t="str"/>
      <c r="F46" s="37" t="str"/>
      <c r="G46" s="37" t="str"/>
      <c r="H46" s="37" t="str"/>
      <c r="I46" s="37" t="str"/>
      <c r="J46" s="37" t="str"/>
      <c r="K46" s="37" t="str"/>
      <c r="L46" s="37" t="str"/>
      <c r="M46" s="37" t="str"/>
      <c r="N46" s="37" t="str"/>
      <c r="O46" s="37" t="str"/>
      <c r="P46" s="37" t="str"/>
      <c r="Q46" s="37" t="str"/>
      <c r="R46" s="37" t="str"/>
      <c r="S46" s="37" t="str"/>
      <c r="T46" s="37" t="str"/>
      <c r="U46" s="37" t="str"/>
      <c r="V46" s="37" t="str"/>
      <c r="W46" s="37" t="str"/>
      <c r="X46" s="37" t="str"/>
      <c r="Y46" s="37" t="str"/>
      <c r="Z46" s="37" t="str"/>
      <c r="AA46" s="37" t="str"/>
      <c r="AB46" s="37" t="str"/>
      <c r="AC46" s="37" t="str"/>
      <c r="AD46" s="37" t="str"/>
      <c r="AE46" s="37" t="str"/>
      <c r="AF46" s="37" t="str"/>
      <c r="AG46" s="37" t="str"/>
      <c r="AH46" s="37" t="str"/>
      <c r="AI46" s="37" t="str"/>
      <c r="AJ46" s="37" t="str"/>
      <c r="AK46" s="37" t="str"/>
      <c r="AL46" s="37" t="str"/>
      <c r="AM46" s="37" t="str"/>
      <c r="AN46" s="37" t="str"/>
      <c r="AO46" s="37" t="str"/>
      <c r="AP46" s="37" t="str"/>
      <c r="AQ46" s="37" t="str"/>
      <c r="AR46" s="37" t="str"/>
      <c r="AS46" s="37" t="str"/>
      <c r="AT46" s="37" t="str"/>
      <c r="AU46" s="37" t="str"/>
      <c r="AV46" s="37" t="str"/>
      <c r="AW46" s="37" t="str"/>
      <c r="AX46" s="37" t="str"/>
      <c r="AY46" s="37" t="str"/>
      <c r="AZ46" s="37" t="str"/>
      <c r="BA46" s="37" t="str"/>
      <c r="BB46" s="37" t="str"/>
      <c r="BC46" s="37" t="str"/>
      <c r="BD46" s="37" t="str"/>
      <c r="BE46" s="37" t="str"/>
      <c r="BF46" s="37" t="str"/>
      <c r="BG46" s="37" t="str"/>
      <c r="BH46" s="37" t="str"/>
      <c r="BI46" s="37" t="str"/>
      <c r="BJ46" s="37" t="str"/>
      <c r="BK46" s="37" t="str"/>
      <c r="BL46" s="37" t="str"/>
      <c r="BM46" s="37" t="str"/>
      <c r="BN46" s="37" t="str"/>
      <c r="BO46" s="37" t="str"/>
      <c r="BP46" s="37" t="str"/>
      <c r="BQ46" s="37" t="str"/>
      <c r="BR46" s="37" t="str"/>
      <c r="BS46" s="37" t="str"/>
      <c r="BT46" s="37" t="str"/>
      <c r="BU46" s="37" t="str"/>
      <c r="BV46" s="37" t="str"/>
      <c r="BW46" s="37" t="str"/>
      <c r="BX46" s="37" t="str"/>
      <c r="BY46" s="37" t="str"/>
      <c r="BZ46" s="37" t="str"/>
      <c r="CA46" s="37" t="str"/>
      <c r="CB46" s="37" t="str"/>
      <c r="CC46" s="37" t="str"/>
      <c r="CD46" s="37" t="str"/>
      <c r="CE46" s="37" t="str"/>
      <c r="CF46" s="37" t="str"/>
      <c r="CG46" s="37" t="str"/>
      <c r="CH46" s="37" t="str"/>
      <c r="CI46" s="37" t="str"/>
      <c r="CJ46" s="37" t="str"/>
      <c r="CK46" s="37" t="str"/>
      <c r="CL46" s="37" t="str"/>
      <c r="CM46" s="37" t="str"/>
      <c r="CN46" s="37" t="str"/>
      <c r="CO46" s="37" t="str"/>
      <c r="CP46" s="37" t="str"/>
      <c r="CQ46" s="37" t="str"/>
      <c r="CR46" s="37" t="str"/>
      <c r="CS46" s="37" t="str"/>
      <c r="CT46" s="37" t="str"/>
      <c r="CU46" s="37" t="str"/>
      <c r="CV46" s="37" t="str"/>
      <c r="CW46" s="37" t="str"/>
      <c r="CX46" s="37" t="str"/>
      <c r="CY46" s="37" t="str"/>
      <c r="CZ46" s="37" t="str"/>
      <c r="DA46" s="37" t="str"/>
      <c r="DB46" s="37" t="str"/>
      <c r="DC46" s="37" t="str"/>
      <c r="DD46" s="37" t="str"/>
      <c r="DE46" s="37" t="str"/>
      <c r="DF46" s="37" t="str"/>
      <c r="DG46" s="37" t="str"/>
      <c r="DH46" s="37" t="str"/>
      <c r="DI46" s="37" t="str"/>
      <c r="DJ46" s="37" t="str"/>
      <c r="DK46" s="37" t="str"/>
      <c r="DL46" s="37" t="str"/>
      <c r="DM46" s="37" t="str"/>
      <c r="DN46" s="37" t="str"/>
      <c r="DO46" s="37" t="str"/>
      <c r="DP46" s="37" t="str"/>
      <c r="DQ46" s="37" t="str"/>
      <c r="DR46" s="37" t="str"/>
      <c r="DS46" s="37" t="str"/>
      <c r="DT46" s="37" t="str"/>
      <c r="DU46" s="37" t="str"/>
      <c r="DV46" s="37" t="str"/>
      <c r="DW46" s="37" t="str"/>
      <c r="DX46" s="37" t="str"/>
      <c r="DY46" s="37" t="str"/>
      <c r="DZ46" s="37" t="str"/>
      <c r="EA46" s="37" t="str"/>
      <c r="EB46" s="37" t="str"/>
      <c r="EC46" s="37" t="str"/>
      <c r="ED46" s="37" t="str"/>
      <c r="EE46" s="37" t="str"/>
      <c r="EF46" s="37" t="str"/>
      <c r="EG46" s="37" t="str"/>
      <c r="EH46" s="37" t="str"/>
      <c r="EI46" s="37" t="str"/>
      <c r="EJ46" s="37" t="str"/>
      <c r="EK46" s="37" t="str"/>
      <c r="EL46" s="37" t="str"/>
      <c r="EM46" s="37" t="str"/>
    </row>
    <row r="47">
      <c r="B47" s="37" t="str"/>
      <c r="C47" s="37" t="str"/>
      <c r="D47" s="37" t="str"/>
      <c r="E47" s="37" t="str"/>
      <c r="F47" s="37" t="str"/>
      <c r="G47" s="37" t="str"/>
      <c r="H47" s="37" t="str"/>
      <c r="I47" s="37" t="str"/>
      <c r="J47" s="37" t="str"/>
      <c r="K47" s="37" t="str"/>
      <c r="L47" s="37" t="str"/>
      <c r="M47" s="37" t="str"/>
      <c r="N47" s="37" t="str"/>
      <c r="O47" s="37" t="str"/>
      <c r="P47" s="37" t="str"/>
      <c r="Q47" s="37" t="str"/>
      <c r="R47" s="37" t="str"/>
      <c r="S47" s="37" t="str"/>
      <c r="T47" s="37" t="str"/>
      <c r="U47" s="37" t="str"/>
      <c r="V47" s="37" t="str"/>
      <c r="W47" s="37" t="str"/>
      <c r="X47" s="37" t="str"/>
      <c r="Y47" s="37" t="str"/>
      <c r="Z47" s="37" t="str"/>
      <c r="AA47" s="37" t="str"/>
      <c r="AB47" s="37" t="str"/>
      <c r="AC47" s="37" t="str"/>
      <c r="AD47" s="37" t="str"/>
      <c r="AE47" s="37" t="str"/>
      <c r="AF47" s="37" t="str"/>
      <c r="AG47" s="37" t="str"/>
      <c r="AH47" s="37" t="str"/>
      <c r="AI47" s="37" t="str"/>
      <c r="AJ47" s="37" t="str"/>
      <c r="AK47" s="37" t="str"/>
      <c r="AL47" s="37" t="str"/>
      <c r="AM47" s="37" t="str"/>
      <c r="AN47" s="37" t="str"/>
      <c r="AO47" s="37" t="str"/>
      <c r="AP47" s="37" t="str"/>
      <c r="AQ47" s="37" t="str"/>
      <c r="AR47" s="37" t="str"/>
      <c r="AS47" s="37" t="str"/>
      <c r="AT47" s="37" t="str"/>
      <c r="AU47" s="37" t="str"/>
      <c r="AV47" s="37" t="str"/>
      <c r="AW47" s="37" t="str"/>
      <c r="AX47" s="37" t="str"/>
      <c r="AY47" s="37" t="str"/>
      <c r="AZ47" s="37" t="str"/>
      <c r="BA47" s="37" t="str"/>
      <c r="BB47" s="37" t="str"/>
      <c r="BC47" s="37" t="str"/>
      <c r="BD47" s="37" t="str"/>
      <c r="BE47" s="37" t="str"/>
      <c r="BF47" s="37" t="str"/>
      <c r="BG47" s="37" t="str"/>
      <c r="BH47" s="37" t="str"/>
      <c r="BI47" s="37" t="str"/>
      <c r="BJ47" s="37" t="str"/>
      <c r="BK47" s="37" t="str"/>
      <c r="BL47" s="37" t="str"/>
      <c r="BM47" s="37" t="str"/>
      <c r="BN47" s="37" t="str"/>
      <c r="BO47" s="37" t="str"/>
      <c r="BP47" s="37" t="str"/>
      <c r="BQ47" s="37" t="str"/>
      <c r="BR47" s="37" t="str"/>
      <c r="BS47" s="37" t="str"/>
      <c r="BT47" s="37" t="str"/>
      <c r="BU47" s="37" t="str"/>
      <c r="BV47" s="37" t="str"/>
      <c r="BW47" s="37" t="str"/>
      <c r="BX47" s="37" t="str"/>
      <c r="BY47" s="37" t="str"/>
      <c r="BZ47" s="37" t="str"/>
      <c r="CA47" s="37" t="str"/>
      <c r="CB47" s="37" t="str"/>
      <c r="CC47" s="37" t="str"/>
      <c r="CD47" s="37" t="str"/>
      <c r="CE47" s="37" t="str"/>
      <c r="CF47" s="37" t="str"/>
      <c r="CG47" s="37" t="str"/>
      <c r="CH47" s="37" t="str"/>
      <c r="CI47" s="37" t="str"/>
      <c r="CJ47" s="37" t="str"/>
      <c r="CK47" s="37" t="str"/>
      <c r="CL47" s="37" t="str"/>
      <c r="CM47" s="37" t="str"/>
      <c r="CN47" s="37" t="str"/>
      <c r="CO47" s="37" t="str"/>
      <c r="CP47" s="37" t="str"/>
      <c r="CQ47" s="37" t="str"/>
      <c r="CR47" s="37" t="str"/>
      <c r="CS47" s="37" t="str"/>
      <c r="CT47" s="37" t="str"/>
      <c r="CU47" s="37" t="str"/>
      <c r="CV47" s="37" t="str"/>
      <c r="CW47" s="37" t="str"/>
      <c r="CX47" s="37" t="str"/>
      <c r="CY47" s="37" t="str"/>
      <c r="CZ47" s="37" t="str"/>
      <c r="DA47" s="37" t="str"/>
      <c r="DB47" s="37" t="str"/>
      <c r="DC47" s="37" t="str"/>
      <c r="DD47" s="37" t="str"/>
      <c r="DE47" s="37" t="str"/>
      <c r="DF47" s="37" t="str"/>
      <c r="DG47" s="37" t="str"/>
      <c r="DH47" s="37" t="str"/>
      <c r="DI47" s="37" t="str"/>
      <c r="DJ47" s="37" t="str"/>
      <c r="DK47" s="37" t="str"/>
      <c r="DL47" s="37" t="str"/>
      <c r="DM47" s="37" t="str"/>
      <c r="DN47" s="37" t="str"/>
      <c r="DO47" s="37" t="str"/>
      <c r="DP47" s="37" t="str"/>
      <c r="DQ47" s="37" t="str"/>
      <c r="DR47" s="37" t="str"/>
      <c r="DS47" s="37" t="str"/>
      <c r="DT47" s="37" t="str"/>
      <c r="DU47" s="37" t="str"/>
      <c r="DV47" s="37" t="str"/>
      <c r="DW47" s="37" t="str"/>
      <c r="DX47" s="37" t="str"/>
      <c r="DY47" s="37" t="str"/>
      <c r="DZ47" s="37" t="str"/>
      <c r="EA47" s="37" t="str"/>
      <c r="EB47" s="37" t="str"/>
      <c r="EC47" s="37" t="str"/>
      <c r="ED47" s="37" t="str"/>
      <c r="EE47" s="37" t="str"/>
      <c r="EF47" s="37" t="str"/>
      <c r="EG47" s="37" t="str"/>
      <c r="EH47" s="37" t="str"/>
      <c r="EI47" s="37" t="str"/>
      <c r="EJ47" s="37" t="str"/>
      <c r="EK47" s="37" t="str"/>
      <c r="EL47" s="37" t="str"/>
      <c r="EM47" s="37" t="str"/>
    </row>
    <row r="48">
      <c r="B48" s="37" t="str"/>
      <c r="C48" s="37" t="str"/>
      <c r="D48" s="37" t="str"/>
      <c r="E48" s="37" t="str"/>
      <c r="F48" s="37" t="str"/>
      <c r="G48" s="37" t="str"/>
      <c r="H48" s="37" t="str"/>
      <c r="I48" s="37" t="str"/>
      <c r="J48" s="37" t="str"/>
      <c r="K48" s="37" t="str"/>
      <c r="L48" s="37" t="str"/>
      <c r="M48" s="37" t="str"/>
      <c r="N48" s="37" t="str"/>
      <c r="O48" s="37" t="str"/>
      <c r="P48" s="37" t="str"/>
      <c r="Q48" s="37" t="str"/>
      <c r="R48" s="37" t="str"/>
      <c r="S48" s="37" t="str"/>
      <c r="T48" s="37" t="str"/>
      <c r="U48" s="37" t="str"/>
      <c r="V48" s="37" t="str"/>
      <c r="W48" s="37" t="str"/>
      <c r="X48" s="37" t="str"/>
      <c r="Y48" s="37" t="str"/>
      <c r="Z48" s="37" t="str"/>
      <c r="AA48" s="37" t="str"/>
      <c r="AB48" s="37" t="str"/>
      <c r="AC48" s="37" t="str"/>
      <c r="AD48" s="37" t="str"/>
      <c r="AE48" s="37" t="str"/>
      <c r="AF48" s="37" t="str"/>
      <c r="AG48" s="37" t="str"/>
      <c r="AH48" s="37" t="str"/>
      <c r="AI48" s="37" t="str"/>
      <c r="AJ48" s="37" t="str"/>
      <c r="AK48" s="37" t="str"/>
      <c r="AL48" s="37" t="str"/>
      <c r="AM48" s="37" t="str"/>
      <c r="AN48" s="37" t="str"/>
      <c r="AO48" s="37" t="str"/>
      <c r="AP48" s="37" t="str"/>
      <c r="AQ48" s="37" t="str"/>
      <c r="AR48" s="37" t="str"/>
      <c r="AS48" s="37" t="str"/>
      <c r="AT48" s="37" t="str"/>
      <c r="AU48" s="37" t="str"/>
      <c r="AV48" s="37" t="str"/>
      <c r="AW48" s="37" t="str"/>
      <c r="AX48" s="37" t="str"/>
      <c r="AY48" s="37" t="str"/>
      <c r="AZ48" s="37" t="str"/>
      <c r="BA48" s="37" t="str"/>
      <c r="BB48" s="37" t="str"/>
      <c r="BC48" s="37" t="str"/>
      <c r="BD48" s="37" t="str"/>
      <c r="BE48" s="37" t="str"/>
      <c r="BF48" s="37" t="str"/>
      <c r="BG48" s="37" t="str"/>
      <c r="BH48" s="37" t="str"/>
      <c r="BI48" s="37" t="str"/>
      <c r="BJ48" s="37" t="str"/>
      <c r="BK48" s="37" t="str"/>
      <c r="BL48" s="37" t="str"/>
      <c r="BM48" s="37" t="str"/>
      <c r="BN48" s="37" t="str"/>
      <c r="BO48" s="37" t="str"/>
      <c r="BP48" s="37" t="str"/>
      <c r="BQ48" s="37" t="str"/>
      <c r="BR48" s="37" t="str"/>
      <c r="BS48" s="37" t="str"/>
      <c r="BT48" s="37" t="str"/>
      <c r="BU48" s="37" t="str"/>
      <c r="BV48" s="37" t="str"/>
      <c r="BW48" s="37" t="str"/>
      <c r="BX48" s="37" t="str"/>
      <c r="BY48" s="37" t="str"/>
      <c r="BZ48" s="37" t="str"/>
      <c r="CA48" s="37" t="str"/>
      <c r="CB48" s="37" t="str"/>
      <c r="CC48" s="37" t="str"/>
      <c r="CD48" s="37" t="str"/>
      <c r="CE48" s="37" t="str"/>
      <c r="CF48" s="37" t="str"/>
      <c r="CG48" s="37" t="str"/>
      <c r="CH48" s="37" t="str"/>
      <c r="CI48" s="37" t="str"/>
      <c r="CJ48" s="37" t="str"/>
      <c r="CK48" s="37" t="str"/>
      <c r="CL48" s="37" t="str"/>
      <c r="CM48" s="37" t="str"/>
      <c r="CN48" s="37" t="str"/>
      <c r="CO48" s="37" t="str"/>
      <c r="CP48" s="37" t="str"/>
      <c r="CQ48" s="37" t="str"/>
      <c r="CR48" s="37" t="str"/>
      <c r="CS48" s="37" t="str"/>
      <c r="CT48" s="37" t="str"/>
      <c r="CU48" s="37" t="str"/>
      <c r="CV48" s="37" t="str"/>
      <c r="CW48" s="37" t="str"/>
      <c r="CX48" s="37" t="str"/>
      <c r="CY48" s="37" t="str"/>
      <c r="CZ48" s="37" t="str"/>
      <c r="DA48" s="37" t="str"/>
      <c r="DB48" s="37" t="str"/>
      <c r="DC48" s="37" t="str"/>
      <c r="DD48" s="37" t="str"/>
      <c r="DE48" s="37" t="str"/>
      <c r="DF48" s="37" t="str"/>
      <c r="DG48" s="37" t="str"/>
      <c r="DH48" s="37" t="str"/>
      <c r="DI48" s="37" t="str"/>
      <c r="DJ48" s="37" t="str"/>
      <c r="DK48" s="37" t="str"/>
      <c r="DL48" s="37" t="str"/>
      <c r="DM48" s="37" t="str"/>
      <c r="DN48" s="37" t="str"/>
      <c r="DO48" s="37" t="str"/>
      <c r="DP48" s="37" t="str"/>
      <c r="DQ48" s="37" t="str"/>
      <c r="DR48" s="37" t="str"/>
      <c r="DS48" s="37" t="str"/>
      <c r="DT48" s="37" t="str"/>
      <c r="DU48" s="37" t="str"/>
      <c r="DV48" s="37" t="str"/>
      <c r="DW48" s="37" t="str"/>
      <c r="DX48" s="37" t="str"/>
      <c r="DY48" s="37" t="str"/>
      <c r="DZ48" s="37" t="str"/>
      <c r="EA48" s="37" t="str"/>
      <c r="EB48" s="37" t="str"/>
      <c r="EC48" s="37" t="str"/>
      <c r="ED48" s="37" t="str"/>
      <c r="EE48" s="37" t="str"/>
      <c r="EF48" s="37" t="str"/>
      <c r="EG48" s="37" t="str"/>
      <c r="EH48" s="37" t="str"/>
      <c r="EI48" s="37" t="str"/>
      <c r="EJ48" s="37" t="str"/>
      <c r="EK48" s="37" t="str"/>
      <c r="EL48" s="37" t="str"/>
      <c r="EM48" s="37" t="str"/>
    </row>
    <row r="49">
      <c r="B49" s="37" t="str"/>
      <c r="C49" s="37" t="str"/>
      <c r="D49" s="37" t="str"/>
      <c r="E49" s="37" t="str"/>
      <c r="F49" s="37" t="str"/>
      <c r="G49" s="37" t="str"/>
      <c r="H49" s="37" t="str"/>
      <c r="I49" s="37" t="str"/>
      <c r="J49" s="37" t="str"/>
      <c r="K49" s="37" t="str"/>
      <c r="L49" s="37" t="str"/>
      <c r="M49" s="37" t="str"/>
      <c r="N49" s="37" t="str"/>
      <c r="O49" s="37" t="str"/>
      <c r="P49" s="37" t="str"/>
      <c r="Q49" s="37" t="str"/>
      <c r="R49" s="37" t="str"/>
      <c r="S49" s="37" t="str"/>
      <c r="T49" s="37" t="str"/>
      <c r="U49" s="37" t="str"/>
      <c r="V49" s="37" t="str"/>
      <c r="W49" s="37" t="str"/>
      <c r="X49" s="37" t="str"/>
      <c r="Y49" s="37" t="str"/>
      <c r="Z49" s="37" t="str"/>
      <c r="AA49" s="37" t="str"/>
      <c r="AB49" s="37" t="str"/>
      <c r="AC49" s="37" t="str"/>
      <c r="AD49" s="37" t="str"/>
      <c r="AE49" s="37" t="str"/>
      <c r="AF49" s="37" t="str"/>
      <c r="AG49" s="37" t="str"/>
      <c r="AH49" s="37" t="str"/>
      <c r="AI49" s="37" t="str"/>
      <c r="AJ49" s="37" t="str"/>
      <c r="AK49" s="37" t="str"/>
      <c r="AL49" s="37" t="str"/>
      <c r="AM49" s="37" t="str"/>
      <c r="AN49" s="37" t="str"/>
      <c r="AO49" s="37" t="str"/>
      <c r="AP49" s="37" t="str"/>
      <c r="AQ49" s="37" t="str"/>
      <c r="AR49" s="37" t="str"/>
      <c r="AS49" s="37" t="str"/>
      <c r="AT49" s="37" t="str"/>
      <c r="AU49" s="37" t="str"/>
      <c r="AV49" s="37" t="str"/>
      <c r="AW49" s="37" t="str"/>
      <c r="AX49" s="37" t="str"/>
      <c r="AY49" s="37" t="str"/>
      <c r="AZ49" s="37" t="str"/>
      <c r="BA49" s="37" t="str"/>
      <c r="BB49" s="37" t="str"/>
      <c r="BC49" s="37" t="str"/>
      <c r="BD49" s="37" t="str"/>
      <c r="BE49" s="37" t="str"/>
      <c r="BF49" s="37" t="str"/>
      <c r="BG49" s="37" t="str"/>
      <c r="BH49" s="37" t="str"/>
      <c r="BI49" s="37" t="str"/>
      <c r="BJ49" s="37" t="str"/>
      <c r="BK49" s="37" t="str"/>
      <c r="BL49" s="37" t="str"/>
      <c r="BM49" s="37" t="str"/>
      <c r="BN49" s="37" t="str"/>
      <c r="BO49" s="37" t="str"/>
      <c r="BP49" s="37" t="str"/>
      <c r="BQ49" s="37" t="str"/>
      <c r="BR49" s="37" t="str"/>
      <c r="BS49" s="37" t="str"/>
      <c r="BT49" s="37" t="str"/>
      <c r="BU49" s="37" t="str"/>
      <c r="BV49" s="37" t="str"/>
      <c r="BW49" s="37" t="str"/>
      <c r="BX49" s="37" t="str"/>
      <c r="BY49" s="37" t="str"/>
      <c r="BZ49" s="37" t="str"/>
      <c r="CA49" s="37" t="str"/>
      <c r="CB49" s="37" t="str"/>
      <c r="CC49" s="37" t="str"/>
      <c r="CD49" s="37" t="str"/>
      <c r="CE49" s="37" t="str"/>
      <c r="CF49" s="37" t="str"/>
      <c r="CG49" s="37" t="str"/>
      <c r="CH49" s="37" t="str"/>
      <c r="CI49" s="37" t="str"/>
      <c r="CJ49" s="37" t="str"/>
      <c r="CK49" s="37" t="str"/>
      <c r="CL49" s="37" t="str"/>
      <c r="CM49" s="37" t="str"/>
      <c r="CN49" s="37" t="str"/>
      <c r="CO49" s="37" t="str"/>
      <c r="CP49" s="37" t="str"/>
      <c r="CQ49" s="37" t="str"/>
      <c r="CR49" s="37" t="str"/>
      <c r="CS49" s="37" t="str"/>
      <c r="CT49" s="37" t="str"/>
      <c r="CU49" s="37" t="str"/>
      <c r="CV49" s="37" t="str"/>
      <c r="CW49" s="37" t="str"/>
      <c r="CX49" s="37" t="str"/>
      <c r="CY49" s="37" t="str"/>
      <c r="CZ49" s="37" t="str"/>
      <c r="DA49" s="37" t="str"/>
      <c r="DB49" s="37" t="str"/>
      <c r="DC49" s="37" t="str"/>
      <c r="DD49" s="37" t="str"/>
      <c r="DE49" s="37" t="str"/>
      <c r="DF49" s="37" t="str"/>
      <c r="DG49" s="37" t="str"/>
      <c r="DH49" s="37" t="str"/>
      <c r="DI49" s="37" t="str"/>
      <c r="DJ49" s="37" t="str"/>
      <c r="DK49" s="37" t="str"/>
      <c r="DL49" s="37" t="str"/>
      <c r="DM49" s="37" t="str"/>
      <c r="DN49" s="37" t="str"/>
      <c r="DO49" s="37" t="str"/>
      <c r="DP49" s="37" t="str"/>
      <c r="DQ49" s="37" t="str"/>
      <c r="DR49" s="37" t="str"/>
      <c r="DS49" s="37" t="str"/>
      <c r="DT49" s="37" t="str"/>
      <c r="DU49" s="37" t="str"/>
      <c r="DV49" s="37" t="str"/>
      <c r="DW49" s="37" t="str"/>
      <c r="DX49" s="37" t="str"/>
      <c r="DY49" s="37" t="str"/>
      <c r="DZ49" s="37" t="str"/>
      <c r="EA49" s="37" t="str"/>
      <c r="EB49" s="37" t="str"/>
      <c r="EC49" s="37" t="str"/>
      <c r="ED49" s="37" t="str"/>
      <c r="EE49" s="37" t="str"/>
      <c r="EF49" s="37" t="str"/>
      <c r="EG49" s="37" t="str"/>
      <c r="EH49" s="37" t="str"/>
      <c r="EI49" s="37" t="str"/>
      <c r="EJ49" s="37" t="str"/>
      <c r="EK49" s="37" t="str"/>
      <c r="EL49" s="37" t="str"/>
      <c r="EM49" s="37" t="str"/>
    </row>
    <row r="50">
      <c r="B50" s="37" t="str"/>
      <c r="C50" s="37" t="str"/>
      <c r="D50" s="37" t="str"/>
      <c r="E50" s="37" t="str"/>
      <c r="F50" s="37" t="str"/>
      <c r="G50" s="37" t="str"/>
      <c r="H50" s="37" t="str"/>
      <c r="I50" s="37" t="str"/>
      <c r="J50" s="37" t="str"/>
      <c r="K50" s="37" t="str"/>
      <c r="L50" s="37" t="str"/>
      <c r="M50" s="37" t="str"/>
      <c r="N50" s="37" t="str"/>
      <c r="O50" s="37" t="str"/>
      <c r="P50" s="37" t="str"/>
      <c r="Q50" s="37" t="str"/>
      <c r="R50" s="37" t="str"/>
      <c r="S50" s="37" t="str"/>
      <c r="T50" s="37" t="str"/>
      <c r="U50" s="37" t="str"/>
      <c r="V50" s="37" t="str"/>
      <c r="W50" s="37" t="str"/>
      <c r="X50" s="37" t="str"/>
      <c r="Y50" s="37" t="str"/>
      <c r="Z50" s="37" t="str"/>
      <c r="AA50" s="37" t="str"/>
      <c r="AB50" s="37" t="str"/>
      <c r="AC50" s="37" t="str"/>
      <c r="AD50" s="37" t="str"/>
      <c r="AE50" s="37" t="str"/>
      <c r="AF50" s="37" t="str"/>
      <c r="AG50" s="37" t="str"/>
      <c r="AH50" s="37" t="str"/>
      <c r="AI50" s="37" t="str"/>
      <c r="AJ50" s="37" t="str"/>
      <c r="AK50" s="37" t="str"/>
      <c r="AL50" s="37" t="str"/>
      <c r="AM50" s="37" t="str"/>
      <c r="AN50" s="37" t="str"/>
      <c r="AO50" s="37" t="str"/>
      <c r="AP50" s="37" t="str"/>
      <c r="AQ50" s="37" t="str"/>
      <c r="AR50" s="37" t="str"/>
      <c r="AS50" s="37" t="str"/>
      <c r="AT50" s="37" t="str"/>
      <c r="AU50" s="37" t="str"/>
      <c r="AV50" s="37" t="str"/>
      <c r="AW50" s="37" t="str"/>
      <c r="AX50" s="37" t="str"/>
      <c r="AY50" s="37" t="str"/>
      <c r="AZ50" s="37" t="str"/>
      <c r="BA50" s="37" t="str"/>
      <c r="BB50" s="37" t="str"/>
      <c r="BC50" s="37" t="str"/>
      <c r="BD50" s="37" t="str"/>
      <c r="BE50" s="37" t="str"/>
      <c r="BF50" s="37" t="str"/>
      <c r="BG50" s="37" t="str"/>
      <c r="BH50" s="37" t="str"/>
      <c r="BI50" s="37" t="str"/>
      <c r="BJ50" s="37" t="str"/>
      <c r="BK50" s="37" t="str"/>
      <c r="BL50" s="37" t="str"/>
      <c r="BM50" s="37" t="str"/>
      <c r="BN50" s="37" t="str"/>
      <c r="BO50" s="37" t="str"/>
      <c r="BP50" s="37" t="str"/>
      <c r="BQ50" s="37" t="str"/>
      <c r="BR50" s="37" t="str"/>
      <c r="BS50" s="37" t="str"/>
      <c r="BT50" s="37" t="str"/>
      <c r="BU50" s="37" t="str"/>
      <c r="BV50" s="37" t="str"/>
      <c r="BW50" s="37" t="str"/>
      <c r="BX50" s="37" t="str"/>
      <c r="BY50" s="37" t="str"/>
      <c r="BZ50" s="37" t="str"/>
      <c r="CA50" s="37" t="str"/>
      <c r="CB50" s="37" t="str"/>
      <c r="CC50" s="37" t="str"/>
      <c r="CD50" s="37" t="str"/>
      <c r="CE50" s="37" t="str"/>
      <c r="CF50" s="37" t="str"/>
      <c r="CG50" s="37" t="str"/>
      <c r="CH50" s="37" t="str"/>
      <c r="CI50" s="37" t="str"/>
      <c r="CJ50" s="37" t="str"/>
      <c r="CK50" s="37" t="str"/>
      <c r="CL50" s="37" t="str"/>
      <c r="CM50" s="37" t="str"/>
      <c r="CN50" s="37" t="str"/>
      <c r="CO50" s="37" t="str"/>
      <c r="CP50" s="37" t="str"/>
      <c r="CQ50" s="37" t="str"/>
      <c r="CR50" s="37" t="str"/>
      <c r="CS50" s="37" t="str"/>
      <c r="CT50" s="37" t="str"/>
      <c r="CU50" s="37" t="str"/>
      <c r="CV50" s="37" t="str"/>
      <c r="CW50" s="37" t="str"/>
      <c r="CX50" s="37" t="str"/>
      <c r="CY50" s="37" t="str"/>
      <c r="CZ50" s="37" t="str"/>
      <c r="DA50" s="37" t="str"/>
      <c r="DB50" s="37" t="str"/>
      <c r="DC50" s="37" t="str"/>
      <c r="DD50" s="37" t="str"/>
      <c r="DE50" s="37" t="str"/>
      <c r="DF50" s="37" t="str"/>
      <c r="DG50" s="37" t="str"/>
      <c r="DH50" s="37" t="str"/>
      <c r="DI50" s="37" t="str"/>
      <c r="DJ50" s="37" t="str"/>
      <c r="DK50" s="37" t="str"/>
      <c r="DL50" s="37" t="str"/>
      <c r="DM50" s="37" t="str"/>
      <c r="DN50" s="37" t="str"/>
      <c r="DO50" s="37" t="str"/>
      <c r="DP50" s="37" t="str"/>
      <c r="DQ50" s="37" t="str"/>
      <c r="DR50" s="37" t="str"/>
      <c r="DS50" s="37" t="str"/>
      <c r="DT50" s="37" t="str"/>
      <c r="DU50" s="37" t="str"/>
      <c r="DV50" s="37" t="str"/>
      <c r="DW50" s="37" t="str"/>
      <c r="DX50" s="37" t="str"/>
      <c r="DY50" s="37" t="str"/>
      <c r="DZ50" s="37" t="str"/>
      <c r="EA50" s="37" t="str"/>
      <c r="EB50" s="37" t="str"/>
      <c r="EC50" s="37" t="str"/>
      <c r="ED50" s="37" t="str"/>
      <c r="EE50" s="37" t="str"/>
      <c r="EF50" s="37" t="str"/>
      <c r="EG50" s="37" t="str"/>
      <c r="EH50" s="37" t="str"/>
      <c r="EI50" s="37" t="str"/>
      <c r="EJ50" s="37" t="str"/>
      <c r="EK50" s="37" t="str"/>
      <c r="EL50" s="37" t="str"/>
      <c r="EM50" s="37" t="str"/>
    </row>
    <row r="51">
      <c r="B51" s="37" t="str"/>
      <c r="C51" s="37" t="str"/>
      <c r="D51" s="37" t="str"/>
      <c r="E51" s="37" t="str"/>
      <c r="F51" s="37" t="str"/>
      <c r="G51" s="37" t="str"/>
      <c r="H51" s="37" t="str"/>
      <c r="I51" s="37" t="str"/>
      <c r="J51" s="37" t="str"/>
      <c r="K51" s="37" t="str"/>
      <c r="L51" s="37" t="str"/>
      <c r="M51" s="37" t="str"/>
      <c r="N51" s="37" t="str"/>
      <c r="O51" s="37" t="str"/>
      <c r="P51" s="37" t="str"/>
      <c r="Q51" s="37" t="str"/>
      <c r="R51" s="37" t="str"/>
      <c r="S51" s="37" t="str"/>
      <c r="T51" s="37" t="str"/>
      <c r="U51" s="37" t="str"/>
      <c r="V51" s="37" t="str"/>
      <c r="W51" s="37" t="str"/>
      <c r="X51" s="37" t="str"/>
      <c r="Y51" s="37" t="str"/>
      <c r="Z51" s="37" t="str"/>
      <c r="AA51" s="37" t="str"/>
      <c r="AB51" s="37" t="str"/>
      <c r="AC51" s="37" t="str"/>
      <c r="AD51" s="37" t="str"/>
      <c r="AE51" s="37" t="str"/>
      <c r="AF51" s="37" t="str"/>
      <c r="AG51" s="37" t="str"/>
      <c r="AH51" s="37" t="str"/>
      <c r="AI51" s="37" t="str"/>
      <c r="AJ51" s="37" t="str"/>
      <c r="AK51" s="37" t="str"/>
      <c r="AL51" s="37" t="str"/>
      <c r="AM51" s="37" t="str"/>
      <c r="AN51" s="37" t="str"/>
      <c r="AO51" s="37" t="str"/>
      <c r="AP51" s="37" t="str"/>
      <c r="AQ51" s="37" t="str"/>
      <c r="AR51" s="37" t="str"/>
      <c r="AS51" s="37" t="str"/>
      <c r="AT51" s="37" t="str"/>
      <c r="AU51" s="37" t="str"/>
      <c r="AV51" s="37" t="str"/>
      <c r="AW51" s="37" t="str"/>
      <c r="AX51" s="37" t="str"/>
      <c r="AY51" s="37" t="str"/>
      <c r="AZ51" s="37" t="str"/>
      <c r="BA51" s="37" t="str"/>
      <c r="BB51" s="37" t="str"/>
      <c r="BC51" s="37" t="str"/>
      <c r="BD51" s="37" t="str"/>
      <c r="BE51" s="37" t="str"/>
      <c r="BF51" s="37" t="str"/>
      <c r="BG51" s="37" t="str"/>
      <c r="BH51" s="37" t="str"/>
      <c r="BI51" s="37" t="str"/>
      <c r="BJ51" s="37" t="str"/>
      <c r="BK51" s="37" t="str"/>
      <c r="BL51" s="37" t="str"/>
      <c r="BM51" s="37" t="str"/>
      <c r="BN51" s="37" t="str"/>
      <c r="BO51" s="37" t="str"/>
      <c r="BP51" s="37" t="str"/>
      <c r="BQ51" s="37" t="str"/>
      <c r="BR51" s="37" t="str"/>
      <c r="BS51" s="37" t="str"/>
      <c r="BT51" s="37" t="str"/>
      <c r="BU51" s="37" t="str"/>
      <c r="BV51" s="37" t="str"/>
      <c r="BW51" s="37" t="str"/>
      <c r="BX51" s="37" t="str"/>
      <c r="BY51" s="37" t="str"/>
      <c r="BZ51" s="37" t="str"/>
      <c r="CA51" s="37" t="str"/>
      <c r="CB51" s="37" t="str"/>
      <c r="CC51" s="37" t="str"/>
      <c r="CD51" s="37" t="str"/>
      <c r="CE51" s="37" t="str"/>
      <c r="CF51" s="37" t="str"/>
      <c r="CG51" s="37" t="str"/>
      <c r="CH51" s="37" t="str"/>
      <c r="CI51" s="37" t="str"/>
      <c r="CJ51" s="37" t="str"/>
      <c r="CK51" s="37" t="str"/>
      <c r="CL51" s="37" t="str"/>
      <c r="CM51" s="37" t="str"/>
      <c r="CN51" s="37" t="str"/>
      <c r="CO51" s="37" t="str"/>
      <c r="CP51" s="37" t="str"/>
      <c r="CQ51" s="37" t="str"/>
      <c r="CR51" s="37" t="str"/>
      <c r="CS51" s="37" t="str"/>
      <c r="CT51" s="37" t="str"/>
      <c r="CU51" s="37" t="str"/>
      <c r="CV51" s="37" t="str"/>
      <c r="CW51" s="37" t="str"/>
      <c r="CX51" s="37" t="str"/>
      <c r="CY51" s="37" t="str"/>
      <c r="CZ51" s="37" t="str"/>
      <c r="DA51" s="37" t="str"/>
      <c r="DB51" s="37" t="str"/>
      <c r="DC51" s="37" t="str"/>
      <c r="DD51" s="37" t="str"/>
      <c r="DE51" s="37" t="str"/>
      <c r="DF51" s="37" t="str"/>
      <c r="DG51" s="37" t="str"/>
      <c r="DH51" s="37" t="str"/>
      <c r="DI51" s="37" t="str"/>
      <c r="DJ51" s="37" t="str"/>
      <c r="DK51" s="37" t="str"/>
      <c r="DL51" s="37" t="str"/>
      <c r="DM51" s="37" t="str"/>
      <c r="DN51" s="37" t="str"/>
      <c r="DO51" s="37" t="str"/>
      <c r="DP51" s="37" t="str"/>
      <c r="DQ51" s="37" t="str"/>
      <c r="DR51" s="37" t="str"/>
      <c r="DS51" s="37" t="str"/>
      <c r="DT51" s="37" t="str"/>
      <c r="DU51" s="37" t="str"/>
      <c r="DV51" s="37" t="str"/>
      <c r="DW51" s="37" t="str"/>
      <c r="DX51" s="37" t="str"/>
      <c r="DY51" s="37" t="str"/>
      <c r="DZ51" s="37" t="str"/>
      <c r="EA51" s="37" t="str"/>
      <c r="EB51" s="37" t="str"/>
      <c r="EC51" s="37" t="str"/>
      <c r="ED51" s="37" t="str"/>
      <c r="EE51" s="37" t="str"/>
      <c r="EF51" s="37" t="str"/>
      <c r="EG51" s="37" t="str"/>
      <c r="EH51" s="37" t="str"/>
      <c r="EI51" s="37" t="str"/>
      <c r="EJ51" s="37" t="str"/>
      <c r="EK51" s="37" t="str"/>
      <c r="EL51" s="37" t="str"/>
      <c r="EM51" s="37" t="str"/>
    </row>
    <row r="52">
      <c r="B52" s="37" t="str"/>
      <c r="C52" s="37" t="str"/>
      <c r="D52" s="37" t="str"/>
      <c r="E52" s="37" t="str"/>
      <c r="F52" s="37" t="str"/>
      <c r="G52" s="37" t="str"/>
      <c r="H52" s="37" t="str"/>
      <c r="I52" s="37" t="str"/>
      <c r="J52" s="37" t="str"/>
      <c r="K52" s="37" t="str"/>
      <c r="L52" s="37" t="str"/>
      <c r="M52" s="37" t="str"/>
      <c r="N52" s="37" t="str"/>
      <c r="O52" s="37" t="str"/>
      <c r="P52" s="37" t="str"/>
      <c r="Q52" s="37" t="str"/>
      <c r="R52" s="37" t="str"/>
      <c r="S52" s="37" t="str"/>
      <c r="T52" s="37" t="str"/>
      <c r="U52" s="37" t="str"/>
      <c r="V52" s="37" t="str"/>
      <c r="W52" s="37" t="str"/>
      <c r="X52" s="37" t="str"/>
      <c r="Y52" s="37" t="str"/>
      <c r="Z52" s="37" t="str"/>
      <c r="AA52" s="37" t="str"/>
      <c r="AB52" s="37" t="str"/>
      <c r="AC52" s="37" t="str"/>
      <c r="AD52" s="37" t="str"/>
      <c r="AE52" s="37" t="str"/>
      <c r="AF52" s="37" t="str"/>
      <c r="AG52" s="37" t="str"/>
      <c r="AH52" s="37" t="str"/>
      <c r="AI52" s="37" t="str"/>
      <c r="AJ52" s="37" t="str"/>
      <c r="AK52" s="37" t="str"/>
      <c r="AL52" s="37" t="str"/>
      <c r="AM52" s="37" t="str"/>
      <c r="AN52" s="37" t="str"/>
      <c r="AO52" s="37" t="str"/>
      <c r="AP52" s="37" t="str"/>
      <c r="AQ52" s="37" t="str"/>
      <c r="AR52" s="37" t="str"/>
      <c r="AS52" s="37" t="str"/>
      <c r="AT52" s="37" t="str"/>
      <c r="AU52" s="37" t="str"/>
      <c r="AV52" s="37" t="str"/>
      <c r="AW52" s="37" t="str"/>
      <c r="AX52" s="37" t="str"/>
      <c r="AY52" s="37" t="str"/>
      <c r="AZ52" s="37" t="str"/>
      <c r="BA52" s="37" t="str"/>
      <c r="BB52" s="37" t="str"/>
      <c r="BC52" s="37" t="str"/>
      <c r="BD52" s="37" t="str"/>
      <c r="BE52" s="37" t="str"/>
      <c r="BF52" s="37" t="str"/>
      <c r="BG52" s="37" t="str"/>
      <c r="BH52" s="37" t="str"/>
      <c r="BI52" s="37" t="str"/>
      <c r="BJ52" s="37" t="str"/>
      <c r="BK52" s="37" t="str"/>
      <c r="BL52" s="37" t="str"/>
      <c r="BM52" s="37" t="str"/>
      <c r="BN52" s="37" t="str"/>
      <c r="BO52" s="37" t="str"/>
      <c r="BP52" s="37" t="str"/>
      <c r="BQ52" s="37" t="str"/>
      <c r="BR52" s="37" t="str"/>
      <c r="BS52" s="37" t="str"/>
      <c r="BT52" s="37" t="str"/>
      <c r="BU52" s="37" t="str"/>
      <c r="BV52" s="37" t="str"/>
      <c r="BW52" s="37" t="str"/>
      <c r="BX52" s="37" t="str"/>
      <c r="BY52" s="37" t="str"/>
      <c r="BZ52" s="37" t="str"/>
      <c r="CA52" s="37" t="str"/>
      <c r="CB52" s="37" t="str"/>
      <c r="CC52" s="37" t="str"/>
      <c r="CD52" s="37" t="str"/>
      <c r="CE52" s="37" t="str"/>
      <c r="CF52" s="37" t="str"/>
      <c r="CG52" s="37" t="str"/>
      <c r="CH52" s="37" t="str"/>
      <c r="CI52" s="37" t="str"/>
      <c r="CJ52" s="37" t="str"/>
      <c r="CK52" s="37" t="str"/>
      <c r="CL52" s="37" t="str"/>
      <c r="CM52" s="37" t="str"/>
      <c r="CN52" s="37" t="str"/>
      <c r="CO52" s="37" t="str"/>
      <c r="CP52" s="37" t="str"/>
      <c r="CQ52" s="37" t="str"/>
      <c r="CR52" s="37" t="str"/>
      <c r="CS52" s="37" t="str"/>
      <c r="CT52" s="37" t="str"/>
      <c r="CU52" s="37" t="str"/>
      <c r="CV52" s="37" t="str"/>
      <c r="CW52" s="37" t="str"/>
      <c r="CX52" s="37" t="str"/>
      <c r="CY52" s="37" t="str"/>
      <c r="CZ52" s="37" t="str"/>
      <c r="DA52" s="37" t="str"/>
      <c r="DB52" s="37" t="str"/>
      <c r="DC52" s="37" t="str"/>
      <c r="DD52" s="37" t="str"/>
      <c r="DE52" s="37" t="str"/>
      <c r="DF52" s="37" t="str"/>
      <c r="DG52" s="37" t="str"/>
      <c r="DH52" s="37" t="str"/>
      <c r="DI52" s="37" t="str"/>
      <c r="DJ52" s="37" t="str"/>
      <c r="DK52" s="37" t="str"/>
      <c r="DL52" s="37" t="str"/>
      <c r="DM52" s="37" t="str"/>
      <c r="DN52" s="37" t="str"/>
      <c r="DO52" s="37" t="str"/>
      <c r="DP52" s="37" t="str"/>
      <c r="DQ52" s="37" t="str"/>
      <c r="DR52" s="37" t="str"/>
      <c r="DS52" s="37" t="str"/>
      <c r="DT52" s="37" t="str"/>
      <c r="DU52" s="37" t="str"/>
      <c r="DV52" s="37" t="str"/>
      <c r="DW52" s="37" t="str"/>
      <c r="DX52" s="37" t="str"/>
      <c r="DY52" s="37" t="str"/>
      <c r="DZ52" s="37" t="str"/>
      <c r="EA52" s="37" t="str"/>
      <c r="EB52" s="37" t="str"/>
      <c r="EC52" s="37" t="str"/>
      <c r="ED52" s="37" t="str"/>
      <c r="EE52" s="37" t="str"/>
      <c r="EF52" s="37" t="str"/>
      <c r="EG52" s="37" t="str"/>
      <c r="EH52" s="37" t="str"/>
      <c r="EI52" s="37" t="str"/>
      <c r="EJ52" s="37" t="str"/>
      <c r="EK52" s="37" t="str"/>
      <c r="EL52" s="37" t="str"/>
      <c r="EM52" s="37" t="str"/>
    </row>
    <row r="53">
      <c r="B53" s="37" t="str"/>
      <c r="C53" s="37" t="str"/>
      <c r="D53" s="37" t="str"/>
      <c r="E53" s="37" t="str"/>
      <c r="F53" s="37" t="str"/>
      <c r="G53" s="37" t="str"/>
      <c r="H53" s="37" t="str"/>
      <c r="I53" s="37" t="str"/>
      <c r="J53" s="37" t="str"/>
      <c r="K53" s="37" t="str"/>
      <c r="L53" s="37" t="str"/>
      <c r="M53" s="37" t="str"/>
      <c r="N53" s="37" t="str"/>
      <c r="O53" s="37" t="str"/>
      <c r="P53" s="37" t="str"/>
      <c r="Q53" s="37" t="str"/>
      <c r="R53" s="37" t="str"/>
      <c r="S53" s="37" t="str"/>
      <c r="T53" s="37" t="str"/>
      <c r="U53" s="37" t="str"/>
      <c r="V53" s="37" t="str"/>
      <c r="W53" s="37" t="str"/>
      <c r="X53" s="37" t="str"/>
      <c r="Y53" s="37" t="str"/>
      <c r="Z53" s="37" t="str"/>
      <c r="AA53" s="37" t="str"/>
      <c r="AB53" s="37" t="str"/>
      <c r="AC53" s="37" t="str"/>
      <c r="AD53" s="37" t="str"/>
      <c r="AE53" s="37" t="str"/>
      <c r="AF53" s="37" t="str"/>
      <c r="AG53" s="37" t="str"/>
      <c r="AH53" s="37" t="str"/>
      <c r="AI53" s="37" t="str"/>
      <c r="AJ53" s="37" t="str"/>
      <c r="AK53" s="37" t="str"/>
      <c r="AL53" s="37" t="str"/>
      <c r="AM53" s="37" t="str"/>
      <c r="AN53" s="37" t="str"/>
      <c r="AO53" s="37" t="str"/>
      <c r="AP53" s="37" t="str"/>
      <c r="AQ53" s="37" t="str"/>
      <c r="AR53" s="37" t="str"/>
      <c r="AS53" s="37" t="str"/>
      <c r="AT53" s="37" t="str"/>
      <c r="AU53" s="37" t="str"/>
      <c r="AV53" s="37" t="str"/>
      <c r="AW53" s="37" t="str"/>
      <c r="AX53" s="37" t="str"/>
      <c r="AY53" s="37" t="str"/>
      <c r="AZ53" s="37" t="str"/>
      <c r="BA53" s="37" t="str"/>
      <c r="BB53" s="37" t="str"/>
      <c r="BC53" s="37" t="str"/>
      <c r="BD53" s="37" t="str"/>
      <c r="BE53" s="37" t="str"/>
      <c r="BF53" s="37" t="str"/>
      <c r="BG53" s="37" t="str"/>
      <c r="BH53" s="37" t="str"/>
      <c r="BI53" s="37" t="str"/>
      <c r="BJ53" s="37" t="str"/>
      <c r="BK53" s="37" t="str"/>
      <c r="BL53" s="37" t="str"/>
      <c r="BM53" s="37" t="str"/>
      <c r="BN53" s="37" t="str"/>
      <c r="BO53" s="37" t="str"/>
      <c r="BP53" s="37" t="str"/>
      <c r="BQ53" s="37" t="str"/>
      <c r="BR53" s="37" t="str"/>
      <c r="BS53" s="37" t="str"/>
      <c r="BT53" s="37" t="str"/>
      <c r="BU53" s="37" t="str"/>
      <c r="BV53" s="37" t="str"/>
      <c r="BW53" s="37" t="str"/>
      <c r="BX53" s="37" t="str"/>
      <c r="BY53" s="37" t="str"/>
      <c r="BZ53" s="37" t="str"/>
      <c r="CA53" s="37" t="str"/>
      <c r="CB53" s="37" t="str"/>
      <c r="CC53" s="37" t="str"/>
      <c r="CD53" s="37" t="str"/>
      <c r="CE53" s="37" t="str"/>
      <c r="CF53" s="37" t="str"/>
      <c r="CG53" s="37" t="str"/>
      <c r="CH53" s="37" t="str"/>
      <c r="CI53" s="37" t="str"/>
      <c r="CJ53" s="37" t="str"/>
      <c r="CK53" s="37" t="str"/>
      <c r="CL53" s="37" t="str"/>
      <c r="CM53" s="37" t="str"/>
      <c r="CN53" s="37" t="str"/>
      <c r="CO53" s="37" t="str"/>
      <c r="CP53" s="37" t="str"/>
      <c r="CQ53" s="37" t="str"/>
      <c r="CR53" s="37" t="str"/>
      <c r="CS53" s="37" t="str"/>
      <c r="CT53" s="37" t="str"/>
      <c r="CU53" s="37" t="str"/>
      <c r="CV53" s="37" t="str"/>
      <c r="CW53" s="37" t="str"/>
      <c r="CX53" s="37" t="str"/>
      <c r="CY53" s="37" t="str"/>
      <c r="CZ53" s="37" t="str"/>
      <c r="DA53" s="37" t="str"/>
      <c r="DB53" s="37" t="str"/>
      <c r="DC53" s="37" t="str"/>
      <c r="DD53" s="37" t="str"/>
      <c r="DE53" s="37" t="str"/>
      <c r="DF53" s="37" t="str"/>
      <c r="DG53" s="37" t="str"/>
      <c r="DH53" s="37" t="str"/>
      <c r="DI53" s="37" t="str"/>
      <c r="DJ53" s="37" t="str"/>
      <c r="DK53" s="37" t="str"/>
      <c r="DL53" s="37" t="str"/>
      <c r="DM53" s="37" t="str"/>
      <c r="DN53" s="37" t="str"/>
      <c r="DO53" s="37" t="str"/>
      <c r="DP53" s="37" t="str"/>
      <c r="DQ53" s="37" t="str"/>
      <c r="DR53" s="37" t="str"/>
      <c r="DS53" s="37" t="str"/>
      <c r="DT53" s="37" t="str"/>
      <c r="DU53" s="37" t="str"/>
      <c r="DV53" s="37" t="str"/>
      <c r="DW53" s="37" t="str"/>
      <c r="DX53" s="37" t="str"/>
      <c r="DY53" s="37" t="str"/>
      <c r="DZ53" s="37" t="str"/>
      <c r="EA53" s="37" t="str"/>
      <c r="EB53" s="37" t="str"/>
      <c r="EC53" s="37" t="str"/>
      <c r="ED53" s="37" t="str"/>
      <c r="EE53" s="37" t="str"/>
      <c r="EF53" s="37" t="str"/>
      <c r="EG53" s="37" t="str"/>
      <c r="EH53" s="37" t="str"/>
      <c r="EI53" s="37" t="str"/>
      <c r="EJ53" s="37" t="str"/>
      <c r="EK53" s="37" t="str"/>
      <c r="EL53" s="37" t="str"/>
      <c r="EM53" s="37" t="str"/>
    </row>
    <row r="54">
      <c r="B54" s="37" t="str"/>
      <c r="C54" s="37" t="str"/>
      <c r="D54" s="37" t="str"/>
      <c r="E54" s="37" t="str"/>
      <c r="F54" s="37" t="str"/>
      <c r="G54" s="37" t="str"/>
      <c r="H54" s="37" t="str"/>
      <c r="I54" s="37" t="str"/>
      <c r="J54" s="37" t="str"/>
      <c r="K54" s="37" t="str"/>
      <c r="L54" s="37" t="str"/>
      <c r="M54" s="37" t="str"/>
      <c r="N54" s="37" t="str"/>
      <c r="O54" s="37" t="str"/>
      <c r="P54" s="37" t="str"/>
      <c r="Q54" s="37" t="str"/>
      <c r="R54" s="37" t="str"/>
      <c r="S54" s="37" t="str"/>
      <c r="T54" s="37" t="str"/>
      <c r="U54" s="37" t="str"/>
      <c r="V54" s="37" t="str"/>
      <c r="W54" s="37" t="str"/>
      <c r="X54" s="37" t="str"/>
      <c r="Y54" s="37" t="str"/>
      <c r="Z54" s="37" t="str"/>
      <c r="AA54" s="37" t="str"/>
      <c r="AB54" s="37" t="str"/>
      <c r="AC54" s="37" t="str"/>
      <c r="AD54" s="37" t="str"/>
      <c r="AE54" s="37" t="str"/>
      <c r="AF54" s="37" t="str"/>
      <c r="AG54" s="37" t="str"/>
      <c r="AH54" s="37" t="str"/>
      <c r="AI54" s="37" t="str"/>
      <c r="AJ54" s="37" t="str"/>
      <c r="AK54" s="37" t="str"/>
      <c r="AL54" s="37" t="str"/>
      <c r="AM54" s="37" t="str"/>
      <c r="AN54" s="37" t="str"/>
      <c r="AO54" s="37" t="str"/>
      <c r="AP54" s="37" t="str"/>
      <c r="AQ54" s="37" t="str"/>
      <c r="AR54" s="37" t="str"/>
      <c r="AS54" s="37" t="str"/>
      <c r="AT54" s="37" t="str"/>
      <c r="AU54" s="37" t="str"/>
      <c r="AV54" s="37" t="str"/>
      <c r="AW54" s="37" t="str"/>
      <c r="AX54" s="37" t="str"/>
      <c r="AY54" s="37" t="str"/>
      <c r="AZ54" s="37" t="str"/>
      <c r="BA54" s="37" t="str"/>
      <c r="BB54" s="37" t="str"/>
      <c r="BC54" s="37" t="str"/>
      <c r="BD54" s="37" t="str"/>
      <c r="BE54" s="37" t="str"/>
      <c r="BF54" s="37" t="str"/>
      <c r="BG54" s="37" t="str"/>
      <c r="BH54" s="37" t="str"/>
      <c r="BI54" s="37" t="str"/>
      <c r="BJ54" s="37" t="str"/>
      <c r="BK54" s="37" t="str"/>
      <c r="BL54" s="37" t="str"/>
      <c r="BM54" s="37" t="str"/>
      <c r="BN54" s="37" t="str"/>
      <c r="BO54" s="37" t="str"/>
      <c r="BP54" s="37" t="str"/>
      <c r="BQ54" s="37" t="str"/>
      <c r="BR54" s="37" t="str"/>
      <c r="BS54" s="37" t="str"/>
      <c r="BT54" s="37" t="str"/>
      <c r="BU54" s="37" t="str"/>
      <c r="BV54" s="37" t="str"/>
      <c r="BW54" s="37" t="str"/>
      <c r="BX54" s="37" t="str"/>
      <c r="BY54" s="37" t="str"/>
      <c r="BZ54" s="37" t="str"/>
      <c r="CA54" s="37" t="str"/>
      <c r="CB54" s="37" t="str"/>
      <c r="CC54" s="37" t="str"/>
      <c r="CD54" s="37" t="str"/>
      <c r="CE54" s="37" t="str"/>
      <c r="CF54" s="37" t="str"/>
      <c r="CG54" s="37" t="str"/>
      <c r="CH54" s="37" t="str"/>
      <c r="CI54" s="37" t="str"/>
      <c r="CJ54" s="37" t="str"/>
      <c r="CK54" s="37" t="str"/>
      <c r="CL54" s="37" t="str"/>
      <c r="CM54" s="37" t="str"/>
      <c r="CN54" s="37" t="str"/>
      <c r="CO54" s="37" t="str"/>
      <c r="CP54" s="37" t="str"/>
      <c r="CQ54" s="37" t="str"/>
      <c r="CR54" s="37" t="str"/>
      <c r="CS54" s="37" t="str"/>
      <c r="CT54" s="37" t="str"/>
      <c r="CU54" s="37" t="str"/>
      <c r="CV54" s="37" t="str"/>
      <c r="CW54" s="37" t="str"/>
      <c r="CX54" s="37" t="str"/>
      <c r="CY54" s="37" t="str"/>
      <c r="CZ54" s="37" t="str"/>
      <c r="DA54" s="37" t="str"/>
      <c r="DB54" s="37" t="str"/>
      <c r="DC54" s="37" t="str"/>
      <c r="DD54" s="37" t="str"/>
      <c r="DE54" s="37" t="str"/>
      <c r="DF54" s="37" t="str"/>
      <c r="DG54" s="37" t="str"/>
      <c r="DH54" s="37" t="str"/>
      <c r="DI54" s="37" t="str"/>
      <c r="DJ54" s="37" t="str"/>
      <c r="DK54" s="37" t="str"/>
      <c r="DL54" s="37" t="str"/>
      <c r="DM54" s="37" t="str"/>
      <c r="DN54" s="37" t="str"/>
      <c r="DO54" s="37" t="str"/>
      <c r="DP54" s="37" t="str"/>
      <c r="DQ54" s="37" t="str"/>
      <c r="DR54" s="37" t="str"/>
      <c r="DS54" s="37" t="str"/>
      <c r="DT54" s="37" t="str"/>
      <c r="DU54" s="37" t="str"/>
      <c r="DV54" s="37" t="str"/>
      <c r="DW54" s="37" t="str"/>
      <c r="DX54" s="37" t="str"/>
      <c r="DY54" s="37" t="str"/>
      <c r="DZ54" s="37" t="str"/>
      <c r="EA54" s="37" t="str"/>
      <c r="EB54" s="37" t="str"/>
      <c r="EC54" s="37" t="str"/>
      <c r="ED54" s="37" t="str"/>
      <c r="EE54" s="37" t="str"/>
      <c r="EF54" s="37" t="str"/>
      <c r="EG54" s="37" t="str"/>
      <c r="EH54" s="37" t="str"/>
      <c r="EI54" s="37" t="str"/>
      <c r="EJ54" s="37" t="str"/>
      <c r="EK54" s="37" t="str"/>
      <c r="EL54" s="37" t="str"/>
      <c r="EM54" s="37" t="str"/>
    </row>
    <row r="55">
      <c r="B55" s="37" t="str"/>
      <c r="C55" s="37" t="str"/>
      <c r="D55" s="37" t="str"/>
      <c r="E55" s="37" t="str"/>
      <c r="F55" s="37" t="str"/>
      <c r="G55" s="37" t="str"/>
      <c r="H55" s="37" t="str"/>
      <c r="I55" s="37" t="str"/>
      <c r="J55" s="37" t="str"/>
      <c r="K55" s="37" t="str"/>
      <c r="L55" s="37" t="str"/>
      <c r="M55" s="37" t="str"/>
      <c r="N55" s="37" t="str"/>
      <c r="O55" s="37" t="str"/>
      <c r="P55" s="37" t="str"/>
      <c r="Q55" s="37" t="str"/>
      <c r="R55" s="37" t="str"/>
      <c r="S55" s="37" t="str"/>
      <c r="T55" s="37" t="str"/>
      <c r="U55" s="37" t="str"/>
      <c r="V55" s="37" t="str"/>
      <c r="W55" s="37" t="str"/>
      <c r="X55" s="37" t="str"/>
      <c r="Y55" s="37" t="str"/>
      <c r="Z55" s="37" t="str"/>
      <c r="AA55" s="37" t="str"/>
      <c r="AB55" s="37" t="str"/>
      <c r="AC55" s="37" t="str"/>
      <c r="AD55" s="37" t="str"/>
      <c r="AE55" s="37" t="str"/>
      <c r="AF55" s="37" t="str"/>
      <c r="AG55" s="37" t="str"/>
      <c r="AH55" s="37" t="str"/>
      <c r="AI55" s="37" t="str"/>
      <c r="AJ55" s="37" t="str"/>
      <c r="AK55" s="37" t="str"/>
      <c r="AL55" s="37" t="str"/>
      <c r="AM55" s="37" t="str"/>
      <c r="AN55" s="37" t="str"/>
      <c r="AO55" s="37" t="str"/>
      <c r="AP55" s="37" t="str"/>
      <c r="AQ55" s="37" t="str"/>
      <c r="AR55" s="37" t="str"/>
      <c r="AS55" s="37" t="str"/>
      <c r="AT55" s="37" t="str"/>
      <c r="AU55" s="37" t="str"/>
      <c r="AV55" s="37" t="str"/>
      <c r="AW55" s="37" t="str"/>
      <c r="AX55" s="37" t="str"/>
      <c r="AY55" s="37" t="str"/>
      <c r="AZ55" s="37" t="str"/>
      <c r="BA55" s="37" t="str"/>
      <c r="BB55" s="37" t="str"/>
      <c r="BC55" s="37" t="str"/>
      <c r="BD55" s="37" t="str"/>
      <c r="BE55" s="37" t="str"/>
      <c r="BF55" s="37" t="str"/>
      <c r="BG55" s="37" t="str"/>
      <c r="BH55" s="37" t="str"/>
      <c r="BI55" s="37" t="str"/>
      <c r="BJ55" s="37" t="str"/>
      <c r="BK55" s="37" t="str"/>
      <c r="BL55" s="37" t="str"/>
      <c r="BM55" s="37" t="str"/>
      <c r="BN55" s="37" t="str"/>
      <c r="BO55" s="37" t="str"/>
      <c r="BP55" s="37" t="str"/>
      <c r="BQ55" s="37" t="str"/>
      <c r="BR55" s="37" t="str"/>
      <c r="BS55" s="37" t="str"/>
      <c r="BT55" s="37" t="str"/>
      <c r="BU55" s="37" t="str"/>
      <c r="BV55" s="37" t="str"/>
      <c r="BW55" s="37" t="str"/>
      <c r="BX55" s="37" t="str"/>
      <c r="BY55" s="37" t="str"/>
      <c r="BZ55" s="37" t="str"/>
      <c r="CA55" s="37" t="str"/>
      <c r="CB55" s="37" t="str"/>
      <c r="CC55" s="37" t="str"/>
      <c r="CD55" s="37" t="str"/>
      <c r="CE55" s="37" t="str"/>
      <c r="CF55" s="37" t="str"/>
      <c r="CG55" s="37" t="str"/>
      <c r="CH55" s="37" t="str"/>
      <c r="CI55" s="37" t="str"/>
      <c r="CJ55" s="37" t="str"/>
      <c r="CK55" s="37" t="str"/>
      <c r="CL55" s="37" t="str"/>
      <c r="CM55" s="37" t="str"/>
      <c r="CN55" s="37" t="str"/>
      <c r="CO55" s="37" t="str"/>
      <c r="CP55" s="37" t="str"/>
      <c r="CQ55" s="37" t="str"/>
      <c r="CR55" s="37" t="str"/>
      <c r="CS55" s="37" t="str"/>
      <c r="CT55" s="37" t="str"/>
      <c r="CU55" s="37" t="str"/>
      <c r="CV55" s="37" t="str"/>
      <c r="CW55" s="37" t="str"/>
      <c r="CX55" s="37" t="str"/>
      <c r="CY55" s="37" t="str"/>
      <c r="CZ55" s="37" t="str"/>
      <c r="DA55" s="37" t="str"/>
      <c r="DB55" s="37" t="str"/>
      <c r="DC55" s="37" t="str"/>
      <c r="DD55" s="37" t="str"/>
      <c r="DE55" s="37" t="str"/>
      <c r="DF55" s="37" t="str"/>
      <c r="DG55" s="37" t="str"/>
      <c r="DH55" s="37" t="str"/>
      <c r="DI55" s="37" t="str"/>
      <c r="DJ55" s="37" t="str"/>
      <c r="DK55" s="37" t="str"/>
      <c r="DL55" s="37" t="str"/>
      <c r="DM55" s="37" t="str"/>
      <c r="DN55" s="37" t="str"/>
      <c r="DO55" s="37" t="str"/>
      <c r="DP55" s="37" t="str"/>
      <c r="DQ55" s="37" t="str"/>
      <c r="DR55" s="37" t="str"/>
      <c r="DS55" s="37" t="str"/>
      <c r="DT55" s="37" t="str"/>
      <c r="DU55" s="37" t="str"/>
      <c r="DV55" s="37" t="str"/>
      <c r="DW55" s="37" t="str"/>
      <c r="DX55" s="37" t="str"/>
      <c r="DY55" s="37" t="str"/>
      <c r="DZ55" s="37" t="str"/>
      <c r="EA55" s="37" t="str"/>
      <c r="EB55" s="37" t="str"/>
      <c r="EC55" s="37" t="str"/>
      <c r="ED55" s="37" t="str"/>
      <c r="EE55" s="37" t="str"/>
      <c r="EF55" s="37" t="str"/>
      <c r="EG55" s="37" t="str"/>
      <c r="EH55" s="37" t="str"/>
      <c r="EI55" s="37" t="str"/>
      <c r="EJ55" s="37" t="str"/>
      <c r="EK55" s="37" t="str"/>
      <c r="EL55" s="37" t="str"/>
      <c r="EM55" s="37" t="str"/>
    </row>
    <row r="56">
      <c r="B56" s="37" t="str"/>
      <c r="C56" s="37" t="str"/>
      <c r="D56" s="37" t="str"/>
      <c r="E56" s="37" t="str"/>
      <c r="F56" s="37" t="str"/>
      <c r="G56" s="37" t="str"/>
      <c r="H56" s="37" t="str"/>
      <c r="I56" s="37" t="str"/>
      <c r="J56" s="37" t="str"/>
      <c r="K56" s="37" t="str"/>
      <c r="L56" s="37" t="str"/>
      <c r="M56" s="37" t="str"/>
      <c r="N56" s="37" t="str"/>
      <c r="O56" s="37" t="str"/>
      <c r="P56" s="37" t="str"/>
      <c r="Q56" s="37" t="str"/>
      <c r="R56" s="37" t="str"/>
      <c r="S56" s="37" t="str"/>
      <c r="T56" s="37" t="str"/>
      <c r="U56" s="37" t="str"/>
      <c r="V56" s="37" t="str"/>
      <c r="W56" s="37" t="str"/>
      <c r="X56" s="37" t="str"/>
      <c r="Y56" s="37" t="str"/>
      <c r="Z56" s="37" t="str"/>
      <c r="AA56" s="37" t="str"/>
      <c r="AB56" s="37" t="str"/>
      <c r="AC56" s="37" t="str"/>
      <c r="AD56" s="37" t="str"/>
      <c r="AE56" s="37" t="str"/>
      <c r="AF56" s="37" t="str"/>
      <c r="AG56" s="37" t="str"/>
      <c r="AH56" s="37" t="str"/>
      <c r="AI56" s="37" t="str"/>
      <c r="AJ56" s="37" t="str"/>
      <c r="AK56" s="37" t="str"/>
      <c r="AL56" s="37" t="str"/>
      <c r="AM56" s="37" t="str"/>
      <c r="AN56" s="37" t="str"/>
      <c r="AO56" s="37" t="str"/>
      <c r="AP56" s="37" t="str"/>
      <c r="AQ56" s="37" t="str"/>
      <c r="AR56" s="37" t="str"/>
      <c r="AS56" s="37" t="str"/>
      <c r="AT56" s="37" t="str"/>
      <c r="AU56" s="37" t="str"/>
      <c r="AV56" s="37" t="str"/>
      <c r="AW56" s="37" t="str"/>
      <c r="AX56" s="37" t="str"/>
      <c r="AY56" s="37" t="str"/>
      <c r="AZ56" s="37" t="str"/>
      <c r="BA56" s="37" t="str"/>
      <c r="BB56" s="37" t="str"/>
      <c r="BC56" s="37" t="str"/>
      <c r="BD56" s="37" t="str"/>
      <c r="BE56" s="37" t="str"/>
      <c r="BF56" s="37" t="str"/>
      <c r="BG56" s="37" t="str"/>
      <c r="BH56" s="37" t="str"/>
      <c r="BI56" s="37" t="str"/>
      <c r="BJ56" s="37" t="str"/>
      <c r="BK56" s="37" t="str"/>
      <c r="BL56" s="37" t="str"/>
      <c r="BM56" s="37" t="str"/>
      <c r="BN56" s="37" t="str"/>
      <c r="BO56" s="37" t="str"/>
      <c r="BP56" s="37" t="str"/>
      <c r="BQ56" s="37" t="str"/>
      <c r="BR56" s="37" t="str"/>
      <c r="BS56" s="37" t="str"/>
      <c r="BT56" s="37" t="str"/>
      <c r="BU56" s="37" t="str"/>
      <c r="BV56" s="37" t="str"/>
      <c r="BW56" s="37" t="str"/>
      <c r="BX56" s="37" t="str"/>
      <c r="BY56" s="37" t="str"/>
      <c r="BZ56" s="37" t="str"/>
      <c r="CA56" s="37" t="str"/>
      <c r="CB56" s="37" t="str"/>
      <c r="CC56" s="37" t="str"/>
      <c r="CD56" s="37" t="str"/>
      <c r="CE56" s="37" t="str"/>
      <c r="CF56" s="37" t="str"/>
      <c r="CG56" s="37" t="str"/>
      <c r="CH56" s="37" t="str"/>
      <c r="CI56" s="37" t="str"/>
      <c r="CJ56" s="37" t="str"/>
      <c r="CK56" s="37" t="str"/>
      <c r="CL56" s="37" t="str"/>
      <c r="CM56" s="37" t="str"/>
      <c r="CN56" s="37" t="str"/>
      <c r="CO56" s="37" t="str"/>
      <c r="CP56" s="37" t="str"/>
      <c r="CQ56" s="37" t="str"/>
      <c r="CR56" s="37" t="str"/>
      <c r="CS56" s="37" t="str"/>
      <c r="CT56" s="37" t="str"/>
      <c r="CU56" s="37" t="str"/>
      <c r="CV56" s="37" t="str"/>
      <c r="CW56" s="37" t="str"/>
      <c r="CX56" s="37" t="str"/>
      <c r="CY56" s="37" t="str"/>
      <c r="CZ56" s="37" t="str"/>
      <c r="DA56" s="37" t="str"/>
      <c r="DB56" s="37" t="str"/>
      <c r="DC56" s="37" t="str"/>
      <c r="DD56" s="37" t="str"/>
      <c r="DE56" s="37" t="str"/>
      <c r="DF56" s="37" t="str"/>
      <c r="DG56" s="37" t="str"/>
      <c r="DH56" s="37" t="str"/>
      <c r="DI56" s="37" t="str"/>
      <c r="DJ56" s="37" t="str"/>
      <c r="DK56" s="37" t="str"/>
      <c r="DL56" s="37" t="str"/>
      <c r="DM56" s="37" t="str"/>
      <c r="DN56" s="37" t="str"/>
      <c r="DO56" s="37" t="str"/>
      <c r="DP56" s="37" t="str"/>
      <c r="DQ56" s="37" t="str"/>
      <c r="DR56" s="37" t="str"/>
      <c r="DS56" s="37" t="str"/>
      <c r="DT56" s="37" t="str"/>
      <c r="DU56" s="37" t="str"/>
      <c r="DV56" s="37" t="str"/>
      <c r="DW56" s="37" t="str"/>
      <c r="DX56" s="37" t="str"/>
      <c r="DY56" s="37" t="str"/>
      <c r="DZ56" s="37" t="str"/>
      <c r="EA56" s="37" t="str"/>
      <c r="EB56" s="37" t="str"/>
      <c r="EC56" s="37" t="str"/>
      <c r="ED56" s="37" t="str"/>
      <c r="EE56" s="37" t="str"/>
      <c r="EF56" s="37" t="str"/>
      <c r="EG56" s="37" t="str"/>
      <c r="EH56" s="37" t="str"/>
      <c r="EI56" s="37" t="str"/>
      <c r="EJ56" s="37" t="str"/>
      <c r="EK56" s="37" t="str"/>
      <c r="EL56" s="37" t="str"/>
      <c r="EM56" s="37" t="str"/>
    </row>
    <row r="57">
      <c r="B57" s="37" t="str"/>
      <c r="C57" s="37" t="str"/>
      <c r="D57" s="37" t="str"/>
      <c r="E57" s="37" t="str"/>
      <c r="F57" s="37" t="str"/>
      <c r="G57" s="37" t="str"/>
      <c r="H57" s="37" t="str"/>
      <c r="I57" s="37" t="str"/>
      <c r="J57" s="37" t="str"/>
      <c r="K57" s="37" t="str"/>
      <c r="L57" s="37" t="str"/>
      <c r="M57" s="37" t="str"/>
      <c r="N57" s="37" t="str"/>
      <c r="O57" s="37" t="str"/>
      <c r="P57" s="37" t="str"/>
      <c r="Q57" s="37" t="str"/>
      <c r="R57" s="37" t="str"/>
      <c r="S57" s="37" t="str"/>
      <c r="T57" s="37" t="str"/>
      <c r="U57" s="37" t="str"/>
      <c r="V57" s="37" t="str"/>
      <c r="W57" s="37" t="str"/>
      <c r="X57" s="37" t="str"/>
      <c r="Y57" s="37" t="str"/>
      <c r="Z57" s="37" t="str"/>
      <c r="AA57" s="37" t="str"/>
      <c r="AB57" s="37" t="str"/>
      <c r="AC57" s="37" t="str"/>
      <c r="AD57" s="37" t="str"/>
      <c r="AE57" s="37" t="str"/>
      <c r="AF57" s="37" t="str"/>
      <c r="AG57" s="37" t="str"/>
      <c r="AH57" s="37" t="str"/>
      <c r="AI57" s="37" t="str"/>
      <c r="AJ57" s="37" t="str"/>
      <c r="AK57" s="37" t="str"/>
      <c r="AL57" s="37" t="str"/>
      <c r="AM57" s="37" t="str"/>
      <c r="AN57" s="37" t="str"/>
      <c r="AO57" s="37" t="str"/>
      <c r="AP57" s="37" t="str"/>
      <c r="AQ57" s="37" t="str"/>
      <c r="AR57" s="37" t="str"/>
      <c r="AS57" s="37" t="str"/>
      <c r="AT57" s="37" t="str"/>
      <c r="AU57" s="37" t="str"/>
      <c r="AV57" s="37" t="str"/>
      <c r="AW57" s="37" t="str"/>
      <c r="AX57" s="37" t="str"/>
      <c r="AY57" s="37" t="str"/>
      <c r="AZ57" s="37" t="str"/>
      <c r="BA57" s="37" t="str"/>
      <c r="BB57" s="37" t="str"/>
      <c r="BC57" s="37" t="str"/>
      <c r="BD57" s="37" t="str"/>
      <c r="BE57" s="37" t="str"/>
      <c r="BF57" s="37" t="str"/>
      <c r="BG57" s="37" t="str"/>
      <c r="BH57" s="37" t="str"/>
      <c r="BI57" s="37" t="str"/>
      <c r="BJ57" s="37" t="str"/>
      <c r="BK57" s="37" t="str"/>
      <c r="BL57" s="37" t="str"/>
      <c r="BM57" s="37" t="str"/>
      <c r="BN57" s="37" t="str"/>
      <c r="BO57" s="37" t="str"/>
      <c r="BP57" s="37" t="str"/>
      <c r="BQ57" s="37" t="str"/>
      <c r="BR57" s="37" t="str"/>
      <c r="BS57" s="37" t="str"/>
      <c r="BT57" s="37" t="str"/>
      <c r="BU57" s="37" t="str"/>
      <c r="BV57" s="37" t="str"/>
      <c r="BW57" s="37" t="str"/>
      <c r="BX57" s="37" t="str"/>
      <c r="BY57" s="37" t="str"/>
      <c r="BZ57" s="37" t="str"/>
      <c r="CA57" s="37" t="str"/>
      <c r="CB57" s="37" t="str"/>
      <c r="CC57" s="37" t="str"/>
      <c r="CD57" s="37" t="str"/>
      <c r="CE57" s="37" t="str"/>
      <c r="CF57" s="37" t="str"/>
      <c r="CG57" s="37" t="str"/>
      <c r="CH57" s="37" t="str"/>
      <c r="CI57" s="37" t="str"/>
      <c r="CJ57" s="37" t="str"/>
      <c r="CK57" s="37" t="str"/>
      <c r="CL57" s="37" t="str"/>
      <c r="CM57" s="37" t="str"/>
      <c r="CN57" s="37" t="str"/>
      <c r="CO57" s="37" t="str"/>
      <c r="CP57" s="37" t="str"/>
      <c r="CQ57" s="37" t="str"/>
      <c r="CR57" s="37" t="str"/>
      <c r="CS57" s="37" t="str"/>
      <c r="CT57" s="37" t="str"/>
      <c r="CU57" s="37" t="str"/>
      <c r="CV57" s="37" t="str"/>
      <c r="CW57" s="37" t="str"/>
      <c r="CX57" s="37" t="str"/>
      <c r="CY57" s="37" t="str"/>
      <c r="CZ57" s="37" t="str"/>
      <c r="DA57" s="37" t="str"/>
      <c r="DB57" s="37" t="str"/>
      <c r="DC57" s="37" t="str"/>
      <c r="DD57" s="37" t="str"/>
      <c r="DE57" s="37" t="str"/>
      <c r="DF57" s="37" t="str"/>
      <c r="DG57" s="37" t="str"/>
      <c r="DH57" s="37" t="str"/>
      <c r="DI57" s="37" t="str"/>
      <c r="DJ57" s="37" t="str"/>
      <c r="DK57" s="37" t="str"/>
      <c r="DL57" s="37" t="str"/>
      <c r="DM57" s="37" t="str"/>
      <c r="DN57" s="37" t="str"/>
      <c r="DO57" s="37" t="str"/>
      <c r="DP57" s="37" t="str"/>
      <c r="DQ57" s="37" t="str"/>
      <c r="DR57" s="37" t="str"/>
      <c r="DS57" s="37" t="str"/>
      <c r="DT57" s="37" t="str"/>
      <c r="DU57" s="37" t="str"/>
      <c r="DV57" s="37" t="str"/>
      <c r="DW57" s="37" t="str"/>
      <c r="DX57" s="37" t="str"/>
      <c r="DY57" s="37" t="str"/>
      <c r="DZ57" s="37" t="str"/>
      <c r="EA57" s="37" t="str"/>
      <c r="EB57" s="37" t="str"/>
      <c r="EC57" s="37" t="str"/>
      <c r="ED57" s="37" t="str"/>
      <c r="EE57" s="37" t="str"/>
      <c r="EF57" s="37" t="str"/>
      <c r="EG57" s="37" t="str"/>
      <c r="EH57" s="37" t="str"/>
      <c r="EI57" s="37" t="str"/>
      <c r="EJ57" s="37" t="str"/>
      <c r="EK57" s="37" t="str"/>
      <c r="EL57" s="37" t="str"/>
      <c r="EM57" s="37" t="str"/>
    </row>
    <row r="58">
      <c r="B58" s="37" t="str"/>
      <c r="C58" s="37" t="str"/>
      <c r="D58" s="37" t="str"/>
      <c r="E58" s="37" t="str"/>
      <c r="F58" s="37" t="str"/>
      <c r="G58" s="37" t="str"/>
      <c r="H58" s="37" t="str"/>
      <c r="I58" s="37" t="str"/>
      <c r="J58" s="37" t="str"/>
      <c r="K58" s="37" t="str"/>
      <c r="L58" s="37" t="str"/>
      <c r="M58" s="37" t="str"/>
      <c r="N58" s="37" t="str"/>
      <c r="O58" s="37" t="str"/>
      <c r="P58" s="37" t="str"/>
      <c r="Q58" s="37" t="str"/>
      <c r="R58" s="37" t="str"/>
      <c r="S58" s="37" t="str"/>
      <c r="T58" s="37" t="str"/>
      <c r="U58" s="37" t="str"/>
      <c r="V58" s="37" t="str"/>
      <c r="W58" s="37" t="str"/>
      <c r="X58" s="37" t="str"/>
      <c r="Y58" s="37" t="str"/>
      <c r="Z58" s="37" t="str"/>
      <c r="AA58" s="37" t="str"/>
      <c r="AB58" s="37" t="str"/>
      <c r="AC58" s="37" t="str"/>
      <c r="AD58" s="37" t="str"/>
      <c r="AE58" s="37" t="str"/>
      <c r="AF58" s="37" t="str"/>
      <c r="AG58" s="37" t="str"/>
      <c r="AH58" s="37" t="str"/>
      <c r="AI58" s="37" t="str"/>
      <c r="AJ58" s="37" t="str"/>
      <c r="AK58" s="37" t="str"/>
      <c r="AL58" s="37" t="str"/>
      <c r="AM58" s="37" t="str"/>
      <c r="AN58" s="37" t="str"/>
      <c r="AO58" s="37" t="str"/>
      <c r="AP58" s="37" t="str"/>
      <c r="AQ58" s="37" t="str"/>
      <c r="AR58" s="37" t="str"/>
      <c r="AS58" s="37" t="str"/>
      <c r="AT58" s="37" t="str"/>
      <c r="AU58" s="37" t="str"/>
      <c r="AV58" s="37" t="str"/>
      <c r="AW58" s="37" t="str"/>
      <c r="AX58" s="37" t="str"/>
      <c r="AY58" s="37" t="str"/>
      <c r="AZ58" s="37" t="str"/>
      <c r="BA58" s="37" t="str"/>
      <c r="BB58" s="37" t="str"/>
      <c r="BC58" s="37" t="str"/>
      <c r="BD58" s="37" t="str"/>
      <c r="BE58" s="37" t="str"/>
      <c r="BF58" s="37" t="str"/>
      <c r="BG58" s="37" t="str"/>
      <c r="BH58" s="37" t="str"/>
      <c r="BI58" s="37" t="str"/>
      <c r="BJ58" s="37" t="str"/>
      <c r="BK58" s="37" t="str"/>
      <c r="BL58" s="37" t="str"/>
      <c r="BM58" s="37" t="str"/>
      <c r="BN58" s="37" t="str"/>
      <c r="BO58" s="37" t="str"/>
      <c r="BP58" s="37" t="str"/>
      <c r="BQ58" s="37" t="str"/>
      <c r="BR58" s="37" t="str"/>
      <c r="BS58" s="37" t="str"/>
      <c r="BT58" s="37" t="str"/>
      <c r="BU58" s="37" t="str"/>
      <c r="BV58" s="37" t="str"/>
      <c r="BW58" s="37" t="str"/>
      <c r="BX58" s="37" t="str"/>
      <c r="BY58" s="37" t="str"/>
      <c r="BZ58" s="37" t="str"/>
      <c r="CA58" s="37" t="str"/>
      <c r="CB58" s="37" t="str"/>
      <c r="CC58" s="37" t="str"/>
      <c r="CD58" s="37" t="str"/>
      <c r="CE58" s="37" t="str"/>
      <c r="CF58" s="37" t="str"/>
      <c r="CG58" s="37" t="str"/>
      <c r="CH58" s="37" t="str"/>
      <c r="CI58" s="37" t="str"/>
      <c r="CJ58" s="37" t="str"/>
      <c r="CK58" s="37" t="str"/>
      <c r="CL58" s="37" t="str"/>
      <c r="CM58" s="37" t="str"/>
      <c r="CN58" s="37" t="str"/>
      <c r="CO58" s="37" t="str"/>
      <c r="CP58" s="37" t="str"/>
      <c r="CQ58" s="37" t="str"/>
      <c r="CR58" s="37" t="str"/>
      <c r="CS58" s="37" t="str"/>
      <c r="CT58" s="37" t="str"/>
      <c r="CU58" s="37" t="str"/>
      <c r="CV58" s="37" t="str"/>
      <c r="CW58" s="37" t="str"/>
      <c r="CX58" s="37" t="str"/>
      <c r="CY58" s="37" t="str"/>
      <c r="CZ58" s="37" t="str"/>
      <c r="DA58" s="37" t="str"/>
      <c r="DB58" s="37" t="str"/>
      <c r="DC58" s="37" t="str"/>
      <c r="DD58" s="37" t="str"/>
      <c r="DE58" s="37" t="str"/>
      <c r="DF58" s="37" t="str"/>
      <c r="DG58" s="37" t="str"/>
      <c r="DH58" s="37" t="str"/>
      <c r="DI58" s="37" t="str"/>
      <c r="DJ58" s="37" t="str"/>
      <c r="DK58" s="37" t="str"/>
      <c r="DL58" s="37" t="str"/>
      <c r="DM58" s="37" t="str"/>
      <c r="DN58" s="37" t="str"/>
      <c r="DO58" s="37" t="str"/>
      <c r="DP58" s="37" t="str"/>
      <c r="DQ58" s="37" t="str"/>
      <c r="DR58" s="37" t="str"/>
      <c r="DS58" s="37" t="str"/>
      <c r="DT58" s="37" t="str"/>
      <c r="DU58" s="37" t="str"/>
      <c r="DV58" s="37" t="str"/>
      <c r="DW58" s="37" t="str"/>
      <c r="DX58" s="37" t="str"/>
      <c r="DY58" s="37" t="str"/>
      <c r="DZ58" s="37" t="str"/>
      <c r="EA58" s="37" t="str"/>
      <c r="EB58" s="37" t="str"/>
      <c r="EC58" s="37" t="str"/>
      <c r="ED58" s="37" t="str"/>
      <c r="EE58" s="37" t="str"/>
      <c r="EF58" s="37" t="str"/>
      <c r="EG58" s="37" t="str"/>
      <c r="EH58" s="37" t="str"/>
      <c r="EI58" s="37" t="str"/>
      <c r="EJ58" s="37" t="str"/>
      <c r="EK58" s="37" t="str"/>
      <c r="EL58" s="37" t="str"/>
      <c r="EM58" s="37" t="str"/>
    </row>
    <row r="59">
      <c r="B59" s="37" t="str"/>
      <c r="C59" s="37" t="str"/>
      <c r="D59" s="37" t="str"/>
      <c r="E59" s="37" t="str"/>
      <c r="F59" s="37" t="str"/>
      <c r="G59" s="37" t="str"/>
      <c r="H59" s="37" t="str"/>
      <c r="I59" s="37" t="str"/>
      <c r="J59" s="37" t="str"/>
      <c r="K59" s="37" t="str"/>
      <c r="L59" s="37" t="str"/>
      <c r="M59" s="37" t="str"/>
      <c r="N59" s="37" t="str"/>
      <c r="O59" s="37" t="str"/>
      <c r="P59" s="37" t="str"/>
      <c r="Q59" s="37" t="str"/>
      <c r="R59" s="37" t="str"/>
      <c r="S59" s="37" t="str"/>
      <c r="T59" s="37" t="str"/>
      <c r="U59" s="37" t="str"/>
      <c r="V59" s="37" t="str"/>
      <c r="W59" s="37" t="str"/>
      <c r="X59" s="37" t="str"/>
      <c r="Y59" s="37" t="str"/>
      <c r="Z59" s="37" t="str"/>
      <c r="AA59" s="37" t="str"/>
      <c r="AB59" s="37" t="str"/>
      <c r="AC59" s="37" t="str"/>
      <c r="AD59" s="37" t="str"/>
      <c r="AE59" s="37" t="str"/>
      <c r="AF59" s="37" t="str"/>
      <c r="AG59" s="37" t="str"/>
      <c r="AH59" s="37" t="str"/>
      <c r="AI59" s="37" t="str"/>
      <c r="AJ59" s="37" t="str"/>
      <c r="AK59" s="37" t="str"/>
      <c r="AL59" s="37" t="str"/>
      <c r="AM59" s="37" t="str"/>
      <c r="AN59" s="37" t="str"/>
      <c r="AO59" s="37" t="str"/>
      <c r="AP59" s="37" t="str"/>
      <c r="AQ59" s="37" t="str"/>
      <c r="AR59" s="37" t="str"/>
      <c r="AS59" s="37" t="str"/>
      <c r="AT59" s="37" t="str"/>
      <c r="AU59" s="37" t="str"/>
      <c r="AV59" s="37" t="str"/>
      <c r="AW59" s="37" t="str"/>
      <c r="AX59" s="37" t="str"/>
      <c r="AY59" s="37" t="str"/>
      <c r="AZ59" s="37" t="str"/>
      <c r="BA59" s="37" t="str"/>
      <c r="BB59" s="37" t="str"/>
      <c r="BC59" s="37" t="str"/>
      <c r="BD59" s="37" t="str"/>
      <c r="BE59" s="37" t="str"/>
      <c r="BF59" s="37" t="str"/>
      <c r="BG59" s="37" t="str"/>
      <c r="BH59" s="37" t="str"/>
      <c r="BI59" s="37" t="str"/>
      <c r="BJ59" s="37" t="str"/>
      <c r="BK59" s="37" t="str"/>
      <c r="BL59" s="37" t="str"/>
      <c r="BM59" s="37" t="str"/>
      <c r="BN59" s="37" t="str"/>
      <c r="BO59" s="37" t="str"/>
      <c r="BP59" s="37" t="str"/>
      <c r="BQ59" s="37" t="str"/>
      <c r="BR59" s="37" t="str"/>
      <c r="BS59" s="37" t="str"/>
      <c r="BT59" s="37" t="str"/>
      <c r="BU59" s="37" t="str"/>
      <c r="BV59" s="37" t="str"/>
      <c r="BW59" s="37" t="str"/>
      <c r="BX59" s="37" t="str"/>
      <c r="BY59" s="37" t="str"/>
      <c r="BZ59" s="37" t="str"/>
      <c r="CA59" s="37" t="str"/>
      <c r="CB59" s="37" t="str"/>
      <c r="CC59" s="37" t="str"/>
      <c r="CD59" s="37" t="str"/>
      <c r="CE59" s="37" t="str"/>
      <c r="CF59" s="37" t="str"/>
      <c r="CG59" s="37" t="str"/>
      <c r="CH59" s="37" t="str"/>
      <c r="CI59" s="37" t="str"/>
      <c r="CJ59" s="37" t="str"/>
      <c r="CK59" s="37" t="str"/>
      <c r="CL59" s="37" t="str"/>
      <c r="CM59" s="37" t="str"/>
      <c r="CN59" s="37" t="str"/>
      <c r="CO59" s="37" t="str"/>
      <c r="CP59" s="37" t="str"/>
      <c r="CQ59" s="37" t="str"/>
      <c r="CR59" s="37" t="str"/>
      <c r="CS59" s="37" t="str"/>
      <c r="CT59" s="37" t="str"/>
      <c r="CU59" s="37" t="str"/>
      <c r="CV59" s="37" t="str"/>
      <c r="CW59" s="37" t="str"/>
      <c r="CX59" s="37" t="str"/>
      <c r="CY59" s="37" t="str"/>
      <c r="CZ59" s="37" t="str"/>
      <c r="DA59" s="37" t="str"/>
      <c r="DB59" s="37" t="str"/>
      <c r="DC59" s="37" t="str"/>
      <c r="DD59" s="37" t="str"/>
      <c r="DE59" s="37" t="str"/>
      <c r="DF59" s="37" t="str"/>
      <c r="DG59" s="37" t="str"/>
      <c r="DH59" s="37" t="str"/>
      <c r="DI59" s="37" t="str"/>
      <c r="DJ59" s="37" t="str"/>
      <c r="DK59" s="37" t="str"/>
      <c r="DL59" s="37" t="str"/>
      <c r="DM59" s="37" t="str"/>
      <c r="DN59" s="37" t="str"/>
      <c r="DO59" s="37" t="str"/>
      <c r="DP59" s="37" t="str"/>
      <c r="DQ59" s="37" t="str"/>
      <c r="DR59" s="37" t="str"/>
      <c r="DS59" s="37" t="str"/>
      <c r="DT59" s="37" t="str"/>
      <c r="DU59" s="37" t="str"/>
      <c r="DV59" s="37" t="str"/>
      <c r="DW59" s="37" t="str"/>
      <c r="DX59" s="37" t="str"/>
      <c r="DY59" s="37" t="str"/>
      <c r="DZ59" s="37" t="str"/>
      <c r="EA59" s="37" t="str"/>
      <c r="EB59" s="37" t="str"/>
      <c r="EC59" s="37" t="str"/>
      <c r="ED59" s="37" t="str"/>
      <c r="EE59" s="37" t="str"/>
      <c r="EF59" s="37" t="str"/>
      <c r="EG59" s="37" t="str"/>
      <c r="EH59" s="37" t="str"/>
      <c r="EI59" s="37" t="str"/>
      <c r="EJ59" s="37" t="str"/>
      <c r="EK59" s="37" t="str"/>
      <c r="EL59" s="37" t="str"/>
      <c r="EM59" s="37" t="str"/>
    </row>
    <row r="60">
      <c r="B60" s="37" t="str"/>
      <c r="C60" s="37" t="str"/>
      <c r="D60" s="37" t="str"/>
      <c r="E60" s="37" t="str"/>
      <c r="F60" s="37" t="str"/>
      <c r="G60" s="37" t="str"/>
      <c r="H60" s="37" t="str"/>
      <c r="I60" s="37" t="str"/>
      <c r="J60" s="37" t="str"/>
      <c r="K60" s="37" t="str"/>
      <c r="L60" s="37" t="str"/>
      <c r="M60" s="37" t="str"/>
      <c r="N60" s="37" t="str"/>
      <c r="O60" s="37" t="str"/>
      <c r="P60" s="37" t="str"/>
      <c r="Q60" s="37" t="str"/>
      <c r="R60" s="37" t="str"/>
      <c r="S60" s="37" t="str"/>
      <c r="T60" s="37" t="str"/>
      <c r="U60" s="37" t="str"/>
      <c r="V60" s="37" t="str"/>
      <c r="W60" s="37" t="str"/>
      <c r="X60" s="37" t="str"/>
      <c r="Y60" s="37" t="str"/>
      <c r="Z60" s="37" t="str"/>
      <c r="AA60" s="37" t="str"/>
      <c r="AB60" s="37" t="str"/>
      <c r="AC60" s="37" t="str"/>
      <c r="AD60" s="37" t="str"/>
      <c r="AE60" s="37" t="str"/>
      <c r="AF60" s="37" t="str"/>
      <c r="AG60" s="37" t="str"/>
      <c r="AH60" s="37" t="str"/>
      <c r="AI60" s="37" t="str"/>
      <c r="AJ60" s="37" t="str"/>
      <c r="AK60" s="37" t="str"/>
      <c r="AL60" s="37" t="str"/>
      <c r="AM60" s="37" t="str"/>
      <c r="AN60" s="37" t="str"/>
      <c r="AO60" s="37" t="str"/>
      <c r="AP60" s="37" t="str"/>
      <c r="AQ60" s="37" t="str"/>
      <c r="AR60" s="37" t="str"/>
      <c r="AS60" s="37" t="str"/>
      <c r="AT60" s="37" t="str"/>
      <c r="AU60" s="37" t="str"/>
      <c r="AV60" s="37" t="str"/>
      <c r="AW60" s="37" t="str"/>
      <c r="AX60" s="37" t="str"/>
      <c r="AY60" s="37" t="str"/>
      <c r="AZ60" s="37" t="str"/>
      <c r="BA60" s="37" t="str"/>
      <c r="BB60" s="37" t="str"/>
      <c r="BC60" s="37" t="str"/>
      <c r="BD60" s="37" t="str"/>
      <c r="BE60" s="37" t="str"/>
      <c r="BF60" s="37" t="str"/>
      <c r="BG60" s="37" t="str"/>
      <c r="BH60" s="37" t="str"/>
      <c r="BI60" s="37" t="str"/>
      <c r="BJ60" s="37" t="str"/>
      <c r="BK60" s="37" t="str"/>
      <c r="BL60" s="37" t="str"/>
      <c r="BM60" s="37" t="str"/>
      <c r="BN60" s="37" t="str"/>
      <c r="BO60" s="37" t="str"/>
      <c r="BP60" s="37" t="str"/>
      <c r="BQ60" s="37" t="str"/>
      <c r="BR60" s="37" t="str"/>
      <c r="BS60" s="37" t="str"/>
      <c r="BT60" s="37" t="str"/>
      <c r="BU60" s="37" t="str"/>
      <c r="BV60" s="37" t="str"/>
      <c r="BW60" s="37" t="str"/>
      <c r="BX60" s="37" t="str"/>
      <c r="BY60" s="37" t="str"/>
      <c r="BZ60" s="37" t="str"/>
      <c r="CA60" s="37" t="str"/>
      <c r="CB60" s="37" t="str"/>
      <c r="CC60" s="37" t="str"/>
      <c r="CD60" s="37" t="str"/>
      <c r="CE60" s="37" t="str"/>
      <c r="CF60" s="37" t="str"/>
      <c r="CG60" s="37" t="str"/>
      <c r="CH60" s="37" t="str"/>
      <c r="CI60" s="37" t="str"/>
      <c r="CJ60" s="37" t="str"/>
      <c r="CK60" s="37" t="str"/>
      <c r="CL60" s="37" t="str"/>
      <c r="CM60" s="37" t="str"/>
      <c r="CN60" s="37" t="str"/>
      <c r="CO60" s="37" t="str"/>
      <c r="CP60" s="37" t="str"/>
      <c r="CQ60" s="37" t="str"/>
      <c r="CR60" s="37" t="str"/>
      <c r="CS60" s="37" t="str"/>
      <c r="CT60" s="37" t="str"/>
      <c r="CU60" s="37" t="str"/>
      <c r="CV60" s="37" t="str"/>
      <c r="CW60" s="37" t="str"/>
      <c r="CX60" s="37" t="str"/>
      <c r="CY60" s="37" t="str"/>
      <c r="CZ60" s="37" t="str"/>
      <c r="DA60" s="37" t="str"/>
      <c r="DB60" s="37" t="str"/>
      <c r="DC60" s="37" t="str"/>
      <c r="DD60" s="37" t="str"/>
      <c r="DE60" s="37" t="str"/>
      <c r="DF60" s="37" t="str"/>
      <c r="DG60" s="37" t="str"/>
      <c r="DH60" s="37" t="str"/>
      <c r="DI60" s="37" t="str"/>
      <c r="DJ60" s="37" t="str"/>
      <c r="DK60" s="37" t="str"/>
      <c r="DL60" s="37" t="str"/>
      <c r="DM60" s="37" t="str"/>
      <c r="DN60" s="37" t="str"/>
      <c r="DO60" s="37" t="str"/>
      <c r="DP60" s="37" t="str"/>
      <c r="DQ60" s="37" t="str"/>
      <c r="DR60" s="37" t="str"/>
      <c r="DS60" s="37" t="str"/>
      <c r="DT60" s="37" t="str"/>
      <c r="DU60" s="37" t="str"/>
      <c r="DV60" s="37" t="str"/>
      <c r="DW60" s="37" t="str"/>
      <c r="DX60" s="37" t="str"/>
      <c r="DY60" s="37" t="str"/>
      <c r="DZ60" s="37" t="str"/>
      <c r="EA60" s="37" t="str"/>
      <c r="EB60" s="37" t="str"/>
      <c r="EC60" s="37" t="str"/>
      <c r="ED60" s="37" t="str"/>
      <c r="EE60" s="37" t="str"/>
      <c r="EF60" s="37" t="str"/>
      <c r="EG60" s="37" t="str"/>
      <c r="EH60" s="37" t="str"/>
      <c r="EI60" s="37" t="str"/>
      <c r="EJ60" s="37" t="str"/>
      <c r="EK60" s="37" t="str"/>
      <c r="EL60" s="37" t="str"/>
      <c r="EM60" s="37" t="str"/>
    </row>
    <row r="61">
      <c r="B61" s="37" t="str"/>
      <c r="C61" s="37" t="str"/>
      <c r="D61" s="37" t="str"/>
      <c r="E61" s="37" t="str"/>
      <c r="F61" s="37" t="str"/>
      <c r="G61" s="37" t="str"/>
      <c r="H61" s="37" t="str"/>
      <c r="I61" s="37" t="str"/>
      <c r="J61" s="37" t="str"/>
      <c r="K61" s="37" t="str"/>
      <c r="L61" s="37" t="str"/>
      <c r="M61" s="37" t="str"/>
      <c r="N61" s="37" t="str"/>
      <c r="O61" s="37" t="str"/>
      <c r="P61" s="37" t="str"/>
      <c r="Q61" s="37" t="str"/>
      <c r="R61" s="37" t="str"/>
      <c r="S61" s="37" t="str"/>
      <c r="T61" s="37" t="str"/>
      <c r="U61" s="37" t="str"/>
      <c r="V61" s="37" t="str"/>
      <c r="W61" s="37" t="str"/>
      <c r="X61" s="37" t="str"/>
      <c r="Y61" s="37" t="str"/>
      <c r="Z61" s="37" t="str"/>
      <c r="AA61" s="37" t="str"/>
      <c r="AB61" s="37" t="str"/>
      <c r="AC61" s="37" t="str"/>
      <c r="AD61" s="37" t="str"/>
      <c r="AE61" s="37" t="str"/>
      <c r="AF61" s="37" t="str"/>
      <c r="AG61" s="37" t="str"/>
      <c r="AH61" s="37" t="str"/>
      <c r="AI61" s="37" t="str"/>
      <c r="AJ61" s="37" t="str"/>
      <c r="AK61" s="37" t="str"/>
      <c r="AL61" s="37" t="str"/>
      <c r="AM61" s="37" t="str"/>
      <c r="AN61" s="37" t="str"/>
      <c r="AO61" s="37" t="str"/>
      <c r="AP61" s="37" t="str"/>
      <c r="AQ61" s="37" t="str"/>
      <c r="AR61" s="37" t="str"/>
      <c r="AS61" s="37" t="str"/>
      <c r="AT61" s="37" t="str"/>
      <c r="AU61" s="37" t="str"/>
      <c r="AV61" s="37" t="str"/>
      <c r="AW61" s="37" t="str"/>
      <c r="AX61" s="37" t="str"/>
      <c r="AY61" s="37" t="str"/>
      <c r="AZ61" s="37" t="str"/>
      <c r="BA61" s="37" t="str"/>
      <c r="BB61" s="37" t="str"/>
      <c r="BC61" s="37" t="str"/>
      <c r="BD61" s="37" t="str"/>
      <c r="BE61" s="37" t="str"/>
      <c r="BF61" s="37" t="str"/>
      <c r="BG61" s="37" t="str"/>
      <c r="BH61" s="37" t="str"/>
      <c r="BI61" s="37" t="str"/>
      <c r="BJ61" s="37" t="str"/>
      <c r="BK61" s="37" t="str"/>
      <c r="BL61" s="37" t="str"/>
      <c r="BM61" s="37" t="str"/>
      <c r="BN61" s="37" t="str"/>
      <c r="BO61" s="37" t="str"/>
      <c r="BP61" s="37" t="str"/>
      <c r="BQ61" s="37" t="str"/>
      <c r="BR61" s="37" t="str"/>
      <c r="BS61" s="37" t="str"/>
      <c r="BT61" s="37" t="str"/>
      <c r="BU61" s="37" t="str"/>
      <c r="BV61" s="37" t="str"/>
      <c r="BW61" s="37" t="str"/>
      <c r="BX61" s="37" t="str"/>
      <c r="BY61" s="37" t="str"/>
      <c r="BZ61" s="37" t="str"/>
      <c r="CA61" s="37" t="str"/>
      <c r="CB61" s="37" t="str"/>
      <c r="CC61" s="37" t="str"/>
      <c r="CD61" s="37" t="str"/>
      <c r="CE61" s="37" t="str"/>
      <c r="CF61" s="37" t="str"/>
      <c r="CG61" s="37" t="str"/>
      <c r="CH61" s="37" t="str"/>
      <c r="CI61" s="37" t="str"/>
      <c r="CJ61" s="37" t="str"/>
      <c r="CK61" s="37" t="str"/>
      <c r="CL61" s="37" t="str"/>
      <c r="CM61" s="37" t="str"/>
      <c r="CN61" s="37" t="str"/>
      <c r="CO61" s="37" t="str"/>
      <c r="CP61" s="37" t="str"/>
      <c r="CQ61" s="37" t="str"/>
      <c r="CR61" s="37" t="str"/>
      <c r="CS61" s="37" t="str"/>
      <c r="CT61" s="37" t="str"/>
      <c r="CU61" s="37" t="str"/>
      <c r="CV61" s="37" t="str"/>
      <c r="CW61" s="37" t="str"/>
      <c r="CX61" s="37" t="str"/>
      <c r="CY61" s="37" t="str"/>
      <c r="CZ61" s="37" t="str"/>
      <c r="DA61" s="37" t="str"/>
      <c r="DB61" s="37" t="str"/>
      <c r="DC61" s="37" t="str"/>
      <c r="DD61" s="37" t="str"/>
      <c r="DE61" s="37" t="str"/>
      <c r="DF61" s="37" t="str"/>
      <c r="DG61" s="37" t="str"/>
      <c r="DH61" s="37" t="str"/>
      <c r="DI61" s="37" t="str"/>
      <c r="DJ61" s="37" t="str"/>
      <c r="DK61" s="37" t="str"/>
      <c r="DL61" s="37" t="str"/>
      <c r="DM61" s="37" t="str"/>
      <c r="DN61" s="37" t="str"/>
      <c r="DO61" s="37" t="str"/>
      <c r="DP61" s="37" t="str"/>
      <c r="DQ61" s="37" t="str"/>
      <c r="DR61" s="37" t="str"/>
      <c r="DS61" s="37" t="str"/>
      <c r="DT61" s="37" t="str"/>
      <c r="DU61" s="37" t="str"/>
      <c r="DV61" s="37" t="str"/>
      <c r="DW61" s="37" t="str"/>
      <c r="DX61" s="37" t="str"/>
      <c r="DY61" s="37" t="str"/>
      <c r="DZ61" s="37" t="str"/>
      <c r="EA61" s="37" t="str"/>
      <c r="EB61" s="37" t="str"/>
      <c r="EC61" s="37" t="str"/>
      <c r="ED61" s="37" t="str"/>
      <c r="EE61" s="37" t="str"/>
      <c r="EF61" s="37" t="str"/>
      <c r="EG61" s="37" t="str"/>
      <c r="EH61" s="37" t="str"/>
      <c r="EI61" s="37" t="str"/>
      <c r="EJ61" s="37" t="str"/>
      <c r="EK61" s="37" t="str"/>
      <c r="EL61" s="37" t="str"/>
      <c r="EM61" s="37" t="str"/>
    </row>
    <row r="62">
      <c r="B62" s="37" t="str"/>
      <c r="C62" s="37" t="str"/>
      <c r="D62" s="37" t="str"/>
      <c r="E62" s="37" t="str"/>
      <c r="F62" s="37" t="str"/>
      <c r="G62" s="37" t="str"/>
      <c r="H62" s="37" t="str"/>
      <c r="I62" s="37" t="str"/>
      <c r="J62" s="37" t="str"/>
      <c r="K62" s="37" t="str"/>
      <c r="L62" s="37" t="str"/>
      <c r="M62" s="37" t="str"/>
      <c r="N62" s="37" t="str"/>
      <c r="O62" s="37" t="str"/>
      <c r="P62" s="37" t="str"/>
      <c r="Q62" s="37" t="str"/>
      <c r="R62" s="37" t="str"/>
      <c r="S62" s="37" t="str"/>
      <c r="T62" s="37" t="str"/>
      <c r="U62" s="37" t="str"/>
      <c r="V62" s="37" t="str"/>
      <c r="W62" s="37" t="str"/>
      <c r="X62" s="37" t="str"/>
      <c r="Y62" s="37" t="str"/>
      <c r="Z62" s="37" t="str"/>
      <c r="AA62" s="37" t="str"/>
      <c r="AB62" s="37" t="str"/>
      <c r="AC62" s="37" t="str"/>
      <c r="AD62" s="37" t="str"/>
      <c r="AE62" s="37" t="str"/>
      <c r="AF62" s="37" t="str"/>
      <c r="AG62" s="37" t="str"/>
      <c r="AH62" s="37" t="str"/>
      <c r="AI62" s="37" t="str"/>
      <c r="AJ62" s="37" t="str"/>
      <c r="AK62" s="37" t="str"/>
      <c r="AL62" s="37" t="str"/>
      <c r="AM62" s="37" t="str"/>
      <c r="AN62" s="37" t="str"/>
      <c r="AO62" s="37" t="str"/>
      <c r="AP62" s="37" t="str"/>
      <c r="AQ62" s="37" t="str"/>
      <c r="AR62" s="37" t="str"/>
      <c r="AS62" s="37" t="str"/>
      <c r="AT62" s="37" t="str"/>
      <c r="AU62" s="37" t="str"/>
      <c r="AV62" s="37" t="str"/>
      <c r="AW62" s="37" t="str"/>
      <c r="AX62" s="37" t="str"/>
      <c r="AY62" s="37" t="str"/>
      <c r="AZ62" s="37" t="str"/>
      <c r="BA62" s="37" t="str"/>
      <c r="BB62" s="37" t="str"/>
      <c r="BC62" s="37" t="str"/>
      <c r="BD62" s="37" t="str"/>
      <c r="BE62" s="37" t="str"/>
      <c r="BF62" s="37" t="str"/>
      <c r="BG62" s="37" t="str"/>
      <c r="BH62" s="37" t="str"/>
      <c r="BI62" s="37" t="str"/>
      <c r="BJ62" s="37" t="str"/>
      <c r="BK62" s="37" t="str"/>
      <c r="BL62" s="37" t="str"/>
      <c r="BM62" s="37" t="str"/>
      <c r="BN62" s="37" t="str"/>
      <c r="BO62" s="37" t="str"/>
      <c r="BP62" s="37" t="str"/>
      <c r="BQ62" s="37" t="str"/>
      <c r="BR62" s="37" t="str"/>
      <c r="BS62" s="37" t="str"/>
      <c r="BT62" s="37" t="str"/>
      <c r="BU62" s="37" t="str"/>
      <c r="BV62" s="37" t="str"/>
      <c r="BW62" s="37" t="str"/>
      <c r="BX62" s="37" t="str"/>
      <c r="BY62" s="37" t="str"/>
      <c r="BZ62" s="37" t="str"/>
      <c r="CA62" s="37" t="str"/>
      <c r="CB62" s="37" t="str"/>
      <c r="CC62" s="37" t="str"/>
      <c r="CD62" s="37" t="str"/>
      <c r="CE62" s="37" t="str"/>
      <c r="CF62" s="37" t="str"/>
      <c r="CG62" s="37" t="str"/>
      <c r="CH62" s="37" t="str"/>
      <c r="CI62" s="37" t="str"/>
      <c r="CJ62" s="37" t="str"/>
      <c r="CK62" s="37" t="str"/>
      <c r="CL62" s="37" t="str"/>
      <c r="CM62" s="37" t="str"/>
      <c r="CN62" s="37" t="str"/>
      <c r="CO62" s="37" t="str"/>
      <c r="CP62" s="37" t="str"/>
      <c r="CQ62" s="37" t="str"/>
      <c r="CR62" s="37" t="str"/>
      <c r="CS62" s="37" t="str"/>
      <c r="CT62" s="37" t="str"/>
      <c r="CU62" s="37" t="str"/>
      <c r="CV62" s="37" t="str"/>
      <c r="CW62" s="37" t="str"/>
      <c r="CX62" s="37" t="str"/>
      <c r="CY62" s="37" t="str"/>
      <c r="CZ62" s="37" t="str"/>
      <c r="DA62" s="37" t="str"/>
      <c r="DB62" s="37" t="str"/>
      <c r="DC62" s="37" t="str"/>
      <c r="DD62" s="37" t="str"/>
      <c r="DE62" s="37" t="str"/>
      <c r="DF62" s="37" t="str"/>
      <c r="DG62" s="37" t="str"/>
      <c r="DH62" s="37" t="str"/>
      <c r="DI62" s="37" t="str"/>
      <c r="DJ62" s="37" t="str"/>
      <c r="DK62" s="37" t="str"/>
      <c r="DL62" s="37" t="str"/>
      <c r="DM62" s="37" t="str"/>
      <c r="DN62" s="37" t="str"/>
      <c r="DO62" s="37" t="str"/>
      <c r="DP62" s="37" t="str"/>
      <c r="DQ62" s="37" t="str"/>
      <c r="DR62" s="37" t="str"/>
      <c r="DS62" s="37" t="str"/>
      <c r="DT62" s="37" t="str"/>
      <c r="DU62" s="37" t="str"/>
      <c r="DV62" s="37" t="str"/>
      <c r="DW62" s="37" t="str"/>
      <c r="DX62" s="37" t="str"/>
      <c r="DY62" s="37" t="str"/>
      <c r="DZ62" s="37" t="str"/>
      <c r="EA62" s="37" t="str"/>
      <c r="EB62" s="37" t="str"/>
      <c r="EC62" s="37" t="str"/>
      <c r="ED62" s="37" t="str"/>
      <c r="EE62" s="37" t="str"/>
      <c r="EF62" s="37" t="str"/>
      <c r="EG62" s="37" t="str"/>
      <c r="EH62" s="37" t="str"/>
      <c r="EI62" s="37" t="str"/>
      <c r="EJ62" s="37" t="str"/>
      <c r="EK62" s="37" t="str"/>
      <c r="EL62" s="37" t="str"/>
      <c r="EM62" s="37" t="str"/>
    </row>
    <row r="63">
      <c r="B63" s="37" t="str"/>
      <c r="C63" s="37" t="str"/>
      <c r="D63" s="37" t="str"/>
      <c r="E63" s="37" t="str"/>
      <c r="F63" s="37" t="str"/>
      <c r="G63" s="37" t="str"/>
      <c r="H63" s="37" t="str"/>
      <c r="I63" s="37" t="str"/>
      <c r="J63" s="37" t="str"/>
      <c r="K63" s="37" t="str"/>
      <c r="L63" s="37" t="str"/>
      <c r="M63" s="37" t="str"/>
      <c r="N63" s="37" t="str"/>
      <c r="O63" s="37" t="str"/>
      <c r="P63" s="37" t="str"/>
      <c r="Q63" s="37" t="str"/>
      <c r="R63" s="37" t="str"/>
      <c r="S63" s="37" t="str"/>
      <c r="T63" s="37" t="str"/>
      <c r="U63" s="37" t="str"/>
      <c r="V63" s="37" t="str"/>
      <c r="W63" s="37" t="str"/>
      <c r="X63" s="37" t="str"/>
      <c r="Y63" s="37" t="str"/>
      <c r="Z63" s="37" t="str"/>
      <c r="AA63" s="37" t="str"/>
      <c r="AB63" s="37" t="str"/>
      <c r="AC63" s="37" t="str"/>
      <c r="AD63" s="37" t="str"/>
      <c r="AE63" s="37" t="str"/>
      <c r="AF63" s="37" t="str"/>
      <c r="AG63" s="37" t="str"/>
      <c r="AH63" s="37" t="str"/>
      <c r="AI63" s="37" t="str"/>
      <c r="AJ63" s="37" t="str"/>
      <c r="AK63" s="37" t="str"/>
      <c r="AL63" s="37" t="str"/>
      <c r="AM63" s="37" t="str"/>
      <c r="AN63" s="37" t="str"/>
      <c r="AO63" s="37" t="str"/>
      <c r="AP63" s="37" t="str"/>
      <c r="AQ63" s="37" t="str"/>
      <c r="AR63" s="37" t="str"/>
      <c r="AS63" s="37" t="str"/>
      <c r="AT63" s="37" t="str"/>
      <c r="AU63" s="37" t="str"/>
      <c r="AV63" s="37" t="str"/>
      <c r="AW63" s="37" t="str"/>
      <c r="AX63" s="37" t="str"/>
      <c r="AY63" s="37" t="str"/>
      <c r="AZ63" s="37" t="str"/>
      <c r="BA63" s="37" t="str"/>
      <c r="BB63" s="37" t="str"/>
      <c r="BC63" s="37" t="str"/>
      <c r="BD63" s="37" t="str"/>
      <c r="BE63" s="37" t="str"/>
      <c r="BF63" s="37" t="str"/>
      <c r="BG63" s="37" t="str"/>
      <c r="BH63" s="37" t="str"/>
      <c r="BI63" s="37" t="str"/>
      <c r="BJ63" s="37" t="str"/>
      <c r="BK63" s="37" t="str"/>
      <c r="BL63" s="37" t="str"/>
      <c r="BM63" s="37" t="str"/>
      <c r="BN63" s="37" t="str"/>
      <c r="BO63" s="37" t="str"/>
      <c r="BP63" s="37" t="str"/>
      <c r="BQ63" s="37" t="str"/>
      <c r="BR63" s="37" t="str"/>
      <c r="BS63" s="37" t="str"/>
      <c r="BT63" s="37" t="str"/>
      <c r="BU63" s="37" t="str"/>
      <c r="BV63" s="37" t="str"/>
      <c r="BW63" s="37" t="str"/>
      <c r="BX63" s="37" t="str"/>
      <c r="BY63" s="37" t="str"/>
      <c r="BZ63" s="37" t="str"/>
      <c r="CA63" s="37" t="str"/>
      <c r="CB63" s="37" t="str"/>
      <c r="CC63" s="37" t="str"/>
      <c r="CD63" s="37" t="str"/>
      <c r="CE63" s="37" t="str"/>
      <c r="CF63" s="37" t="str"/>
      <c r="CG63" s="37" t="str"/>
      <c r="CH63" s="37" t="str"/>
      <c r="CI63" s="37" t="str"/>
      <c r="CJ63" s="37" t="str"/>
      <c r="CK63" s="37" t="str"/>
      <c r="CL63" s="37" t="str"/>
      <c r="CM63" s="37" t="str"/>
      <c r="CN63" s="37" t="str"/>
      <c r="CO63" s="37" t="str"/>
      <c r="CP63" s="37" t="str"/>
      <c r="CQ63" s="37" t="str"/>
      <c r="CR63" s="37" t="str"/>
      <c r="CS63" s="37" t="str"/>
      <c r="CT63" s="37" t="str"/>
      <c r="CU63" s="37" t="str"/>
      <c r="CV63" s="37" t="str"/>
      <c r="CW63" s="37" t="str"/>
      <c r="CX63" s="37" t="str"/>
      <c r="CY63" s="37" t="str"/>
      <c r="CZ63" s="37" t="str"/>
      <c r="DA63" s="37" t="str"/>
      <c r="DB63" s="37" t="str"/>
      <c r="DC63" s="37" t="str"/>
      <c r="DD63" s="37" t="str"/>
      <c r="DE63" s="37" t="str"/>
      <c r="DF63" s="37" t="str"/>
      <c r="DG63" s="37" t="str"/>
      <c r="DH63" s="37" t="str"/>
      <c r="DI63" s="37" t="str"/>
      <c r="DJ63" s="37" t="str"/>
      <c r="DK63" s="37" t="str"/>
      <c r="DL63" s="37" t="str"/>
      <c r="DM63" s="37" t="str"/>
      <c r="DN63" s="37" t="str"/>
      <c r="DO63" s="37" t="str"/>
      <c r="DP63" s="37" t="str"/>
      <c r="DQ63" s="37" t="str"/>
      <c r="DR63" s="37" t="str"/>
      <c r="DS63" s="37" t="str"/>
      <c r="DT63" s="37" t="str"/>
      <c r="DU63" s="37" t="str"/>
      <c r="DV63" s="37" t="str"/>
      <c r="DW63" s="37" t="str"/>
      <c r="DX63" s="37" t="str"/>
      <c r="DY63" s="37" t="str"/>
      <c r="DZ63" s="37" t="str"/>
      <c r="EA63" s="37" t="str"/>
      <c r="EB63" s="37" t="str"/>
      <c r="EC63" s="37" t="str"/>
      <c r="ED63" s="37" t="str"/>
      <c r="EE63" s="37" t="str"/>
      <c r="EF63" s="37" t="str"/>
      <c r="EG63" s="37" t="str"/>
      <c r="EH63" s="37" t="str"/>
      <c r="EI63" s="37" t="str"/>
      <c r="EJ63" s="37" t="str"/>
      <c r="EK63" s="37" t="str"/>
      <c r="EL63" s="37" t="str"/>
      <c r="EM63" s="37" t="str"/>
    </row>
    <row r="64">
      <c r="B64" s="37" t="str"/>
      <c r="C64" s="37" t="str"/>
      <c r="D64" s="37" t="str"/>
      <c r="E64" s="37" t="str"/>
      <c r="F64" s="37" t="str"/>
      <c r="G64" s="37" t="str"/>
      <c r="H64" s="37" t="str"/>
      <c r="I64" s="37" t="str"/>
      <c r="J64" s="37" t="str"/>
      <c r="K64" s="37" t="str"/>
      <c r="L64" s="37" t="str"/>
      <c r="M64" s="37" t="str"/>
      <c r="N64" s="37" t="str"/>
      <c r="O64" s="37" t="str"/>
      <c r="P64" s="37" t="str"/>
      <c r="Q64" s="37" t="str"/>
      <c r="R64" s="37" t="str"/>
      <c r="S64" s="37" t="str"/>
      <c r="T64" s="37" t="str"/>
      <c r="U64" s="37" t="str"/>
      <c r="V64" s="37" t="str"/>
      <c r="W64" s="37" t="str"/>
      <c r="X64" s="37" t="str"/>
      <c r="Y64" s="37" t="str"/>
      <c r="Z64" s="37" t="str"/>
      <c r="AA64" s="37" t="str"/>
      <c r="AB64" s="37" t="str"/>
      <c r="AC64" s="37" t="str"/>
      <c r="AD64" s="37" t="str"/>
      <c r="AE64" s="37" t="str"/>
      <c r="AF64" s="37" t="str"/>
      <c r="AG64" s="37" t="str"/>
      <c r="AH64" s="37" t="str"/>
      <c r="AI64" s="37" t="str"/>
      <c r="AJ64" s="37" t="str"/>
      <c r="AK64" s="37" t="str"/>
      <c r="AL64" s="37" t="str"/>
      <c r="AM64" s="37" t="str"/>
      <c r="AN64" s="37" t="str"/>
      <c r="AO64" s="37" t="str"/>
      <c r="AP64" s="37" t="str"/>
      <c r="AQ64" s="37" t="str"/>
      <c r="AR64" s="37" t="str"/>
      <c r="AS64" s="37" t="str"/>
      <c r="AT64" s="37" t="str"/>
      <c r="AU64" s="37" t="str"/>
      <c r="AV64" s="37" t="str"/>
      <c r="AW64" s="37" t="str"/>
      <c r="AX64" s="37" t="str"/>
      <c r="AY64" s="37" t="str"/>
      <c r="AZ64" s="37" t="str"/>
      <c r="BA64" s="37" t="str"/>
      <c r="BB64" s="37" t="str"/>
      <c r="BC64" s="37" t="str"/>
      <c r="BD64" s="37" t="str"/>
      <c r="BE64" s="37" t="str"/>
      <c r="BF64" s="37" t="str"/>
      <c r="BG64" s="37" t="str"/>
      <c r="BH64" s="37" t="str"/>
      <c r="BI64" s="37" t="str"/>
      <c r="BJ64" s="37" t="str"/>
      <c r="BK64" s="37" t="str"/>
      <c r="BL64" s="37" t="str"/>
      <c r="BM64" s="37" t="str"/>
      <c r="BN64" s="37" t="str"/>
      <c r="BO64" s="37" t="str"/>
      <c r="BP64" s="37" t="str"/>
      <c r="BQ64" s="37" t="str"/>
      <c r="BR64" s="37" t="str"/>
      <c r="BS64" s="37" t="str"/>
      <c r="BT64" s="37" t="str"/>
      <c r="BU64" s="37" t="str"/>
      <c r="BV64" s="37" t="str"/>
      <c r="BW64" s="37" t="str"/>
      <c r="BX64" s="37" t="str"/>
      <c r="BY64" s="37" t="str"/>
      <c r="BZ64" s="37" t="str"/>
      <c r="CA64" s="37" t="str"/>
      <c r="CB64" s="37" t="str"/>
      <c r="CC64" s="37" t="str"/>
      <c r="CD64" s="37" t="str"/>
      <c r="CE64" s="37" t="str"/>
      <c r="CF64" s="37" t="str"/>
      <c r="CG64" s="37" t="str"/>
      <c r="CH64" s="37" t="str"/>
      <c r="CI64" s="37" t="str"/>
      <c r="CJ64" s="37" t="str"/>
      <c r="CK64" s="37" t="str"/>
      <c r="CL64" s="37" t="str"/>
      <c r="CM64" s="37" t="str"/>
      <c r="CN64" s="37" t="str"/>
      <c r="CO64" s="37" t="str"/>
      <c r="CP64" s="37" t="str"/>
      <c r="CQ64" s="37" t="str"/>
      <c r="CR64" s="37" t="str"/>
      <c r="CS64" s="37" t="str"/>
      <c r="CT64" s="37" t="str"/>
      <c r="CU64" s="37" t="str"/>
      <c r="CV64" s="37" t="str"/>
      <c r="CW64" s="37" t="str"/>
      <c r="CX64" s="37" t="str"/>
      <c r="CY64" s="37" t="str"/>
      <c r="CZ64" s="37" t="str"/>
      <c r="DA64" s="37" t="str"/>
      <c r="DB64" s="37" t="str"/>
      <c r="DC64" s="37" t="str"/>
      <c r="DD64" s="37" t="str"/>
      <c r="DE64" s="37" t="str"/>
      <c r="DF64" s="37" t="str"/>
      <c r="DG64" s="37" t="str"/>
      <c r="DH64" s="37" t="str"/>
      <c r="DI64" s="37" t="str"/>
      <c r="DJ64" s="37" t="str"/>
      <c r="DK64" s="37" t="str"/>
      <c r="DL64" s="37" t="str"/>
      <c r="DM64" s="37" t="str"/>
      <c r="DN64" s="37" t="str"/>
      <c r="DO64" s="37" t="str"/>
      <c r="DP64" s="37" t="str"/>
      <c r="DQ64" s="37" t="str"/>
      <c r="DR64" s="37" t="str"/>
      <c r="DS64" s="37" t="str"/>
      <c r="DT64" s="37" t="str"/>
      <c r="DU64" s="37" t="str"/>
      <c r="DV64" s="37" t="str"/>
      <c r="DW64" s="37" t="str"/>
      <c r="DX64" s="37" t="str"/>
      <c r="DY64" s="37" t="str"/>
      <c r="DZ64" s="37" t="str"/>
      <c r="EA64" s="37" t="str"/>
      <c r="EB64" s="37" t="str"/>
      <c r="EC64" s="37" t="str"/>
      <c r="ED64" s="37" t="str"/>
      <c r="EE64" s="37" t="str"/>
      <c r="EF64" s="37" t="str"/>
      <c r="EG64" s="37" t="str"/>
      <c r="EH64" s="37" t="str"/>
      <c r="EI64" s="37" t="str"/>
      <c r="EJ64" s="37" t="str"/>
      <c r="EK64" s="37" t="str"/>
      <c r="EL64" s="37" t="str"/>
      <c r="EM64" s="37" t="str"/>
    </row>
    <row r="65">
      <c r="B65" s="37" t="str"/>
      <c r="C65" s="37" t="str"/>
      <c r="D65" s="37" t="str"/>
      <c r="E65" s="37" t="str"/>
      <c r="F65" s="37" t="str"/>
      <c r="G65" s="37" t="str"/>
      <c r="H65" s="37" t="str"/>
      <c r="I65" s="37" t="str"/>
      <c r="J65" s="37" t="str"/>
      <c r="K65" s="37" t="str"/>
      <c r="L65" s="37" t="str"/>
      <c r="M65" s="37" t="str"/>
      <c r="N65" s="37" t="str"/>
      <c r="O65" s="37" t="str"/>
      <c r="P65" s="37" t="str"/>
      <c r="Q65" s="37" t="str"/>
      <c r="R65" s="37" t="str"/>
      <c r="S65" s="37" t="str"/>
      <c r="T65" s="37" t="str"/>
      <c r="U65" s="37" t="str"/>
      <c r="V65" s="37" t="str"/>
      <c r="W65" s="37" t="str"/>
      <c r="X65" s="37" t="str"/>
      <c r="Y65" s="37" t="str"/>
      <c r="Z65" s="37" t="str"/>
      <c r="AA65" s="37" t="str"/>
      <c r="AB65" s="37" t="str"/>
      <c r="AC65" s="37" t="str"/>
      <c r="AD65" s="37" t="str"/>
      <c r="AE65" s="37" t="str"/>
      <c r="AF65" s="37" t="str"/>
      <c r="AG65" s="37" t="str"/>
      <c r="AH65" s="37" t="str"/>
      <c r="AI65" s="37" t="str"/>
      <c r="AJ65" s="37" t="str"/>
      <c r="AK65" s="37" t="str"/>
      <c r="AL65" s="37" t="str"/>
      <c r="AM65" s="37" t="str"/>
      <c r="AN65" s="37" t="str"/>
      <c r="AO65" s="37" t="str"/>
      <c r="AP65" s="37" t="str"/>
      <c r="AQ65" s="37" t="str"/>
      <c r="AR65" s="37" t="str"/>
      <c r="AS65" s="37" t="str"/>
      <c r="AT65" s="37" t="str"/>
      <c r="AU65" s="37" t="str"/>
      <c r="AV65" s="37" t="str"/>
      <c r="AW65" s="37" t="str"/>
      <c r="AX65" s="37" t="str"/>
      <c r="AY65" s="37" t="str"/>
      <c r="AZ65" s="37" t="str"/>
      <c r="BA65" s="37" t="str"/>
      <c r="BB65" s="37" t="str"/>
      <c r="BC65" s="37" t="str"/>
      <c r="BD65" s="37" t="str"/>
      <c r="BE65" s="37" t="str"/>
      <c r="BF65" s="37" t="str"/>
      <c r="BG65" s="37" t="str"/>
      <c r="BH65" s="37" t="str"/>
      <c r="BI65" s="37" t="str"/>
      <c r="BJ65" s="37" t="str"/>
      <c r="BK65" s="37" t="str"/>
      <c r="BL65" s="37" t="str"/>
      <c r="BM65" s="37" t="str"/>
      <c r="BN65" s="37" t="str"/>
      <c r="BO65" s="37" t="str"/>
      <c r="BP65" s="37" t="str"/>
      <c r="BQ65" s="37" t="str"/>
      <c r="BR65" s="37" t="str"/>
      <c r="BS65" s="37" t="str"/>
      <c r="BT65" s="37" t="str"/>
      <c r="BU65" s="37" t="str"/>
      <c r="BV65" s="37" t="str"/>
      <c r="BW65" s="37" t="str"/>
      <c r="BX65" s="37" t="str"/>
      <c r="BY65" s="37" t="str"/>
      <c r="BZ65" s="37" t="str"/>
      <c r="CA65" s="37" t="str"/>
      <c r="CB65" s="37" t="str"/>
      <c r="CC65" s="37" t="str"/>
      <c r="CD65" s="37" t="str"/>
      <c r="CE65" s="37" t="str"/>
      <c r="CF65" s="37" t="str"/>
      <c r="CG65" s="37" t="str"/>
      <c r="CH65" s="37" t="str"/>
      <c r="CI65" s="37" t="str"/>
      <c r="CJ65" s="37" t="str"/>
      <c r="CK65" s="37" t="str"/>
      <c r="CL65" s="37" t="str"/>
      <c r="CM65" s="37" t="str"/>
      <c r="CN65" s="37" t="str"/>
      <c r="CO65" s="37" t="str"/>
      <c r="CP65" s="37" t="str"/>
      <c r="CQ65" s="37" t="str"/>
      <c r="CR65" s="37" t="str"/>
      <c r="CS65" s="37" t="str"/>
      <c r="CT65" s="37" t="str"/>
      <c r="CU65" s="37" t="str"/>
      <c r="CV65" s="37" t="str"/>
      <c r="CW65" s="37" t="str"/>
      <c r="CX65" s="37" t="str"/>
      <c r="CY65" s="37" t="str"/>
      <c r="CZ65" s="37" t="str"/>
      <c r="DA65" s="37" t="str"/>
      <c r="DB65" s="37" t="str"/>
      <c r="DC65" s="37" t="str"/>
      <c r="DD65" s="37" t="str"/>
      <c r="DE65" s="37" t="str"/>
      <c r="DF65" s="37" t="str"/>
      <c r="DG65" s="37" t="str"/>
      <c r="DH65" s="37" t="str"/>
      <c r="DI65" s="37" t="str"/>
      <c r="DJ65" s="37" t="str"/>
      <c r="DK65" s="37" t="str"/>
      <c r="DL65" s="37" t="str"/>
      <c r="DM65" s="37" t="str"/>
      <c r="DN65" s="37" t="str"/>
      <c r="DO65" s="37" t="str"/>
      <c r="DP65" s="37" t="str"/>
      <c r="DQ65" s="37" t="str"/>
      <c r="DR65" s="37" t="str"/>
      <c r="DS65" s="37" t="str"/>
      <c r="DT65" s="37" t="str"/>
      <c r="DU65" s="37" t="str"/>
      <c r="DV65" s="37" t="str"/>
      <c r="DW65" s="37" t="str"/>
      <c r="DX65" s="37" t="str"/>
      <c r="DY65" s="37" t="str"/>
      <c r="DZ65" s="37" t="str"/>
      <c r="EA65" s="37" t="str"/>
      <c r="EB65" s="37" t="str"/>
      <c r="EC65" s="37" t="str"/>
      <c r="ED65" s="37" t="str"/>
      <c r="EE65" s="37" t="str"/>
      <c r="EF65" s="37" t="str"/>
      <c r="EG65" s="37" t="str"/>
      <c r="EH65" s="37" t="str"/>
      <c r="EI65" s="37" t="str"/>
      <c r="EJ65" s="37" t="str"/>
      <c r="EK65" s="37" t="str"/>
      <c r="EL65" s="37" t="str"/>
      <c r="EM65" s="37" t="str"/>
    </row>
    <row r="66">
      <c r="B66" s="37" t="str"/>
      <c r="C66" s="37" t="str"/>
      <c r="D66" s="37" t="str"/>
      <c r="E66" s="37" t="str"/>
      <c r="F66" s="37" t="str"/>
      <c r="G66" s="37" t="str"/>
      <c r="H66" s="37" t="str"/>
      <c r="I66" s="37" t="str"/>
      <c r="J66" s="37" t="str"/>
      <c r="K66" s="37" t="str"/>
      <c r="L66" s="37" t="str"/>
      <c r="M66" s="37" t="str"/>
      <c r="N66" s="37" t="str"/>
      <c r="O66" s="37" t="str"/>
      <c r="P66" s="37" t="str"/>
      <c r="Q66" s="37" t="str"/>
      <c r="R66" s="37" t="str"/>
      <c r="S66" s="37" t="str"/>
      <c r="T66" s="37" t="str"/>
      <c r="U66" s="37" t="str"/>
      <c r="V66" s="37" t="str"/>
      <c r="W66" s="37" t="str"/>
      <c r="X66" s="37" t="str"/>
      <c r="Y66" s="37" t="str"/>
      <c r="Z66" s="37" t="str"/>
      <c r="AA66" s="37" t="str"/>
      <c r="AB66" s="37" t="str"/>
      <c r="AC66" s="37" t="str"/>
      <c r="AD66" s="37" t="str"/>
      <c r="AE66" s="37" t="str"/>
      <c r="AF66" s="37" t="str"/>
      <c r="AG66" s="37" t="str"/>
      <c r="AH66" s="37" t="str"/>
      <c r="AI66" s="37" t="str"/>
      <c r="AJ66" s="37" t="str"/>
      <c r="AK66" s="37" t="str"/>
      <c r="AL66" s="37" t="str"/>
      <c r="AM66" s="37" t="str"/>
      <c r="AN66" s="37" t="str"/>
      <c r="AO66" s="37" t="str"/>
      <c r="AP66" s="37" t="str"/>
      <c r="AQ66" s="37" t="str"/>
      <c r="AR66" s="37" t="str"/>
      <c r="AS66" s="37" t="str"/>
      <c r="AT66" s="37" t="str"/>
      <c r="AU66" s="37" t="str"/>
      <c r="AV66" s="37" t="str"/>
      <c r="AW66" s="37" t="str"/>
      <c r="AX66" s="37" t="str"/>
      <c r="AY66" s="37" t="str"/>
      <c r="AZ66" s="37" t="str"/>
      <c r="BA66" s="37" t="str"/>
      <c r="BB66" s="37" t="str"/>
      <c r="BC66" s="37" t="str"/>
      <c r="BD66" s="37" t="str"/>
      <c r="BE66" s="37" t="str"/>
      <c r="BF66" s="37" t="str"/>
      <c r="BG66" s="37" t="str"/>
      <c r="BH66" s="37" t="str"/>
      <c r="BI66" s="37" t="str"/>
      <c r="BJ66" s="37" t="str"/>
      <c r="BK66" s="37" t="str"/>
      <c r="BL66" s="37" t="str"/>
      <c r="BM66" s="37" t="str"/>
      <c r="BN66" s="37" t="str"/>
      <c r="BO66" s="37" t="str"/>
      <c r="BP66" s="37" t="str"/>
      <c r="BQ66" s="37" t="str"/>
      <c r="BR66" s="37" t="str"/>
      <c r="BS66" s="37" t="str"/>
      <c r="BT66" s="37" t="str"/>
      <c r="BU66" s="37" t="str"/>
      <c r="BV66" s="37" t="str"/>
      <c r="BW66" s="37" t="str"/>
      <c r="BX66" s="37" t="str"/>
      <c r="BY66" s="37" t="str"/>
      <c r="BZ66" s="37" t="str"/>
      <c r="CA66" s="37" t="str"/>
      <c r="CB66" s="37" t="str"/>
      <c r="CC66" s="37" t="str"/>
      <c r="CD66" s="37" t="str"/>
      <c r="CE66" s="37" t="str"/>
      <c r="CF66" s="37" t="str"/>
      <c r="CG66" s="37" t="str"/>
      <c r="CH66" s="37" t="str"/>
      <c r="CI66" s="37" t="str"/>
      <c r="CJ66" s="37" t="str"/>
      <c r="CK66" s="37" t="str"/>
      <c r="CL66" s="37" t="str"/>
      <c r="CM66" s="37" t="str"/>
      <c r="CN66" s="37" t="str"/>
      <c r="CO66" s="37" t="str"/>
      <c r="CP66" s="37" t="str"/>
      <c r="CQ66" s="37" t="str"/>
      <c r="CR66" s="37" t="str"/>
      <c r="CS66" s="37" t="str"/>
      <c r="CT66" s="37" t="str"/>
      <c r="CU66" s="37" t="str"/>
      <c r="CV66" s="37" t="str"/>
      <c r="CW66" s="37" t="str"/>
      <c r="CX66" s="37" t="str"/>
      <c r="CY66" s="37" t="str"/>
      <c r="CZ66" s="37" t="str"/>
      <c r="DA66" s="37" t="str"/>
      <c r="DB66" s="37" t="str"/>
      <c r="DC66" s="37" t="str"/>
      <c r="DD66" s="37" t="str"/>
      <c r="DE66" s="37" t="str"/>
      <c r="DF66" s="37" t="str"/>
      <c r="DG66" s="37" t="str"/>
      <c r="DH66" s="37" t="str"/>
      <c r="DI66" s="37" t="str"/>
      <c r="DJ66" s="37" t="str"/>
      <c r="DK66" s="37" t="str"/>
      <c r="DL66" s="37" t="str"/>
      <c r="DM66" s="37" t="str"/>
      <c r="DN66" s="37" t="str"/>
      <c r="DO66" s="37" t="str"/>
      <c r="DP66" s="37" t="str"/>
      <c r="DQ66" s="37" t="str"/>
      <c r="DR66" s="37" t="str"/>
      <c r="DS66" s="37" t="str"/>
      <c r="DT66" s="37" t="str"/>
      <c r="DU66" s="37" t="str"/>
      <c r="DV66" s="37" t="str"/>
      <c r="DW66" s="37" t="str"/>
      <c r="DX66" s="37" t="str"/>
      <c r="DY66" s="37" t="str"/>
      <c r="DZ66" s="37" t="str"/>
      <c r="EA66" s="37" t="str"/>
      <c r="EB66" s="37" t="str"/>
      <c r="EC66" s="37" t="str"/>
      <c r="ED66" s="37" t="str"/>
      <c r="EE66" s="37" t="str"/>
      <c r="EF66" s="37" t="str"/>
      <c r="EG66" s="37" t="str"/>
      <c r="EH66" s="37" t="str"/>
      <c r="EI66" s="37" t="str"/>
      <c r="EJ66" s="37" t="str"/>
      <c r="EK66" s="37" t="str"/>
      <c r="EL66" s="37" t="str"/>
      <c r="EM66" s="37" t="str"/>
    </row>
    <row r="67">
      <c r="B67" s="37" t="str"/>
      <c r="C67" s="37" t="str"/>
      <c r="D67" s="37" t="str"/>
      <c r="E67" s="37" t="str"/>
      <c r="F67" s="37" t="str"/>
      <c r="G67" s="37" t="str"/>
      <c r="H67" s="37" t="str"/>
      <c r="I67" s="37" t="str"/>
      <c r="J67" s="37" t="str"/>
      <c r="K67" s="37" t="str"/>
      <c r="L67" s="37" t="str"/>
      <c r="M67" s="37" t="str"/>
      <c r="N67" s="37" t="str"/>
      <c r="O67" s="37" t="str"/>
      <c r="P67" s="37" t="str"/>
      <c r="Q67" s="37" t="str"/>
      <c r="R67" s="37" t="str"/>
      <c r="S67" s="37" t="str"/>
      <c r="T67" s="37" t="str"/>
      <c r="U67" s="37" t="str"/>
      <c r="V67" s="37" t="str"/>
      <c r="W67" s="37" t="str"/>
      <c r="X67" s="37" t="str"/>
      <c r="Y67" s="37" t="str"/>
      <c r="Z67" s="37" t="str"/>
      <c r="AA67" s="37" t="str"/>
      <c r="AB67" s="37" t="str"/>
      <c r="AC67" s="37" t="str"/>
      <c r="AD67" s="37" t="str"/>
      <c r="AE67" s="37" t="str"/>
      <c r="AF67" s="37" t="str"/>
      <c r="AG67" s="37" t="str"/>
      <c r="AH67" s="37" t="str"/>
      <c r="AI67" s="37" t="str"/>
      <c r="AJ67" s="37" t="str"/>
      <c r="AK67" s="37" t="str"/>
      <c r="AL67" s="37" t="str"/>
      <c r="AM67" s="37" t="str"/>
      <c r="AN67" s="37" t="str"/>
      <c r="AO67" s="37" t="str"/>
      <c r="AP67" s="37" t="str"/>
      <c r="AQ67" s="37" t="str"/>
      <c r="AR67" s="37" t="str"/>
      <c r="AS67" s="37" t="str"/>
      <c r="AT67" s="37" t="str"/>
      <c r="AU67" s="37" t="str"/>
      <c r="AV67" s="37" t="str"/>
      <c r="AW67" s="37" t="str"/>
      <c r="AX67" s="37" t="str"/>
      <c r="AY67" s="37" t="str"/>
      <c r="AZ67" s="37" t="str"/>
      <c r="BA67" s="37" t="str"/>
      <c r="BB67" s="37" t="str"/>
      <c r="BC67" s="37" t="str"/>
      <c r="BD67" s="37" t="str"/>
      <c r="BE67" s="37" t="str"/>
      <c r="BF67" s="37" t="str"/>
      <c r="BG67" s="37" t="str"/>
      <c r="BH67" s="37" t="str"/>
      <c r="BI67" s="37" t="str"/>
      <c r="BJ67" s="37" t="str"/>
      <c r="BK67" s="37" t="str"/>
      <c r="BL67" s="37" t="str"/>
      <c r="BM67" s="37" t="str"/>
      <c r="BN67" s="37" t="str"/>
      <c r="BO67" s="37" t="str"/>
      <c r="BP67" s="37" t="str"/>
      <c r="BQ67" s="37" t="str"/>
      <c r="BR67" s="37" t="str"/>
      <c r="BS67" s="37" t="str"/>
      <c r="BT67" s="37" t="str"/>
      <c r="BU67" s="37" t="str"/>
      <c r="BV67" s="37" t="str"/>
      <c r="BW67" s="37" t="str"/>
      <c r="BX67" s="37" t="str"/>
      <c r="BY67" s="37" t="str"/>
      <c r="BZ67" s="37" t="str"/>
      <c r="CA67" s="37" t="str"/>
      <c r="CB67" s="37" t="str"/>
      <c r="CC67" s="37" t="str"/>
      <c r="CD67" s="37" t="str"/>
      <c r="CE67" s="37" t="str"/>
      <c r="CF67" s="37" t="str"/>
      <c r="CG67" s="37" t="str"/>
      <c r="CH67" s="37" t="str"/>
      <c r="CI67" s="37" t="str"/>
      <c r="CJ67" s="37" t="str"/>
      <c r="CK67" s="37" t="str"/>
      <c r="CL67" s="37" t="str"/>
      <c r="CM67" s="37" t="str"/>
      <c r="CN67" s="37" t="str"/>
      <c r="CO67" s="37" t="str"/>
      <c r="CP67" s="37" t="str"/>
      <c r="CQ67" s="37" t="str"/>
      <c r="CR67" s="37" t="str"/>
      <c r="CS67" s="37" t="str"/>
      <c r="CT67" s="37" t="str"/>
      <c r="CU67" s="37" t="str"/>
      <c r="CV67" s="37" t="str"/>
      <c r="CW67" s="37" t="str"/>
      <c r="CX67" s="37" t="str"/>
      <c r="CY67" s="37" t="str"/>
      <c r="CZ67" s="37" t="str"/>
      <c r="DA67" s="37" t="str"/>
      <c r="DB67" s="37" t="str"/>
      <c r="DC67" s="37" t="str"/>
      <c r="DD67" s="37" t="str"/>
      <c r="DE67" s="37" t="str"/>
      <c r="DF67" s="37" t="str"/>
      <c r="DG67" s="37" t="str"/>
      <c r="DH67" s="37" t="str"/>
      <c r="DI67" s="37" t="str"/>
      <c r="DJ67" s="37" t="str"/>
      <c r="DK67" s="37" t="str"/>
      <c r="DL67" s="37" t="str"/>
      <c r="DM67" s="37" t="str"/>
      <c r="DN67" s="37" t="str"/>
      <c r="DO67" s="37" t="str"/>
      <c r="DP67" s="37" t="str"/>
      <c r="DQ67" s="37" t="str"/>
      <c r="DR67" s="37" t="str"/>
      <c r="DS67" s="37" t="str"/>
      <c r="DT67" s="37" t="str"/>
      <c r="DU67" s="37" t="str"/>
      <c r="DV67" s="37" t="str"/>
      <c r="DW67" s="37" t="str"/>
      <c r="DX67" s="37" t="str"/>
      <c r="DY67" s="37" t="str"/>
      <c r="DZ67" s="37" t="str"/>
      <c r="EA67" s="37" t="str"/>
      <c r="EB67" s="37" t="str"/>
      <c r="EC67" s="37" t="str"/>
      <c r="ED67" s="37" t="str"/>
      <c r="EE67" s="37" t="str"/>
      <c r="EF67" s="37" t="str"/>
      <c r="EG67" s="37" t="str"/>
      <c r="EH67" s="37" t="str"/>
      <c r="EI67" s="37" t="str"/>
      <c r="EJ67" s="37" t="str"/>
      <c r="EK67" s="37" t="str"/>
      <c r="EL67" s="37" t="str"/>
      <c r="EM67" s="37" t="str"/>
    </row>
    <row r="68">
      <c r="B68" s="37" t="str"/>
      <c r="C68" s="37" t="str"/>
      <c r="D68" s="37" t="str"/>
      <c r="E68" s="37" t="str"/>
      <c r="F68" s="37" t="str"/>
      <c r="G68" s="37" t="str"/>
      <c r="H68" s="37" t="str"/>
      <c r="I68" s="37" t="str"/>
      <c r="J68" s="37" t="str"/>
      <c r="K68" s="37" t="str"/>
      <c r="L68" s="37" t="str"/>
      <c r="M68" s="37" t="str"/>
      <c r="N68" s="37" t="str"/>
      <c r="O68" s="37" t="str"/>
      <c r="P68" s="37" t="str"/>
      <c r="Q68" s="37" t="str"/>
      <c r="R68" s="37" t="str"/>
      <c r="S68" s="37" t="str"/>
      <c r="T68" s="37" t="str"/>
      <c r="U68" s="37" t="str"/>
      <c r="V68" s="37" t="str"/>
      <c r="W68" s="37" t="str"/>
      <c r="X68" s="37" t="str"/>
      <c r="Y68" s="37" t="str"/>
      <c r="Z68" s="37" t="str"/>
      <c r="AA68" s="37" t="str"/>
      <c r="AB68" s="37" t="str"/>
      <c r="AC68" s="37" t="str"/>
      <c r="AD68" s="37" t="str"/>
      <c r="AE68" s="37" t="str"/>
      <c r="AF68" s="37" t="str"/>
      <c r="AG68" s="37" t="str"/>
      <c r="AH68" s="37" t="str"/>
      <c r="AI68" s="37" t="str"/>
      <c r="AJ68" s="37" t="str"/>
      <c r="AK68" s="37" t="str"/>
      <c r="AL68" s="37" t="str"/>
      <c r="AM68" s="37" t="str"/>
      <c r="AN68" s="37" t="str"/>
      <c r="AO68" s="37" t="str"/>
      <c r="AP68" s="37" t="str"/>
      <c r="AQ68" s="37" t="str"/>
      <c r="AR68" s="37" t="str"/>
      <c r="AS68" s="37" t="str"/>
      <c r="AT68" s="37" t="str"/>
      <c r="AU68" s="37" t="str"/>
      <c r="AV68" s="37" t="str"/>
      <c r="AW68" s="37" t="str"/>
      <c r="AX68" s="37" t="str"/>
      <c r="AY68" s="37" t="str"/>
      <c r="AZ68" s="37" t="str"/>
      <c r="BA68" s="37" t="str"/>
      <c r="BB68" s="37" t="str"/>
      <c r="BC68" s="37" t="str"/>
      <c r="BD68" s="37" t="str"/>
      <c r="BE68" s="37" t="str"/>
      <c r="BF68" s="37" t="str"/>
      <c r="BG68" s="37" t="str"/>
      <c r="BH68" s="37" t="str"/>
      <c r="BI68" s="37" t="str"/>
      <c r="BJ68" s="37" t="str"/>
      <c r="BK68" s="37" t="str"/>
      <c r="BL68" s="37" t="str"/>
      <c r="BM68" s="37" t="str"/>
      <c r="BN68" s="37" t="str"/>
      <c r="BO68" s="37" t="str"/>
      <c r="BP68" s="37" t="str"/>
      <c r="BQ68" s="37" t="str"/>
      <c r="BR68" s="37" t="str"/>
      <c r="BS68" s="37" t="str"/>
      <c r="BT68" s="37" t="str"/>
      <c r="BU68" s="37" t="str"/>
      <c r="BV68" s="37" t="str"/>
      <c r="BW68" s="37" t="str"/>
      <c r="BX68" s="37" t="str"/>
      <c r="BY68" s="37" t="str"/>
      <c r="BZ68" s="37" t="str"/>
      <c r="CA68" s="37" t="str"/>
      <c r="CB68" s="37" t="str"/>
      <c r="CC68" s="37" t="str"/>
      <c r="CD68" s="37" t="str"/>
      <c r="CE68" s="37" t="str"/>
      <c r="CF68" s="37" t="str"/>
      <c r="CG68" s="37" t="str"/>
      <c r="CH68" s="37" t="str"/>
      <c r="CI68" s="37" t="str"/>
      <c r="CJ68" s="37" t="str"/>
      <c r="CK68" s="37" t="str"/>
      <c r="CL68" s="37" t="str"/>
      <c r="CM68" s="37" t="str"/>
      <c r="CN68" s="37" t="str"/>
      <c r="CO68" s="37" t="str"/>
      <c r="CP68" s="37" t="str"/>
      <c r="CQ68" s="37" t="str"/>
      <c r="CR68" s="37" t="str"/>
      <c r="CS68" s="37" t="str"/>
      <c r="CT68" s="37" t="str"/>
      <c r="CU68" s="37" t="str"/>
      <c r="CV68" s="37" t="str"/>
      <c r="CW68" s="37" t="str"/>
      <c r="CX68" s="37" t="str"/>
      <c r="CY68" s="37" t="str"/>
      <c r="CZ68" s="37" t="str"/>
      <c r="DA68" s="37" t="str"/>
      <c r="DB68" s="37" t="str"/>
      <c r="DC68" s="37" t="str"/>
      <c r="DD68" s="37" t="str"/>
      <c r="DE68" s="37" t="str"/>
      <c r="DF68" s="37" t="str"/>
      <c r="DG68" s="37" t="str"/>
      <c r="DH68" s="37" t="str"/>
      <c r="DI68" s="37" t="str"/>
      <c r="DJ68" s="37" t="str"/>
      <c r="DK68" s="37" t="str"/>
      <c r="DL68" s="37" t="str"/>
      <c r="DM68" s="37" t="str"/>
      <c r="DN68" s="37" t="str"/>
      <c r="DO68" s="37" t="str"/>
      <c r="DP68" s="37" t="str"/>
      <c r="DQ68" s="37" t="str"/>
      <c r="DR68" s="37" t="str"/>
      <c r="DS68" s="37" t="str"/>
      <c r="DT68" s="37" t="str"/>
      <c r="DU68" s="37" t="str"/>
      <c r="DV68" s="37" t="str"/>
      <c r="DW68" s="37" t="str"/>
      <c r="DX68" s="37" t="str"/>
      <c r="DY68" s="37" t="str"/>
      <c r="DZ68" s="37" t="str"/>
      <c r="EA68" s="37" t="str"/>
      <c r="EB68" s="37" t="str"/>
      <c r="EC68" s="37" t="str"/>
      <c r="ED68" s="37" t="str"/>
      <c r="EE68" s="37" t="str"/>
      <c r="EF68" s="37" t="str"/>
      <c r="EG68" s="37" t="str"/>
      <c r="EH68" s="37" t="str"/>
      <c r="EI68" s="37" t="str"/>
      <c r="EJ68" s="37" t="str"/>
      <c r="EK68" s="37" t="str"/>
      <c r="EL68" s="37" t="str"/>
      <c r="EM68" s="37" t="str"/>
    </row>
    <row r="69">
      <c r="B69" s="37" t="str"/>
      <c r="C69" s="37" t="str"/>
      <c r="D69" s="37" t="str"/>
      <c r="E69" s="37" t="str"/>
      <c r="F69" s="37" t="str"/>
      <c r="G69" s="37" t="str"/>
      <c r="H69" s="37" t="str"/>
      <c r="I69" s="37" t="str"/>
      <c r="J69" s="37" t="str"/>
      <c r="K69" s="37" t="str"/>
      <c r="L69" s="37" t="str"/>
      <c r="M69" s="37" t="str"/>
      <c r="N69" s="37" t="str"/>
      <c r="O69" s="37" t="str"/>
      <c r="P69" s="37" t="str"/>
      <c r="Q69" s="37" t="str"/>
      <c r="R69" s="37" t="str"/>
      <c r="S69" s="37" t="str"/>
      <c r="T69" s="37" t="str"/>
      <c r="U69" s="37" t="str"/>
      <c r="V69" s="37" t="str"/>
      <c r="W69" s="37" t="str"/>
      <c r="X69" s="37" t="str"/>
      <c r="Y69" s="37" t="str"/>
      <c r="Z69" s="37" t="str"/>
      <c r="AA69" s="37" t="str"/>
      <c r="AB69" s="37" t="str"/>
      <c r="AC69" s="37" t="str"/>
      <c r="AD69" s="37" t="str"/>
      <c r="AE69" s="37" t="str"/>
      <c r="AF69" s="37" t="str"/>
      <c r="AG69" s="37" t="str"/>
      <c r="AH69" s="37" t="str"/>
      <c r="AI69" s="37" t="str"/>
      <c r="AJ69" s="37" t="str"/>
      <c r="AK69" s="37" t="str"/>
      <c r="AL69" s="37" t="str"/>
      <c r="AM69" s="37" t="str"/>
      <c r="AN69" s="37" t="str"/>
      <c r="AO69" s="37" t="str"/>
      <c r="AP69" s="37" t="str"/>
      <c r="AQ69" s="37" t="str"/>
      <c r="AR69" s="37" t="str"/>
      <c r="AS69" s="37" t="str"/>
      <c r="AT69" s="37" t="str"/>
      <c r="AU69" s="37" t="str"/>
      <c r="AV69" s="37" t="str"/>
      <c r="AW69" s="37" t="str"/>
      <c r="AX69" s="37" t="str"/>
      <c r="AY69" s="37" t="str"/>
      <c r="AZ69" s="37" t="str"/>
      <c r="BA69" s="37" t="str"/>
      <c r="BB69" s="37" t="str"/>
      <c r="BC69" s="37" t="str"/>
      <c r="BD69" s="37" t="str"/>
      <c r="BE69" s="37" t="str"/>
      <c r="BF69" s="37" t="str"/>
      <c r="BG69" s="37" t="str"/>
      <c r="BH69" s="37" t="str"/>
      <c r="BI69" s="37" t="str"/>
      <c r="BJ69" s="37" t="str"/>
      <c r="BK69" s="37" t="str"/>
      <c r="BL69" s="37" t="str"/>
      <c r="BM69" s="37" t="str"/>
      <c r="BN69" s="37" t="str"/>
      <c r="BO69" s="37" t="str"/>
      <c r="BP69" s="37" t="str"/>
      <c r="BQ69" s="37" t="str"/>
      <c r="BR69" s="37" t="str"/>
      <c r="BS69" s="37" t="str"/>
      <c r="BT69" s="37" t="str"/>
      <c r="BU69" s="37" t="str"/>
      <c r="BV69" s="37" t="str"/>
      <c r="BW69" s="37" t="str"/>
      <c r="BX69" s="37" t="str"/>
      <c r="BY69" s="37" t="str"/>
      <c r="BZ69" s="37" t="str"/>
      <c r="CA69" s="37" t="str"/>
      <c r="CB69" s="37" t="str"/>
      <c r="CC69" s="37" t="str"/>
      <c r="CD69" s="37" t="str"/>
      <c r="CE69" s="37" t="str"/>
      <c r="CF69" s="37" t="str"/>
      <c r="CG69" s="37" t="str"/>
      <c r="CH69" s="37" t="str"/>
      <c r="CI69" s="37" t="str"/>
      <c r="CJ69" s="37" t="str"/>
      <c r="CK69" s="37" t="str"/>
      <c r="CL69" s="37" t="str"/>
      <c r="CM69" s="37" t="str"/>
      <c r="CN69" s="37" t="str"/>
      <c r="CO69" s="37" t="str"/>
      <c r="CP69" s="37" t="str"/>
      <c r="CQ69" s="37" t="str"/>
      <c r="CR69" s="37" t="str"/>
      <c r="CS69" s="37" t="str"/>
      <c r="CT69" s="37" t="str"/>
      <c r="CU69" s="37" t="str"/>
      <c r="CV69" s="37" t="str"/>
      <c r="CW69" s="37" t="str"/>
      <c r="CX69" s="37" t="str"/>
      <c r="CY69" s="37" t="str"/>
      <c r="CZ69" s="37" t="str"/>
      <c r="DA69" s="37" t="str"/>
      <c r="DB69" s="37" t="str"/>
      <c r="DC69" s="37" t="str"/>
      <c r="DD69" s="37" t="str"/>
      <c r="DE69" s="37" t="str"/>
      <c r="DF69" s="37" t="str"/>
      <c r="DG69" s="37" t="str"/>
      <c r="DH69" s="37" t="str"/>
      <c r="DI69" s="37" t="str"/>
      <c r="DJ69" s="37" t="str"/>
      <c r="DK69" s="37" t="str"/>
      <c r="DL69" s="37" t="str"/>
      <c r="DM69" s="37" t="str"/>
      <c r="DN69" s="37" t="str"/>
      <c r="DO69" s="37" t="str"/>
      <c r="DP69" s="37" t="str"/>
      <c r="DQ69" s="37" t="str"/>
      <c r="DR69" s="37" t="str"/>
      <c r="DS69" s="37" t="str"/>
      <c r="DT69" s="37" t="str"/>
      <c r="DU69" s="37" t="str"/>
      <c r="DV69" s="37" t="str"/>
      <c r="DW69" s="37" t="str"/>
      <c r="DX69" s="37" t="str"/>
      <c r="DY69" s="37" t="str"/>
      <c r="DZ69" s="37" t="str"/>
      <c r="EA69" s="37" t="str"/>
      <c r="EB69" s="37" t="str"/>
      <c r="EC69" s="37" t="str"/>
      <c r="ED69" s="37" t="str"/>
      <c r="EE69" s="37" t="str"/>
      <c r="EF69" s="37" t="str"/>
      <c r="EG69" s="37" t="str"/>
      <c r="EH69" s="37" t="str"/>
      <c r="EI69" s="37" t="str"/>
      <c r="EJ69" s="37" t="str"/>
      <c r="EK69" s="37" t="str"/>
      <c r="EL69" s="37" t="str"/>
      <c r="EM69" s="37" t="str"/>
    </row>
    <row r="70">
      <c r="B70" s="37" t="str"/>
      <c r="C70" s="37" t="str"/>
      <c r="D70" s="37" t="str"/>
      <c r="E70" s="37" t="str"/>
      <c r="F70" s="37" t="str"/>
      <c r="G70" s="37" t="str"/>
      <c r="H70" s="37" t="str"/>
      <c r="I70" s="37" t="str"/>
      <c r="J70" s="37" t="str"/>
      <c r="K70" s="37" t="str"/>
      <c r="L70" s="37" t="str"/>
      <c r="M70" s="37" t="str"/>
      <c r="N70" s="37" t="str"/>
      <c r="O70" s="37" t="str"/>
      <c r="P70" s="37" t="str"/>
      <c r="Q70" s="37" t="str"/>
      <c r="R70" s="37" t="str"/>
      <c r="S70" s="37" t="str"/>
      <c r="T70" s="37" t="str"/>
      <c r="U70" s="37" t="str"/>
      <c r="V70" s="37" t="str"/>
      <c r="W70" s="37" t="str"/>
      <c r="X70" s="37" t="str"/>
      <c r="Y70" s="37" t="str"/>
      <c r="Z70" s="37" t="str"/>
      <c r="AA70" s="37" t="str"/>
      <c r="AB70" s="37" t="str"/>
      <c r="AC70" s="37" t="str"/>
      <c r="AD70" s="37" t="str"/>
      <c r="AE70" s="37" t="str"/>
      <c r="AF70" s="37" t="str"/>
      <c r="AG70" s="37" t="str"/>
      <c r="AH70" s="37" t="str"/>
      <c r="AI70" s="37" t="str"/>
      <c r="AJ70" s="37" t="str"/>
      <c r="AK70" s="37" t="str"/>
      <c r="AL70" s="37" t="str"/>
      <c r="AM70" s="37" t="str"/>
      <c r="AN70" s="37" t="str"/>
      <c r="AO70" s="37" t="str"/>
      <c r="AP70" s="37" t="str"/>
      <c r="AQ70" s="37" t="str"/>
      <c r="AR70" s="37" t="str"/>
      <c r="AS70" s="37" t="str"/>
      <c r="AT70" s="37" t="str"/>
      <c r="AU70" s="37" t="str"/>
      <c r="AV70" s="37" t="str"/>
      <c r="AW70" s="37" t="str"/>
      <c r="AX70" s="37" t="str"/>
      <c r="AY70" s="37" t="str"/>
      <c r="AZ70" s="37" t="str"/>
      <c r="BA70" s="37" t="str"/>
      <c r="BB70" s="37" t="str"/>
      <c r="BC70" s="37" t="str"/>
      <c r="BD70" s="37" t="str"/>
      <c r="BE70" s="37" t="str"/>
      <c r="BF70" s="37" t="str"/>
      <c r="BG70" s="37" t="str"/>
      <c r="BH70" s="37" t="str"/>
      <c r="BI70" s="37" t="str"/>
      <c r="BJ70" s="37" t="str"/>
      <c r="BK70" s="37" t="str"/>
      <c r="BL70" s="37" t="str"/>
      <c r="BM70" s="37" t="str"/>
      <c r="BN70" s="37" t="str"/>
      <c r="BO70" s="37" t="str"/>
      <c r="BP70" s="37" t="str"/>
      <c r="BQ70" s="37" t="str"/>
      <c r="BR70" s="37" t="str"/>
      <c r="BS70" s="37" t="str"/>
      <c r="BT70" s="37" t="str"/>
      <c r="BU70" s="37" t="str"/>
      <c r="BV70" s="37" t="str"/>
      <c r="BW70" s="37" t="str"/>
      <c r="BX70" s="37" t="str"/>
      <c r="BY70" s="37" t="str"/>
      <c r="BZ70" s="37" t="str"/>
      <c r="CA70" s="37" t="str"/>
      <c r="CB70" s="37" t="str"/>
      <c r="CC70" s="37" t="str"/>
      <c r="CD70" s="37" t="str"/>
      <c r="CE70" s="37" t="str"/>
      <c r="CF70" s="37" t="str"/>
      <c r="CG70" s="37" t="str"/>
      <c r="CH70" s="37" t="str"/>
      <c r="CI70" s="37" t="str"/>
      <c r="CJ70" s="37" t="str"/>
      <c r="CK70" s="37" t="str"/>
      <c r="CL70" s="37" t="str"/>
      <c r="CM70" s="37" t="str"/>
      <c r="CN70" s="37" t="str"/>
      <c r="CO70" s="37" t="str"/>
      <c r="CP70" s="37" t="str"/>
      <c r="CQ70" s="37" t="str"/>
      <c r="CR70" s="37" t="str"/>
      <c r="CS70" s="37" t="str"/>
      <c r="CT70" s="37" t="str"/>
      <c r="CU70" s="37" t="str"/>
      <c r="CV70" s="37" t="str"/>
      <c r="CW70" s="37" t="str"/>
      <c r="CX70" s="37" t="str"/>
      <c r="CY70" s="37" t="str"/>
      <c r="CZ70" s="37" t="str"/>
      <c r="DA70" s="37" t="str"/>
      <c r="DB70" s="37" t="str"/>
      <c r="DC70" s="37" t="str"/>
      <c r="DD70" s="37" t="str"/>
      <c r="DE70" s="37" t="str"/>
      <c r="DF70" s="37" t="str"/>
      <c r="DG70" s="37" t="str"/>
      <c r="DH70" s="37" t="str"/>
      <c r="DI70" s="37" t="str"/>
      <c r="DJ70" s="37" t="str"/>
      <c r="DK70" s="37" t="str"/>
      <c r="DL70" s="37" t="str"/>
      <c r="DM70" s="37" t="str"/>
      <c r="DN70" s="37" t="str"/>
      <c r="DO70" s="37" t="str"/>
      <c r="DP70" s="37" t="str"/>
      <c r="DQ70" s="37" t="str"/>
      <c r="DR70" s="37" t="str"/>
      <c r="DS70" s="37" t="str"/>
      <c r="DT70" s="37" t="str"/>
      <c r="DU70" s="37" t="str"/>
      <c r="DV70" s="37" t="str"/>
      <c r="DW70" s="37" t="str"/>
      <c r="DX70" s="37" t="str"/>
      <c r="DY70" s="37" t="str"/>
      <c r="DZ70" s="37" t="str"/>
      <c r="EA70" s="37" t="str"/>
      <c r="EB70" s="37" t="str"/>
      <c r="EC70" s="37" t="str"/>
      <c r="ED70" s="37" t="str"/>
      <c r="EE70" s="37" t="str"/>
      <c r="EF70" s="37" t="str"/>
      <c r="EG70" s="37" t="str"/>
      <c r="EH70" s="37" t="str"/>
      <c r="EI70" s="37" t="str"/>
      <c r="EJ70" s="37" t="str"/>
      <c r="EK70" s="37" t="str"/>
      <c r="EL70" s="37" t="str"/>
      <c r="EM70" s="37" t="str"/>
    </row>
    <row r="71">
      <c r="B71" s="37" t="str"/>
      <c r="C71" s="37" t="str"/>
      <c r="D71" s="37" t="str"/>
      <c r="E71" s="37" t="str"/>
      <c r="F71" s="37" t="str"/>
      <c r="G71" s="37" t="str"/>
      <c r="H71" s="37" t="str"/>
      <c r="I71" s="37" t="str"/>
      <c r="J71" s="37" t="str"/>
      <c r="K71" s="37" t="str"/>
      <c r="L71" s="37" t="str"/>
      <c r="M71" s="37" t="str"/>
      <c r="N71" s="37" t="str"/>
      <c r="O71" s="37" t="str"/>
      <c r="P71" s="37" t="str"/>
      <c r="Q71" s="37" t="str"/>
      <c r="R71" s="37" t="str"/>
      <c r="S71" s="37" t="str"/>
      <c r="T71" s="37" t="str"/>
      <c r="U71" s="37" t="str"/>
      <c r="V71" s="37" t="str"/>
      <c r="W71" s="37" t="str"/>
      <c r="X71" s="37" t="str"/>
      <c r="Y71" s="37" t="str"/>
      <c r="Z71" s="37" t="str"/>
      <c r="AA71" s="37" t="str"/>
      <c r="AB71" s="37" t="str"/>
      <c r="AC71" s="37" t="str"/>
      <c r="AD71" s="37" t="str"/>
      <c r="AE71" s="37" t="str"/>
      <c r="AF71" s="37" t="str"/>
      <c r="AG71" s="37" t="str"/>
      <c r="AH71" s="37" t="str"/>
      <c r="AI71" s="37" t="str"/>
      <c r="AJ71" s="37" t="str"/>
      <c r="AK71" s="37" t="str"/>
      <c r="AL71" s="37" t="str"/>
      <c r="AM71" s="37" t="str"/>
      <c r="AN71" s="37" t="str"/>
      <c r="AO71" s="37" t="str"/>
      <c r="AP71" s="37" t="str"/>
      <c r="AQ71" s="37" t="str"/>
      <c r="AR71" s="37" t="str"/>
      <c r="AS71" s="37" t="str"/>
      <c r="AT71" s="37" t="str"/>
      <c r="AU71" s="37" t="str"/>
      <c r="AV71" s="37" t="str"/>
      <c r="AW71" s="37" t="str"/>
      <c r="AX71" s="37" t="str"/>
      <c r="AY71" s="37" t="str"/>
      <c r="AZ71" s="37" t="str"/>
      <c r="BA71" s="37" t="str"/>
      <c r="BB71" s="37" t="str"/>
      <c r="BC71" s="37" t="str"/>
      <c r="BD71" s="37" t="str"/>
      <c r="BE71" s="37" t="str"/>
      <c r="BF71" s="37" t="str"/>
      <c r="BG71" s="37" t="str"/>
      <c r="BH71" s="37" t="str"/>
      <c r="BI71" s="37" t="str"/>
      <c r="BJ71" s="37" t="str"/>
      <c r="BK71" s="37" t="str"/>
      <c r="BL71" s="37" t="str"/>
      <c r="BM71" s="37" t="str"/>
      <c r="BN71" s="37" t="str"/>
      <c r="BO71" s="37" t="str"/>
      <c r="BP71" s="37" t="str"/>
      <c r="BQ71" s="37" t="str"/>
      <c r="BR71" s="37" t="str"/>
      <c r="BS71" s="37" t="str"/>
      <c r="BT71" s="37" t="str"/>
      <c r="BU71" s="37" t="str"/>
      <c r="BV71" s="37" t="str"/>
      <c r="BW71" s="37" t="str"/>
      <c r="BX71" s="37" t="str"/>
      <c r="BY71" s="37" t="str"/>
      <c r="BZ71" s="37" t="str"/>
      <c r="CA71" s="37" t="str"/>
      <c r="CB71" s="37" t="str"/>
      <c r="CC71" s="37" t="str"/>
      <c r="CD71" s="37" t="str"/>
      <c r="CE71" s="37" t="str"/>
      <c r="CF71" s="37" t="str"/>
      <c r="CG71" s="37" t="str"/>
      <c r="CH71" s="37" t="str"/>
      <c r="CI71" s="37" t="str"/>
      <c r="CJ71" s="37" t="str"/>
      <c r="CK71" s="37" t="str"/>
      <c r="CL71" s="37" t="str"/>
      <c r="CM71" s="37" t="str"/>
      <c r="CN71" s="37" t="str"/>
      <c r="CO71" s="37" t="str"/>
      <c r="CP71" s="37" t="str"/>
      <c r="CQ71" s="37" t="str"/>
      <c r="CR71" s="37" t="str"/>
      <c r="CS71" s="37" t="str"/>
      <c r="CT71" s="37" t="str"/>
      <c r="CU71" s="37" t="str"/>
      <c r="CV71" s="37" t="str"/>
      <c r="CW71" s="37" t="str"/>
      <c r="CX71" s="37" t="str"/>
      <c r="CY71" s="37" t="str"/>
      <c r="CZ71" s="37" t="str"/>
      <c r="DA71" s="37" t="str"/>
      <c r="DB71" s="37" t="str"/>
      <c r="DC71" s="37" t="str"/>
      <c r="DD71" s="37" t="str"/>
      <c r="DE71" s="37" t="str"/>
      <c r="DF71" s="37" t="str"/>
      <c r="DG71" s="37" t="str"/>
      <c r="DH71" s="37" t="str"/>
      <c r="DI71" s="37" t="str"/>
      <c r="DJ71" s="37" t="str"/>
      <c r="DK71" s="37" t="str"/>
      <c r="DL71" s="37" t="str"/>
      <c r="DM71" s="37" t="str"/>
      <c r="DN71" s="37" t="str"/>
      <c r="DO71" s="37" t="str"/>
      <c r="DP71" s="37" t="str"/>
      <c r="DQ71" s="37" t="str"/>
      <c r="DR71" s="37" t="str"/>
      <c r="DS71" s="37" t="str"/>
      <c r="DT71" s="37" t="str"/>
      <c r="DU71" s="37" t="str"/>
      <c r="DV71" s="37" t="str"/>
      <c r="DW71" s="37" t="str"/>
      <c r="DX71" s="37" t="str"/>
      <c r="DY71" s="37" t="str"/>
      <c r="DZ71" s="37" t="str"/>
      <c r="EA71" s="37" t="str"/>
      <c r="EB71" s="37" t="str"/>
      <c r="EC71" s="37" t="str"/>
      <c r="ED71" s="37" t="str"/>
      <c r="EE71" s="37" t="str"/>
      <c r="EF71" s="37" t="str"/>
      <c r="EG71" s="37" t="str"/>
      <c r="EH71" s="37" t="str"/>
      <c r="EI71" s="37" t="str"/>
      <c r="EJ71" s="37" t="str"/>
      <c r="EK71" s="37" t="str"/>
      <c r="EL71" s="37" t="str"/>
      <c r="EM71" s="37" t="str"/>
    </row>
    <row r="72">
      <c r="B72" s="37" t="str"/>
      <c r="C72" s="37" t="str"/>
      <c r="D72" s="37" t="str"/>
      <c r="E72" s="37" t="str"/>
      <c r="F72" s="37" t="str"/>
      <c r="G72" s="37" t="str"/>
      <c r="H72" s="37" t="str"/>
      <c r="I72" s="37" t="str"/>
      <c r="J72" s="37" t="str"/>
      <c r="K72" s="37" t="str"/>
      <c r="L72" s="37" t="str"/>
      <c r="M72" s="37" t="str"/>
      <c r="N72" s="37" t="str"/>
      <c r="O72" s="37" t="str"/>
      <c r="P72" s="37" t="str"/>
      <c r="Q72" s="37" t="str"/>
      <c r="R72" s="37" t="str"/>
      <c r="S72" s="37" t="str"/>
      <c r="T72" s="37" t="str"/>
      <c r="U72" s="37" t="str"/>
      <c r="V72" s="37" t="str"/>
      <c r="W72" s="37" t="str"/>
      <c r="X72" s="37" t="str"/>
      <c r="Y72" s="37" t="str"/>
      <c r="Z72" s="37" t="str"/>
      <c r="AA72" s="37" t="str"/>
      <c r="AB72" s="37" t="str"/>
      <c r="AC72" s="37" t="str"/>
      <c r="AD72" s="37" t="str"/>
      <c r="AE72" s="37" t="str"/>
      <c r="AF72" s="37" t="str"/>
      <c r="AG72" s="37" t="str"/>
      <c r="AH72" s="37" t="str"/>
      <c r="AI72" s="37" t="str"/>
      <c r="AJ72" s="37" t="str"/>
      <c r="AK72" s="37" t="str"/>
      <c r="AL72" s="37" t="str"/>
      <c r="AM72" s="37" t="str"/>
      <c r="AN72" s="37" t="str"/>
      <c r="AO72" s="37" t="str"/>
      <c r="AP72" s="37" t="str"/>
      <c r="AQ72" s="37" t="str"/>
      <c r="AR72" s="37" t="str"/>
      <c r="AS72" s="37" t="str"/>
      <c r="AT72" s="37" t="str"/>
      <c r="AU72" s="37" t="str"/>
      <c r="AV72" s="37" t="str"/>
      <c r="AW72" s="37" t="str"/>
      <c r="AX72" s="37" t="str"/>
      <c r="AY72" s="37" t="str"/>
      <c r="AZ72" s="37" t="str"/>
      <c r="BA72" s="37" t="str"/>
      <c r="BB72" s="37" t="str"/>
      <c r="BC72" s="37" t="str"/>
      <c r="BD72" s="37" t="str"/>
      <c r="BE72" s="37" t="str"/>
      <c r="BF72" s="37" t="str"/>
      <c r="BG72" s="37" t="str"/>
      <c r="BH72" s="37" t="str"/>
      <c r="BI72" s="37" t="str"/>
      <c r="BJ72" s="37" t="str"/>
      <c r="BK72" s="37" t="str"/>
      <c r="BL72" s="37" t="str"/>
      <c r="BM72" s="37" t="str"/>
      <c r="BN72" s="37" t="str"/>
      <c r="BO72" s="37" t="str"/>
      <c r="BP72" s="37" t="str"/>
      <c r="BQ72" s="37" t="str"/>
      <c r="BR72" s="37" t="str"/>
      <c r="BS72" s="37" t="str"/>
      <c r="BT72" s="37" t="str"/>
      <c r="BU72" s="37" t="str"/>
      <c r="BV72" s="37" t="str"/>
      <c r="BW72" s="37" t="str"/>
      <c r="BX72" s="37" t="str"/>
      <c r="BY72" s="37" t="str"/>
      <c r="BZ72" s="37" t="str"/>
      <c r="CA72" s="37" t="str"/>
      <c r="CB72" s="37" t="str"/>
      <c r="CC72" s="37" t="str"/>
      <c r="CD72" s="37" t="str"/>
      <c r="CE72" s="37" t="str"/>
      <c r="CF72" s="37" t="str"/>
      <c r="CG72" s="37" t="str"/>
      <c r="CH72" s="37" t="str"/>
      <c r="CI72" s="37" t="str"/>
      <c r="CJ72" s="37" t="str"/>
      <c r="CK72" s="37" t="str"/>
      <c r="CL72" s="37" t="str"/>
      <c r="CM72" s="37" t="str"/>
      <c r="CN72" s="37" t="str"/>
      <c r="CO72" s="37" t="str"/>
      <c r="CP72" s="37" t="str"/>
      <c r="CQ72" s="37" t="str"/>
      <c r="CR72" s="37" t="str"/>
      <c r="CS72" s="37" t="str"/>
      <c r="CT72" s="37" t="str"/>
      <c r="CU72" s="37" t="str"/>
      <c r="CV72" s="37" t="str"/>
      <c r="CW72" s="37" t="str"/>
      <c r="CX72" s="37" t="str"/>
      <c r="CY72" s="37" t="str"/>
      <c r="CZ72" s="37" t="str"/>
      <c r="DA72" s="37" t="str"/>
      <c r="DB72" s="37" t="str"/>
      <c r="DC72" s="37" t="str"/>
      <c r="DD72" s="37" t="str"/>
      <c r="DE72" s="37" t="str"/>
      <c r="DF72" s="37" t="str"/>
      <c r="DG72" s="37" t="str"/>
      <c r="DH72" s="37" t="str"/>
      <c r="DI72" s="37" t="str"/>
      <c r="DJ72" s="37" t="str"/>
      <c r="DK72" s="37" t="str"/>
      <c r="DL72" s="37" t="str"/>
      <c r="DM72" s="37" t="str"/>
      <c r="DN72" s="37" t="str"/>
      <c r="DO72" s="37" t="str"/>
      <c r="DP72" s="37" t="str"/>
      <c r="DQ72" s="37" t="str"/>
      <c r="DR72" s="37" t="str"/>
      <c r="DS72" s="37" t="str"/>
      <c r="DT72" s="37" t="str"/>
      <c r="DU72" s="37" t="str"/>
      <c r="DV72" s="37" t="str"/>
      <c r="DW72" s="37" t="str"/>
      <c r="DX72" s="37" t="str"/>
      <c r="DY72" s="37" t="str"/>
      <c r="DZ72" s="37" t="str"/>
      <c r="EA72" s="37" t="str"/>
      <c r="EB72" s="37" t="str"/>
      <c r="EC72" s="37" t="str"/>
      <c r="ED72" s="37" t="str"/>
      <c r="EE72" s="37" t="str"/>
      <c r="EF72" s="37" t="str"/>
      <c r="EG72" s="37" t="str"/>
      <c r="EH72" s="37" t="str"/>
      <c r="EI72" s="37" t="str"/>
      <c r="EJ72" s="37" t="str"/>
      <c r="EK72" s="37" t="str"/>
      <c r="EL72" s="37" t="str"/>
      <c r="EM72" s="37" t="str"/>
    </row>
    <row r="73">
      <c r="B73" s="37" t="str"/>
      <c r="C73" s="37" t="str"/>
      <c r="D73" s="37" t="str"/>
      <c r="E73" s="37" t="str"/>
      <c r="F73" s="37" t="str"/>
      <c r="G73" s="37" t="str"/>
      <c r="H73" s="37" t="str"/>
      <c r="I73" s="37" t="str"/>
      <c r="J73" s="37" t="str"/>
      <c r="K73" s="37" t="str"/>
      <c r="L73" s="37" t="str"/>
      <c r="M73" s="37" t="str"/>
      <c r="N73" s="37" t="str"/>
      <c r="O73" s="37" t="str"/>
      <c r="P73" s="37" t="str"/>
      <c r="Q73" s="37" t="str"/>
      <c r="R73" s="37" t="str"/>
      <c r="S73" s="37" t="str"/>
      <c r="T73" s="37" t="str"/>
      <c r="U73" s="37" t="str"/>
      <c r="V73" s="37" t="str"/>
      <c r="W73" s="37" t="str"/>
      <c r="X73" s="37" t="str"/>
      <c r="Y73" s="37" t="str"/>
      <c r="Z73" s="37" t="str"/>
      <c r="AA73" s="37" t="str"/>
      <c r="AB73" s="37" t="str"/>
      <c r="AC73" s="37" t="str"/>
      <c r="AD73" s="37" t="str"/>
      <c r="AE73" s="37" t="str"/>
      <c r="AF73" s="37" t="str"/>
      <c r="AG73" s="37" t="str"/>
      <c r="AH73" s="37" t="str"/>
      <c r="AI73" s="37" t="str"/>
      <c r="AJ73" s="37" t="str"/>
      <c r="AK73" s="37" t="str"/>
      <c r="AL73" s="37" t="str"/>
      <c r="AM73" s="37" t="str"/>
      <c r="AN73" s="37" t="str"/>
      <c r="AO73" s="37" t="str"/>
      <c r="AP73" s="37" t="str"/>
      <c r="AQ73" s="37" t="str"/>
      <c r="AR73" s="37" t="str"/>
      <c r="AS73" s="37" t="str"/>
      <c r="AT73" s="37" t="str"/>
      <c r="AU73" s="37" t="str"/>
      <c r="AV73" s="37" t="str"/>
      <c r="AW73" s="37" t="str"/>
      <c r="AX73" s="37" t="str"/>
      <c r="AY73" s="37" t="str"/>
      <c r="AZ73" s="37" t="str"/>
      <c r="BA73" s="37" t="str"/>
      <c r="BB73" s="37" t="str"/>
      <c r="BC73" s="37" t="str"/>
      <c r="BD73" s="37" t="str"/>
      <c r="BE73" s="37" t="str"/>
      <c r="BF73" s="37" t="str"/>
      <c r="BG73" s="37" t="str"/>
      <c r="BH73" s="37" t="str"/>
      <c r="BI73" s="37" t="str"/>
      <c r="BJ73" s="37" t="str"/>
      <c r="BK73" s="37" t="str"/>
      <c r="BL73" s="37" t="str"/>
      <c r="BM73" s="37" t="str"/>
      <c r="BN73" s="37" t="str"/>
      <c r="BO73" s="37" t="str"/>
      <c r="BP73" s="37" t="str"/>
      <c r="BQ73" s="37" t="str"/>
      <c r="BR73" s="37" t="str"/>
      <c r="BS73" s="37" t="str"/>
      <c r="BT73" s="37" t="str"/>
      <c r="BU73" s="37" t="str"/>
      <c r="BV73" s="37" t="str"/>
      <c r="BW73" s="37" t="str"/>
      <c r="BX73" s="37" t="str"/>
      <c r="BY73" s="37" t="str"/>
      <c r="BZ73" s="37" t="str"/>
      <c r="CA73" s="37" t="str"/>
      <c r="CB73" s="37" t="str"/>
      <c r="CC73" s="37" t="str"/>
      <c r="CD73" s="37" t="str"/>
      <c r="CE73" s="37" t="str"/>
      <c r="CF73" s="37" t="str"/>
      <c r="CG73" s="37" t="str"/>
      <c r="CH73" s="37" t="str"/>
      <c r="CI73" s="37" t="str"/>
      <c r="CJ73" s="37" t="str"/>
      <c r="CK73" s="37" t="str"/>
      <c r="CL73" s="37" t="str"/>
      <c r="CM73" s="37" t="str"/>
      <c r="CN73" s="37" t="str"/>
      <c r="CO73" s="37" t="str"/>
      <c r="CP73" s="37" t="str"/>
      <c r="CQ73" s="37" t="str"/>
      <c r="CR73" s="37" t="str"/>
      <c r="CS73" s="37" t="str"/>
      <c r="CT73" s="37" t="str"/>
      <c r="CU73" s="37" t="str"/>
      <c r="CV73" s="37" t="str"/>
      <c r="CW73" s="37" t="str"/>
      <c r="CX73" s="37" t="str"/>
      <c r="CY73" s="37" t="str"/>
      <c r="CZ73" s="37" t="str"/>
      <c r="DA73" s="37" t="str"/>
      <c r="DB73" s="37" t="str"/>
      <c r="DC73" s="37" t="str"/>
      <c r="DD73" s="37" t="str"/>
      <c r="DE73" s="37" t="str"/>
      <c r="DF73" s="37" t="str"/>
      <c r="DG73" s="37" t="str"/>
      <c r="DH73" s="37" t="str"/>
      <c r="DI73" s="37" t="str"/>
      <c r="DJ73" s="37" t="str"/>
      <c r="DK73" s="37" t="str"/>
      <c r="DL73" s="37" t="str"/>
      <c r="DM73" s="37" t="str"/>
      <c r="DN73" s="37" t="str"/>
      <c r="DO73" s="37" t="str"/>
      <c r="DP73" s="37" t="str"/>
      <c r="DQ73" s="37" t="str"/>
      <c r="DR73" s="37" t="str"/>
      <c r="DS73" s="37" t="str"/>
      <c r="DT73" s="37" t="str"/>
      <c r="DU73" s="37" t="str"/>
      <c r="DV73" s="37" t="str"/>
      <c r="DW73" s="37" t="str"/>
      <c r="DX73" s="37" t="str"/>
      <c r="DY73" s="37" t="str"/>
      <c r="DZ73" s="37" t="str"/>
      <c r="EA73" s="37" t="str"/>
      <c r="EB73" s="37" t="str"/>
      <c r="EC73" s="37" t="str"/>
      <c r="ED73" s="37" t="str"/>
      <c r="EE73" s="37" t="str"/>
      <c r="EF73" s="37" t="str"/>
      <c r="EG73" s="37" t="str"/>
      <c r="EH73" s="37" t="str"/>
      <c r="EI73" s="37" t="str"/>
      <c r="EJ73" s="37" t="str"/>
      <c r="EK73" s="37" t="str"/>
      <c r="EL73" s="37" t="str"/>
      <c r="EM73" s="37" t="str"/>
    </row>
    <row r="74">
      <c r="B74" s="37" t="str"/>
      <c r="C74" s="37" t="str"/>
      <c r="D74" s="37" t="str"/>
      <c r="E74" s="37" t="str"/>
      <c r="F74" s="37" t="str"/>
      <c r="G74" s="37" t="str"/>
      <c r="H74" s="37" t="str"/>
      <c r="I74" s="37" t="str"/>
      <c r="J74" s="37" t="str"/>
      <c r="K74" s="37" t="str"/>
      <c r="L74" s="37" t="str"/>
      <c r="M74" s="37" t="str"/>
      <c r="N74" s="37" t="str"/>
      <c r="O74" s="37" t="str"/>
      <c r="P74" s="37" t="str"/>
      <c r="Q74" s="37" t="str"/>
      <c r="R74" s="37" t="str"/>
      <c r="S74" s="37" t="str"/>
      <c r="T74" s="37" t="str"/>
      <c r="U74" s="37" t="str"/>
      <c r="V74" s="37" t="str"/>
      <c r="W74" s="37" t="str"/>
      <c r="X74" s="37" t="str"/>
      <c r="Y74" s="37" t="str"/>
      <c r="Z74" s="37" t="str"/>
      <c r="AA74" s="37" t="str"/>
      <c r="AB74" s="37" t="str"/>
      <c r="AC74" s="37" t="str"/>
      <c r="AD74" s="37" t="str"/>
      <c r="AE74" s="37" t="str"/>
      <c r="AF74" s="37" t="str"/>
      <c r="AG74" s="37" t="str"/>
      <c r="AH74" s="37" t="str"/>
      <c r="AI74" s="37" t="str"/>
      <c r="AJ74" s="37" t="str"/>
      <c r="AK74" s="37" t="str"/>
      <c r="AL74" s="37" t="str"/>
      <c r="AM74" s="37" t="str"/>
      <c r="AN74" s="37" t="str"/>
      <c r="AO74" s="37" t="str"/>
      <c r="AP74" s="37" t="str"/>
      <c r="AQ74" s="37" t="str"/>
      <c r="AR74" s="37" t="str"/>
      <c r="AS74" s="37" t="str"/>
      <c r="AT74" s="37" t="str"/>
      <c r="AU74" s="37" t="str"/>
      <c r="AV74" s="37" t="str"/>
      <c r="AW74" s="37" t="str"/>
      <c r="AX74" s="37" t="str"/>
      <c r="AY74" s="37" t="str"/>
      <c r="AZ74" s="37" t="str"/>
      <c r="BA74" s="37" t="str"/>
      <c r="BB74" s="37" t="str"/>
      <c r="BC74" s="37" t="str"/>
      <c r="BD74" s="37" t="str"/>
      <c r="BE74" s="37" t="str"/>
      <c r="BF74" s="37" t="str"/>
      <c r="BG74" s="37" t="str"/>
      <c r="BH74" s="37" t="str"/>
      <c r="BI74" s="37" t="str"/>
      <c r="BJ74" s="37" t="str"/>
      <c r="BK74" s="37" t="str"/>
      <c r="BL74" s="37" t="str"/>
      <c r="BM74" s="37" t="str"/>
      <c r="BN74" s="37" t="str"/>
      <c r="BO74" s="37" t="str"/>
      <c r="BP74" s="37" t="str"/>
      <c r="BQ74" s="37" t="str"/>
      <c r="BR74" s="37" t="str"/>
      <c r="BS74" s="37" t="str"/>
      <c r="BT74" s="37" t="str"/>
      <c r="BU74" s="37" t="str"/>
      <c r="BV74" s="37" t="str"/>
      <c r="BW74" s="37" t="str"/>
      <c r="BX74" s="37" t="str"/>
      <c r="BY74" s="37" t="str"/>
      <c r="BZ74" s="37" t="str"/>
      <c r="CA74" s="37" t="str"/>
      <c r="CB74" s="37" t="str"/>
      <c r="CC74" s="37" t="str"/>
      <c r="CD74" s="37" t="str"/>
      <c r="CE74" s="37" t="str"/>
      <c r="CF74" s="37" t="str"/>
      <c r="CG74" s="37" t="str"/>
      <c r="CH74" s="37" t="str"/>
      <c r="CI74" s="37" t="str"/>
      <c r="CJ74" s="37" t="str"/>
      <c r="CK74" s="37" t="str"/>
      <c r="CL74" s="37" t="str"/>
      <c r="CM74" s="37" t="str"/>
      <c r="CN74" s="37" t="str"/>
      <c r="CO74" s="37" t="str"/>
      <c r="CP74" s="37" t="str"/>
      <c r="CQ74" s="37" t="str"/>
      <c r="CR74" s="37" t="str"/>
      <c r="CS74" s="37" t="str"/>
      <c r="CT74" s="37" t="str"/>
      <c r="CU74" s="37" t="str"/>
      <c r="CV74" s="37" t="str"/>
      <c r="CW74" s="37" t="str"/>
      <c r="CX74" s="37" t="str"/>
      <c r="CY74" s="37" t="str"/>
      <c r="CZ74" s="37" t="str"/>
      <c r="DA74" s="37" t="str"/>
      <c r="DB74" s="37" t="str"/>
      <c r="DC74" s="37" t="str"/>
      <c r="DD74" s="37" t="str"/>
      <c r="DE74" s="37" t="str"/>
      <c r="DF74" s="37" t="str"/>
      <c r="DG74" s="37" t="str"/>
      <c r="DH74" s="37" t="str"/>
      <c r="DI74" s="37" t="str"/>
      <c r="DJ74" s="37" t="str"/>
      <c r="DK74" s="37" t="str"/>
      <c r="DL74" s="37" t="str"/>
      <c r="DM74" s="37" t="str"/>
      <c r="DN74" s="37" t="str"/>
      <c r="DO74" s="37" t="str"/>
      <c r="DP74" s="37" t="str"/>
      <c r="DQ74" s="37" t="str"/>
      <c r="DR74" s="37" t="str"/>
      <c r="DS74" s="37" t="str"/>
      <c r="DT74" s="37" t="str"/>
      <c r="DU74" s="37" t="str"/>
      <c r="DV74" s="37" t="str"/>
      <c r="DW74" s="37" t="str"/>
      <c r="DX74" s="37" t="str"/>
      <c r="DY74" s="37" t="str"/>
      <c r="DZ74" s="37" t="str"/>
      <c r="EA74" s="37" t="str"/>
      <c r="EB74" s="37" t="str"/>
      <c r="EC74" s="37" t="str"/>
      <c r="ED74" s="37" t="str"/>
      <c r="EE74" s="37" t="str"/>
      <c r="EF74" s="37" t="str"/>
      <c r="EG74" s="37" t="str"/>
      <c r="EH74" s="37" t="str"/>
      <c r="EI74" s="37" t="str"/>
      <c r="EJ74" s="37" t="str"/>
      <c r="EK74" s="37" t="str"/>
      <c r="EL74" s="37" t="str"/>
      <c r="EM74" s="37" t="str"/>
    </row>
    <row r="75">
      <c r="B75" s="37" t="str"/>
      <c r="C75" s="37" t="str"/>
      <c r="D75" s="37" t="str"/>
      <c r="E75" s="37" t="str"/>
      <c r="F75" s="37" t="str"/>
      <c r="G75" s="37" t="str"/>
      <c r="H75" s="37" t="str"/>
      <c r="I75" s="37" t="str"/>
      <c r="J75" s="37" t="str"/>
      <c r="K75" s="37" t="str"/>
      <c r="L75" s="37" t="str"/>
      <c r="M75" s="37" t="str"/>
      <c r="N75" s="37" t="str"/>
      <c r="O75" s="37" t="str"/>
      <c r="P75" s="37" t="str"/>
      <c r="Q75" s="37" t="str"/>
      <c r="R75" s="37" t="str"/>
      <c r="S75" s="37" t="str"/>
      <c r="T75" s="37" t="str"/>
      <c r="U75" s="37" t="str"/>
      <c r="V75" s="37" t="str"/>
      <c r="W75" s="37" t="str"/>
      <c r="X75" s="37" t="str"/>
      <c r="Y75" s="37" t="str"/>
      <c r="Z75" s="37" t="str"/>
      <c r="AA75" s="37" t="str"/>
      <c r="AB75" s="37" t="str"/>
      <c r="AC75" s="37" t="str"/>
      <c r="AD75" s="37" t="str"/>
      <c r="AE75" s="37" t="str"/>
      <c r="AF75" s="37" t="str"/>
      <c r="AG75" s="37" t="str"/>
      <c r="AH75" s="37" t="str"/>
      <c r="AI75" s="37" t="str"/>
      <c r="AJ75" s="37" t="str"/>
      <c r="AK75" s="37" t="str"/>
      <c r="AL75" s="37" t="str"/>
      <c r="AM75" s="37" t="str"/>
      <c r="AN75" s="37" t="str"/>
      <c r="AO75" s="37" t="str"/>
      <c r="AP75" s="37" t="str"/>
      <c r="AQ75" s="37" t="str"/>
      <c r="AR75" s="37" t="str"/>
      <c r="AS75" s="37" t="str"/>
      <c r="AT75" s="37" t="str"/>
      <c r="AU75" s="37" t="str"/>
      <c r="AV75" s="37" t="str"/>
      <c r="AW75" s="37" t="str"/>
      <c r="AX75" s="37" t="str"/>
      <c r="AY75" s="37" t="str"/>
      <c r="AZ75" s="37" t="str"/>
      <c r="BA75" s="37" t="str"/>
      <c r="BB75" s="37" t="str"/>
      <c r="BC75" s="37" t="str"/>
      <c r="BD75" s="37" t="str"/>
      <c r="BE75" s="37" t="str"/>
      <c r="BF75" s="37" t="str"/>
      <c r="BG75" s="37" t="str"/>
      <c r="BH75" s="37" t="str"/>
      <c r="BI75" s="37" t="str"/>
      <c r="BJ75" s="37" t="str"/>
      <c r="BK75" s="37" t="str"/>
      <c r="BL75" s="37" t="str"/>
      <c r="BM75" s="37" t="str"/>
      <c r="BN75" s="37" t="str"/>
      <c r="BO75" s="37" t="str"/>
      <c r="BP75" s="37" t="str"/>
      <c r="BQ75" s="37" t="str"/>
      <c r="BR75" s="37" t="str"/>
      <c r="BS75" s="37" t="str"/>
      <c r="BT75" s="37" t="str"/>
      <c r="BU75" s="37" t="str"/>
      <c r="BV75" s="37" t="str"/>
      <c r="BW75" s="37" t="str"/>
      <c r="BX75" s="37" t="str"/>
      <c r="BY75" s="37" t="str"/>
      <c r="BZ75" s="37" t="str"/>
      <c r="CA75" s="37" t="str"/>
      <c r="CB75" s="37" t="str"/>
      <c r="CC75" s="37" t="str"/>
      <c r="CD75" s="37" t="str"/>
      <c r="CE75" s="37" t="str"/>
      <c r="CF75" s="37" t="str"/>
      <c r="CG75" s="37" t="str"/>
      <c r="CH75" s="37" t="str"/>
      <c r="CI75" s="37" t="str"/>
      <c r="CJ75" s="37" t="str"/>
      <c r="CK75" s="37" t="str"/>
      <c r="CL75" s="37" t="str"/>
      <c r="CM75" s="37" t="str"/>
      <c r="CN75" s="37" t="str"/>
      <c r="CO75" s="37" t="str"/>
      <c r="CP75" s="37" t="str"/>
      <c r="CQ75" s="37" t="str"/>
      <c r="CR75" s="37" t="str"/>
      <c r="CS75" s="37" t="str"/>
      <c r="CT75" s="37" t="str"/>
      <c r="CU75" s="37" t="str"/>
      <c r="CV75" s="37" t="str"/>
      <c r="CW75" s="37" t="str"/>
      <c r="CX75" s="37" t="str"/>
      <c r="CY75" s="37" t="str"/>
      <c r="CZ75" s="37" t="str"/>
      <c r="DA75" s="37" t="str"/>
      <c r="DB75" s="37" t="str"/>
      <c r="DC75" s="37" t="str"/>
      <c r="DD75" s="37" t="str"/>
      <c r="DE75" s="37" t="str"/>
      <c r="DF75" s="37" t="str"/>
      <c r="DG75" s="37" t="str"/>
      <c r="DH75" s="37" t="str"/>
      <c r="DI75" s="37" t="str"/>
      <c r="DJ75" s="37" t="str"/>
      <c r="DK75" s="37" t="str"/>
      <c r="DL75" s="37" t="str"/>
      <c r="DM75" s="37" t="str"/>
      <c r="DN75" s="37" t="str"/>
      <c r="DO75" s="37" t="str"/>
      <c r="DP75" s="37" t="str"/>
      <c r="DQ75" s="37" t="str"/>
      <c r="DR75" s="37" t="str"/>
      <c r="DS75" s="37" t="str"/>
      <c r="DT75" s="37" t="str"/>
      <c r="DU75" s="37" t="str"/>
      <c r="DV75" s="37" t="str"/>
      <c r="DW75" s="37" t="str"/>
      <c r="DX75" s="37" t="str"/>
      <c r="DY75" s="37" t="str"/>
      <c r="DZ75" s="37" t="str"/>
      <c r="EA75" s="37" t="str"/>
      <c r="EB75" s="37" t="str"/>
      <c r="EC75" s="37" t="str"/>
      <c r="ED75" s="37" t="str"/>
      <c r="EE75" s="37" t="str"/>
      <c r="EF75" s="37" t="str"/>
      <c r="EG75" s="37" t="str"/>
      <c r="EH75" s="37" t="str"/>
      <c r="EI75" s="37" t="str"/>
      <c r="EJ75" s="37" t="str"/>
      <c r="EK75" s="37" t="str"/>
      <c r="EL75" s="37" t="str"/>
      <c r="EM75" s="37" t="str"/>
    </row>
    <row r="76">
      <c r="B76" s="37" t="str"/>
      <c r="C76" s="37" t="str"/>
      <c r="D76" s="37" t="str"/>
      <c r="E76" s="37" t="str"/>
      <c r="F76" s="37" t="str"/>
      <c r="G76" s="37" t="str"/>
      <c r="H76" s="37" t="str"/>
      <c r="I76" s="37" t="str"/>
      <c r="J76" s="37" t="str"/>
      <c r="K76" s="37" t="str"/>
      <c r="L76" s="37" t="str"/>
      <c r="M76" s="37" t="str"/>
      <c r="N76" s="37" t="str"/>
      <c r="O76" s="37" t="str"/>
      <c r="P76" s="37" t="str"/>
      <c r="Q76" s="37" t="str"/>
      <c r="R76" s="37" t="str"/>
      <c r="S76" s="37" t="str"/>
      <c r="T76" s="37" t="str"/>
      <c r="U76" s="37" t="str"/>
      <c r="V76" s="37" t="str"/>
      <c r="W76" s="37" t="str"/>
      <c r="X76" s="37" t="str"/>
      <c r="Y76" s="37" t="str"/>
      <c r="Z76" s="37" t="str"/>
      <c r="AA76" s="37" t="str"/>
      <c r="AB76" s="37" t="str"/>
      <c r="AC76" s="37" t="str"/>
      <c r="AD76" s="37" t="str"/>
      <c r="AE76" s="37" t="str"/>
      <c r="AF76" s="37" t="str"/>
      <c r="AG76" s="37" t="str"/>
      <c r="AH76" s="37" t="str"/>
      <c r="AI76" s="37" t="str"/>
      <c r="AJ76" s="37" t="str"/>
      <c r="AK76" s="37" t="str"/>
      <c r="AL76" s="37" t="str"/>
      <c r="AM76" s="37" t="str"/>
      <c r="AN76" s="37" t="str"/>
      <c r="AO76" s="37" t="str"/>
      <c r="AP76" s="37" t="str"/>
      <c r="AQ76" s="37" t="str"/>
      <c r="AR76" s="37" t="str"/>
      <c r="AS76" s="37" t="str"/>
      <c r="AT76" s="37" t="str"/>
      <c r="AU76" s="37" t="str"/>
      <c r="AV76" s="37" t="str"/>
      <c r="AW76" s="37" t="str"/>
      <c r="AX76" s="37" t="str"/>
      <c r="AY76" s="37" t="str"/>
      <c r="AZ76" s="37" t="str"/>
      <c r="BA76" s="37" t="str"/>
      <c r="BB76" s="37" t="str"/>
      <c r="BC76" s="37" t="str"/>
      <c r="BD76" s="37" t="str"/>
      <c r="BE76" s="37" t="str"/>
      <c r="BF76" s="37" t="str"/>
      <c r="BG76" s="37" t="str"/>
      <c r="BH76" s="37" t="str"/>
      <c r="BI76" s="37" t="str"/>
      <c r="BJ76" s="37" t="str"/>
      <c r="BK76" s="37" t="str"/>
      <c r="BL76" s="37" t="str"/>
      <c r="BM76" s="37" t="str"/>
      <c r="BN76" s="37" t="str"/>
      <c r="BO76" s="37" t="str"/>
      <c r="BP76" s="37" t="str"/>
      <c r="BQ76" s="37" t="str"/>
      <c r="BR76" s="37" t="str"/>
      <c r="BS76" s="37" t="str"/>
      <c r="BT76" s="37" t="str"/>
      <c r="BU76" s="37" t="str"/>
      <c r="BV76" s="37" t="str"/>
      <c r="BW76" s="37" t="str"/>
      <c r="BX76" s="37" t="str"/>
      <c r="BY76" s="37" t="str"/>
      <c r="BZ76" s="37" t="str"/>
      <c r="CA76" s="37" t="str"/>
      <c r="CB76" s="37" t="str"/>
      <c r="CC76" s="37" t="str"/>
      <c r="CD76" s="37" t="str"/>
      <c r="CE76" s="37" t="str"/>
      <c r="CF76" s="37" t="str"/>
      <c r="CG76" s="37" t="str"/>
      <c r="CH76" s="37" t="str"/>
      <c r="CI76" s="37" t="str"/>
      <c r="CJ76" s="37" t="str"/>
      <c r="CK76" s="37" t="str"/>
      <c r="CL76" s="37" t="str"/>
      <c r="CM76" s="37" t="str"/>
      <c r="CN76" s="37" t="str"/>
      <c r="CO76" s="37" t="str"/>
      <c r="CP76" s="37" t="str"/>
      <c r="CQ76" s="37" t="str"/>
      <c r="CR76" s="37" t="str"/>
      <c r="CS76" s="37" t="str"/>
      <c r="CT76" s="37" t="str"/>
      <c r="CU76" s="37" t="str"/>
      <c r="CV76" s="37" t="str"/>
      <c r="CW76" s="37" t="str"/>
      <c r="CX76" s="37" t="str"/>
      <c r="CY76" s="37" t="str"/>
      <c r="CZ76" s="37" t="str"/>
      <c r="DA76" s="37" t="str"/>
      <c r="DB76" s="37" t="str"/>
      <c r="DC76" s="37" t="str"/>
      <c r="DD76" s="37" t="str"/>
      <c r="DE76" s="37" t="str"/>
      <c r="DF76" s="37" t="str"/>
      <c r="DG76" s="37" t="str"/>
      <c r="DH76" s="37" t="str"/>
      <c r="DI76" s="37" t="str"/>
      <c r="DJ76" s="37" t="str"/>
      <c r="DK76" s="37" t="str"/>
      <c r="DL76" s="37" t="str"/>
      <c r="DM76" s="37" t="str"/>
      <c r="DN76" s="37" t="str"/>
      <c r="DO76" s="37" t="str"/>
      <c r="DP76" s="37" t="str"/>
      <c r="DQ76" s="37" t="str"/>
      <c r="DR76" s="37" t="str"/>
      <c r="DS76" s="37" t="str"/>
      <c r="DT76" s="37" t="str"/>
      <c r="DU76" s="37" t="str"/>
      <c r="DV76" s="37" t="str"/>
      <c r="DW76" s="37" t="str"/>
      <c r="DX76" s="37" t="str"/>
      <c r="DY76" s="37" t="str"/>
      <c r="DZ76" s="37" t="str"/>
      <c r="EA76" s="37" t="str"/>
      <c r="EB76" s="37" t="str"/>
      <c r="EC76" s="37" t="str"/>
      <c r="ED76" s="37" t="str"/>
      <c r="EE76" s="37" t="str"/>
      <c r="EF76" s="37" t="str"/>
      <c r="EG76" s="37" t="str"/>
      <c r="EH76" s="37" t="str"/>
      <c r="EI76" s="37" t="str"/>
      <c r="EJ76" s="37" t="str"/>
      <c r="EK76" s="37" t="str"/>
      <c r="EL76" s="37" t="str"/>
      <c r="EM76" s="37" t="str"/>
    </row>
    <row r="77">
      <c r="B77" s="37" t="str"/>
      <c r="C77" s="37" t="str"/>
      <c r="D77" s="37" t="str"/>
      <c r="E77" s="37" t="str"/>
      <c r="F77" s="37" t="str"/>
      <c r="G77" s="37" t="str"/>
      <c r="H77" s="37" t="str"/>
      <c r="I77" s="37" t="str"/>
      <c r="J77" s="37" t="str"/>
      <c r="K77" s="37" t="str"/>
      <c r="L77" s="37" t="str"/>
      <c r="M77" s="37" t="str"/>
      <c r="N77" s="37" t="str"/>
      <c r="O77" s="37" t="str"/>
      <c r="P77" s="37" t="str"/>
      <c r="Q77" s="37" t="str"/>
      <c r="R77" s="37" t="str"/>
      <c r="S77" s="37" t="str"/>
      <c r="T77" s="37" t="str"/>
      <c r="U77" s="37" t="str"/>
      <c r="V77" s="37" t="str"/>
      <c r="W77" s="37" t="str"/>
      <c r="X77" s="37" t="str"/>
      <c r="Y77" s="37" t="str"/>
      <c r="Z77" s="37" t="str"/>
      <c r="AA77" s="37" t="str"/>
      <c r="AB77" s="37" t="str"/>
      <c r="AC77" s="37" t="str"/>
      <c r="AD77" s="37" t="str"/>
      <c r="AE77" s="37" t="str"/>
      <c r="AF77" s="37" t="str"/>
      <c r="AG77" s="37" t="str"/>
      <c r="AH77" s="37" t="str"/>
      <c r="AI77" s="37" t="str"/>
      <c r="AJ77" s="37" t="str"/>
      <c r="AK77" s="37" t="str"/>
      <c r="AL77" s="37" t="str"/>
      <c r="AM77" s="37" t="str"/>
      <c r="AN77" s="37" t="str"/>
      <c r="AO77" s="37" t="str"/>
      <c r="AP77" s="37" t="str"/>
      <c r="AQ77" s="37" t="str"/>
      <c r="AR77" s="37" t="str"/>
      <c r="AS77" s="37" t="str"/>
      <c r="AT77" s="37" t="str"/>
      <c r="AU77" s="37" t="str"/>
      <c r="AV77" s="37" t="str"/>
      <c r="AW77" s="37" t="str"/>
      <c r="AX77" s="37" t="str"/>
      <c r="AY77" s="37" t="str"/>
      <c r="AZ77" s="37" t="str"/>
      <c r="BA77" s="37" t="str"/>
      <c r="BB77" s="37" t="str"/>
      <c r="BC77" s="37" t="str"/>
      <c r="BD77" s="37" t="str"/>
      <c r="BE77" s="37" t="str"/>
      <c r="BF77" s="37" t="str"/>
      <c r="BG77" s="37" t="str"/>
      <c r="BH77" s="37" t="str"/>
      <c r="BI77" s="37" t="str"/>
      <c r="BJ77" s="37" t="str"/>
      <c r="BK77" s="37" t="str"/>
      <c r="BL77" s="37" t="str"/>
      <c r="BM77" s="37" t="str"/>
      <c r="BN77" s="37" t="str"/>
      <c r="BO77" s="37" t="str"/>
      <c r="BP77" s="37" t="str"/>
      <c r="BQ77" s="37" t="str"/>
      <c r="BR77" s="37" t="str"/>
      <c r="BS77" s="37" t="str"/>
      <c r="BT77" s="37" t="str"/>
      <c r="BU77" s="37" t="str"/>
      <c r="BV77" s="37" t="str"/>
      <c r="BW77" s="37" t="str"/>
      <c r="BX77" s="37" t="str"/>
      <c r="BY77" s="37" t="str"/>
      <c r="BZ77" s="37" t="str"/>
      <c r="CA77" s="37" t="str"/>
      <c r="CB77" s="37" t="str"/>
      <c r="CC77" s="37" t="str"/>
      <c r="CD77" s="37" t="str"/>
      <c r="CE77" s="37" t="str"/>
      <c r="CF77" s="37" t="str"/>
      <c r="CG77" s="37" t="str"/>
      <c r="CH77" s="37" t="str"/>
      <c r="CI77" s="37" t="str"/>
      <c r="CJ77" s="37" t="str"/>
      <c r="CK77" s="37" t="str"/>
      <c r="CL77" s="37" t="str"/>
      <c r="CM77" s="37" t="str"/>
      <c r="CN77" s="37" t="str"/>
      <c r="CO77" s="37" t="str"/>
      <c r="CP77" s="37" t="str"/>
      <c r="CQ77" s="37" t="str"/>
      <c r="CR77" s="37" t="str"/>
      <c r="CS77" s="37" t="str"/>
      <c r="CT77" s="37" t="str"/>
      <c r="CU77" s="37" t="str"/>
      <c r="CV77" s="37" t="str"/>
      <c r="CW77" s="37" t="str"/>
      <c r="CX77" s="37" t="str"/>
      <c r="CY77" s="37" t="str"/>
      <c r="CZ77" s="37" t="str"/>
      <c r="DA77" s="37" t="str"/>
      <c r="DB77" s="37" t="str"/>
      <c r="DC77" s="37" t="str"/>
      <c r="DD77" s="37" t="str"/>
      <c r="DE77" s="37" t="str"/>
      <c r="DF77" s="37" t="str"/>
      <c r="DG77" s="37" t="str"/>
      <c r="DH77" s="37" t="str"/>
      <c r="DI77" s="37" t="str"/>
      <c r="DJ77" s="37" t="str"/>
      <c r="DK77" s="37" t="str"/>
      <c r="DL77" s="37" t="str"/>
      <c r="DM77" s="37" t="str"/>
      <c r="DN77" s="37" t="str"/>
      <c r="DO77" s="37" t="str"/>
      <c r="DP77" s="37" t="str"/>
      <c r="DQ77" s="37" t="str"/>
      <c r="DR77" s="37" t="str"/>
      <c r="DS77" s="37" t="str"/>
      <c r="DT77" s="37" t="str"/>
      <c r="DU77" s="37" t="str"/>
      <c r="DV77" s="37" t="str"/>
      <c r="DW77" s="37" t="str"/>
      <c r="DX77" s="37" t="str"/>
      <c r="DY77" s="37" t="str"/>
      <c r="DZ77" s="37" t="str"/>
      <c r="EA77" s="37" t="str"/>
      <c r="EB77" s="37" t="str"/>
      <c r="EC77" s="37" t="str"/>
      <c r="ED77" s="37" t="str"/>
      <c r="EE77" s="37" t="str"/>
      <c r="EF77" s="37" t="str"/>
      <c r="EG77" s="37" t="str"/>
      <c r="EH77" s="37" t="str"/>
      <c r="EI77" s="37" t="str"/>
      <c r="EJ77" s="37" t="str"/>
      <c r="EK77" s="37" t="str"/>
      <c r="EL77" s="37" t="str"/>
      <c r="EM77" s="37" t="str"/>
    </row>
    <row r="78">
      <c r="B78" s="37" t="str"/>
      <c r="C78" s="37" t="str"/>
      <c r="D78" s="37" t="str"/>
      <c r="E78" s="37" t="str"/>
      <c r="F78" s="37" t="str"/>
      <c r="G78" s="37" t="str"/>
      <c r="H78" s="37" t="str"/>
      <c r="I78" s="37" t="str"/>
      <c r="J78" s="37" t="str"/>
      <c r="K78" s="37" t="str"/>
      <c r="L78" s="37" t="str"/>
      <c r="M78" s="37" t="str"/>
      <c r="N78" s="37" t="str"/>
      <c r="O78" s="37" t="str"/>
      <c r="P78" s="37" t="str"/>
      <c r="Q78" s="37" t="str"/>
      <c r="R78" s="37" t="str"/>
      <c r="S78" s="37" t="str"/>
      <c r="T78" s="37" t="str"/>
      <c r="U78" s="37" t="str"/>
      <c r="V78" s="37" t="str"/>
      <c r="W78" s="37" t="str"/>
      <c r="X78" s="37" t="str"/>
      <c r="Y78" s="37" t="str"/>
      <c r="Z78" s="37" t="str"/>
      <c r="AA78" s="37" t="str"/>
      <c r="AB78" s="37" t="str"/>
      <c r="AC78" s="37" t="str"/>
      <c r="AD78" s="37" t="str"/>
      <c r="AE78" s="37" t="str"/>
      <c r="AF78" s="37" t="str"/>
      <c r="AG78" s="37" t="str"/>
      <c r="AH78" s="37" t="str"/>
      <c r="AI78" s="37" t="str"/>
      <c r="AJ78" s="37" t="str"/>
      <c r="AK78" s="37" t="str"/>
      <c r="AL78" s="37" t="str"/>
      <c r="AM78" s="37" t="str"/>
      <c r="AN78" s="37" t="str"/>
      <c r="AO78" s="37" t="str"/>
      <c r="AP78" s="37" t="str"/>
      <c r="AQ78" s="37" t="str"/>
      <c r="AR78" s="37" t="str"/>
      <c r="AS78" s="37" t="str"/>
      <c r="AT78" s="37" t="str"/>
      <c r="AU78" s="37" t="str"/>
      <c r="AV78" s="37" t="str"/>
      <c r="AW78" s="37" t="str"/>
      <c r="AX78" s="37" t="str"/>
      <c r="AY78" s="37" t="str"/>
      <c r="AZ78" s="37" t="str"/>
      <c r="BA78" s="37" t="str"/>
      <c r="BB78" s="37" t="str"/>
      <c r="BC78" s="37" t="str"/>
      <c r="BD78" s="37" t="str"/>
      <c r="BE78" s="37" t="str"/>
      <c r="BF78" s="37" t="str"/>
      <c r="BG78" s="37" t="str"/>
      <c r="BH78" s="37" t="str"/>
      <c r="BI78" s="37" t="str"/>
      <c r="BJ78" s="37" t="str"/>
      <c r="BK78" s="37" t="str"/>
      <c r="BL78" s="37" t="str"/>
      <c r="BM78" s="37" t="str"/>
      <c r="BN78" s="37" t="str"/>
      <c r="BO78" s="37" t="str"/>
      <c r="BP78" s="37" t="str"/>
      <c r="BQ78" s="37" t="str"/>
      <c r="BR78" s="37" t="str"/>
      <c r="BS78" s="37" t="str"/>
      <c r="BT78" s="37" t="str"/>
      <c r="BU78" s="37" t="str"/>
      <c r="BV78" s="37" t="str"/>
      <c r="BW78" s="37" t="str"/>
      <c r="BX78" s="37" t="str"/>
      <c r="BY78" s="37" t="str"/>
      <c r="BZ78" s="37" t="str"/>
      <c r="CA78" s="37" t="str"/>
      <c r="CB78" s="37" t="str"/>
      <c r="CC78" s="37" t="str"/>
      <c r="CD78" s="37" t="str"/>
      <c r="CE78" s="37" t="str"/>
      <c r="CF78" s="37" t="str"/>
      <c r="CG78" s="37" t="str"/>
      <c r="CH78" s="37" t="str"/>
      <c r="CI78" s="37" t="str"/>
      <c r="CJ78" s="37" t="str"/>
      <c r="CK78" s="37" t="str"/>
      <c r="CL78" s="37" t="str"/>
      <c r="CM78" s="37" t="str"/>
      <c r="CN78" s="37" t="str"/>
      <c r="CO78" s="37" t="str"/>
      <c r="CP78" s="37" t="str"/>
      <c r="CQ78" s="37" t="str"/>
      <c r="CR78" s="37" t="str"/>
      <c r="CS78" s="37" t="str"/>
      <c r="CT78" s="37" t="str"/>
      <c r="CU78" s="37" t="str"/>
      <c r="CV78" s="37" t="str"/>
      <c r="CW78" s="37" t="str"/>
      <c r="CX78" s="37" t="str"/>
      <c r="CY78" s="37" t="str"/>
      <c r="CZ78" s="37" t="str"/>
      <c r="DA78" s="37" t="str"/>
      <c r="DB78" s="37" t="str"/>
      <c r="DC78" s="37" t="str"/>
      <c r="DD78" s="37" t="str"/>
      <c r="DE78" s="37" t="str"/>
      <c r="DF78" s="37" t="str"/>
      <c r="DG78" s="37" t="str"/>
      <c r="DH78" s="37" t="str"/>
      <c r="DI78" s="37" t="str"/>
      <c r="DJ78" s="37" t="str"/>
      <c r="DK78" s="37" t="str"/>
      <c r="DL78" s="37" t="str"/>
      <c r="DM78" s="37" t="str"/>
      <c r="DN78" s="37" t="str"/>
      <c r="DO78" s="37" t="str"/>
      <c r="DP78" s="37" t="str"/>
      <c r="DQ78" s="37" t="str"/>
      <c r="DR78" s="37" t="str"/>
      <c r="DS78" s="37" t="str"/>
      <c r="DT78" s="37" t="str"/>
      <c r="DU78" s="37" t="str"/>
      <c r="DV78" s="37" t="str"/>
      <c r="DW78" s="37" t="str"/>
      <c r="DX78" s="37" t="str"/>
      <c r="DY78" s="37" t="str"/>
      <c r="DZ78" s="37" t="str"/>
      <c r="EA78" s="37" t="str"/>
      <c r="EB78" s="37" t="str"/>
      <c r="EC78" s="37" t="str"/>
      <c r="ED78" s="37" t="str"/>
      <c r="EE78" s="37" t="str"/>
      <c r="EF78" s="37" t="str"/>
      <c r="EG78" s="37" t="str"/>
      <c r="EH78" s="37" t="str"/>
      <c r="EI78" s="37" t="str"/>
      <c r="EJ78" s="37" t="str"/>
      <c r="EK78" s="37" t="str"/>
      <c r="EL78" s="37" t="str"/>
      <c r="EM78" s="37" t="str"/>
    </row>
    <row r="79">
      <c r="B79" s="37" t="str"/>
      <c r="C79" s="37" t="str"/>
      <c r="D79" s="37" t="str"/>
      <c r="E79" s="37" t="str"/>
      <c r="F79" s="37" t="str"/>
      <c r="G79" s="37" t="str"/>
      <c r="H79" s="37" t="str"/>
      <c r="I79" s="37" t="str"/>
      <c r="J79" s="37" t="str"/>
      <c r="K79" s="37" t="str"/>
      <c r="L79" s="37" t="str"/>
      <c r="M79" s="37" t="str"/>
      <c r="N79" s="37" t="str"/>
      <c r="O79" s="37" t="str"/>
      <c r="P79" s="37" t="str"/>
      <c r="Q79" s="37" t="str"/>
      <c r="R79" s="37" t="str"/>
      <c r="S79" s="37" t="str"/>
      <c r="T79" s="37" t="str"/>
      <c r="U79" s="37" t="str"/>
      <c r="V79" s="37" t="str"/>
      <c r="W79" s="37" t="str"/>
      <c r="X79" s="37" t="str"/>
      <c r="Y79" s="37" t="str"/>
      <c r="Z79" s="37" t="str"/>
      <c r="AA79" s="37" t="str"/>
      <c r="AB79" s="37" t="str"/>
      <c r="AC79" s="37" t="str"/>
      <c r="AD79" s="37" t="str"/>
      <c r="AE79" s="37" t="str"/>
      <c r="AF79" s="37" t="str"/>
      <c r="AG79" s="37" t="str"/>
      <c r="AH79" s="37" t="str"/>
      <c r="AI79" s="37" t="str"/>
      <c r="AJ79" s="37" t="str"/>
      <c r="AK79" s="37" t="str"/>
      <c r="AL79" s="37" t="str"/>
      <c r="AM79" s="37" t="str"/>
      <c r="AN79" s="37" t="str"/>
      <c r="AO79" s="37" t="str"/>
      <c r="AP79" s="37" t="str"/>
      <c r="AQ79" s="37" t="str"/>
      <c r="AR79" s="37" t="str"/>
      <c r="AS79" s="37" t="str"/>
      <c r="AT79" s="37" t="str"/>
      <c r="AU79" s="37" t="str"/>
      <c r="AV79" s="37" t="str"/>
      <c r="AW79" s="37" t="str"/>
      <c r="AX79" s="37" t="str"/>
      <c r="AY79" s="37" t="str"/>
      <c r="AZ79" s="37" t="str"/>
      <c r="BA79" s="37" t="str"/>
      <c r="BB79" s="37" t="str"/>
      <c r="BC79" s="37" t="str"/>
      <c r="BD79" s="37" t="str"/>
      <c r="BE79" s="37" t="str"/>
      <c r="BF79" s="37" t="str"/>
      <c r="BG79" s="37" t="str"/>
      <c r="BH79" s="37" t="str"/>
      <c r="BI79" s="37" t="str"/>
      <c r="BJ79" s="37" t="str"/>
      <c r="BK79" s="37" t="str"/>
      <c r="BL79" s="37" t="str"/>
      <c r="BM79" s="37" t="str"/>
      <c r="BN79" s="37" t="str"/>
      <c r="BO79" s="37" t="str"/>
      <c r="BP79" s="37" t="str"/>
      <c r="BQ79" s="37" t="str"/>
      <c r="BR79" s="37" t="str"/>
      <c r="BS79" s="37" t="str"/>
      <c r="BT79" s="37" t="str"/>
      <c r="BU79" s="37" t="str"/>
      <c r="BV79" s="37" t="str"/>
      <c r="BW79" s="37" t="str"/>
      <c r="BX79" s="37" t="str"/>
      <c r="BY79" s="37" t="str"/>
      <c r="BZ79" s="37" t="str"/>
      <c r="CA79" s="37" t="str"/>
      <c r="CB79" s="37" t="str"/>
      <c r="CC79" s="37" t="str"/>
      <c r="CD79" s="37" t="str"/>
      <c r="CE79" s="37" t="str"/>
      <c r="CF79" s="37" t="str"/>
      <c r="CG79" s="37" t="str"/>
      <c r="CH79" s="37" t="str"/>
      <c r="CI79" s="37" t="str"/>
      <c r="CJ79" s="37" t="str"/>
      <c r="CK79" s="37" t="str"/>
      <c r="CL79" s="37" t="str"/>
      <c r="CM79" s="37" t="str"/>
      <c r="CN79" s="37" t="str"/>
      <c r="CO79" s="37" t="str"/>
      <c r="CP79" s="37" t="str"/>
      <c r="CQ79" s="37" t="str"/>
      <c r="CR79" s="37" t="str"/>
      <c r="CS79" s="37" t="str"/>
      <c r="CT79" s="37" t="str"/>
      <c r="CU79" s="37" t="str"/>
      <c r="CV79" s="37" t="str"/>
      <c r="CW79" s="37" t="str"/>
      <c r="CX79" s="37" t="str"/>
      <c r="CY79" s="37" t="str"/>
      <c r="CZ79" s="37" t="str"/>
      <c r="DA79" s="37" t="str"/>
      <c r="DB79" s="37" t="str"/>
      <c r="DC79" s="37" t="str"/>
      <c r="DD79" s="37" t="str"/>
      <c r="DE79" s="37" t="str"/>
      <c r="DF79" s="37" t="str"/>
      <c r="DG79" s="37" t="str"/>
      <c r="DH79" s="37" t="str"/>
      <c r="DI79" s="37" t="str"/>
      <c r="DJ79" s="37" t="str"/>
      <c r="DK79" s="37" t="str"/>
      <c r="DL79" s="37" t="str"/>
      <c r="DM79" s="37" t="str"/>
      <c r="DN79" s="37" t="str"/>
      <c r="DO79" s="37" t="str"/>
      <c r="DP79" s="37" t="str"/>
      <c r="DQ79" s="37" t="str"/>
      <c r="DR79" s="37" t="str"/>
      <c r="DS79" s="37" t="str"/>
      <c r="DT79" s="37" t="str"/>
      <c r="DU79" s="37" t="str"/>
      <c r="DV79" s="37" t="str"/>
      <c r="DW79" s="37" t="str"/>
      <c r="DX79" s="37" t="str"/>
      <c r="DY79" s="37" t="str"/>
      <c r="DZ79" s="37" t="str"/>
      <c r="EA79" s="37" t="str"/>
      <c r="EB79" s="37" t="str"/>
      <c r="EC79" s="37" t="str"/>
      <c r="ED79" s="37" t="str"/>
      <c r="EE79" s="37" t="str"/>
      <c r="EF79" s="37" t="str"/>
      <c r="EG79" s="37" t="str"/>
      <c r="EH79" s="37" t="str"/>
      <c r="EI79" s="37" t="str"/>
      <c r="EJ79" s="37" t="str"/>
      <c r="EK79" s="37" t="str"/>
      <c r="EL79" s="37" t="str"/>
      <c r="EM79" s="37" t="str"/>
    </row>
    <row r="80">
      <c r="B80" s="37" t="str"/>
      <c r="C80" s="37" t="str"/>
      <c r="D80" s="37" t="str"/>
      <c r="E80" s="37" t="str"/>
      <c r="F80" s="37" t="str"/>
      <c r="G80" s="37" t="str"/>
      <c r="H80" s="37" t="str"/>
      <c r="I80" s="37" t="str"/>
      <c r="J80" s="37" t="str"/>
      <c r="K80" s="37" t="str"/>
      <c r="L80" s="37" t="str"/>
      <c r="M80" s="37" t="str"/>
      <c r="N80" s="37" t="str"/>
      <c r="O80" s="37" t="str"/>
      <c r="P80" s="37" t="str"/>
      <c r="Q80" s="37" t="str"/>
      <c r="R80" s="37" t="str"/>
      <c r="S80" s="37" t="str"/>
      <c r="T80" s="37" t="str"/>
      <c r="U80" s="37" t="str"/>
      <c r="V80" s="37" t="str"/>
      <c r="W80" s="37" t="str"/>
      <c r="X80" s="37" t="str"/>
      <c r="Y80" s="37" t="str"/>
      <c r="Z80" s="37" t="str"/>
      <c r="AA80" s="37" t="str"/>
      <c r="AB80" s="37" t="str"/>
      <c r="AC80" s="37" t="str"/>
      <c r="AD80" s="37" t="str"/>
      <c r="AE80" s="37" t="str"/>
      <c r="AF80" s="37" t="str"/>
      <c r="AG80" s="37" t="str"/>
      <c r="AH80" s="37" t="str"/>
      <c r="AI80" s="37" t="str"/>
      <c r="AJ80" s="37" t="str"/>
      <c r="AK80" s="37" t="str"/>
      <c r="AL80" s="37" t="str"/>
      <c r="AM80" s="37" t="str"/>
      <c r="AN80" s="37" t="str"/>
      <c r="AO80" s="37" t="str"/>
      <c r="AP80" s="37" t="str"/>
      <c r="AQ80" s="37" t="str"/>
      <c r="AR80" s="37" t="str"/>
      <c r="AS80" s="37" t="str"/>
      <c r="AT80" s="37" t="str"/>
      <c r="AU80" s="37" t="str"/>
      <c r="AV80" s="37" t="str"/>
      <c r="AW80" s="37" t="str"/>
      <c r="AX80" s="37" t="str"/>
      <c r="AY80" s="37" t="str"/>
      <c r="AZ80" s="37" t="str"/>
      <c r="BA80" s="37" t="str"/>
      <c r="BB80" s="37" t="str"/>
      <c r="BC80" s="37" t="str"/>
      <c r="BD80" s="37" t="str"/>
      <c r="BE80" s="37" t="str"/>
      <c r="BF80" s="37" t="str"/>
      <c r="BG80" s="37" t="str"/>
      <c r="BH80" s="37" t="str"/>
      <c r="BI80" s="37" t="str"/>
      <c r="BJ80" s="37" t="str"/>
      <c r="BK80" s="37" t="str"/>
      <c r="BL80" s="37" t="str"/>
      <c r="BM80" s="37" t="str"/>
      <c r="BN80" s="37" t="str"/>
      <c r="BO80" s="37" t="str"/>
      <c r="BP80" s="37" t="str"/>
      <c r="BQ80" s="37" t="str"/>
      <c r="BR80" s="37" t="str"/>
      <c r="BS80" s="37" t="str"/>
      <c r="BT80" s="37" t="str"/>
      <c r="BU80" s="37" t="str"/>
      <c r="BV80" s="37" t="str"/>
      <c r="BW80" s="37" t="str"/>
      <c r="BX80" s="37" t="str"/>
      <c r="BY80" s="37" t="str"/>
      <c r="BZ80" s="37" t="str"/>
      <c r="CA80" s="37" t="str"/>
      <c r="CB80" s="37" t="str"/>
      <c r="CC80" s="37" t="str"/>
      <c r="CD80" s="37" t="str"/>
      <c r="CE80" s="37" t="str"/>
      <c r="CF80" s="37" t="str"/>
      <c r="CG80" s="37" t="str"/>
      <c r="CH80" s="37" t="str"/>
      <c r="CI80" s="37" t="str"/>
      <c r="CJ80" s="37" t="str"/>
      <c r="CK80" s="37" t="str"/>
      <c r="CL80" s="37" t="str"/>
      <c r="CM80" s="37" t="str"/>
      <c r="CN80" s="37" t="str"/>
      <c r="CO80" s="37" t="str"/>
      <c r="CP80" s="37" t="str"/>
      <c r="CQ80" s="37" t="str"/>
      <c r="CR80" s="37" t="str"/>
      <c r="CS80" s="37" t="str"/>
      <c r="CT80" s="37" t="str"/>
      <c r="CU80" s="37" t="str"/>
      <c r="CV80" s="37" t="str"/>
      <c r="CW80" s="37" t="str"/>
      <c r="CX80" s="37" t="str"/>
      <c r="CY80" s="37" t="str"/>
      <c r="CZ80" s="37" t="str"/>
      <c r="DA80" s="37" t="str"/>
      <c r="DB80" s="37" t="str"/>
      <c r="DC80" s="37" t="str"/>
      <c r="DD80" s="37" t="str"/>
      <c r="DE80" s="37" t="str"/>
      <c r="DF80" s="37" t="str"/>
      <c r="DG80" s="37" t="str"/>
      <c r="DH80" s="37" t="str"/>
      <c r="DI80" s="37" t="str"/>
      <c r="DJ80" s="37" t="str"/>
      <c r="DK80" s="37" t="str"/>
      <c r="DL80" s="37" t="str"/>
      <c r="DM80" s="37" t="str"/>
      <c r="DN80" s="37" t="str"/>
      <c r="DO80" s="37" t="str"/>
      <c r="DP80" s="37" t="str"/>
      <c r="DQ80" s="37" t="str"/>
      <c r="DR80" s="37" t="str"/>
      <c r="DS80" s="37" t="str"/>
      <c r="DT80" s="37" t="str"/>
      <c r="DU80" s="37" t="str"/>
      <c r="DV80" s="37" t="str"/>
      <c r="DW80" s="37" t="str"/>
      <c r="DX80" s="37" t="str"/>
      <c r="DY80" s="37" t="str"/>
      <c r="DZ80" s="37" t="str"/>
      <c r="EA80" s="37" t="str"/>
      <c r="EB80" s="37" t="str"/>
      <c r="EC80" s="37" t="str"/>
      <c r="ED80" s="37" t="str"/>
      <c r="EE80" s="37" t="str"/>
      <c r="EF80" s="37" t="str"/>
      <c r="EG80" s="37" t="str"/>
      <c r="EH80" s="37" t="str"/>
      <c r="EI80" s="37" t="str"/>
      <c r="EJ80" s="37" t="str"/>
      <c r="EK80" s="37" t="str"/>
      <c r="EL80" s="37" t="str"/>
      <c r="EM80" s="37" t="str"/>
    </row>
    <row r="81">
      <c r="B81" s="37" t="str"/>
      <c r="C81" s="37" t="str"/>
      <c r="D81" s="37" t="str"/>
      <c r="E81" s="37" t="str"/>
      <c r="F81" s="37" t="str"/>
      <c r="G81" s="37" t="str"/>
      <c r="H81" s="37" t="str"/>
      <c r="I81" s="37" t="str"/>
      <c r="J81" s="37" t="str"/>
      <c r="K81" s="37" t="str"/>
      <c r="L81" s="37" t="str"/>
      <c r="M81" s="37" t="str"/>
      <c r="N81" s="37" t="str"/>
      <c r="O81" s="37" t="str"/>
      <c r="P81" s="37" t="str"/>
      <c r="Q81" s="37" t="str"/>
      <c r="R81" s="37" t="str"/>
      <c r="S81" s="37" t="str"/>
      <c r="T81" s="37" t="str"/>
      <c r="U81" s="37" t="str"/>
      <c r="V81" s="37" t="str"/>
      <c r="W81" s="37" t="str"/>
      <c r="X81" s="37" t="str"/>
      <c r="Y81" s="37" t="str"/>
      <c r="Z81" s="37" t="str"/>
      <c r="AA81" s="37" t="str"/>
      <c r="AB81" s="37" t="str"/>
      <c r="AC81" s="37" t="str"/>
      <c r="AD81" s="37" t="str"/>
      <c r="AE81" s="37" t="str"/>
      <c r="AF81" s="37" t="str"/>
      <c r="AG81" s="37" t="str"/>
      <c r="AH81" s="37" t="str"/>
      <c r="AI81" s="37" t="str"/>
      <c r="AJ81" s="37" t="str"/>
      <c r="AK81" s="37" t="str"/>
      <c r="AL81" s="37" t="str"/>
      <c r="AM81" s="37" t="str"/>
      <c r="AN81" s="37" t="str"/>
      <c r="AO81" s="37" t="str"/>
      <c r="AP81" s="37" t="str"/>
      <c r="AQ81" s="37" t="str"/>
      <c r="AR81" s="37" t="str"/>
      <c r="AS81" s="37" t="str"/>
      <c r="AT81" s="37" t="str"/>
      <c r="AU81" s="37" t="str"/>
      <c r="AV81" s="37" t="str"/>
      <c r="AW81" s="37" t="str"/>
      <c r="AX81" s="37" t="str"/>
      <c r="AY81" s="37" t="str"/>
      <c r="AZ81" s="37" t="str"/>
      <c r="BA81" s="37" t="str"/>
      <c r="BB81" s="37" t="str"/>
      <c r="BC81" s="37" t="str"/>
      <c r="BD81" s="37" t="str"/>
      <c r="BE81" s="37" t="str"/>
      <c r="BF81" s="37" t="str"/>
      <c r="BG81" s="37" t="str"/>
      <c r="BH81" s="37" t="str"/>
      <c r="BI81" s="37" t="str"/>
      <c r="BJ81" s="37" t="str"/>
      <c r="BK81" s="37" t="str"/>
      <c r="BL81" s="37" t="str"/>
      <c r="BM81" s="37" t="str"/>
      <c r="BN81" s="37" t="str"/>
      <c r="BO81" s="37" t="str"/>
      <c r="BP81" s="37" t="str"/>
      <c r="BQ81" s="37" t="str"/>
      <c r="BR81" s="37" t="str"/>
      <c r="BS81" s="37" t="str"/>
      <c r="BT81" s="37" t="str"/>
      <c r="BU81" s="37" t="str"/>
      <c r="BV81" s="37" t="str"/>
      <c r="BW81" s="37" t="str"/>
      <c r="BX81" s="37" t="str"/>
      <c r="BY81" s="37" t="str"/>
      <c r="BZ81" s="37" t="str"/>
      <c r="CA81" s="37" t="str"/>
      <c r="CB81" s="37" t="str"/>
      <c r="CC81" s="37" t="str"/>
      <c r="CD81" s="37" t="str"/>
      <c r="CE81" s="37" t="str"/>
      <c r="CF81" s="37" t="str"/>
      <c r="CG81" s="37" t="str"/>
      <c r="CH81" s="37" t="str"/>
      <c r="CI81" s="37" t="str"/>
      <c r="CJ81" s="37" t="str"/>
      <c r="CK81" s="37" t="str"/>
      <c r="CL81" s="37" t="str"/>
      <c r="CM81" s="37" t="str"/>
      <c r="CN81" s="37" t="str"/>
      <c r="CO81" s="37" t="str"/>
      <c r="CP81" s="37" t="str"/>
      <c r="CQ81" s="37" t="str"/>
      <c r="CR81" s="37" t="str"/>
      <c r="CS81" s="37" t="str"/>
      <c r="CT81" s="37" t="str"/>
      <c r="CU81" s="37" t="str"/>
      <c r="CV81" s="37" t="str"/>
      <c r="CW81" s="37" t="str"/>
      <c r="CX81" s="37" t="str"/>
      <c r="CY81" s="37" t="str"/>
      <c r="CZ81" s="37" t="str"/>
      <c r="DA81" s="37" t="str"/>
      <c r="DB81" s="37" t="str"/>
      <c r="DC81" s="37" t="str"/>
      <c r="DD81" s="37" t="str"/>
      <c r="DE81" s="37" t="str"/>
      <c r="DF81" s="37" t="str"/>
      <c r="DG81" s="37" t="str"/>
      <c r="DH81" s="37" t="str"/>
      <c r="DI81" s="37" t="str"/>
      <c r="DJ81" s="37" t="str"/>
      <c r="DK81" s="37" t="str"/>
      <c r="DL81" s="37" t="str"/>
      <c r="DM81" s="37" t="str"/>
      <c r="DN81" s="37" t="str"/>
      <c r="DO81" s="37" t="str"/>
      <c r="DP81" s="37" t="str"/>
      <c r="DQ81" s="37" t="str"/>
      <c r="DR81" s="37" t="str"/>
      <c r="DS81" s="37" t="str"/>
      <c r="DT81" s="37" t="str"/>
      <c r="DU81" s="37" t="str"/>
      <c r="DV81" s="37" t="str"/>
      <c r="DW81" s="37" t="str"/>
      <c r="DX81" s="37" t="str"/>
      <c r="DY81" s="37" t="str"/>
      <c r="DZ81" s="37" t="str"/>
      <c r="EA81" s="37" t="str"/>
      <c r="EB81" s="37" t="str"/>
      <c r="EC81" s="37" t="str"/>
      <c r="ED81" s="37" t="str"/>
      <c r="EE81" s="37" t="str"/>
      <c r="EF81" s="37" t="str"/>
      <c r="EG81" s="37" t="str"/>
      <c r="EH81" s="37" t="str"/>
      <c r="EI81" s="37" t="str"/>
      <c r="EJ81" s="37" t="str"/>
      <c r="EK81" s="37" t="str"/>
      <c r="EL81" s="37" t="str"/>
      <c r="EM81" s="37" t="str"/>
    </row>
    <row r="82">
      <c r="B82" s="37" t="str"/>
      <c r="C82" s="37" t="str"/>
      <c r="D82" s="37" t="str"/>
      <c r="E82" s="37" t="str"/>
      <c r="F82" s="37" t="str"/>
      <c r="G82" s="37" t="str"/>
      <c r="H82" s="37" t="str"/>
      <c r="I82" s="37" t="str"/>
      <c r="J82" s="37" t="str"/>
      <c r="K82" s="37" t="str"/>
      <c r="L82" s="37" t="str"/>
      <c r="M82" s="37" t="str"/>
      <c r="N82" s="37" t="str"/>
      <c r="O82" s="37" t="str"/>
      <c r="P82" s="37" t="str"/>
      <c r="Q82" s="37" t="str"/>
      <c r="R82" s="37" t="str"/>
      <c r="S82" s="37" t="str"/>
      <c r="T82" s="37" t="str"/>
      <c r="U82" s="37" t="str"/>
      <c r="V82" s="37" t="str"/>
      <c r="W82" s="37" t="str"/>
      <c r="X82" s="37" t="str"/>
      <c r="Y82" s="37" t="str"/>
      <c r="Z82" s="37" t="str"/>
      <c r="AA82" s="37" t="str"/>
      <c r="AB82" s="37" t="str"/>
      <c r="AC82" s="37" t="str"/>
      <c r="AD82" s="37" t="str"/>
      <c r="AE82" s="37" t="str"/>
      <c r="AF82" s="37" t="str"/>
      <c r="AG82" s="37" t="str"/>
      <c r="AH82" s="37" t="str"/>
      <c r="AI82" s="37" t="str"/>
      <c r="AJ82" s="37" t="str"/>
      <c r="AK82" s="37" t="str"/>
      <c r="AL82" s="37" t="str"/>
      <c r="AM82" s="37" t="str"/>
      <c r="AN82" s="37" t="str"/>
      <c r="AO82" s="37" t="str"/>
      <c r="AP82" s="37" t="str"/>
      <c r="AQ82" s="37" t="str"/>
      <c r="AR82" s="37" t="str"/>
      <c r="AS82" s="37" t="str"/>
      <c r="AT82" s="37" t="str"/>
      <c r="AU82" s="37" t="str"/>
      <c r="AV82" s="37" t="str"/>
      <c r="AW82" s="37" t="str"/>
      <c r="AX82" s="37" t="str"/>
      <c r="AY82" s="37" t="str"/>
      <c r="AZ82" s="37" t="str"/>
      <c r="BA82" s="37" t="str"/>
      <c r="BB82" s="37" t="str"/>
      <c r="BC82" s="37" t="str"/>
      <c r="BD82" s="37" t="str"/>
      <c r="BE82" s="37" t="str"/>
      <c r="BF82" s="37" t="str"/>
      <c r="BG82" s="37" t="str"/>
      <c r="BH82" s="37" t="str"/>
      <c r="BI82" s="37" t="str"/>
      <c r="BJ82" s="37" t="str"/>
      <c r="BK82" s="37" t="str"/>
      <c r="BL82" s="37" t="str"/>
      <c r="BM82" s="37" t="str"/>
      <c r="BN82" s="37" t="str"/>
      <c r="BO82" s="37" t="str"/>
      <c r="BP82" s="37" t="str"/>
      <c r="BQ82" s="37" t="str"/>
      <c r="BR82" s="37" t="str"/>
      <c r="BS82" s="37" t="str"/>
      <c r="BT82" s="37" t="str"/>
      <c r="BU82" s="37" t="str"/>
      <c r="BV82" s="37" t="str"/>
      <c r="BW82" s="37" t="str"/>
      <c r="BX82" s="37" t="str"/>
      <c r="BY82" s="37" t="str"/>
      <c r="BZ82" s="37" t="str"/>
      <c r="CA82" s="37" t="str"/>
      <c r="CB82" s="37" t="str"/>
      <c r="CC82" s="37" t="str"/>
      <c r="CD82" s="37" t="str"/>
      <c r="CE82" s="37" t="str"/>
      <c r="CF82" s="37" t="str"/>
      <c r="CG82" s="37" t="str"/>
      <c r="CH82" s="37" t="str"/>
      <c r="CI82" s="37" t="str"/>
      <c r="CJ82" s="37" t="str"/>
      <c r="CK82" s="37" t="str"/>
      <c r="CL82" s="37" t="str"/>
      <c r="CM82" s="37" t="str"/>
      <c r="CN82" s="37" t="str"/>
      <c r="CO82" s="37" t="str"/>
      <c r="CP82" s="37" t="str"/>
      <c r="CQ82" s="37" t="str"/>
      <c r="CR82" s="37" t="str"/>
      <c r="CS82" s="37" t="str"/>
      <c r="CT82" s="37" t="str"/>
      <c r="CU82" s="37" t="str"/>
      <c r="CV82" s="37" t="str"/>
      <c r="CW82" s="37" t="str"/>
      <c r="CX82" s="37" t="str"/>
      <c r="CY82" s="37" t="str"/>
      <c r="CZ82" s="37" t="str"/>
      <c r="DA82" s="37" t="str"/>
      <c r="DB82" s="37" t="str"/>
      <c r="DC82" s="37" t="str"/>
      <c r="DD82" s="37" t="str"/>
      <c r="DE82" s="37" t="str"/>
      <c r="DF82" s="37" t="str"/>
      <c r="DG82" s="37" t="str"/>
      <c r="DH82" s="37" t="str"/>
      <c r="DI82" s="37" t="str"/>
      <c r="DJ82" s="37" t="str"/>
      <c r="DK82" s="37" t="str"/>
      <c r="DL82" s="37" t="str"/>
      <c r="DM82" s="37" t="str"/>
      <c r="DN82" s="37" t="str"/>
      <c r="DO82" s="37" t="str"/>
      <c r="DP82" s="37" t="str"/>
      <c r="DQ82" s="37" t="str"/>
      <c r="DR82" s="37" t="str"/>
      <c r="DS82" s="37" t="str"/>
      <c r="DT82" s="37" t="str"/>
      <c r="DU82" s="37" t="str"/>
      <c r="DV82" s="37" t="str"/>
      <c r="DW82" s="37" t="str"/>
      <c r="DX82" s="37" t="str"/>
      <c r="DY82" s="37" t="str"/>
      <c r="DZ82" s="37" t="str"/>
      <c r="EA82" s="37" t="str"/>
      <c r="EB82" s="37" t="str"/>
      <c r="EC82" s="37" t="str"/>
      <c r="ED82" s="37" t="str"/>
      <c r="EE82" s="37" t="str"/>
      <c r="EF82" s="37" t="str"/>
      <c r="EG82" s="37" t="str"/>
      <c r="EH82" s="37" t="str"/>
      <c r="EI82" s="37" t="str"/>
      <c r="EJ82" s="37" t="str"/>
      <c r="EK82" s="37" t="str"/>
      <c r="EL82" s="37" t="str"/>
      <c r="EM82" s="37" t="str"/>
    </row>
    <row r="83">
      <c r="B83" s="37" t="str"/>
      <c r="C83" s="37" t="str"/>
      <c r="D83" s="37" t="str"/>
      <c r="E83" s="37" t="str"/>
      <c r="F83" s="37" t="str"/>
      <c r="G83" s="37" t="str"/>
      <c r="H83" s="37" t="str"/>
      <c r="I83" s="37" t="str"/>
      <c r="J83" s="37" t="str"/>
      <c r="K83" s="37" t="str"/>
      <c r="L83" s="37" t="str"/>
      <c r="M83" s="37" t="str"/>
      <c r="N83" s="37" t="str"/>
      <c r="O83" s="37" t="str"/>
      <c r="P83" s="37" t="str"/>
      <c r="Q83" s="37" t="str"/>
      <c r="R83" s="37" t="str"/>
      <c r="S83" s="37" t="str"/>
      <c r="T83" s="37" t="str"/>
      <c r="U83" s="37" t="str"/>
      <c r="V83" s="37" t="str"/>
      <c r="W83" s="37" t="str"/>
      <c r="X83" s="37" t="str"/>
      <c r="Y83" s="37" t="str"/>
      <c r="Z83" s="37" t="str"/>
      <c r="AA83" s="37" t="str"/>
      <c r="AB83" s="37" t="str"/>
      <c r="AC83" s="37" t="str"/>
      <c r="AD83" s="37" t="str"/>
      <c r="AE83" s="37" t="str"/>
      <c r="AF83" s="37" t="str"/>
      <c r="AG83" s="37" t="str"/>
      <c r="AH83" s="37" t="str"/>
      <c r="AI83" s="37" t="str"/>
      <c r="AJ83" s="37" t="str"/>
      <c r="AK83" s="37" t="str"/>
      <c r="AL83" s="37" t="str"/>
      <c r="AM83" s="37" t="str"/>
      <c r="AN83" s="37" t="str"/>
      <c r="AO83" s="37" t="str"/>
      <c r="AP83" s="37" t="str"/>
      <c r="AQ83" s="37" t="str"/>
      <c r="AR83" s="37" t="str"/>
      <c r="AS83" s="37" t="str"/>
      <c r="AT83" s="37" t="str"/>
      <c r="AU83" s="37" t="str"/>
      <c r="AV83" s="37" t="str"/>
      <c r="AW83" s="37" t="str"/>
      <c r="AX83" s="37" t="str"/>
      <c r="AY83" s="37" t="str"/>
      <c r="AZ83" s="37" t="str"/>
      <c r="BA83" s="37" t="str"/>
      <c r="BB83" s="37" t="str"/>
      <c r="BC83" s="37" t="str"/>
      <c r="BD83" s="37" t="str"/>
      <c r="BE83" s="37" t="str"/>
      <c r="BF83" s="37" t="str"/>
      <c r="BG83" s="37" t="str"/>
      <c r="BH83" s="37" t="str"/>
      <c r="BI83" s="37" t="str"/>
      <c r="BJ83" s="37" t="str"/>
      <c r="BK83" s="37" t="str"/>
      <c r="BL83" s="37" t="str"/>
      <c r="BM83" s="37" t="str"/>
      <c r="BN83" s="37" t="str"/>
      <c r="BO83" s="37" t="str"/>
      <c r="BP83" s="37" t="str"/>
      <c r="BQ83" s="37" t="str"/>
      <c r="BR83" s="37" t="str"/>
      <c r="BS83" s="37" t="str"/>
      <c r="BT83" s="37" t="str"/>
      <c r="BU83" s="37" t="str"/>
      <c r="BV83" s="37" t="str"/>
      <c r="BW83" s="37" t="str"/>
      <c r="BX83" s="37" t="str"/>
      <c r="BY83" s="37" t="str"/>
      <c r="BZ83" s="37" t="str"/>
      <c r="CA83" s="37" t="str"/>
      <c r="CB83" s="37" t="str"/>
      <c r="CC83" s="37" t="str"/>
      <c r="CD83" s="37" t="str"/>
      <c r="CE83" s="37" t="str"/>
      <c r="CF83" s="37" t="str"/>
      <c r="CG83" s="37" t="str"/>
      <c r="CH83" s="37" t="str"/>
      <c r="CI83" s="37" t="str"/>
      <c r="CJ83" s="37" t="str"/>
      <c r="CK83" s="37" t="str"/>
      <c r="CL83" s="37" t="str"/>
      <c r="CM83" s="37" t="str"/>
      <c r="CN83" s="37" t="str"/>
      <c r="CO83" s="37" t="str"/>
      <c r="CP83" s="37" t="str"/>
      <c r="CQ83" s="37" t="str"/>
      <c r="CR83" s="37" t="str"/>
      <c r="CS83" s="37" t="str"/>
      <c r="CT83" s="37" t="str"/>
      <c r="CU83" s="37" t="str"/>
      <c r="CV83" s="37" t="str"/>
      <c r="CW83" s="37" t="str"/>
      <c r="CX83" s="37" t="str"/>
      <c r="CY83" s="37" t="str"/>
      <c r="CZ83" s="37" t="str"/>
      <c r="DA83" s="37" t="str"/>
      <c r="DB83" s="37" t="str"/>
      <c r="DC83" s="37" t="str"/>
      <c r="DD83" s="37" t="str"/>
      <c r="DE83" s="37" t="str"/>
      <c r="DF83" s="37" t="str"/>
      <c r="DG83" s="37" t="str"/>
      <c r="DH83" s="37" t="str"/>
      <c r="DI83" s="37" t="str"/>
      <c r="DJ83" s="37" t="str"/>
      <c r="DK83" s="37" t="str"/>
      <c r="DL83" s="37" t="str"/>
      <c r="DM83" s="37" t="str"/>
      <c r="DN83" s="37" t="str"/>
      <c r="DO83" s="37" t="str"/>
      <c r="DP83" s="37" t="str"/>
      <c r="DQ83" s="37" t="str"/>
      <c r="DR83" s="37" t="str"/>
      <c r="DS83" s="37" t="str"/>
      <c r="DT83" s="37" t="str"/>
      <c r="DU83" s="37" t="str"/>
      <c r="DV83" s="37" t="str"/>
      <c r="DW83" s="37" t="str"/>
      <c r="DX83" s="37" t="str"/>
      <c r="DY83" s="37" t="str"/>
      <c r="DZ83" s="37" t="str"/>
      <c r="EA83" s="37" t="str"/>
      <c r="EB83" s="37" t="str"/>
      <c r="EC83" s="37" t="str"/>
      <c r="ED83" s="37" t="str"/>
      <c r="EE83" s="37" t="str"/>
      <c r="EF83" s="37" t="str"/>
      <c r="EG83" s="37" t="str"/>
      <c r="EH83" s="37" t="str"/>
      <c r="EI83" s="37" t="str"/>
      <c r="EJ83" s="37" t="str"/>
      <c r="EK83" s="37" t="str"/>
      <c r="EL83" s="37" t="str"/>
      <c r="EM83" s="37" t="str"/>
    </row>
    <row r="84">
      <c r="B84" s="37" t="str"/>
      <c r="C84" s="37" t="str"/>
      <c r="D84" s="37" t="str"/>
      <c r="E84" s="37" t="str"/>
      <c r="F84" s="37" t="str"/>
      <c r="G84" s="37" t="str"/>
      <c r="H84" s="37" t="str"/>
      <c r="I84" s="37" t="str"/>
      <c r="J84" s="37" t="str"/>
      <c r="K84" s="37" t="str"/>
      <c r="L84" s="37" t="str"/>
      <c r="M84" s="37" t="str"/>
      <c r="N84" s="37" t="str"/>
      <c r="O84" s="37" t="str"/>
      <c r="P84" s="37" t="str"/>
      <c r="Q84" s="37" t="str"/>
      <c r="R84" s="37" t="str"/>
      <c r="S84" s="37" t="str"/>
      <c r="T84" s="37" t="str"/>
      <c r="U84" s="37" t="str"/>
      <c r="V84" s="37" t="str"/>
      <c r="W84" s="37" t="str"/>
      <c r="X84" s="37" t="str"/>
      <c r="Y84" s="37" t="str"/>
      <c r="Z84" s="37" t="str"/>
      <c r="AA84" s="37" t="str"/>
      <c r="AB84" s="37" t="str"/>
      <c r="AC84" s="37" t="str"/>
      <c r="AD84" s="37" t="str"/>
      <c r="AE84" s="37" t="str"/>
      <c r="AF84" s="37" t="str"/>
      <c r="AG84" s="37" t="str"/>
      <c r="AH84" s="37" t="str"/>
      <c r="AI84" s="37" t="str"/>
      <c r="AJ84" s="37" t="str"/>
      <c r="AK84" s="37" t="str"/>
      <c r="AL84" s="37" t="str"/>
      <c r="AM84" s="37" t="str"/>
      <c r="AN84" s="37" t="str"/>
      <c r="AO84" s="37" t="str"/>
      <c r="AP84" s="37" t="str"/>
      <c r="AQ84" s="37" t="str"/>
      <c r="AR84" s="37" t="str"/>
      <c r="AS84" s="37" t="str"/>
      <c r="AT84" s="37" t="str"/>
      <c r="AU84" s="37" t="str"/>
      <c r="AV84" s="37" t="str"/>
      <c r="AW84" s="37" t="str"/>
      <c r="AX84" s="37" t="str"/>
      <c r="AY84" s="37" t="str"/>
      <c r="AZ84" s="37" t="str"/>
      <c r="BA84" s="37" t="str"/>
      <c r="BB84" s="37" t="str"/>
      <c r="BC84" s="37" t="str"/>
      <c r="BD84" s="37" t="str"/>
      <c r="BE84" s="37" t="str"/>
      <c r="BF84" s="37" t="str"/>
      <c r="BG84" s="37" t="str"/>
      <c r="BH84" s="37" t="str"/>
      <c r="BI84" s="37" t="str"/>
      <c r="BJ84" s="37" t="str"/>
      <c r="BK84" s="37" t="str"/>
      <c r="BL84" s="37" t="str"/>
      <c r="BM84" s="37" t="str"/>
      <c r="BN84" s="37" t="str"/>
      <c r="BO84" s="37" t="str"/>
      <c r="BP84" s="37" t="str"/>
      <c r="BQ84" s="37" t="str"/>
      <c r="BR84" s="37" t="str"/>
      <c r="BS84" s="37" t="str"/>
      <c r="BT84" s="37" t="str"/>
      <c r="BU84" s="37" t="str"/>
      <c r="BV84" s="37" t="str"/>
      <c r="BW84" s="37" t="str"/>
      <c r="BX84" s="37" t="str"/>
      <c r="BY84" s="37" t="str"/>
      <c r="BZ84" s="37" t="str"/>
      <c r="CA84" s="37" t="str"/>
      <c r="CB84" s="37" t="str"/>
      <c r="CC84" s="37" t="str"/>
      <c r="CD84" s="37" t="str"/>
      <c r="CE84" s="37" t="str"/>
      <c r="CF84" s="37" t="str"/>
      <c r="CG84" s="37" t="str"/>
      <c r="CH84" s="37" t="str"/>
      <c r="CI84" s="37" t="str"/>
      <c r="CJ84" s="37" t="str"/>
      <c r="CK84" s="37" t="str"/>
      <c r="CL84" s="37" t="str"/>
      <c r="CM84" s="37" t="str"/>
      <c r="CN84" s="37" t="str"/>
      <c r="CO84" s="37" t="str"/>
      <c r="CP84" s="37" t="str"/>
      <c r="CQ84" s="37" t="str"/>
      <c r="CR84" s="37" t="str"/>
      <c r="CS84" s="37" t="str"/>
      <c r="CT84" s="37" t="str"/>
      <c r="CU84" s="37" t="str"/>
      <c r="CV84" s="37" t="str"/>
      <c r="CW84" s="37" t="str"/>
      <c r="CX84" s="37" t="str"/>
      <c r="CY84" s="37" t="str"/>
      <c r="CZ84" s="37" t="str"/>
      <c r="DA84" s="37" t="str"/>
      <c r="DB84" s="37" t="str"/>
      <c r="DC84" s="37" t="str"/>
      <c r="DD84" s="37" t="str"/>
      <c r="DE84" s="37" t="str"/>
      <c r="DF84" s="37" t="str"/>
      <c r="DG84" s="37" t="str"/>
      <c r="DH84" s="37" t="str"/>
      <c r="DI84" s="37" t="str"/>
      <c r="DJ84" s="37" t="str"/>
      <c r="DK84" s="37" t="str"/>
      <c r="DL84" s="37" t="str"/>
      <c r="DM84" s="37" t="str"/>
      <c r="DN84" s="37" t="str"/>
      <c r="DO84" s="37" t="str"/>
      <c r="DP84" s="37" t="str"/>
      <c r="DQ84" s="37" t="str"/>
      <c r="DR84" s="37" t="str"/>
      <c r="DS84" s="37" t="str"/>
      <c r="DT84" s="37" t="str"/>
      <c r="DU84" s="37" t="str"/>
      <c r="DV84" s="37" t="str"/>
      <c r="DW84" s="37" t="str"/>
      <c r="DX84" s="37" t="str"/>
      <c r="DY84" s="37" t="str"/>
      <c r="DZ84" s="37" t="str"/>
      <c r="EA84" s="37" t="str"/>
      <c r="EB84" s="37" t="str"/>
      <c r="EC84" s="37" t="str"/>
      <c r="ED84" s="37" t="str"/>
      <c r="EE84" s="37" t="str"/>
      <c r="EF84" s="37" t="str"/>
      <c r="EG84" s="37" t="str"/>
      <c r="EH84" s="37" t="str"/>
      <c r="EI84" s="37" t="str"/>
      <c r="EJ84" s="37" t="str"/>
      <c r="EK84" s="37" t="str"/>
      <c r="EL84" s="37" t="str"/>
      <c r="EM84" s="37" t="str"/>
    </row>
    <row r="85">
      <c r="B85" s="37" t="str"/>
      <c r="C85" s="37" t="str"/>
      <c r="D85" s="37" t="str"/>
      <c r="E85" s="37" t="str"/>
      <c r="F85" s="37" t="str"/>
      <c r="G85" s="37" t="str"/>
      <c r="H85" s="37" t="str"/>
      <c r="I85" s="37" t="str"/>
      <c r="J85" s="37" t="str"/>
      <c r="K85" s="37" t="str"/>
      <c r="L85" s="37" t="str"/>
      <c r="M85" s="37" t="str"/>
      <c r="N85" s="37" t="str"/>
      <c r="O85" s="37" t="str"/>
      <c r="P85" s="37" t="str"/>
      <c r="Q85" s="37" t="str"/>
      <c r="R85" s="37" t="str"/>
      <c r="S85" s="37" t="str"/>
      <c r="T85" s="37" t="str"/>
      <c r="U85" s="37" t="str"/>
      <c r="V85" s="37" t="str"/>
      <c r="W85" s="37" t="str"/>
      <c r="X85" s="37" t="str"/>
      <c r="Y85" s="37" t="str"/>
      <c r="Z85" s="37" t="str"/>
      <c r="AA85" s="37" t="str"/>
      <c r="AB85" s="37" t="str"/>
      <c r="AC85" s="37" t="str"/>
      <c r="AD85" s="37" t="str"/>
      <c r="AE85" s="37" t="str"/>
      <c r="AF85" s="37" t="str"/>
      <c r="AG85" s="37" t="str"/>
      <c r="AH85" s="37" t="str"/>
      <c r="AI85" s="37" t="str"/>
      <c r="AJ85" s="37" t="str"/>
      <c r="AK85" s="37" t="str"/>
      <c r="AL85" s="37" t="str"/>
      <c r="AM85" s="37" t="str"/>
      <c r="AN85" s="37" t="str"/>
      <c r="AO85" s="37" t="str"/>
      <c r="AP85" s="37" t="str"/>
      <c r="AQ85" s="37" t="str"/>
      <c r="AR85" s="37" t="str"/>
      <c r="AS85" s="37" t="str"/>
      <c r="AT85" s="37" t="str"/>
      <c r="AU85" s="37" t="str"/>
      <c r="AV85" s="37" t="str"/>
      <c r="AW85" s="37" t="str"/>
      <c r="AX85" s="37" t="str"/>
      <c r="AY85" s="37" t="str"/>
      <c r="AZ85" s="37" t="str"/>
      <c r="BA85" s="37" t="str"/>
      <c r="BB85" s="37" t="str"/>
      <c r="BC85" s="37" t="str"/>
      <c r="BD85" s="37" t="str"/>
      <c r="BE85" s="37" t="str"/>
      <c r="BF85" s="37" t="str"/>
      <c r="BG85" s="37" t="str"/>
      <c r="BH85" s="37" t="str"/>
      <c r="BI85" s="37" t="str"/>
      <c r="BJ85" s="37" t="str"/>
      <c r="BK85" s="37" t="str"/>
      <c r="BL85" s="37" t="str"/>
      <c r="BM85" s="37" t="str"/>
      <c r="BN85" s="37" t="str"/>
      <c r="BO85" s="37" t="str"/>
      <c r="BP85" s="37" t="str"/>
      <c r="BQ85" s="37" t="str"/>
      <c r="BR85" s="37" t="str"/>
      <c r="BS85" s="37" t="str"/>
      <c r="BT85" s="37" t="str"/>
      <c r="BU85" s="37" t="str"/>
      <c r="BV85" s="37" t="str"/>
      <c r="BW85" s="37" t="str"/>
      <c r="BX85" s="37" t="str"/>
      <c r="BY85" s="37" t="str"/>
      <c r="BZ85" s="37" t="str"/>
      <c r="CA85" s="37" t="str"/>
      <c r="CB85" s="37" t="str"/>
      <c r="CC85" s="37" t="str"/>
      <c r="CD85" s="37" t="str"/>
      <c r="CE85" s="37" t="str"/>
      <c r="CF85" s="37" t="str"/>
      <c r="CG85" s="37" t="str"/>
      <c r="CH85" s="37" t="str"/>
      <c r="CI85" s="37" t="str"/>
      <c r="CJ85" s="37" t="str"/>
      <c r="CK85" s="37" t="str"/>
      <c r="CL85" s="37" t="str"/>
      <c r="CM85" s="37" t="str"/>
      <c r="CN85" s="37" t="str"/>
      <c r="CO85" s="37" t="str"/>
      <c r="CP85" s="37" t="str"/>
      <c r="CQ85" s="37" t="str"/>
      <c r="CR85" s="37" t="str"/>
      <c r="CS85" s="37" t="str"/>
      <c r="CT85" s="37" t="str"/>
      <c r="CU85" s="37" t="str"/>
      <c r="CV85" s="37" t="str"/>
      <c r="CW85" s="37" t="str"/>
      <c r="CX85" s="37" t="str"/>
      <c r="CY85" s="37" t="str"/>
      <c r="CZ85" s="37" t="str"/>
      <c r="DA85" s="37" t="str"/>
      <c r="DB85" s="37" t="str"/>
      <c r="DC85" s="37" t="str"/>
      <c r="DD85" s="37" t="str"/>
      <c r="DE85" s="37" t="str"/>
      <c r="DF85" s="37" t="str"/>
      <c r="DG85" s="37" t="str"/>
      <c r="DH85" s="37" t="str"/>
      <c r="DI85" s="37" t="str"/>
      <c r="DJ85" s="37" t="str"/>
      <c r="DK85" s="37" t="str"/>
      <c r="DL85" s="37" t="str"/>
      <c r="DM85" s="37" t="str"/>
      <c r="DN85" s="37" t="str"/>
      <c r="DO85" s="37" t="str"/>
      <c r="DP85" s="37" t="str"/>
      <c r="DQ85" s="37" t="str"/>
      <c r="DR85" s="37" t="str"/>
      <c r="DS85" s="37" t="str"/>
      <c r="DT85" s="37" t="str"/>
      <c r="DU85" s="37" t="str"/>
      <c r="DV85" s="37" t="str"/>
      <c r="DW85" s="37" t="str"/>
      <c r="DX85" s="37" t="str"/>
      <c r="DY85" s="37" t="str"/>
      <c r="DZ85" s="37" t="str"/>
      <c r="EA85" s="37" t="str"/>
      <c r="EB85" s="37" t="str"/>
      <c r="EC85" s="37" t="str"/>
      <c r="ED85" s="37" t="str"/>
      <c r="EE85" s="37" t="str"/>
      <c r="EF85" s="37" t="str"/>
      <c r="EG85" s="37" t="str"/>
      <c r="EH85" s="37" t="str"/>
      <c r="EI85" s="37" t="str"/>
      <c r="EJ85" s="37" t="str"/>
      <c r="EK85" s="37" t="str"/>
      <c r="EL85" s="37" t="str"/>
      <c r="EM85" s="37" t="str"/>
    </row>
    <row r="86">
      <c r="B86" s="37" t="str"/>
      <c r="C86" s="37" t="str"/>
      <c r="D86" s="37" t="str"/>
      <c r="E86" s="37" t="str"/>
      <c r="F86" s="37" t="str"/>
      <c r="G86" s="37" t="str"/>
      <c r="H86" s="37" t="str"/>
      <c r="I86" s="37" t="str"/>
      <c r="J86" s="37" t="str"/>
      <c r="K86" s="37" t="str"/>
      <c r="L86" s="37" t="str"/>
      <c r="M86" s="37" t="str"/>
      <c r="N86" s="37" t="str"/>
      <c r="O86" s="37" t="str"/>
      <c r="P86" s="37" t="str"/>
      <c r="Q86" s="37" t="str"/>
      <c r="R86" s="37" t="str"/>
      <c r="S86" s="37" t="str"/>
      <c r="T86" s="37" t="str"/>
      <c r="U86" s="37" t="str"/>
      <c r="V86" s="37" t="str"/>
      <c r="W86" s="37" t="str"/>
      <c r="X86" s="37" t="str"/>
      <c r="Y86" s="37" t="str"/>
      <c r="Z86" s="37" t="str"/>
      <c r="AA86" s="37" t="str"/>
      <c r="AB86" s="37" t="str"/>
      <c r="AC86" s="37" t="str"/>
      <c r="AD86" s="37" t="str"/>
      <c r="AE86" s="37" t="str"/>
      <c r="AF86" s="37" t="str"/>
      <c r="AG86" s="37" t="str"/>
      <c r="AH86" s="37" t="str"/>
      <c r="AI86" s="37" t="str"/>
      <c r="AJ86" s="37" t="str"/>
      <c r="AK86" s="37" t="str"/>
      <c r="AL86" s="37" t="str"/>
      <c r="AM86" s="37" t="str"/>
      <c r="AN86" s="37" t="str"/>
      <c r="AO86" s="37" t="str"/>
      <c r="AP86" s="37" t="str"/>
      <c r="AQ86" s="37" t="str"/>
      <c r="AR86" s="37" t="str"/>
      <c r="AS86" s="37" t="str"/>
      <c r="AT86" s="37" t="str"/>
      <c r="AU86" s="37" t="str"/>
      <c r="AV86" s="37" t="str"/>
      <c r="AW86" s="37" t="str"/>
      <c r="AX86" s="37" t="str"/>
      <c r="AY86" s="37" t="str"/>
      <c r="AZ86" s="37" t="str"/>
      <c r="BA86" s="37" t="str"/>
      <c r="BB86" s="37" t="str"/>
      <c r="BC86" s="37" t="str"/>
      <c r="BD86" s="37" t="str"/>
      <c r="BE86" s="37" t="str"/>
      <c r="BF86" s="37" t="str"/>
      <c r="BG86" s="37" t="str"/>
      <c r="BH86" s="37" t="str"/>
      <c r="BI86" s="37" t="str"/>
      <c r="BJ86" s="37" t="str"/>
      <c r="BK86" s="37" t="str"/>
      <c r="BL86" s="37" t="str"/>
      <c r="BM86" s="37" t="str"/>
      <c r="BN86" s="37" t="str"/>
      <c r="BO86" s="37" t="str"/>
      <c r="BP86" s="37" t="str"/>
      <c r="BQ86" s="37" t="str"/>
      <c r="BR86" s="37" t="str"/>
      <c r="BS86" s="37" t="str"/>
      <c r="BT86" s="37" t="str"/>
      <c r="BU86" s="37" t="str"/>
      <c r="BV86" s="37" t="str"/>
      <c r="BW86" s="37" t="str"/>
      <c r="BX86" s="37" t="str"/>
      <c r="BY86" s="37" t="str"/>
      <c r="BZ86" s="37" t="str"/>
      <c r="CA86" s="37" t="str"/>
      <c r="CB86" s="37" t="str"/>
      <c r="CC86" s="37" t="str"/>
      <c r="CD86" s="37" t="str"/>
      <c r="CE86" s="37" t="str"/>
      <c r="CF86" s="37" t="str"/>
      <c r="CG86" s="37" t="str"/>
      <c r="CH86" s="37" t="str"/>
      <c r="CI86" s="37" t="str"/>
      <c r="CJ86" s="37" t="str"/>
      <c r="CK86" s="37" t="str"/>
      <c r="CL86" s="37" t="str"/>
      <c r="CM86" s="37" t="str"/>
      <c r="CN86" s="37" t="str"/>
      <c r="CO86" s="37" t="str"/>
      <c r="CP86" s="37" t="str"/>
      <c r="CQ86" s="37" t="str"/>
      <c r="CR86" s="37" t="str"/>
      <c r="CS86" s="37" t="str"/>
      <c r="CT86" s="37" t="str"/>
      <c r="CU86" s="37" t="str"/>
      <c r="CV86" s="37" t="str"/>
      <c r="CW86" s="37" t="str"/>
      <c r="CX86" s="37" t="str"/>
      <c r="CY86" s="37" t="str"/>
      <c r="CZ86" s="37" t="str"/>
      <c r="DA86" s="37" t="str"/>
      <c r="DB86" s="37" t="str"/>
      <c r="DC86" s="37" t="str"/>
      <c r="DD86" s="37" t="str"/>
      <c r="DE86" s="37" t="str"/>
      <c r="DF86" s="37" t="str"/>
      <c r="DG86" s="37" t="str"/>
      <c r="DH86" s="37" t="str"/>
      <c r="DI86" s="37" t="str"/>
      <c r="DJ86" s="37" t="str"/>
      <c r="DK86" s="37" t="str"/>
      <c r="DL86" s="37" t="str"/>
      <c r="DM86" s="37" t="str"/>
      <c r="DN86" s="37" t="str"/>
      <c r="DO86" s="37" t="str"/>
      <c r="DP86" s="37" t="str"/>
      <c r="DQ86" s="37" t="str"/>
      <c r="DR86" s="37" t="str"/>
      <c r="DS86" s="37" t="str"/>
      <c r="DT86" s="37" t="str"/>
      <c r="DU86" s="37" t="str"/>
      <c r="DV86" s="37" t="str"/>
      <c r="DW86" s="37" t="str"/>
      <c r="DX86" s="37" t="str"/>
      <c r="DY86" s="37" t="str"/>
      <c r="DZ86" s="37" t="str"/>
      <c r="EA86" s="37" t="str"/>
      <c r="EB86" s="37" t="str"/>
      <c r="EC86" s="37" t="str"/>
      <c r="ED86" s="37" t="str"/>
      <c r="EE86" s="37" t="str"/>
      <c r="EF86" s="37" t="str"/>
      <c r="EG86" s="37" t="str"/>
      <c r="EH86" s="37" t="str"/>
      <c r="EI86" s="37" t="str"/>
      <c r="EJ86" s="37" t="str"/>
      <c r="EK86" s="37" t="str"/>
      <c r="EL86" s="37" t="str"/>
      <c r="EM86" s="37" t="str"/>
    </row>
    <row r="87">
      <c r="B87" s="37" t="str"/>
      <c r="C87" s="37" t="str"/>
      <c r="D87" s="37" t="str"/>
      <c r="E87" s="37" t="str"/>
      <c r="F87" s="37" t="str"/>
      <c r="G87" s="37" t="str"/>
      <c r="H87" s="37" t="str"/>
      <c r="I87" s="37" t="str"/>
      <c r="J87" s="37" t="str"/>
      <c r="K87" s="37" t="str"/>
      <c r="L87" s="37" t="str"/>
      <c r="M87" s="37" t="str"/>
      <c r="N87" s="37" t="str"/>
      <c r="O87" s="37" t="str"/>
      <c r="P87" s="37" t="str"/>
      <c r="Q87" s="37" t="str"/>
      <c r="R87" s="37" t="str"/>
      <c r="S87" s="37" t="str"/>
      <c r="T87" s="37" t="str"/>
      <c r="U87" s="37" t="str"/>
      <c r="V87" s="37" t="str"/>
      <c r="W87" s="37" t="str"/>
      <c r="X87" s="37" t="str"/>
      <c r="Y87" s="37" t="str"/>
      <c r="Z87" s="37" t="str"/>
      <c r="AA87" s="37" t="str"/>
      <c r="AB87" s="37" t="str"/>
      <c r="AC87" s="37" t="str"/>
      <c r="AD87" s="37" t="str"/>
      <c r="AE87" s="37" t="str"/>
      <c r="AF87" s="37" t="str"/>
      <c r="AG87" s="37" t="str"/>
      <c r="AH87" s="37" t="str"/>
      <c r="AI87" s="37" t="str"/>
      <c r="AJ87" s="37" t="str"/>
      <c r="AK87" s="37" t="str"/>
      <c r="AL87" s="37" t="str"/>
      <c r="AM87" s="37" t="str"/>
      <c r="AN87" s="37" t="str"/>
      <c r="AO87" s="37" t="str"/>
      <c r="AP87" s="37" t="str"/>
      <c r="AQ87" s="37" t="str"/>
      <c r="AR87" s="37" t="str"/>
      <c r="AS87" s="37" t="str"/>
      <c r="AT87" s="37" t="str"/>
      <c r="AU87" s="37" t="str"/>
      <c r="AV87" s="37" t="str"/>
      <c r="AW87" s="37" t="str"/>
      <c r="AX87" s="37" t="str"/>
      <c r="AY87" s="37" t="str"/>
      <c r="AZ87" s="37" t="str"/>
      <c r="BA87" s="37" t="str"/>
      <c r="BB87" s="37" t="str"/>
      <c r="BC87" s="37" t="str"/>
      <c r="BD87" s="37" t="str"/>
      <c r="BE87" s="37" t="str"/>
      <c r="BF87" s="37" t="str"/>
      <c r="BG87" s="37" t="str"/>
      <c r="BH87" s="37" t="str"/>
      <c r="BI87" s="37" t="str"/>
      <c r="BJ87" s="37" t="str"/>
      <c r="BK87" s="37" t="str"/>
      <c r="BL87" s="37" t="str"/>
      <c r="BM87" s="37" t="str"/>
      <c r="BN87" s="37" t="str"/>
      <c r="BO87" s="37" t="str"/>
      <c r="BP87" s="37" t="str"/>
      <c r="BQ87" s="37" t="str"/>
      <c r="BR87" s="37" t="str"/>
      <c r="BS87" s="37" t="str"/>
      <c r="BT87" s="37" t="str"/>
      <c r="BU87" s="37" t="str"/>
      <c r="BV87" s="37" t="str"/>
      <c r="BW87" s="37" t="str"/>
      <c r="BX87" s="37" t="str"/>
      <c r="BY87" s="37" t="str"/>
      <c r="BZ87" s="37" t="str"/>
      <c r="CA87" s="37" t="str"/>
      <c r="CB87" s="37" t="str"/>
      <c r="CC87" s="37" t="str"/>
      <c r="CD87" s="37" t="str"/>
      <c r="CE87" s="37" t="str"/>
      <c r="CF87" s="37" t="str"/>
      <c r="CG87" s="37" t="str"/>
      <c r="CH87" s="37" t="str"/>
      <c r="CI87" s="37" t="str"/>
      <c r="CJ87" s="37" t="str"/>
      <c r="CK87" s="37" t="str"/>
      <c r="CL87" s="37" t="str"/>
      <c r="CM87" s="37" t="str"/>
      <c r="CN87" s="37" t="str"/>
      <c r="CO87" s="37" t="str"/>
      <c r="CP87" s="37" t="str"/>
      <c r="CQ87" s="37" t="str"/>
      <c r="CR87" s="37" t="str"/>
      <c r="CS87" s="37" t="str"/>
      <c r="CT87" s="37" t="str"/>
      <c r="CU87" s="37" t="str"/>
      <c r="CV87" s="37" t="str"/>
      <c r="CW87" s="37" t="str"/>
      <c r="CX87" s="37" t="str"/>
      <c r="CY87" s="37" t="str"/>
      <c r="CZ87" s="37" t="str"/>
      <c r="DA87" s="37" t="str"/>
      <c r="DB87" s="37" t="str"/>
      <c r="DC87" s="37" t="str"/>
      <c r="DD87" s="37" t="str"/>
      <c r="DE87" s="37" t="str"/>
      <c r="DF87" s="37" t="str"/>
      <c r="DG87" s="37" t="str"/>
      <c r="DH87" s="37" t="str"/>
      <c r="DI87" s="37" t="str"/>
      <c r="DJ87" s="37" t="str"/>
      <c r="DK87" s="37" t="str"/>
      <c r="DL87" s="37" t="str"/>
      <c r="DM87" s="37" t="str"/>
      <c r="DN87" s="37" t="str"/>
      <c r="DO87" s="37" t="str"/>
      <c r="DP87" s="37" t="str"/>
      <c r="DQ87" s="37" t="str"/>
      <c r="DR87" s="37" t="str"/>
      <c r="DS87" s="37" t="str"/>
      <c r="DT87" s="37" t="str"/>
      <c r="DU87" s="37" t="str"/>
      <c r="DV87" s="37" t="str"/>
      <c r="DW87" s="37" t="str"/>
      <c r="DX87" s="37" t="str"/>
      <c r="DY87" s="37" t="str"/>
      <c r="DZ87" s="37" t="str"/>
      <c r="EA87" s="37" t="str"/>
      <c r="EB87" s="37" t="str"/>
      <c r="EC87" s="37" t="str"/>
      <c r="ED87" s="37" t="str"/>
      <c r="EE87" s="37" t="str"/>
      <c r="EF87" s="37" t="str"/>
      <c r="EG87" s="37" t="str"/>
      <c r="EH87" s="37" t="str"/>
      <c r="EI87" s="37" t="str"/>
      <c r="EJ87" s="37" t="str"/>
      <c r="EK87" s="37" t="str"/>
      <c r="EL87" s="37" t="str"/>
      <c r="EM87" s="37" t="str"/>
    </row>
    <row r="88">
      <c r="B88" s="37" t="str"/>
      <c r="C88" s="37" t="str"/>
      <c r="D88" s="37" t="str"/>
      <c r="E88" s="37" t="str"/>
      <c r="F88" s="37" t="str"/>
      <c r="G88" s="37" t="str"/>
      <c r="H88" s="37" t="str"/>
      <c r="I88" s="37" t="str"/>
      <c r="J88" s="37" t="str"/>
      <c r="K88" s="37" t="str"/>
      <c r="L88" s="37" t="str"/>
      <c r="M88" s="37" t="str"/>
      <c r="N88" s="37" t="str"/>
      <c r="O88" s="37" t="str"/>
      <c r="P88" s="37" t="str"/>
      <c r="Q88" s="37" t="str"/>
      <c r="R88" s="37" t="str"/>
      <c r="S88" s="37" t="str"/>
      <c r="T88" s="37" t="str"/>
      <c r="U88" s="37" t="str"/>
      <c r="V88" s="37" t="str"/>
      <c r="W88" s="37" t="str"/>
      <c r="X88" s="37" t="str"/>
      <c r="Y88" s="37" t="str"/>
      <c r="Z88" s="37" t="str"/>
      <c r="AA88" s="37" t="str"/>
      <c r="AB88" s="37" t="str"/>
      <c r="AC88" s="37" t="str"/>
      <c r="AD88" s="37" t="str"/>
      <c r="AE88" s="37" t="str"/>
      <c r="AF88" s="37" t="str"/>
      <c r="AG88" s="37" t="str"/>
      <c r="AH88" s="37" t="str"/>
      <c r="AI88" s="37" t="str"/>
      <c r="AJ88" s="37" t="str"/>
      <c r="AK88" s="37" t="str"/>
      <c r="AL88" s="37" t="str"/>
      <c r="AM88" s="37" t="str"/>
      <c r="AN88" s="37" t="str"/>
      <c r="AO88" s="37" t="str"/>
      <c r="AP88" s="37" t="str"/>
      <c r="AQ88" s="37" t="str"/>
      <c r="AR88" s="37" t="str"/>
      <c r="AS88" s="37" t="str"/>
      <c r="AT88" s="37" t="str"/>
      <c r="AU88" s="37" t="str"/>
      <c r="AV88" s="37" t="str"/>
      <c r="AW88" s="37" t="str"/>
      <c r="AX88" s="37" t="str"/>
      <c r="AY88" s="37" t="str"/>
      <c r="AZ88" s="37" t="str"/>
      <c r="BA88" s="37" t="str"/>
      <c r="BB88" s="37" t="str"/>
      <c r="BC88" s="37" t="str"/>
      <c r="BD88" s="37" t="str"/>
      <c r="BE88" s="37" t="str"/>
      <c r="BF88" s="37" t="str"/>
      <c r="BG88" s="37" t="str"/>
      <c r="BH88" s="37" t="str"/>
      <c r="BI88" s="37" t="str"/>
      <c r="BJ88" s="37" t="str"/>
      <c r="BK88" s="37" t="str"/>
      <c r="BL88" s="37" t="str"/>
      <c r="BM88" s="37" t="str"/>
      <c r="BN88" s="37" t="str"/>
      <c r="BO88" s="37" t="str"/>
      <c r="BP88" s="37" t="str"/>
      <c r="BQ88" s="37" t="str"/>
      <c r="BR88" s="37" t="str"/>
      <c r="BS88" s="37" t="str"/>
      <c r="BT88" s="37" t="str"/>
      <c r="BU88" s="37" t="str"/>
      <c r="BV88" s="37" t="str"/>
      <c r="BW88" s="37" t="str"/>
      <c r="BX88" s="37" t="str"/>
      <c r="BY88" s="37" t="str"/>
      <c r="BZ88" s="37" t="str"/>
      <c r="CA88" s="37" t="str"/>
      <c r="CB88" s="37" t="str"/>
      <c r="CC88" s="37" t="str"/>
      <c r="CD88" s="37" t="str"/>
      <c r="CE88" s="37" t="str"/>
      <c r="CF88" s="37" t="str"/>
      <c r="CG88" s="37" t="str"/>
      <c r="CH88" s="37" t="str"/>
      <c r="CI88" s="37" t="str"/>
      <c r="CJ88" s="37" t="str"/>
      <c r="CK88" s="37" t="str"/>
      <c r="CL88" s="37" t="str"/>
      <c r="CM88" s="37" t="str"/>
      <c r="CN88" s="37" t="str"/>
      <c r="CO88" s="37" t="str"/>
      <c r="CP88" s="37" t="str"/>
      <c r="CQ88" s="37" t="str"/>
      <c r="CR88" s="37" t="str"/>
      <c r="CS88" s="37" t="str"/>
      <c r="CT88" s="37" t="str"/>
      <c r="CU88" s="37" t="str"/>
      <c r="CV88" s="37" t="str"/>
      <c r="CW88" s="37" t="str"/>
      <c r="CX88" s="37" t="str"/>
      <c r="CY88" s="37" t="str"/>
      <c r="CZ88" s="37" t="str"/>
      <c r="DA88" s="37" t="str"/>
      <c r="DB88" s="37" t="str"/>
      <c r="DC88" s="37" t="str"/>
      <c r="DD88" s="37" t="str"/>
      <c r="DE88" s="37" t="str"/>
      <c r="DF88" s="37" t="str"/>
      <c r="DG88" s="37" t="str"/>
      <c r="DH88" s="37" t="str"/>
      <c r="DI88" s="37" t="str"/>
      <c r="DJ88" s="37" t="str"/>
      <c r="DK88" s="37" t="str"/>
      <c r="DL88" s="37" t="str"/>
      <c r="DM88" s="37" t="str"/>
      <c r="DN88" s="37" t="str"/>
      <c r="DO88" s="37" t="str"/>
      <c r="DP88" s="37" t="str"/>
      <c r="DQ88" s="37" t="str"/>
      <c r="DR88" s="37" t="str"/>
      <c r="DS88" s="37" t="str"/>
      <c r="DT88" s="37" t="str"/>
      <c r="DU88" s="37" t="str"/>
      <c r="DV88" s="37" t="str"/>
      <c r="DW88" s="37" t="str"/>
      <c r="DX88" s="37" t="str"/>
      <c r="DY88" s="37" t="str"/>
      <c r="DZ88" s="37" t="str"/>
      <c r="EA88" s="37" t="str"/>
      <c r="EB88" s="37" t="str"/>
      <c r="EC88" s="37" t="str"/>
      <c r="ED88" s="37" t="str"/>
      <c r="EE88" s="37" t="str"/>
      <c r="EF88" s="37" t="str"/>
      <c r="EG88" s="37" t="str"/>
      <c r="EH88" s="37" t="str"/>
      <c r="EI88" s="37" t="str"/>
      <c r="EJ88" s="37" t="str"/>
      <c r="EK88" s="37" t="str"/>
      <c r="EL88" s="37" t="str"/>
      <c r="EM88" s="37" t="str"/>
    </row>
    <row r="89">
      <c r="B89" s="37" t="str"/>
      <c r="C89" s="37" t="str"/>
      <c r="D89" s="37" t="str"/>
      <c r="E89" s="37" t="str"/>
      <c r="F89" s="37" t="str"/>
      <c r="G89" s="37" t="str"/>
      <c r="H89" s="37" t="str"/>
      <c r="I89" s="37" t="str"/>
      <c r="J89" s="37" t="str"/>
      <c r="K89" s="37" t="str"/>
      <c r="L89" s="37" t="str"/>
      <c r="M89" s="37" t="str"/>
      <c r="N89" s="37" t="str"/>
      <c r="O89" s="37" t="str"/>
      <c r="P89" s="37" t="str"/>
      <c r="Q89" s="37" t="str"/>
      <c r="R89" s="37" t="str"/>
      <c r="S89" s="37" t="str"/>
      <c r="T89" s="37" t="str"/>
      <c r="U89" s="37" t="str"/>
      <c r="V89" s="37" t="str"/>
      <c r="W89" s="37" t="str"/>
      <c r="X89" s="37" t="str"/>
      <c r="Y89" s="37" t="str"/>
      <c r="Z89" s="37" t="str"/>
      <c r="AA89" s="37" t="str"/>
      <c r="AB89" s="37" t="str"/>
      <c r="AC89" s="37" t="str"/>
      <c r="AD89" s="37" t="str"/>
      <c r="AE89" s="37" t="str"/>
      <c r="AF89" s="37" t="str"/>
      <c r="AG89" s="37" t="str"/>
      <c r="AH89" s="37" t="str"/>
      <c r="AI89" s="37" t="str"/>
      <c r="AJ89" s="37" t="str"/>
      <c r="AK89" s="37" t="str"/>
      <c r="AL89" s="37" t="str"/>
      <c r="AM89" s="37" t="str"/>
      <c r="AN89" s="37" t="str"/>
      <c r="AO89" s="37" t="str"/>
      <c r="AP89" s="37" t="str"/>
      <c r="AQ89" s="37" t="str"/>
      <c r="AR89" s="37" t="str"/>
      <c r="AS89" s="37" t="str"/>
      <c r="AT89" s="37" t="str"/>
      <c r="AU89" s="37" t="str"/>
      <c r="AV89" s="37" t="str"/>
      <c r="AW89" s="37" t="str"/>
      <c r="AX89" s="37" t="str"/>
      <c r="AY89" s="37" t="str"/>
      <c r="AZ89" s="37" t="str"/>
      <c r="BA89" s="37" t="str"/>
      <c r="BB89" s="37" t="str"/>
      <c r="BC89" s="37" t="str"/>
      <c r="BD89" s="37" t="str"/>
      <c r="BE89" s="37" t="str"/>
      <c r="BF89" s="37" t="str"/>
      <c r="BG89" s="37" t="str"/>
      <c r="BH89" s="37" t="str"/>
      <c r="BI89" s="37" t="str"/>
      <c r="BJ89" s="37" t="str"/>
      <c r="BK89" s="37" t="str"/>
      <c r="BL89" s="37" t="str"/>
      <c r="BM89" s="37" t="str"/>
      <c r="BN89" s="37" t="str"/>
      <c r="BO89" s="37" t="str"/>
      <c r="BP89" s="37" t="str"/>
      <c r="BQ89" s="37" t="str"/>
      <c r="BR89" s="37" t="str"/>
      <c r="BS89" s="37" t="str"/>
      <c r="BT89" s="37" t="str"/>
      <c r="BU89" s="37" t="str"/>
      <c r="BV89" s="37" t="str"/>
      <c r="BW89" s="37" t="str"/>
      <c r="BX89" s="37" t="str"/>
      <c r="BY89" s="37" t="str"/>
      <c r="BZ89" s="37" t="str"/>
      <c r="CA89" s="37" t="str"/>
      <c r="CB89" s="37" t="str"/>
      <c r="CC89" s="37" t="str"/>
      <c r="CD89" s="37" t="str"/>
      <c r="CE89" s="37" t="str"/>
      <c r="CF89" s="37" t="str"/>
      <c r="CG89" s="37" t="str"/>
      <c r="CH89" s="37" t="str"/>
      <c r="CI89" s="37" t="str"/>
      <c r="CJ89" s="37" t="str"/>
      <c r="CK89" s="37" t="str"/>
      <c r="CL89" s="37" t="str"/>
      <c r="CM89" s="37" t="str"/>
      <c r="CN89" s="37" t="str"/>
      <c r="CO89" s="37" t="str"/>
      <c r="CP89" s="37" t="str"/>
      <c r="CQ89" s="37" t="str"/>
      <c r="CR89" s="37" t="str"/>
      <c r="CS89" s="37" t="str"/>
      <c r="CT89" s="37" t="str"/>
      <c r="CU89" s="37" t="str"/>
      <c r="CV89" s="37" t="str"/>
      <c r="CW89" s="37" t="str"/>
      <c r="CX89" s="37" t="str"/>
      <c r="CY89" s="37" t="str"/>
      <c r="CZ89" s="37" t="str"/>
      <c r="DA89" s="37" t="str"/>
      <c r="DB89" s="37" t="str"/>
      <c r="DC89" s="37" t="str"/>
      <c r="DD89" s="37" t="str"/>
      <c r="DE89" s="37" t="str"/>
      <c r="DF89" s="37" t="str"/>
      <c r="DG89" s="37" t="str"/>
      <c r="DH89" s="37" t="str"/>
      <c r="DI89" s="37" t="str"/>
      <c r="DJ89" s="37" t="str"/>
      <c r="DK89" s="37" t="str"/>
      <c r="DL89" s="37" t="str"/>
      <c r="DM89" s="37" t="str"/>
      <c r="DN89" s="37" t="str"/>
      <c r="DO89" s="37" t="str"/>
      <c r="DP89" s="37" t="str"/>
      <c r="DQ89" s="37" t="str"/>
      <c r="DR89" s="37" t="str"/>
      <c r="DS89" s="37" t="str"/>
      <c r="DT89" s="37" t="str"/>
      <c r="DU89" s="37" t="str"/>
      <c r="DV89" s="37" t="str"/>
      <c r="DW89" s="37" t="str"/>
      <c r="DX89" s="37" t="str"/>
      <c r="DY89" s="37" t="str"/>
      <c r="DZ89" s="37" t="str"/>
      <c r="EA89" s="37" t="str"/>
      <c r="EB89" s="37" t="str"/>
      <c r="EC89" s="37" t="str"/>
      <c r="ED89" s="37" t="str"/>
      <c r="EE89" s="37" t="str"/>
      <c r="EF89" s="37" t="str"/>
      <c r="EG89" s="37" t="str"/>
      <c r="EH89" s="37" t="str"/>
      <c r="EI89" s="37" t="str"/>
      <c r="EJ89" s="37" t="str"/>
      <c r="EK89" s="37" t="str"/>
      <c r="EL89" s="37" t="str"/>
      <c r="EM89" s="37" t="str"/>
    </row>
    <row r="90">
      <c r="B90" s="37" t="str"/>
      <c r="C90" s="37" t="str"/>
      <c r="D90" s="37" t="str"/>
      <c r="E90" s="37" t="str"/>
      <c r="F90" s="37" t="str"/>
      <c r="G90" s="37" t="str"/>
      <c r="H90" s="37" t="str"/>
      <c r="I90" s="37" t="str"/>
      <c r="J90" s="37" t="str"/>
      <c r="K90" s="37" t="str"/>
      <c r="L90" s="37" t="str"/>
      <c r="M90" s="37" t="str"/>
      <c r="N90" s="37" t="str"/>
      <c r="O90" s="37" t="str"/>
      <c r="P90" s="37" t="str"/>
      <c r="Q90" s="37" t="str"/>
      <c r="R90" s="37" t="str"/>
      <c r="S90" s="37" t="str"/>
      <c r="T90" s="37" t="str"/>
      <c r="U90" s="37" t="str"/>
      <c r="V90" s="37" t="str"/>
      <c r="W90" s="37" t="str"/>
      <c r="X90" s="37" t="str"/>
      <c r="Y90" s="37" t="str"/>
      <c r="Z90" s="37" t="str"/>
      <c r="AA90" s="37" t="str"/>
      <c r="AB90" s="37" t="str"/>
      <c r="AC90" s="37" t="str"/>
      <c r="AD90" s="37" t="str"/>
      <c r="AE90" s="37" t="str"/>
      <c r="AF90" s="37" t="str"/>
      <c r="AG90" s="37" t="str"/>
      <c r="AH90" s="37" t="str"/>
      <c r="AI90" s="37" t="str"/>
      <c r="AJ90" s="37" t="str"/>
      <c r="AK90" s="37" t="str"/>
      <c r="AL90" s="37" t="str"/>
      <c r="AM90" s="37" t="str"/>
      <c r="AN90" s="37" t="str"/>
      <c r="AO90" s="37" t="str"/>
      <c r="AP90" s="37" t="str"/>
      <c r="AQ90" s="37" t="str"/>
      <c r="AR90" s="37" t="str"/>
      <c r="AS90" s="37" t="str"/>
      <c r="AT90" s="37" t="str"/>
      <c r="AU90" s="37" t="str"/>
      <c r="AV90" s="37" t="str"/>
      <c r="AW90" s="37" t="str"/>
      <c r="AX90" s="37" t="str"/>
      <c r="AY90" s="37" t="str"/>
      <c r="AZ90" s="37" t="str"/>
      <c r="BA90" s="37" t="str"/>
      <c r="BB90" s="37" t="str"/>
      <c r="BC90" s="37" t="str"/>
      <c r="BD90" s="37" t="str"/>
      <c r="BE90" s="37" t="str"/>
      <c r="BF90" s="37" t="str"/>
      <c r="BG90" s="37" t="str"/>
      <c r="BH90" s="37" t="str"/>
      <c r="BI90" s="37" t="str"/>
      <c r="BJ90" s="37" t="str"/>
      <c r="BK90" s="37" t="str"/>
      <c r="BL90" s="37" t="str"/>
      <c r="BM90" s="37" t="str"/>
      <c r="BN90" s="37" t="str"/>
      <c r="BO90" s="37" t="str"/>
      <c r="BP90" s="37" t="str"/>
      <c r="BQ90" s="37" t="str"/>
      <c r="BR90" s="37" t="str"/>
      <c r="BS90" s="37" t="str"/>
      <c r="BT90" s="37" t="str"/>
      <c r="BU90" s="37" t="str"/>
      <c r="BV90" s="37" t="str"/>
      <c r="BW90" s="37" t="str"/>
      <c r="BX90" s="37" t="str"/>
      <c r="BY90" s="37" t="str"/>
      <c r="BZ90" s="37" t="str"/>
      <c r="CA90" s="37" t="str"/>
      <c r="CB90" s="37" t="str"/>
      <c r="CC90" s="37" t="str"/>
      <c r="CD90" s="37" t="str"/>
      <c r="CE90" s="37" t="str"/>
      <c r="CF90" s="37" t="str"/>
      <c r="CG90" s="37" t="str"/>
      <c r="CH90" s="37" t="str"/>
      <c r="CI90" s="37" t="str"/>
      <c r="CJ90" s="37" t="str"/>
      <c r="CK90" s="37" t="str"/>
      <c r="CL90" s="37" t="str"/>
      <c r="CM90" s="37" t="str"/>
      <c r="CN90" s="37" t="str"/>
      <c r="CO90" s="37" t="str"/>
      <c r="CP90" s="37" t="str"/>
      <c r="CQ90" s="37" t="str"/>
      <c r="CR90" s="37" t="str"/>
      <c r="CS90" s="37" t="str"/>
      <c r="CT90" s="37" t="str"/>
      <c r="CU90" s="37" t="str"/>
      <c r="CV90" s="37" t="str"/>
      <c r="CW90" s="37" t="str"/>
      <c r="CX90" s="37" t="str"/>
      <c r="CY90" s="37" t="str"/>
      <c r="CZ90" s="37" t="str"/>
      <c r="DA90" s="37" t="str"/>
      <c r="DB90" s="37" t="str"/>
      <c r="DC90" s="37" t="str"/>
      <c r="DD90" s="37" t="str"/>
      <c r="DE90" s="37" t="str"/>
      <c r="DF90" s="37" t="str"/>
      <c r="DG90" s="37" t="str"/>
      <c r="DH90" s="37" t="str"/>
      <c r="DI90" s="37" t="str"/>
      <c r="DJ90" s="37" t="str"/>
      <c r="DK90" s="37" t="str"/>
      <c r="DL90" s="37" t="str"/>
      <c r="DM90" s="37" t="str"/>
      <c r="DN90" s="37" t="str"/>
      <c r="DO90" s="37" t="str"/>
      <c r="DP90" s="37" t="str"/>
      <c r="DQ90" s="37" t="str"/>
      <c r="DR90" s="37" t="str"/>
      <c r="DS90" s="37" t="str"/>
      <c r="DT90" s="37" t="str"/>
      <c r="DU90" s="37" t="str"/>
      <c r="DV90" s="37" t="str"/>
      <c r="DW90" s="37" t="str"/>
      <c r="DX90" s="37" t="str"/>
      <c r="DY90" s="37" t="str"/>
      <c r="DZ90" s="37" t="str"/>
      <c r="EA90" s="37" t="str"/>
      <c r="EB90" s="37" t="str"/>
      <c r="EC90" s="37" t="str"/>
      <c r="ED90" s="37" t="str"/>
      <c r="EE90" s="37" t="str"/>
      <c r="EF90" s="37" t="str"/>
      <c r="EG90" s="37" t="str"/>
      <c r="EH90" s="37" t="str"/>
      <c r="EI90" s="37" t="str"/>
      <c r="EJ90" s="37" t="str"/>
      <c r="EK90" s="37" t="str"/>
      <c r="EL90" s="37" t="str"/>
      <c r="EM90" s="37" t="str"/>
    </row>
    <row r="91">
      <c r="B91" s="37" t="str"/>
      <c r="C91" s="37" t="str"/>
      <c r="D91" s="37" t="str"/>
      <c r="E91" s="37" t="str"/>
      <c r="F91" s="37" t="str"/>
      <c r="G91" s="37" t="str"/>
      <c r="H91" s="37" t="str"/>
      <c r="I91" s="37" t="str"/>
      <c r="J91" s="37" t="str"/>
      <c r="K91" s="37" t="str"/>
      <c r="L91" s="37" t="str"/>
      <c r="M91" s="37" t="str"/>
      <c r="N91" s="37" t="str"/>
      <c r="O91" s="37" t="str"/>
      <c r="P91" s="37" t="str"/>
      <c r="Q91" s="37" t="str"/>
      <c r="R91" s="37" t="str"/>
      <c r="S91" s="37" t="str"/>
      <c r="T91" s="37" t="str"/>
      <c r="U91" s="37" t="str"/>
      <c r="V91" s="37" t="str"/>
      <c r="W91" s="37" t="str"/>
      <c r="X91" s="37" t="str"/>
      <c r="Y91" s="37" t="str"/>
      <c r="Z91" s="37" t="str"/>
      <c r="AA91" s="37" t="str"/>
      <c r="AB91" s="37" t="str"/>
      <c r="AC91" s="37" t="str"/>
      <c r="AD91" s="37" t="str"/>
      <c r="AE91" s="37" t="str"/>
      <c r="AF91" s="37" t="str"/>
      <c r="AG91" s="37" t="str"/>
      <c r="AH91" s="37" t="str"/>
      <c r="AI91" s="37" t="str"/>
      <c r="AJ91" s="37" t="str"/>
      <c r="AK91" s="37" t="str"/>
      <c r="AL91" s="37" t="str"/>
      <c r="AM91" s="37" t="str"/>
      <c r="AN91" s="37" t="str"/>
      <c r="AO91" s="37" t="str"/>
      <c r="AP91" s="37" t="str"/>
      <c r="AQ91" s="37" t="str"/>
      <c r="AR91" s="37" t="str"/>
      <c r="AS91" s="37" t="str"/>
      <c r="AT91" s="37" t="str"/>
      <c r="AU91" s="37" t="str"/>
      <c r="AV91" s="37" t="str"/>
      <c r="AW91" s="37" t="str"/>
      <c r="AX91" s="37" t="str"/>
      <c r="AY91" s="37" t="str"/>
      <c r="AZ91" s="37" t="str"/>
      <c r="BA91" s="37" t="str"/>
      <c r="BB91" s="37" t="str"/>
      <c r="BC91" s="37" t="str"/>
      <c r="BD91" s="37" t="str"/>
      <c r="BE91" s="37" t="str"/>
      <c r="BF91" s="37" t="str"/>
      <c r="BG91" s="37" t="str"/>
      <c r="BH91" s="37" t="str"/>
      <c r="BI91" s="37" t="str"/>
      <c r="BJ91" s="37" t="str"/>
      <c r="BK91" s="37" t="str"/>
      <c r="BL91" s="37" t="str"/>
      <c r="BM91" s="37" t="str"/>
      <c r="BN91" s="37" t="str"/>
      <c r="BO91" s="37" t="str"/>
      <c r="BP91" s="37" t="str"/>
      <c r="BQ91" s="37" t="str"/>
      <c r="BR91" s="37" t="str"/>
      <c r="BS91" s="37" t="str"/>
      <c r="BT91" s="37" t="str"/>
      <c r="BU91" s="37" t="str"/>
      <c r="BV91" s="37" t="str"/>
      <c r="BW91" s="37" t="str"/>
      <c r="BX91" s="37" t="str"/>
      <c r="BY91" s="37" t="str"/>
      <c r="BZ91" s="37" t="str"/>
      <c r="CA91" s="37" t="str"/>
      <c r="CB91" s="37" t="str"/>
      <c r="CC91" s="37" t="str"/>
      <c r="CD91" s="37" t="str"/>
      <c r="CE91" s="37" t="str"/>
      <c r="CF91" s="37" t="str"/>
      <c r="CG91" s="37" t="str"/>
      <c r="CH91" s="37" t="str"/>
      <c r="CI91" s="37" t="str"/>
      <c r="CJ91" s="37" t="str"/>
      <c r="CK91" s="37" t="str"/>
      <c r="CL91" s="37" t="str"/>
      <c r="CM91" s="37" t="str"/>
      <c r="CN91" s="37" t="str"/>
      <c r="CO91" s="37" t="str"/>
      <c r="CP91" s="37" t="str"/>
      <c r="CQ91" s="37" t="str"/>
      <c r="CR91" s="37" t="str"/>
      <c r="CS91" s="37" t="str"/>
      <c r="CT91" s="37" t="str"/>
      <c r="CU91" s="37" t="str"/>
      <c r="CV91" s="37" t="str"/>
      <c r="CW91" s="37" t="str"/>
      <c r="CX91" s="37" t="str"/>
      <c r="CY91" s="37" t="str"/>
      <c r="CZ91" s="37" t="str"/>
      <c r="DA91" s="37" t="str"/>
      <c r="DB91" s="37" t="str"/>
      <c r="DC91" s="37" t="str"/>
      <c r="DD91" s="37" t="str"/>
      <c r="DE91" s="37" t="str"/>
      <c r="DF91" s="37" t="str"/>
      <c r="DG91" s="37" t="str"/>
      <c r="DH91" s="37" t="str"/>
      <c r="DI91" s="37" t="str"/>
      <c r="DJ91" s="37" t="str"/>
      <c r="DK91" s="37" t="str"/>
      <c r="DL91" s="37" t="str"/>
      <c r="DM91" s="37" t="str"/>
      <c r="DN91" s="37" t="str"/>
      <c r="DO91" s="37" t="str"/>
      <c r="DP91" s="37" t="str"/>
      <c r="DQ91" s="37" t="str"/>
      <c r="DR91" s="37" t="str"/>
      <c r="DS91" s="37" t="str"/>
      <c r="DT91" s="37" t="str"/>
      <c r="DU91" s="37" t="str"/>
      <c r="DV91" s="37" t="str"/>
      <c r="DW91" s="37" t="str"/>
      <c r="DX91" s="37" t="str"/>
      <c r="DY91" s="37" t="str"/>
      <c r="DZ91" s="37" t="str"/>
      <c r="EA91" s="37" t="str"/>
      <c r="EB91" s="37" t="str"/>
      <c r="EC91" s="37" t="str"/>
      <c r="ED91" s="37" t="str"/>
      <c r="EE91" s="37" t="str"/>
      <c r="EF91" s="37" t="str"/>
      <c r="EG91" s="37" t="str"/>
      <c r="EH91" s="37" t="str"/>
      <c r="EI91" s="37" t="str"/>
      <c r="EJ91" s="37" t="str"/>
      <c r="EK91" s="37" t="str"/>
      <c r="EL91" s="37" t="str"/>
      <c r="EM91" s="37" t="str"/>
    </row>
    <row r="92">
      <c r="B92" s="37" t="str"/>
      <c r="C92" s="37" t="str"/>
      <c r="D92" s="37" t="str"/>
      <c r="E92" s="37" t="str"/>
      <c r="F92" s="37" t="str"/>
      <c r="G92" s="37" t="str"/>
      <c r="H92" s="37" t="str"/>
      <c r="I92" s="37" t="str"/>
      <c r="J92" s="37" t="str"/>
      <c r="K92" s="37" t="str"/>
      <c r="L92" s="37" t="str"/>
      <c r="M92" s="37" t="str"/>
      <c r="N92" s="37" t="str"/>
      <c r="O92" s="37" t="str"/>
      <c r="P92" s="37" t="str"/>
      <c r="Q92" s="37" t="str"/>
      <c r="R92" s="37" t="str"/>
      <c r="S92" s="37" t="str"/>
      <c r="T92" s="37" t="str"/>
      <c r="U92" s="37" t="str"/>
      <c r="V92" s="37" t="str"/>
      <c r="W92" s="37" t="str"/>
      <c r="X92" s="37" t="str"/>
      <c r="Y92" s="37" t="str"/>
      <c r="Z92" s="37" t="str"/>
      <c r="AA92" s="37" t="str"/>
      <c r="AB92" s="37" t="str"/>
      <c r="AC92" s="37" t="str"/>
      <c r="AD92" s="37" t="str"/>
      <c r="AE92" s="37" t="str"/>
      <c r="AF92" s="37" t="str"/>
      <c r="AG92" s="37" t="str"/>
      <c r="AH92" s="37" t="str"/>
      <c r="AI92" s="37" t="str"/>
      <c r="AJ92" s="37" t="str"/>
      <c r="AK92" s="37" t="str"/>
      <c r="AL92" s="37" t="str"/>
      <c r="AM92" s="37" t="str"/>
      <c r="AN92" s="37" t="str"/>
      <c r="AO92" s="37" t="str"/>
      <c r="AP92" s="37" t="str"/>
      <c r="AQ92" s="37" t="str"/>
      <c r="AR92" s="37" t="str"/>
      <c r="AS92" s="37" t="str"/>
      <c r="AT92" s="37" t="str"/>
      <c r="AU92" s="37" t="str"/>
      <c r="AV92" s="37" t="str"/>
      <c r="AW92" s="37" t="str"/>
      <c r="AX92" s="37" t="str"/>
      <c r="AY92" s="37" t="str"/>
      <c r="AZ92" s="37" t="str"/>
      <c r="BA92" s="37" t="str"/>
      <c r="BB92" s="37" t="str"/>
      <c r="BC92" s="37" t="str"/>
      <c r="BD92" s="37" t="str"/>
      <c r="BE92" s="37" t="str"/>
      <c r="BF92" s="37" t="str"/>
      <c r="BG92" s="37" t="str"/>
      <c r="BH92" s="37" t="str"/>
      <c r="BI92" s="37" t="str"/>
      <c r="BJ92" s="37" t="str"/>
      <c r="BK92" s="37" t="str"/>
      <c r="BL92" s="37" t="str"/>
      <c r="BM92" s="37" t="str"/>
      <c r="BN92" s="37" t="str"/>
      <c r="BO92" s="37" t="str"/>
      <c r="BP92" s="37" t="str"/>
      <c r="BQ92" s="37" t="str"/>
      <c r="BR92" s="37" t="str"/>
      <c r="BS92" s="37" t="str"/>
      <c r="BT92" s="37" t="str"/>
      <c r="BU92" s="37" t="str"/>
      <c r="BV92" s="37" t="str"/>
      <c r="BW92" s="37" t="str"/>
      <c r="BX92" s="37" t="str"/>
      <c r="BY92" s="37" t="str"/>
      <c r="BZ92" s="37" t="str"/>
      <c r="CA92" s="37" t="str"/>
      <c r="CB92" s="37" t="str"/>
      <c r="CC92" s="37" t="str"/>
      <c r="CD92" s="37" t="str"/>
      <c r="CE92" s="37" t="str"/>
      <c r="CF92" s="37" t="str"/>
      <c r="CG92" s="37" t="str"/>
      <c r="CH92" s="37" t="str"/>
      <c r="CI92" s="37" t="str"/>
      <c r="CJ92" s="37" t="str"/>
      <c r="CK92" s="37" t="str"/>
      <c r="CL92" s="37" t="str"/>
      <c r="CM92" s="37" t="str"/>
      <c r="CN92" s="37" t="str"/>
      <c r="CO92" s="37" t="str"/>
      <c r="CP92" s="37" t="str"/>
      <c r="CQ92" s="37" t="str"/>
      <c r="CR92" s="37" t="str"/>
      <c r="CS92" s="37" t="str"/>
      <c r="CT92" s="37" t="str"/>
      <c r="CU92" s="37" t="str"/>
      <c r="CV92" s="37" t="str"/>
      <c r="CW92" s="37" t="str"/>
      <c r="CX92" s="37" t="str"/>
      <c r="CY92" s="37" t="str"/>
      <c r="CZ92" s="37" t="str"/>
      <c r="DA92" s="37" t="str"/>
      <c r="DB92" s="37" t="str"/>
      <c r="DC92" s="37" t="str"/>
      <c r="DD92" s="37" t="str"/>
      <c r="DE92" s="37" t="str"/>
      <c r="DF92" s="37" t="str"/>
      <c r="DG92" s="37" t="str"/>
      <c r="DH92" s="37" t="str"/>
      <c r="DI92" s="37" t="str"/>
      <c r="DJ92" s="37" t="str"/>
      <c r="DK92" s="37" t="str"/>
      <c r="DL92" s="37" t="str"/>
      <c r="DM92" s="37" t="str"/>
      <c r="DN92" s="37" t="str"/>
      <c r="DO92" s="37" t="str"/>
      <c r="DP92" s="37" t="str"/>
      <c r="DQ92" s="37" t="str"/>
      <c r="DR92" s="37" t="str"/>
      <c r="DS92" s="37" t="str"/>
      <c r="DT92" s="37" t="str"/>
      <c r="DU92" s="37" t="str"/>
      <c r="DV92" s="37" t="str"/>
      <c r="DW92" s="37" t="str"/>
      <c r="DX92" s="37" t="str"/>
      <c r="DY92" s="37" t="str"/>
      <c r="DZ92" s="37" t="str"/>
      <c r="EA92" s="37" t="str"/>
      <c r="EB92" s="37" t="str"/>
      <c r="EC92" s="37" t="str"/>
      <c r="ED92" s="37" t="str"/>
      <c r="EE92" s="37" t="str"/>
      <c r="EF92" s="37" t="str"/>
      <c r="EG92" s="37" t="str"/>
      <c r="EH92" s="37" t="str"/>
      <c r="EI92" s="37" t="str"/>
      <c r="EJ92" s="37" t="str"/>
      <c r="EK92" s="37" t="str"/>
      <c r="EL92" s="37" t="str"/>
      <c r="EM92" s="37" t="str"/>
    </row>
    <row r="93">
      <c r="B93" s="37" t="str"/>
      <c r="C93" s="37" t="str"/>
      <c r="D93" s="37" t="str"/>
      <c r="E93" s="37" t="str"/>
      <c r="F93" s="37" t="str"/>
      <c r="G93" s="37" t="str"/>
      <c r="H93" s="37" t="str"/>
      <c r="I93" s="37" t="str"/>
      <c r="J93" s="37" t="str"/>
      <c r="K93" s="37" t="str"/>
      <c r="L93" s="37" t="str"/>
      <c r="M93" s="37" t="str"/>
      <c r="N93" s="37" t="str"/>
      <c r="O93" s="37" t="str"/>
      <c r="P93" s="37" t="str"/>
      <c r="Q93" s="37" t="str"/>
      <c r="R93" s="37" t="str"/>
      <c r="S93" s="37" t="str"/>
      <c r="T93" s="37" t="str"/>
      <c r="U93" s="37" t="str"/>
      <c r="V93" s="37" t="str"/>
      <c r="W93" s="37" t="str"/>
      <c r="X93" s="37" t="str"/>
      <c r="Y93" s="37" t="str"/>
      <c r="Z93" s="37" t="str"/>
      <c r="AA93" s="37" t="str"/>
      <c r="AB93" s="37" t="str"/>
      <c r="AC93" s="37" t="str"/>
      <c r="AD93" s="37" t="str"/>
      <c r="AE93" s="37" t="str"/>
      <c r="AF93" s="37" t="str"/>
      <c r="AG93" s="37" t="str"/>
      <c r="AH93" s="37" t="str"/>
      <c r="AI93" s="37" t="str"/>
      <c r="AJ93" s="37" t="str"/>
      <c r="AK93" s="37" t="str"/>
      <c r="AL93" s="37" t="str"/>
      <c r="AM93" s="37" t="str"/>
      <c r="AN93" s="37" t="str"/>
      <c r="AO93" s="37" t="str"/>
      <c r="AP93" s="37" t="str"/>
      <c r="AQ93" s="37" t="str"/>
      <c r="AR93" s="37" t="str"/>
      <c r="AS93" s="37" t="str"/>
      <c r="AT93" s="37" t="str"/>
      <c r="AU93" s="37" t="str"/>
      <c r="AV93" s="37" t="str"/>
      <c r="AW93" s="37" t="str"/>
      <c r="AX93" s="37" t="str"/>
      <c r="AY93" s="37" t="str"/>
      <c r="AZ93" s="37" t="str"/>
      <c r="BA93" s="37" t="str"/>
      <c r="BB93" s="37" t="str"/>
      <c r="BC93" s="37" t="str"/>
      <c r="BD93" s="37" t="str"/>
      <c r="BE93" s="37" t="str"/>
      <c r="BF93" s="37" t="str"/>
      <c r="BG93" s="37" t="str"/>
      <c r="BH93" s="37" t="str"/>
      <c r="BI93" s="37" t="str"/>
      <c r="BJ93" s="37" t="str"/>
      <c r="BK93" s="37" t="str"/>
      <c r="BL93" s="37" t="str"/>
      <c r="BM93" s="37" t="str"/>
      <c r="BN93" s="37" t="str"/>
      <c r="BO93" s="37" t="str"/>
      <c r="BP93" s="37" t="str"/>
      <c r="BQ93" s="37" t="str"/>
      <c r="BR93" s="37" t="str"/>
      <c r="BS93" s="37" t="str"/>
      <c r="BT93" s="37" t="str"/>
      <c r="BU93" s="37" t="str"/>
      <c r="BV93" s="37" t="str"/>
      <c r="BW93" s="37" t="str"/>
      <c r="BX93" s="37" t="str"/>
      <c r="BY93" s="37" t="str"/>
      <c r="BZ93" s="37" t="str"/>
      <c r="CA93" s="37" t="str"/>
      <c r="CB93" s="37" t="str"/>
      <c r="CC93" s="37" t="str"/>
      <c r="CD93" s="37" t="str"/>
      <c r="CE93" s="37" t="str"/>
      <c r="CF93" s="37" t="str"/>
      <c r="CG93" s="37" t="str"/>
      <c r="CH93" s="37" t="str"/>
      <c r="CI93" s="37" t="str"/>
      <c r="CJ93" s="37" t="str"/>
      <c r="CK93" s="37" t="str"/>
      <c r="CL93" s="37" t="str"/>
      <c r="CM93" s="37" t="str"/>
      <c r="CN93" s="37" t="str"/>
      <c r="CO93" s="37" t="str"/>
      <c r="CP93" s="37" t="str"/>
      <c r="CQ93" s="37" t="str"/>
      <c r="CR93" s="37" t="str"/>
      <c r="CS93" s="37" t="str"/>
      <c r="CT93" s="37" t="str"/>
      <c r="CU93" s="37" t="str"/>
      <c r="CV93" s="37" t="str"/>
      <c r="CW93" s="37" t="str"/>
      <c r="CX93" s="37" t="str"/>
      <c r="CY93" s="37" t="str"/>
      <c r="CZ93" s="37" t="str"/>
      <c r="DA93" s="37" t="str"/>
      <c r="DB93" s="37" t="str"/>
      <c r="DC93" s="37" t="str"/>
      <c r="DD93" s="37" t="str"/>
      <c r="DE93" s="37" t="str"/>
      <c r="DF93" s="37" t="str"/>
      <c r="DG93" s="37" t="str"/>
      <c r="DH93" s="37" t="str"/>
      <c r="DI93" s="37" t="str"/>
      <c r="DJ93" s="37" t="str"/>
      <c r="DK93" s="37" t="str"/>
      <c r="DL93" s="37" t="str"/>
      <c r="DM93" s="37" t="str"/>
      <c r="DN93" s="37" t="str"/>
      <c r="DO93" s="37" t="str"/>
      <c r="DP93" s="37" t="str"/>
      <c r="DQ93" s="37" t="str"/>
      <c r="DR93" s="37" t="str"/>
      <c r="DS93" s="37" t="str"/>
      <c r="DT93" s="37" t="str"/>
      <c r="DU93" s="37" t="str"/>
      <c r="DV93" s="37" t="str"/>
      <c r="DW93" s="37" t="str"/>
      <c r="DX93" s="37" t="str"/>
      <c r="DY93" s="37" t="str"/>
      <c r="DZ93" s="37" t="str"/>
      <c r="EA93" s="37" t="str"/>
      <c r="EB93" s="37" t="str"/>
      <c r="EC93" s="37" t="str"/>
      <c r="ED93" s="37" t="str"/>
      <c r="EE93" s="37" t="str"/>
      <c r="EF93" s="37" t="str"/>
      <c r="EG93" s="37" t="str"/>
      <c r="EH93" s="37" t="str"/>
      <c r="EI93" s="37" t="str"/>
      <c r="EJ93" s="37" t="str"/>
      <c r="EK93" s="37" t="str"/>
      <c r="EL93" s="37" t="str"/>
      <c r="EM93" s="37" t="str"/>
    </row>
    <row r="94">
      <c r="B94" s="37" t="str"/>
      <c r="C94" s="37" t="str"/>
      <c r="D94" s="37" t="str"/>
      <c r="E94" s="37" t="str"/>
      <c r="F94" s="37" t="str"/>
      <c r="G94" s="37" t="str"/>
      <c r="H94" s="37" t="str"/>
      <c r="I94" s="37" t="str"/>
      <c r="J94" s="37" t="str"/>
      <c r="K94" s="37" t="str"/>
      <c r="L94" s="37" t="str"/>
      <c r="M94" s="37" t="str"/>
      <c r="N94" s="37" t="str"/>
      <c r="O94" s="37" t="str"/>
      <c r="P94" s="37" t="str"/>
      <c r="Q94" s="37" t="str"/>
      <c r="R94" s="37" t="str"/>
      <c r="S94" s="37" t="str"/>
      <c r="T94" s="37" t="str"/>
      <c r="U94" s="37" t="str"/>
      <c r="V94" s="37" t="str"/>
      <c r="W94" s="37" t="str"/>
      <c r="X94" s="37" t="str"/>
      <c r="Y94" s="37" t="str"/>
      <c r="Z94" s="37" t="str"/>
      <c r="AA94" s="37" t="str"/>
      <c r="AB94" s="37" t="str"/>
      <c r="AC94" s="37" t="str"/>
      <c r="AD94" s="37" t="str"/>
      <c r="AE94" s="37" t="str"/>
      <c r="AF94" s="37" t="str"/>
      <c r="AG94" s="37" t="str"/>
      <c r="AH94" s="37" t="str"/>
      <c r="AI94" s="37" t="str"/>
      <c r="AJ94" s="37" t="str"/>
      <c r="AK94" s="37" t="str"/>
      <c r="AL94" s="37" t="str"/>
      <c r="AM94" s="37" t="str"/>
      <c r="AN94" s="37" t="str"/>
      <c r="AO94" s="37" t="str"/>
      <c r="AP94" s="37" t="str"/>
      <c r="AQ94" s="37" t="str"/>
      <c r="AR94" s="37" t="str"/>
      <c r="AS94" s="37" t="str"/>
      <c r="AT94" s="37" t="str"/>
      <c r="AU94" s="37" t="str"/>
      <c r="AV94" s="37" t="str"/>
      <c r="AW94" s="37" t="str"/>
      <c r="AX94" s="37" t="str"/>
      <c r="AY94" s="37" t="str"/>
      <c r="AZ94" s="37" t="str"/>
      <c r="BA94" s="37" t="str"/>
      <c r="BB94" s="37" t="str"/>
      <c r="BC94" s="37" t="str"/>
      <c r="BD94" s="37" t="str"/>
      <c r="BE94" s="37" t="str"/>
      <c r="BF94" s="37" t="str"/>
      <c r="BG94" s="37" t="str"/>
      <c r="BH94" s="37" t="str"/>
      <c r="BI94" s="37" t="str"/>
      <c r="BJ94" s="37" t="str"/>
      <c r="BK94" s="37" t="str"/>
      <c r="BL94" s="37" t="str"/>
      <c r="BM94" s="37" t="str"/>
      <c r="BN94" s="37" t="str"/>
      <c r="BO94" s="37" t="str"/>
      <c r="BP94" s="37" t="str"/>
      <c r="BQ94" s="37" t="str"/>
      <c r="BR94" s="37" t="str"/>
      <c r="BS94" s="37" t="str"/>
      <c r="BT94" s="37" t="str"/>
      <c r="BU94" s="37" t="str"/>
      <c r="BV94" s="37" t="str"/>
      <c r="BW94" s="37" t="str"/>
      <c r="BX94" s="37" t="str"/>
      <c r="BY94" s="37" t="str"/>
      <c r="BZ94" s="37" t="str"/>
      <c r="CA94" s="37" t="str"/>
      <c r="CB94" s="37" t="str"/>
      <c r="CC94" s="37" t="str"/>
      <c r="CD94" s="37" t="str"/>
      <c r="CE94" s="37" t="str"/>
      <c r="CF94" s="37" t="str"/>
      <c r="CG94" s="37" t="str"/>
      <c r="CH94" s="37" t="str"/>
      <c r="CI94" s="37" t="str"/>
      <c r="CJ94" s="37" t="str"/>
      <c r="CK94" s="37" t="str"/>
      <c r="CL94" s="37" t="str"/>
      <c r="CM94" s="37" t="str"/>
      <c r="CN94" s="37" t="str"/>
      <c r="CO94" s="37" t="str"/>
      <c r="CP94" s="37" t="str"/>
      <c r="CQ94" s="37" t="str"/>
      <c r="CR94" s="37" t="str"/>
      <c r="CS94" s="37" t="str"/>
      <c r="CT94" s="37" t="str"/>
      <c r="CU94" s="37" t="str"/>
      <c r="CV94" s="37" t="str"/>
      <c r="CW94" s="37" t="str"/>
      <c r="CX94" s="37" t="str"/>
      <c r="CY94" s="37" t="str"/>
      <c r="CZ94" s="37" t="str"/>
      <c r="DA94" s="37" t="str"/>
      <c r="DB94" s="37" t="str"/>
      <c r="DC94" s="37" t="str"/>
      <c r="DD94" s="37" t="str"/>
      <c r="DE94" s="37" t="str"/>
      <c r="DF94" s="37" t="str"/>
      <c r="DG94" s="37" t="str"/>
      <c r="DH94" s="37" t="str"/>
      <c r="DI94" s="37" t="str"/>
      <c r="DJ94" s="37" t="str"/>
      <c r="DK94" s="37" t="str"/>
      <c r="DL94" s="37" t="str"/>
      <c r="DM94" s="37" t="str"/>
      <c r="DN94" s="37" t="str"/>
      <c r="DO94" s="37" t="str"/>
      <c r="DP94" s="37" t="str"/>
      <c r="DQ94" s="37" t="str"/>
      <c r="DR94" s="37" t="str"/>
      <c r="DS94" s="37" t="str"/>
      <c r="DT94" s="37" t="str"/>
      <c r="DU94" s="37" t="str"/>
      <c r="DV94" s="37" t="str"/>
      <c r="DW94" s="37" t="str"/>
      <c r="DX94" s="37" t="str"/>
      <c r="DY94" s="37" t="str"/>
      <c r="DZ94" s="37" t="str"/>
      <c r="EA94" s="37" t="str"/>
      <c r="EB94" s="37" t="str"/>
      <c r="EC94" s="37" t="str"/>
      <c r="ED94" s="37" t="str"/>
      <c r="EE94" s="37" t="str"/>
      <c r="EF94" s="37" t="str"/>
      <c r="EG94" s="37" t="str"/>
      <c r="EH94" s="37" t="str"/>
      <c r="EI94" s="37" t="str"/>
      <c r="EJ94" s="37" t="str"/>
      <c r="EK94" s="37" t="str"/>
      <c r="EL94" s="37" t="str"/>
      <c r="EM94" s="37" t="str"/>
    </row>
    <row r="95">
      <c r="B95" s="37" t="str"/>
      <c r="C95" s="37" t="str"/>
      <c r="D95" s="37" t="str"/>
      <c r="E95" s="37" t="str"/>
      <c r="F95" s="37" t="str"/>
      <c r="G95" s="37" t="str"/>
      <c r="H95" s="37" t="str"/>
      <c r="I95" s="37" t="str"/>
      <c r="J95" s="37" t="str"/>
      <c r="K95" s="37" t="str"/>
      <c r="L95" s="37" t="str"/>
      <c r="M95" s="37" t="str"/>
      <c r="N95" s="37" t="str"/>
      <c r="O95" s="37" t="str"/>
      <c r="P95" s="37" t="str"/>
      <c r="Q95" s="37" t="str"/>
      <c r="R95" s="37" t="str"/>
      <c r="S95" s="37" t="str"/>
      <c r="T95" s="37" t="str"/>
      <c r="U95" s="37" t="str"/>
      <c r="V95" s="37" t="str"/>
      <c r="W95" s="37" t="str"/>
      <c r="X95" s="37" t="str"/>
      <c r="Y95" s="37" t="str"/>
      <c r="Z95" s="37" t="str"/>
      <c r="AA95" s="37" t="str"/>
      <c r="AB95" s="37" t="str"/>
      <c r="AC95" s="37" t="str"/>
      <c r="AD95" s="37" t="str"/>
      <c r="AE95" s="37" t="str"/>
      <c r="AF95" s="37" t="str"/>
      <c r="AG95" s="37" t="str"/>
      <c r="AH95" s="37" t="str"/>
      <c r="AI95" s="37" t="str"/>
      <c r="AJ95" s="37" t="str"/>
      <c r="AK95" s="37" t="str"/>
      <c r="AL95" s="37" t="str"/>
      <c r="AM95" s="37" t="str"/>
      <c r="AN95" s="37" t="str"/>
      <c r="AO95" s="37" t="str"/>
      <c r="AP95" s="37" t="str"/>
      <c r="AQ95" s="37" t="str"/>
      <c r="AR95" s="37" t="str"/>
      <c r="AS95" s="37" t="str"/>
      <c r="AT95" s="37" t="str"/>
      <c r="AU95" s="37" t="str"/>
      <c r="AV95" s="37" t="str"/>
      <c r="AW95" s="37" t="str"/>
      <c r="AX95" s="37" t="str"/>
      <c r="AY95" s="37" t="str"/>
      <c r="AZ95" s="37" t="str"/>
      <c r="BA95" s="37" t="str"/>
      <c r="BB95" s="37" t="str"/>
      <c r="BC95" s="37" t="str"/>
      <c r="BD95" s="37" t="str"/>
      <c r="BE95" s="37" t="str"/>
      <c r="BF95" s="37" t="str"/>
      <c r="BG95" s="37" t="str"/>
      <c r="BH95" s="37" t="str"/>
      <c r="BI95" s="37" t="str"/>
      <c r="BJ95" s="37" t="str"/>
      <c r="BK95" s="37" t="str"/>
      <c r="BL95" s="37" t="str"/>
      <c r="BM95" s="37" t="str"/>
      <c r="BN95" s="37" t="str"/>
      <c r="BO95" s="37" t="str"/>
      <c r="BP95" s="37" t="str"/>
      <c r="BQ95" s="37" t="str"/>
      <c r="BR95" s="37" t="str"/>
      <c r="BS95" s="37" t="str"/>
      <c r="BT95" s="37" t="str"/>
      <c r="BU95" s="37" t="str"/>
      <c r="BV95" s="37" t="str"/>
      <c r="BW95" s="37" t="str"/>
      <c r="BX95" s="37" t="str"/>
      <c r="BY95" s="37" t="str"/>
      <c r="BZ95" s="37" t="str"/>
      <c r="CA95" s="37" t="str"/>
      <c r="CB95" s="37" t="str"/>
      <c r="CC95" s="37" t="str"/>
      <c r="CD95" s="37" t="str"/>
      <c r="CE95" s="37" t="str"/>
      <c r="CF95" s="37" t="str"/>
      <c r="CG95" s="37" t="str"/>
      <c r="CH95" s="37" t="str"/>
      <c r="CI95" s="37" t="str"/>
      <c r="CJ95" s="37" t="str"/>
      <c r="CK95" s="37" t="str"/>
      <c r="CL95" s="37" t="str"/>
      <c r="CM95" s="37" t="str"/>
      <c r="CN95" s="37" t="str"/>
      <c r="CO95" s="37" t="str"/>
      <c r="CP95" s="37" t="str"/>
      <c r="CQ95" s="37" t="str"/>
      <c r="CR95" s="37" t="str"/>
      <c r="CS95" s="37" t="str"/>
      <c r="CT95" s="37" t="str"/>
      <c r="CU95" s="37" t="str"/>
      <c r="CV95" s="37" t="str"/>
      <c r="CW95" s="37" t="str"/>
      <c r="CX95" s="37" t="str"/>
      <c r="CY95" s="37" t="str"/>
      <c r="CZ95" s="37" t="str"/>
      <c r="DA95" s="37" t="str"/>
      <c r="DB95" s="37" t="str"/>
      <c r="DC95" s="37" t="str"/>
      <c r="DD95" s="37" t="str"/>
      <c r="DE95" s="37" t="str"/>
      <c r="DF95" s="37" t="str"/>
      <c r="DG95" s="37" t="str"/>
      <c r="DH95" s="37" t="str"/>
      <c r="DI95" s="37" t="str"/>
      <c r="DJ95" s="37" t="str"/>
      <c r="DK95" s="37" t="str"/>
      <c r="DL95" s="37" t="str"/>
      <c r="DM95" s="37" t="str"/>
      <c r="DN95" s="37" t="str"/>
      <c r="DO95" s="37" t="str"/>
      <c r="DP95" s="37" t="str"/>
      <c r="DQ95" s="37" t="str"/>
      <c r="DR95" s="37" t="str"/>
      <c r="DS95" s="37" t="str"/>
      <c r="DT95" s="37" t="str"/>
      <c r="DU95" s="37" t="str"/>
      <c r="DV95" s="37" t="str"/>
      <c r="DW95" s="37" t="str"/>
      <c r="DX95" s="37" t="str"/>
      <c r="DY95" s="37" t="str"/>
      <c r="DZ95" s="37" t="str"/>
      <c r="EA95" s="37" t="str"/>
      <c r="EB95" s="37" t="str"/>
      <c r="EC95" s="37" t="str"/>
      <c r="ED95" s="37" t="str"/>
      <c r="EE95" s="37" t="str"/>
      <c r="EF95" s="37" t="str"/>
      <c r="EG95" s="37" t="str"/>
      <c r="EH95" s="37" t="str"/>
      <c r="EI95" s="37" t="str"/>
      <c r="EJ95" s="37" t="str"/>
      <c r="EK95" s="37" t="str"/>
      <c r="EL95" s="37" t="str"/>
      <c r="EM95" s="37" t="str"/>
    </row>
    <row r="96">
      <c r="B96" s="37" t="str"/>
      <c r="C96" s="37" t="str"/>
      <c r="D96" s="37" t="str"/>
      <c r="E96" s="37" t="str"/>
      <c r="F96" s="37" t="str"/>
      <c r="G96" s="37" t="str"/>
      <c r="H96" s="37" t="str"/>
      <c r="I96" s="37" t="str"/>
      <c r="J96" s="37" t="str"/>
      <c r="K96" s="37" t="str"/>
      <c r="L96" s="37" t="str"/>
      <c r="M96" s="37" t="str"/>
      <c r="N96" s="37" t="str"/>
      <c r="O96" s="37" t="str"/>
      <c r="P96" s="37" t="str"/>
      <c r="Q96" s="37" t="str"/>
      <c r="R96" s="37" t="str"/>
      <c r="S96" s="37" t="str"/>
      <c r="T96" s="37" t="str"/>
      <c r="U96" s="37" t="str"/>
      <c r="V96" s="37" t="str"/>
      <c r="W96" s="37" t="str"/>
      <c r="X96" s="37" t="str"/>
      <c r="Y96" s="37" t="str"/>
      <c r="Z96" s="37" t="str"/>
      <c r="AA96" s="37" t="str"/>
      <c r="AB96" s="37" t="str"/>
      <c r="AC96" s="37" t="str"/>
      <c r="AD96" s="37" t="str"/>
      <c r="AE96" s="37" t="str"/>
      <c r="AF96" s="37" t="str"/>
      <c r="AG96" s="37" t="str"/>
      <c r="AH96" s="37" t="str"/>
      <c r="AI96" s="37" t="str"/>
      <c r="AJ96" s="37" t="str"/>
      <c r="AK96" s="37" t="str"/>
      <c r="AL96" s="37" t="str"/>
      <c r="AM96" s="37" t="str"/>
      <c r="AN96" s="37" t="str"/>
      <c r="AO96" s="37" t="str"/>
      <c r="AP96" s="37" t="str"/>
      <c r="AQ96" s="37" t="str"/>
      <c r="AR96" s="37" t="str"/>
      <c r="AS96" s="37" t="str"/>
      <c r="AT96" s="37" t="str"/>
      <c r="AU96" s="37" t="str"/>
      <c r="AV96" s="37" t="str"/>
      <c r="AW96" s="37" t="str"/>
      <c r="AX96" s="37" t="str"/>
      <c r="AY96" s="37" t="str"/>
      <c r="AZ96" s="37" t="str"/>
      <c r="BA96" s="37" t="str"/>
      <c r="BB96" s="37" t="str"/>
      <c r="BC96" s="37" t="str"/>
      <c r="BD96" s="37" t="str"/>
      <c r="BE96" s="37" t="str"/>
      <c r="BF96" s="37" t="str"/>
      <c r="BG96" s="37" t="str"/>
      <c r="BH96" s="37" t="str"/>
      <c r="BI96" s="37" t="str"/>
      <c r="BJ96" s="37" t="str"/>
      <c r="BK96" s="37" t="str"/>
      <c r="BL96" s="37" t="str"/>
      <c r="BM96" s="37" t="str"/>
      <c r="BN96" s="37" t="str"/>
      <c r="BO96" s="37" t="str"/>
      <c r="BP96" s="37" t="str"/>
      <c r="BQ96" s="37" t="str"/>
      <c r="BR96" s="37" t="str"/>
      <c r="BS96" s="37" t="str"/>
      <c r="BT96" s="37" t="str"/>
      <c r="BU96" s="37" t="str"/>
      <c r="BV96" s="37" t="str"/>
      <c r="BW96" s="37" t="str"/>
      <c r="BX96" s="37" t="str"/>
      <c r="BY96" s="37" t="str"/>
      <c r="BZ96" s="37" t="str"/>
      <c r="CA96" s="37" t="str"/>
      <c r="CB96" s="37" t="str"/>
      <c r="CC96" s="37" t="str"/>
      <c r="CD96" s="37" t="str"/>
      <c r="CE96" s="37" t="str"/>
      <c r="CF96" s="37" t="str"/>
      <c r="CG96" s="37" t="str"/>
      <c r="CH96" s="37" t="str"/>
      <c r="CI96" s="37" t="str"/>
      <c r="CJ96" s="37" t="str"/>
      <c r="CK96" s="37" t="str"/>
      <c r="CL96" s="37" t="str"/>
      <c r="CM96" s="37" t="str"/>
      <c r="CN96" s="37" t="str"/>
      <c r="CO96" s="37" t="str"/>
      <c r="CP96" s="37" t="str"/>
      <c r="CQ96" s="37" t="str"/>
      <c r="CR96" s="37" t="str"/>
      <c r="CS96" s="37" t="str"/>
      <c r="CT96" s="37" t="str"/>
      <c r="CU96" s="37" t="str"/>
      <c r="CV96" s="37" t="str"/>
      <c r="CW96" s="37" t="str"/>
      <c r="CX96" s="37" t="str"/>
      <c r="CY96" s="37" t="str"/>
      <c r="CZ96" s="37" t="str"/>
      <c r="DA96" s="37" t="str"/>
      <c r="DB96" s="37" t="str"/>
      <c r="DC96" s="37" t="str"/>
      <c r="DD96" s="37" t="str"/>
      <c r="DE96" s="37" t="str"/>
      <c r="DF96" s="37" t="str"/>
      <c r="DG96" s="37" t="str"/>
      <c r="DH96" s="37" t="str"/>
      <c r="DI96" s="37" t="str"/>
      <c r="DJ96" s="37" t="str"/>
      <c r="DK96" s="37" t="str"/>
      <c r="DL96" s="37" t="str"/>
      <c r="DM96" s="37" t="str"/>
      <c r="DN96" s="37" t="str"/>
      <c r="DO96" s="37" t="str"/>
      <c r="DP96" s="37" t="str"/>
      <c r="DQ96" s="37" t="str"/>
      <c r="DR96" s="37" t="str"/>
      <c r="DS96" s="37" t="str"/>
      <c r="DT96" s="37" t="str"/>
      <c r="DU96" s="37" t="str"/>
      <c r="DV96" s="37" t="str"/>
      <c r="DW96" s="37" t="str"/>
      <c r="DX96" s="37" t="str"/>
      <c r="DY96" s="37" t="str"/>
      <c r="DZ96" s="37" t="str"/>
      <c r="EA96" s="37" t="str"/>
      <c r="EB96" s="37" t="str"/>
      <c r="EC96" s="37" t="str"/>
      <c r="ED96" s="37" t="str"/>
      <c r="EE96" s="37" t="str"/>
      <c r="EF96" s="37" t="str"/>
      <c r="EG96" s="37" t="str"/>
      <c r="EH96" s="37" t="str"/>
      <c r="EI96" s="37" t="str"/>
      <c r="EJ96" s="37" t="str"/>
      <c r="EK96" s="37" t="str"/>
      <c r="EL96" s="37" t="str"/>
      <c r="EM96" s="37" t="str"/>
    </row>
    <row r="97">
      <c r="B97" s="37" t="str"/>
      <c r="C97" s="37" t="str"/>
      <c r="D97" s="37" t="str"/>
      <c r="E97" s="37" t="str"/>
      <c r="F97" s="37" t="str"/>
      <c r="G97" s="37" t="str"/>
      <c r="H97" s="37" t="str"/>
      <c r="I97" s="37" t="str"/>
      <c r="J97" s="37" t="str"/>
      <c r="K97" s="37" t="str"/>
      <c r="L97" s="37" t="str"/>
      <c r="M97" s="37" t="str"/>
      <c r="N97" s="37" t="str"/>
      <c r="O97" s="37" t="str"/>
      <c r="P97" s="37" t="str"/>
      <c r="Q97" s="37" t="str"/>
      <c r="R97" s="37" t="str"/>
      <c r="S97" s="37" t="str"/>
      <c r="T97" s="37" t="str"/>
      <c r="U97" s="37" t="str"/>
      <c r="V97" s="37" t="str"/>
      <c r="W97" s="37" t="str"/>
      <c r="X97" s="37" t="str"/>
      <c r="Y97" s="37" t="str"/>
      <c r="Z97" s="37" t="str"/>
      <c r="AA97" s="37" t="str"/>
      <c r="AB97" s="37" t="str"/>
      <c r="AC97" s="37" t="str"/>
      <c r="AD97" s="37" t="str"/>
      <c r="AE97" s="37" t="str"/>
      <c r="AF97" s="37" t="str"/>
      <c r="AG97" s="37" t="str"/>
      <c r="AH97" s="37" t="str"/>
      <c r="AI97" s="37" t="str"/>
      <c r="AJ97" s="37" t="str"/>
      <c r="AK97" s="37" t="str"/>
      <c r="AL97" s="37" t="str"/>
      <c r="AM97" s="37" t="str"/>
      <c r="AN97" s="37" t="str"/>
      <c r="AO97" s="37" t="str"/>
      <c r="AP97" s="37" t="str"/>
      <c r="AQ97" s="37" t="str"/>
      <c r="AR97" s="37" t="str"/>
      <c r="AS97" s="37" t="str"/>
      <c r="AT97" s="37" t="str"/>
      <c r="AU97" s="37" t="str"/>
      <c r="AV97" s="37" t="str"/>
      <c r="AW97" s="37" t="str"/>
      <c r="AX97" s="37" t="str"/>
      <c r="AY97" s="37" t="str"/>
      <c r="AZ97" s="37" t="str"/>
      <c r="BA97" s="37" t="str"/>
      <c r="BB97" s="37" t="str"/>
      <c r="BC97" s="37" t="str"/>
      <c r="BD97" s="37" t="str"/>
      <c r="BE97" s="37" t="str"/>
      <c r="BF97" s="37" t="str"/>
      <c r="BG97" s="37" t="str"/>
      <c r="BH97" s="37" t="str"/>
      <c r="BI97" s="37" t="str"/>
      <c r="BJ97" s="37" t="str"/>
      <c r="BK97" s="37" t="str"/>
      <c r="BL97" s="37" t="str"/>
      <c r="BM97" s="37" t="str"/>
      <c r="BN97" s="37" t="str"/>
      <c r="BO97" s="37" t="str"/>
      <c r="BP97" s="37" t="str"/>
      <c r="BQ97" s="37" t="str"/>
      <c r="BR97" s="37" t="str"/>
      <c r="BS97" s="37" t="str"/>
      <c r="BT97" s="37" t="str"/>
      <c r="BU97" s="37" t="str"/>
      <c r="BV97" s="37" t="str"/>
      <c r="BW97" s="37" t="str"/>
      <c r="BX97" s="37" t="str"/>
      <c r="BY97" s="37" t="str"/>
      <c r="BZ97" s="37" t="str"/>
      <c r="CA97" s="37" t="str"/>
      <c r="CB97" s="37" t="str"/>
      <c r="CC97" s="37" t="str"/>
      <c r="CD97" s="37" t="str"/>
      <c r="CE97" s="37" t="str"/>
      <c r="CF97" s="37" t="str"/>
      <c r="CG97" s="37" t="str"/>
      <c r="CH97" s="37" t="str"/>
      <c r="CI97" s="37" t="str"/>
      <c r="CJ97" s="37" t="str"/>
      <c r="CK97" s="37" t="str"/>
      <c r="CL97" s="37" t="str"/>
      <c r="CM97" s="37" t="str"/>
      <c r="CN97" s="37" t="str"/>
      <c r="CO97" s="37" t="str"/>
      <c r="CP97" s="37" t="str"/>
      <c r="CQ97" s="37" t="str"/>
      <c r="CR97" s="37" t="str"/>
      <c r="CS97" s="37" t="str"/>
      <c r="CT97" s="37" t="str"/>
      <c r="CU97" s="37" t="str"/>
      <c r="CV97" s="37" t="str"/>
      <c r="CW97" s="37" t="str"/>
      <c r="CX97" s="37" t="str"/>
      <c r="CY97" s="37" t="str"/>
      <c r="CZ97" s="37" t="str"/>
      <c r="DA97" s="37" t="str"/>
      <c r="DB97" s="37" t="str"/>
      <c r="DC97" s="37" t="str"/>
      <c r="DD97" s="37" t="str"/>
      <c r="DE97" s="37" t="str"/>
      <c r="DF97" s="37" t="str"/>
      <c r="DG97" s="37" t="str"/>
      <c r="DH97" s="37" t="str"/>
      <c r="DI97" s="37" t="str"/>
      <c r="DJ97" s="37" t="str"/>
      <c r="DK97" s="37" t="str"/>
      <c r="DL97" s="37" t="str"/>
      <c r="DM97" s="37" t="str"/>
      <c r="DN97" s="37" t="str"/>
      <c r="DO97" s="37" t="str"/>
      <c r="DP97" s="37" t="str"/>
      <c r="DQ97" s="37" t="str"/>
      <c r="DR97" s="37" t="str"/>
      <c r="DS97" s="37" t="str"/>
      <c r="DT97" s="37" t="str"/>
      <c r="DU97" s="37" t="str"/>
      <c r="DV97" s="37" t="str"/>
      <c r="DW97" s="37" t="str"/>
      <c r="DX97" s="37" t="str"/>
      <c r="DY97" s="37" t="str"/>
      <c r="DZ97" s="37" t="str"/>
      <c r="EA97" s="37" t="str"/>
      <c r="EB97" s="37" t="str"/>
      <c r="EC97" s="37" t="str"/>
      <c r="ED97" s="37" t="str"/>
      <c r="EE97" s="37" t="str"/>
      <c r="EF97" s="37" t="str"/>
      <c r="EG97" s="37" t="str"/>
      <c r="EH97" s="37" t="str"/>
      <c r="EI97" s="37" t="str"/>
      <c r="EJ97" s="37" t="str"/>
      <c r="EK97" s="37" t="str"/>
      <c r="EL97" s="37" t="str"/>
      <c r="EM97" s="37" t="str"/>
    </row>
    <row r="98">
      <c r="B98" s="37" t="str"/>
      <c r="C98" s="37" t="str"/>
      <c r="D98" s="37" t="str"/>
      <c r="E98" s="37" t="str"/>
      <c r="F98" s="37" t="str"/>
      <c r="G98" s="37" t="str"/>
      <c r="H98" s="37" t="str"/>
      <c r="I98" s="37" t="str"/>
      <c r="J98" s="37" t="str"/>
      <c r="K98" s="37" t="str"/>
      <c r="L98" s="37" t="str"/>
      <c r="M98" s="37" t="str"/>
      <c r="N98" s="37" t="str"/>
      <c r="O98" s="37" t="str"/>
      <c r="P98" s="37" t="str"/>
      <c r="Q98" s="37" t="str"/>
      <c r="R98" s="37" t="str"/>
      <c r="S98" s="37" t="str"/>
      <c r="T98" s="37" t="str"/>
      <c r="U98" s="37" t="str"/>
      <c r="V98" s="37" t="str"/>
      <c r="W98" s="37" t="str"/>
      <c r="X98" s="37" t="str"/>
      <c r="Y98" s="37" t="str"/>
      <c r="Z98" s="37" t="str"/>
      <c r="AA98" s="37" t="str"/>
      <c r="AB98" s="37" t="str"/>
      <c r="AC98" s="37" t="str"/>
      <c r="AD98" s="37" t="str"/>
      <c r="AE98" s="37" t="str"/>
      <c r="AF98" s="37" t="str"/>
      <c r="AG98" s="37" t="str"/>
      <c r="AH98" s="37" t="str"/>
      <c r="AI98" s="37" t="str"/>
      <c r="AJ98" s="37" t="str"/>
      <c r="AK98" s="37" t="str"/>
      <c r="AL98" s="37" t="str"/>
      <c r="AM98" s="37" t="str"/>
      <c r="AN98" s="37" t="str"/>
      <c r="AO98" s="37" t="str"/>
      <c r="AP98" s="37" t="str"/>
      <c r="AQ98" s="37" t="str"/>
      <c r="AR98" s="37" t="str"/>
      <c r="AS98" s="37" t="str"/>
      <c r="AT98" s="37" t="str"/>
      <c r="AU98" s="37" t="str"/>
      <c r="AV98" s="37" t="str"/>
      <c r="AW98" s="37" t="str"/>
      <c r="AX98" s="37" t="str"/>
      <c r="AY98" s="37" t="str"/>
      <c r="AZ98" s="37" t="str"/>
      <c r="BA98" s="37" t="str"/>
      <c r="BB98" s="37" t="str"/>
      <c r="BC98" s="37" t="str"/>
      <c r="BD98" s="37" t="str"/>
      <c r="BE98" s="37" t="str"/>
      <c r="BF98" s="37" t="str"/>
      <c r="BG98" s="37" t="str"/>
      <c r="BH98" s="37" t="str"/>
      <c r="BI98" s="37" t="str"/>
      <c r="BJ98" s="37" t="str"/>
      <c r="BK98" s="37" t="str"/>
      <c r="BL98" s="37" t="str"/>
      <c r="BM98" s="37" t="str"/>
      <c r="BN98" s="37" t="str"/>
      <c r="BO98" s="37" t="str"/>
      <c r="BP98" s="37" t="str"/>
      <c r="BQ98" s="37" t="str"/>
      <c r="BR98" s="37" t="str"/>
      <c r="BS98" s="37" t="str"/>
      <c r="BT98" s="37" t="str"/>
      <c r="BU98" s="37" t="str"/>
      <c r="BV98" s="37" t="str"/>
      <c r="BW98" s="37" t="str"/>
      <c r="BX98" s="37" t="str"/>
      <c r="BY98" s="37" t="str"/>
      <c r="BZ98" s="37" t="str"/>
      <c r="CA98" s="37" t="str"/>
      <c r="CB98" s="37" t="str"/>
      <c r="CC98" s="37" t="str"/>
      <c r="CD98" s="37" t="str"/>
      <c r="CE98" s="37" t="str"/>
      <c r="CF98" s="37" t="str"/>
      <c r="CG98" s="37" t="str"/>
      <c r="CH98" s="37" t="str"/>
      <c r="CI98" s="37" t="str"/>
      <c r="CJ98" s="37" t="str"/>
      <c r="CK98" s="37" t="str"/>
      <c r="CL98" s="37" t="str"/>
      <c r="CM98" s="37" t="str"/>
      <c r="CN98" s="37" t="str"/>
      <c r="CO98" s="37" t="str"/>
      <c r="CP98" s="37" t="str"/>
      <c r="CQ98" s="37" t="str"/>
      <c r="CR98" s="37" t="str"/>
      <c r="CS98" s="37" t="str"/>
      <c r="CT98" s="37" t="str"/>
      <c r="CU98" s="37" t="str"/>
      <c r="CV98" s="37" t="str"/>
      <c r="CW98" s="37" t="str"/>
      <c r="CX98" s="37" t="str"/>
      <c r="CY98" s="37" t="str"/>
      <c r="CZ98" s="37" t="str"/>
      <c r="DA98" s="37" t="str"/>
      <c r="DB98" s="37" t="str"/>
      <c r="DC98" s="37" t="str"/>
      <c r="DD98" s="37" t="str"/>
      <c r="DE98" s="37" t="str"/>
      <c r="DF98" s="37" t="str"/>
      <c r="DG98" s="37" t="str"/>
      <c r="DH98" s="37" t="str"/>
      <c r="DI98" s="37" t="str"/>
      <c r="DJ98" s="37" t="str"/>
      <c r="DK98" s="37" t="str"/>
      <c r="DL98" s="37" t="str"/>
      <c r="DM98" s="37" t="str"/>
      <c r="DN98" s="37" t="str"/>
      <c r="DO98" s="37" t="str"/>
      <c r="DP98" s="37" t="str"/>
      <c r="DQ98" s="37" t="str"/>
      <c r="DR98" s="37" t="str"/>
      <c r="DS98" s="37" t="str"/>
      <c r="DT98" s="37" t="str"/>
      <c r="DU98" s="37" t="str"/>
      <c r="DV98" s="37" t="str"/>
      <c r="DW98" s="37" t="str"/>
      <c r="DX98" s="37" t="str"/>
      <c r="DY98" s="37" t="str"/>
      <c r="DZ98" s="37" t="str"/>
      <c r="EA98" s="37" t="str"/>
      <c r="EB98" s="37" t="str"/>
      <c r="EC98" s="37" t="str"/>
      <c r="ED98" s="37" t="str"/>
      <c r="EE98" s="37" t="str"/>
      <c r="EF98" s="37" t="str"/>
      <c r="EG98" s="37" t="str"/>
      <c r="EH98" s="37" t="str"/>
      <c r="EI98" s="37" t="str"/>
      <c r="EJ98" s="37" t="str"/>
      <c r="EK98" s="37" t="str"/>
      <c r="EL98" s="37" t="str"/>
      <c r="EM98" s="37" t="str"/>
    </row>
    <row r="99">
      <c r="B99" s="37" t="str"/>
      <c r="C99" s="37" t="str"/>
      <c r="D99" s="37" t="str"/>
      <c r="E99" s="37" t="str"/>
      <c r="F99" s="37" t="str"/>
      <c r="G99" s="37" t="str"/>
      <c r="H99" s="37" t="str"/>
      <c r="I99" s="37" t="str"/>
      <c r="J99" s="37" t="str"/>
      <c r="K99" s="37" t="str"/>
      <c r="L99" s="37" t="str"/>
      <c r="M99" s="37" t="str"/>
      <c r="N99" s="37" t="str"/>
      <c r="O99" s="37" t="str"/>
      <c r="P99" s="37" t="str"/>
      <c r="Q99" s="37" t="str"/>
      <c r="R99" s="37" t="str"/>
      <c r="S99" s="37" t="str"/>
      <c r="T99" s="37" t="str"/>
      <c r="U99" s="37" t="str"/>
      <c r="V99" s="37" t="str"/>
      <c r="W99" s="37" t="str"/>
      <c r="X99" s="37" t="str"/>
      <c r="Y99" s="37" t="str"/>
      <c r="Z99" s="37" t="str"/>
      <c r="AA99" s="37" t="str"/>
      <c r="AB99" s="37" t="str"/>
      <c r="AC99" s="37" t="str"/>
      <c r="AD99" s="37" t="str"/>
      <c r="AE99" s="37" t="str"/>
      <c r="AF99" s="37" t="str"/>
      <c r="AG99" s="37" t="str"/>
      <c r="AH99" s="37" t="str"/>
      <c r="AI99" s="37" t="str"/>
      <c r="AJ99" s="37" t="str"/>
      <c r="AK99" s="37" t="str"/>
      <c r="AL99" s="37" t="str"/>
      <c r="AM99" s="37" t="str"/>
      <c r="AN99" s="37" t="str"/>
      <c r="AO99" s="37" t="str"/>
      <c r="AP99" s="37" t="str"/>
      <c r="AQ99" s="37" t="str"/>
      <c r="AR99" s="37" t="str"/>
      <c r="AS99" s="37" t="str"/>
      <c r="AT99" s="37" t="str"/>
      <c r="AU99" s="37" t="str"/>
      <c r="AV99" s="37" t="str"/>
      <c r="AW99" s="37" t="str"/>
      <c r="AX99" s="37" t="str"/>
      <c r="AY99" s="37" t="str"/>
      <c r="AZ99" s="37" t="str"/>
      <c r="BA99" s="37" t="str"/>
      <c r="BB99" s="37" t="str"/>
      <c r="BC99" s="37" t="str"/>
      <c r="BD99" s="37" t="str"/>
      <c r="BE99" s="37" t="str"/>
      <c r="BF99" s="37" t="str"/>
      <c r="BG99" s="37" t="str"/>
      <c r="BH99" s="37" t="str"/>
      <c r="BI99" s="37" t="str"/>
      <c r="BJ99" s="37" t="str"/>
      <c r="BK99" s="37" t="str"/>
      <c r="BL99" s="37" t="str"/>
      <c r="BM99" s="37" t="str"/>
      <c r="BN99" s="37" t="str"/>
      <c r="BO99" s="37" t="str"/>
      <c r="BP99" s="37" t="str"/>
      <c r="BQ99" s="37" t="str"/>
      <c r="BR99" s="37" t="str"/>
      <c r="BS99" s="37" t="str"/>
      <c r="BT99" s="37" t="str"/>
      <c r="BU99" s="37" t="str"/>
      <c r="BV99" s="37" t="str"/>
      <c r="BW99" s="37" t="str"/>
      <c r="BX99" s="37" t="str"/>
      <c r="BY99" s="37" t="str"/>
      <c r="BZ99" s="37" t="str"/>
      <c r="CA99" s="37" t="str"/>
      <c r="CB99" s="37" t="str"/>
      <c r="CC99" s="37" t="str"/>
      <c r="CD99" s="37" t="str"/>
      <c r="CE99" s="37" t="str"/>
      <c r="CF99" s="37" t="str"/>
      <c r="CG99" s="37" t="str"/>
      <c r="CH99" s="37" t="str"/>
      <c r="CI99" s="37" t="str"/>
      <c r="CJ99" s="37" t="str"/>
      <c r="CK99" s="37" t="str"/>
      <c r="CL99" s="37" t="str"/>
      <c r="CM99" s="37" t="str"/>
      <c r="CN99" s="37" t="str"/>
      <c r="CO99" s="37" t="str"/>
      <c r="CP99" s="37" t="str"/>
      <c r="CQ99" s="37" t="str"/>
      <c r="CR99" s="37" t="str"/>
      <c r="CS99" s="37" t="str"/>
      <c r="CT99" s="37" t="str"/>
      <c r="CU99" s="37" t="str"/>
      <c r="CV99" s="37" t="str"/>
      <c r="CW99" s="37" t="str"/>
      <c r="CX99" s="37" t="str"/>
      <c r="CY99" s="37" t="str"/>
      <c r="CZ99" s="37" t="str"/>
      <c r="DA99" s="37" t="str"/>
      <c r="DB99" s="37" t="str"/>
      <c r="DC99" s="37" t="str"/>
      <c r="DD99" s="37" t="str"/>
      <c r="DE99" s="37" t="str"/>
      <c r="DF99" s="37" t="str"/>
      <c r="DG99" s="37" t="str"/>
      <c r="DH99" s="37" t="str"/>
      <c r="DI99" s="37" t="str"/>
      <c r="DJ99" s="37" t="str"/>
      <c r="DK99" s="37" t="str"/>
      <c r="DL99" s="37" t="str"/>
      <c r="DM99" s="37" t="str"/>
      <c r="DN99" s="37" t="str"/>
      <c r="DO99" s="37" t="str"/>
      <c r="DP99" s="37" t="str"/>
      <c r="DQ99" s="37" t="str"/>
      <c r="DR99" s="37" t="str"/>
      <c r="DS99" s="37" t="str"/>
      <c r="DT99" s="37" t="str"/>
      <c r="DU99" s="37" t="str"/>
      <c r="DV99" s="37" t="str"/>
      <c r="DW99" s="37" t="str"/>
      <c r="DX99" s="37" t="str"/>
      <c r="DY99" s="37" t="str"/>
      <c r="DZ99" s="37" t="str"/>
      <c r="EA99" s="37" t="str"/>
      <c r="EB99" s="37" t="str"/>
      <c r="EC99" s="37" t="str"/>
      <c r="ED99" s="37" t="str"/>
      <c r="EE99" s="37" t="str"/>
      <c r="EF99" s="37" t="str"/>
      <c r="EG99" s="37" t="str"/>
      <c r="EH99" s="37" t="str"/>
      <c r="EI99" s="37" t="str"/>
      <c r="EJ99" s="37" t="str"/>
      <c r="EK99" s="37" t="str"/>
      <c r="EL99" s="37" t="str"/>
      <c r="EM99" s="37" t="str"/>
    </row>
    <row r="100">
      <c r="B100" s="37" t="str"/>
      <c r="C100" s="37" t="str"/>
      <c r="D100" s="37" t="str"/>
      <c r="E100" s="37" t="str"/>
      <c r="F100" s="37" t="str"/>
      <c r="G100" s="37" t="str"/>
      <c r="H100" s="37" t="str"/>
      <c r="I100" s="37" t="str"/>
      <c r="J100" s="37" t="str"/>
      <c r="K100" s="37" t="str"/>
      <c r="L100" s="37" t="str"/>
      <c r="M100" s="37" t="str"/>
      <c r="N100" s="37" t="str"/>
      <c r="O100" s="37" t="str"/>
      <c r="P100" s="37" t="str"/>
      <c r="Q100" s="37" t="str"/>
      <c r="R100" s="37" t="str"/>
      <c r="S100" s="37" t="str"/>
      <c r="T100" s="37" t="str"/>
      <c r="U100" s="37" t="str"/>
      <c r="V100" s="37" t="str"/>
      <c r="W100" s="37" t="str"/>
      <c r="X100" s="37" t="str"/>
      <c r="Y100" s="37" t="str"/>
      <c r="Z100" s="37" t="str"/>
      <c r="AA100" s="37" t="str"/>
      <c r="AB100" s="37" t="str"/>
      <c r="AC100" s="37" t="str"/>
      <c r="AD100" s="37" t="str"/>
      <c r="AE100" s="37" t="str"/>
      <c r="AF100" s="37" t="str"/>
      <c r="AG100" s="37" t="str"/>
      <c r="AH100" s="37" t="str"/>
      <c r="AI100" s="37" t="str"/>
      <c r="AJ100" s="37" t="str"/>
      <c r="AK100" s="37" t="str"/>
      <c r="AL100" s="37" t="str"/>
      <c r="AM100" s="37" t="str"/>
      <c r="AN100" s="37" t="str"/>
      <c r="AO100" s="37" t="str"/>
      <c r="AP100" s="37" t="str"/>
      <c r="AQ100" s="37" t="str"/>
      <c r="AR100" s="37" t="str"/>
      <c r="AS100" s="37" t="str"/>
      <c r="AT100" s="37" t="str"/>
      <c r="AU100" s="37" t="str"/>
      <c r="AV100" s="37" t="str"/>
      <c r="AW100" s="37" t="str"/>
      <c r="AX100" s="37" t="str"/>
      <c r="AY100" s="37" t="str"/>
      <c r="AZ100" s="37" t="str"/>
      <c r="BA100" s="37" t="str"/>
      <c r="BB100" s="37" t="str"/>
      <c r="BC100" s="37" t="str"/>
      <c r="BD100" s="37" t="str"/>
      <c r="BE100" s="37" t="str"/>
      <c r="BF100" s="37" t="str"/>
      <c r="BG100" s="37" t="str"/>
      <c r="BH100" s="37" t="str"/>
      <c r="BI100" s="37" t="str"/>
      <c r="BJ100" s="37" t="str"/>
      <c r="BK100" s="37" t="str"/>
      <c r="BL100" s="37" t="str"/>
      <c r="BM100" s="37" t="str"/>
      <c r="BN100" s="37" t="str"/>
      <c r="BO100" s="37" t="str"/>
      <c r="BP100" s="37" t="str"/>
      <c r="BQ100" s="37" t="str"/>
      <c r="BR100" s="37" t="str"/>
      <c r="BS100" s="37" t="str"/>
      <c r="BT100" s="37" t="str"/>
      <c r="BU100" s="37" t="str"/>
      <c r="BV100" s="37" t="str"/>
      <c r="BW100" s="37" t="str"/>
      <c r="BX100" s="37" t="str"/>
      <c r="BY100" s="37" t="str"/>
      <c r="BZ100" s="37" t="str"/>
      <c r="CA100" s="37" t="str"/>
      <c r="CB100" s="37" t="str"/>
      <c r="CC100" s="37" t="str"/>
      <c r="CD100" s="37" t="str"/>
      <c r="CE100" s="37" t="str"/>
      <c r="CF100" s="37" t="str"/>
      <c r="CG100" s="37" t="str"/>
      <c r="CH100" s="37" t="str"/>
      <c r="CI100" s="37" t="str"/>
      <c r="CJ100" s="37" t="str"/>
      <c r="CK100" s="37" t="str"/>
      <c r="CL100" s="37" t="str"/>
      <c r="CM100" s="37" t="str"/>
      <c r="CN100" s="37" t="str"/>
      <c r="CO100" s="37" t="str"/>
      <c r="CP100" s="37" t="str"/>
      <c r="CQ100" s="37" t="str"/>
      <c r="CR100" s="37" t="str"/>
      <c r="CS100" s="37" t="str"/>
      <c r="CT100" s="37" t="str"/>
      <c r="CU100" s="37" t="str"/>
      <c r="CV100" s="37" t="str"/>
      <c r="CW100" s="37" t="str"/>
      <c r="CX100" s="37" t="str"/>
      <c r="CY100" s="37" t="str"/>
      <c r="CZ100" s="37" t="str"/>
      <c r="DA100" s="37" t="str"/>
      <c r="DB100" s="37" t="str"/>
      <c r="DC100" s="37" t="str"/>
      <c r="DD100" s="37" t="str"/>
      <c r="DE100" s="37" t="str"/>
      <c r="DF100" s="37" t="str"/>
      <c r="DG100" s="37" t="str"/>
      <c r="DH100" s="37" t="str"/>
      <c r="DI100" s="37" t="str"/>
      <c r="DJ100" s="37" t="str"/>
      <c r="DK100" s="37" t="str"/>
      <c r="DL100" s="37" t="str"/>
      <c r="DM100" s="37" t="str"/>
      <c r="DN100" s="37" t="str"/>
      <c r="DO100" s="37" t="str"/>
      <c r="DP100" s="37" t="str"/>
      <c r="DQ100" s="37" t="str"/>
      <c r="DR100" s="37" t="str"/>
      <c r="DS100" s="37" t="str"/>
      <c r="DT100" s="37" t="str"/>
      <c r="DU100" s="37" t="str"/>
      <c r="DV100" s="37" t="str"/>
      <c r="DW100" s="37" t="str"/>
      <c r="DX100" s="37" t="str"/>
      <c r="DY100" s="37" t="str"/>
      <c r="DZ100" s="37" t="str"/>
      <c r="EA100" s="37" t="str"/>
      <c r="EB100" s="37" t="str"/>
      <c r="EC100" s="37" t="str"/>
      <c r="ED100" s="37" t="str"/>
      <c r="EE100" s="37" t="str"/>
      <c r="EF100" s="37" t="str"/>
      <c r="EG100" s="37" t="str"/>
      <c r="EH100" s="37" t="str"/>
      <c r="EI100" s="37" t="str"/>
      <c r="EJ100" s="37" t="str"/>
      <c r="EK100" s="37" t="str"/>
      <c r="EL100" s="37" t="str"/>
      <c r="EM100" s="37" t="str"/>
    </row>
    <row r="101">
      <c r="B101" s="37" t="str"/>
      <c r="C101" s="37" t="str"/>
      <c r="D101" s="37" t="str"/>
      <c r="E101" s="37" t="str"/>
      <c r="F101" s="37" t="str"/>
      <c r="G101" s="37" t="str"/>
      <c r="H101" s="37" t="str"/>
      <c r="I101" s="37" t="str"/>
      <c r="J101" s="37" t="str"/>
      <c r="K101" s="37" t="str"/>
      <c r="L101" s="37" t="str"/>
      <c r="M101" s="37" t="str"/>
      <c r="N101" s="37" t="str"/>
      <c r="O101" s="37" t="str"/>
      <c r="P101" s="37" t="str"/>
      <c r="Q101" s="37" t="str"/>
      <c r="R101" s="37" t="str"/>
      <c r="S101" s="37" t="str"/>
      <c r="T101" s="37" t="str"/>
      <c r="U101" s="37" t="str"/>
      <c r="V101" s="37" t="str"/>
      <c r="W101" s="37" t="str"/>
      <c r="X101" s="37" t="str"/>
      <c r="Y101" s="37" t="str"/>
      <c r="Z101" s="37" t="str"/>
      <c r="AA101" s="37" t="str"/>
      <c r="AB101" s="37" t="str"/>
      <c r="AC101" s="37" t="str"/>
      <c r="AD101" s="37" t="str"/>
      <c r="AE101" s="37" t="str"/>
      <c r="AF101" s="37" t="str"/>
      <c r="AG101" s="37" t="str"/>
      <c r="AH101" s="37" t="str"/>
      <c r="AI101" s="37" t="str"/>
      <c r="AJ101" s="37" t="str"/>
      <c r="AK101" s="37" t="str"/>
      <c r="AL101" s="37" t="str"/>
      <c r="AM101" s="37" t="str"/>
      <c r="AN101" s="37" t="str"/>
      <c r="AO101" s="37" t="str"/>
      <c r="AP101" s="37" t="str"/>
      <c r="AQ101" s="37" t="str"/>
      <c r="AR101" s="37" t="str"/>
      <c r="AS101" s="37" t="str"/>
      <c r="AT101" s="37" t="str"/>
      <c r="AU101" s="37" t="str"/>
      <c r="AV101" s="37" t="str"/>
      <c r="AW101" s="37" t="str"/>
      <c r="AX101" s="37" t="str"/>
      <c r="AY101" s="37" t="str"/>
      <c r="AZ101" s="37" t="str"/>
      <c r="BA101" s="37" t="str"/>
      <c r="BB101" s="37" t="str"/>
      <c r="BC101" s="37" t="str"/>
      <c r="BD101" s="37" t="str"/>
      <c r="BE101" s="37" t="str"/>
      <c r="BF101" s="37" t="str"/>
      <c r="BG101" s="37" t="str"/>
      <c r="BH101" s="37" t="str"/>
      <c r="BI101" s="37" t="str"/>
      <c r="BJ101" s="37" t="str"/>
      <c r="BK101" s="37" t="str"/>
      <c r="BL101" s="37" t="str"/>
      <c r="BM101" s="37" t="str"/>
      <c r="BN101" s="37" t="str"/>
      <c r="BO101" s="37" t="str"/>
      <c r="BP101" s="37" t="str"/>
      <c r="BQ101" s="37" t="str"/>
      <c r="BR101" s="37" t="str"/>
      <c r="BS101" s="37" t="str"/>
      <c r="BT101" s="37" t="str"/>
      <c r="BU101" s="37" t="str"/>
      <c r="BV101" s="37" t="str"/>
      <c r="BW101" s="37" t="str"/>
      <c r="BX101" s="37" t="str"/>
      <c r="BY101" s="37" t="str"/>
      <c r="BZ101" s="37" t="str"/>
      <c r="CA101" s="37" t="str"/>
      <c r="CB101" s="37" t="str"/>
      <c r="CC101" s="37" t="str"/>
      <c r="CD101" s="37" t="str"/>
      <c r="CE101" s="37" t="str"/>
      <c r="CF101" s="37" t="str"/>
      <c r="CG101" s="37" t="str"/>
      <c r="CH101" s="37" t="str"/>
      <c r="CI101" s="37" t="str"/>
      <c r="CJ101" s="37" t="str"/>
      <c r="CK101" s="37" t="str"/>
      <c r="CL101" s="37" t="str"/>
      <c r="CM101" s="37" t="str"/>
      <c r="CN101" s="37" t="str"/>
      <c r="CO101" s="37" t="str"/>
      <c r="CP101" s="37" t="str"/>
      <c r="CQ101" s="37" t="str"/>
      <c r="CR101" s="37" t="str"/>
      <c r="CS101" s="37" t="str"/>
      <c r="CT101" s="37" t="str"/>
      <c r="CU101" s="37" t="str"/>
      <c r="CV101" s="37" t="str"/>
      <c r="CW101" s="37" t="str"/>
      <c r="CX101" s="37" t="str"/>
      <c r="CY101" s="37" t="str"/>
      <c r="CZ101" s="37" t="str"/>
      <c r="DA101" s="37" t="str"/>
      <c r="DB101" s="37" t="str"/>
      <c r="DC101" s="37" t="str"/>
      <c r="DD101" s="37" t="str"/>
      <c r="DE101" s="37" t="str"/>
      <c r="DF101" s="37" t="str"/>
      <c r="DG101" s="37" t="str"/>
      <c r="DH101" s="37" t="str"/>
      <c r="DI101" s="37" t="str"/>
      <c r="DJ101" s="37" t="str"/>
      <c r="DK101" s="37" t="str"/>
      <c r="DL101" s="37" t="str"/>
      <c r="DM101" s="37" t="str"/>
      <c r="DN101" s="37" t="str"/>
      <c r="DO101" s="37" t="str"/>
      <c r="DP101" s="37" t="str"/>
      <c r="DQ101" s="37" t="str"/>
      <c r="DR101" s="37" t="str"/>
      <c r="DS101" s="37" t="str"/>
      <c r="DT101" s="37" t="str"/>
      <c r="DU101" s="37" t="str"/>
      <c r="DV101" s="37" t="str"/>
      <c r="DW101" s="37" t="str"/>
      <c r="DX101" s="37" t="str"/>
      <c r="DY101" s="37" t="str"/>
      <c r="DZ101" s="37" t="str"/>
      <c r="EA101" s="37" t="str"/>
      <c r="EB101" s="37" t="str"/>
      <c r="EC101" s="37" t="str"/>
      <c r="ED101" s="37" t="str"/>
      <c r="EE101" s="37" t="str"/>
      <c r="EF101" s="37" t="str"/>
      <c r="EG101" s="37" t="str"/>
      <c r="EH101" s="37" t="str"/>
      <c r="EI101" s="37" t="str"/>
      <c r="EJ101" s="37" t="str"/>
      <c r="EK101" s="37" t="str"/>
      <c r="EL101" s="37" t="str"/>
      <c r="EM101" s="37" t="str"/>
    </row>
    <row r="102">
      <c r="B102" s="37" t="str"/>
      <c r="C102" s="37" t="str"/>
      <c r="D102" s="37" t="str"/>
      <c r="E102" s="37" t="str"/>
      <c r="F102" s="37" t="str"/>
      <c r="G102" s="37" t="str"/>
      <c r="H102" s="37" t="str"/>
      <c r="I102" s="37" t="str"/>
      <c r="J102" s="37" t="str"/>
      <c r="K102" s="37" t="str"/>
      <c r="L102" s="37" t="str"/>
      <c r="M102" s="37" t="str"/>
      <c r="N102" s="37" t="str"/>
      <c r="O102" s="37" t="str"/>
      <c r="P102" s="37" t="str"/>
      <c r="Q102" s="37" t="str"/>
      <c r="R102" s="37" t="str"/>
      <c r="S102" s="37" t="str"/>
      <c r="T102" s="37" t="str"/>
      <c r="U102" s="37" t="str"/>
      <c r="V102" s="37" t="str"/>
      <c r="W102" s="37" t="str"/>
      <c r="X102" s="37" t="str"/>
      <c r="Y102" s="37" t="str"/>
      <c r="Z102" s="37" t="str"/>
      <c r="AA102" s="37" t="str"/>
      <c r="AB102" s="37" t="str"/>
      <c r="AC102" s="37" t="str"/>
      <c r="AD102" s="37" t="str"/>
      <c r="AE102" s="37" t="str"/>
      <c r="AF102" s="37" t="str"/>
      <c r="AG102" s="37" t="str"/>
      <c r="AH102" s="37" t="str"/>
      <c r="AI102" s="37" t="str"/>
      <c r="AJ102" s="37" t="str"/>
      <c r="AK102" s="37" t="str"/>
      <c r="AL102" s="37" t="str"/>
      <c r="AM102" s="37" t="str"/>
      <c r="AN102" s="37" t="str"/>
      <c r="AO102" s="37" t="str"/>
      <c r="AP102" s="37" t="str"/>
      <c r="AQ102" s="37" t="str"/>
      <c r="AR102" s="37" t="str"/>
      <c r="AS102" s="37" t="str"/>
      <c r="AT102" s="37" t="str"/>
      <c r="AU102" s="37" t="str"/>
      <c r="AV102" s="37" t="str"/>
      <c r="AW102" s="37" t="str"/>
      <c r="AX102" s="37" t="str"/>
      <c r="AY102" s="37" t="str"/>
      <c r="AZ102" s="37" t="str"/>
      <c r="BA102" s="37" t="str"/>
      <c r="BB102" s="37" t="str"/>
      <c r="BC102" s="37" t="str"/>
      <c r="BD102" s="37" t="str"/>
      <c r="BE102" s="37" t="str"/>
      <c r="BF102" s="37" t="str"/>
      <c r="BG102" s="37" t="str"/>
      <c r="BH102" s="37" t="str"/>
      <c r="BI102" s="37" t="str"/>
      <c r="BJ102" s="37" t="str"/>
      <c r="BK102" s="37" t="str"/>
      <c r="BL102" s="37" t="str"/>
      <c r="BM102" s="37" t="str"/>
      <c r="BN102" s="37" t="str"/>
      <c r="BO102" s="37" t="str"/>
      <c r="BP102" s="37" t="str"/>
      <c r="BQ102" s="37" t="str"/>
      <c r="BR102" s="37" t="str"/>
      <c r="BS102" s="37" t="str"/>
      <c r="BT102" s="37" t="str"/>
      <c r="BU102" s="37" t="str"/>
      <c r="BV102" s="37" t="str"/>
      <c r="BW102" s="37" t="str"/>
      <c r="BX102" s="37" t="str"/>
      <c r="BY102" s="37" t="str"/>
      <c r="BZ102" s="37" t="str"/>
      <c r="CA102" s="37" t="str"/>
      <c r="CB102" s="37" t="str"/>
      <c r="CC102" s="37" t="str"/>
      <c r="CD102" s="37" t="str"/>
      <c r="CE102" s="37" t="str"/>
      <c r="CF102" s="37" t="str"/>
      <c r="CG102" s="37" t="str"/>
      <c r="CH102" s="37" t="str"/>
      <c r="CI102" s="37" t="str"/>
      <c r="CJ102" s="37" t="str"/>
      <c r="CK102" s="37" t="str"/>
      <c r="CL102" s="37" t="str"/>
      <c r="CM102" s="37" t="str"/>
      <c r="CN102" s="37" t="str"/>
      <c r="CO102" s="37" t="str"/>
      <c r="CP102" s="37" t="str"/>
      <c r="CQ102" s="37" t="str"/>
      <c r="CR102" s="37" t="str"/>
      <c r="CS102" s="37" t="str"/>
      <c r="CT102" s="37" t="str"/>
      <c r="CU102" s="37" t="str"/>
      <c r="CV102" s="37" t="str"/>
      <c r="CW102" s="37" t="str"/>
      <c r="CX102" s="37" t="str"/>
      <c r="CY102" s="37" t="str"/>
      <c r="CZ102" s="37" t="str"/>
      <c r="DA102" s="37" t="str"/>
      <c r="DB102" s="37" t="str"/>
      <c r="DC102" s="37" t="str"/>
      <c r="DD102" s="37" t="str"/>
      <c r="DE102" s="37" t="str"/>
      <c r="DF102" s="37" t="str"/>
      <c r="DG102" s="37" t="str"/>
      <c r="DH102" s="37" t="str"/>
      <c r="DI102" s="37" t="str"/>
      <c r="DJ102" s="37" t="str"/>
      <c r="DK102" s="37" t="str"/>
      <c r="DL102" s="37" t="str"/>
      <c r="DM102" s="37" t="str"/>
      <c r="DN102" s="37" t="str"/>
      <c r="DO102" s="37" t="str"/>
      <c r="DP102" s="37" t="str"/>
      <c r="DQ102" s="37" t="str"/>
      <c r="DR102" s="37" t="str"/>
      <c r="DS102" s="37" t="str"/>
      <c r="DT102" s="37" t="str"/>
      <c r="DU102" s="37" t="str"/>
      <c r="DV102" s="37" t="str"/>
      <c r="DW102" s="37" t="str"/>
      <c r="DX102" s="37" t="str"/>
      <c r="DY102" s="37" t="str"/>
      <c r="DZ102" s="37" t="str"/>
      <c r="EA102" s="37" t="str"/>
      <c r="EB102" s="37" t="str"/>
      <c r="EC102" s="37" t="str"/>
      <c r="ED102" s="37" t="str"/>
      <c r="EE102" s="37" t="str"/>
      <c r="EF102" s="37" t="str"/>
      <c r="EG102" s="37" t="str"/>
      <c r="EH102" s="37" t="str"/>
      <c r="EI102" s="37" t="str"/>
      <c r="EJ102" s="37" t="str"/>
      <c r="EK102" s="37" t="str"/>
      <c r="EL102" s="37" t="str"/>
      <c r="EM102" s="37" t="str"/>
    </row>
    <row r="103">
      <c r="B103" s="37" t="str"/>
      <c r="C103" s="37" t="str"/>
      <c r="D103" s="37" t="str"/>
      <c r="E103" s="37" t="str"/>
      <c r="F103" s="37" t="str"/>
      <c r="G103" s="37" t="str"/>
      <c r="H103" s="37" t="str"/>
      <c r="I103" s="37" t="str"/>
      <c r="J103" s="37" t="str"/>
      <c r="K103" s="37" t="str"/>
      <c r="L103" s="37" t="str"/>
      <c r="M103" s="37" t="str"/>
      <c r="N103" s="37" t="str"/>
      <c r="O103" s="37" t="str"/>
      <c r="P103" s="37" t="str"/>
      <c r="Q103" s="37" t="str"/>
      <c r="R103" s="37" t="str"/>
      <c r="S103" s="37" t="str"/>
      <c r="T103" s="37" t="str"/>
      <c r="U103" s="37" t="str"/>
      <c r="V103" s="37" t="str"/>
      <c r="W103" s="37" t="str"/>
      <c r="X103" s="37" t="str"/>
      <c r="Y103" s="37" t="str"/>
      <c r="Z103" s="37" t="str"/>
      <c r="AA103" s="37" t="str"/>
      <c r="AB103" s="37" t="str"/>
      <c r="AC103" s="37" t="str"/>
      <c r="AD103" s="37" t="str"/>
      <c r="AE103" s="37" t="str"/>
      <c r="AF103" s="37" t="str"/>
      <c r="AG103" s="37" t="str"/>
      <c r="AH103" s="37" t="str"/>
      <c r="AI103" s="37" t="str"/>
      <c r="AJ103" s="37" t="str"/>
      <c r="AK103" s="37" t="str"/>
      <c r="AL103" s="37" t="str"/>
      <c r="AM103" s="37" t="str"/>
      <c r="AN103" s="37" t="str"/>
      <c r="AO103" s="37" t="str"/>
      <c r="AP103" s="37" t="str"/>
      <c r="AQ103" s="37" t="str"/>
      <c r="AR103" s="37" t="str"/>
      <c r="AS103" s="37" t="str"/>
      <c r="AT103" s="37" t="str"/>
      <c r="AU103" s="37" t="str"/>
      <c r="AV103" s="37" t="str"/>
      <c r="AW103" s="37" t="str"/>
      <c r="AX103" s="37" t="str"/>
      <c r="AY103" s="37" t="str"/>
      <c r="AZ103" s="37" t="str"/>
      <c r="BA103" s="37" t="str"/>
      <c r="BB103" s="37" t="str"/>
      <c r="BC103" s="37" t="str"/>
      <c r="BD103" s="37" t="str"/>
      <c r="BE103" s="37" t="str"/>
      <c r="BF103" s="37" t="str"/>
      <c r="BG103" s="37" t="str"/>
      <c r="BH103" s="37" t="str"/>
      <c r="BI103" s="37" t="str"/>
      <c r="BJ103" s="37" t="str"/>
      <c r="BK103" s="37" t="str"/>
      <c r="BL103" s="37" t="str"/>
      <c r="BM103" s="37" t="str"/>
      <c r="BN103" s="37" t="str"/>
      <c r="BO103" s="37" t="str"/>
      <c r="BP103" s="37" t="str"/>
      <c r="BQ103" s="37" t="str"/>
      <c r="BR103" s="37" t="str"/>
      <c r="BS103" s="37" t="str"/>
      <c r="BT103" s="37" t="str"/>
      <c r="BU103" s="37" t="str"/>
      <c r="BV103" s="37" t="str"/>
      <c r="BW103" s="37" t="str"/>
      <c r="BX103" s="37" t="str"/>
      <c r="BY103" s="37" t="str"/>
      <c r="BZ103" s="37" t="str"/>
      <c r="CA103" s="37" t="str"/>
      <c r="CB103" s="37" t="str"/>
      <c r="CC103" s="37" t="str"/>
      <c r="CD103" s="37" t="str"/>
      <c r="CE103" s="37" t="str"/>
      <c r="CF103" s="37" t="str"/>
      <c r="CG103" s="37" t="str"/>
      <c r="CH103" s="37" t="str"/>
      <c r="CI103" s="37" t="str"/>
      <c r="CJ103" s="37" t="str"/>
      <c r="CK103" s="37" t="str"/>
      <c r="CL103" s="37" t="str"/>
      <c r="CM103" s="37" t="str"/>
      <c r="CN103" s="37" t="str"/>
      <c r="CO103" s="37" t="str"/>
      <c r="CP103" s="37" t="str"/>
      <c r="CQ103" s="37" t="str"/>
      <c r="CR103" s="37" t="str"/>
      <c r="CS103" s="37" t="str"/>
      <c r="CT103" s="37" t="str"/>
      <c r="CU103" s="37" t="str"/>
      <c r="CV103" s="37" t="str"/>
      <c r="CW103" s="37" t="str"/>
      <c r="CX103" s="37" t="str"/>
      <c r="CY103" s="37" t="str"/>
      <c r="CZ103" s="37" t="str"/>
      <c r="DA103" s="37" t="str"/>
      <c r="DB103" s="37" t="str"/>
      <c r="DC103" s="37" t="str"/>
      <c r="DD103" s="37" t="str"/>
      <c r="DE103" s="37" t="str"/>
      <c r="DF103" s="37" t="str"/>
      <c r="DG103" s="37" t="str"/>
      <c r="DH103" s="37" t="str"/>
      <c r="DI103" s="37" t="str"/>
      <c r="DJ103" s="37" t="str"/>
      <c r="DK103" s="37" t="str"/>
      <c r="DL103" s="37" t="str"/>
      <c r="DM103" s="37" t="str"/>
      <c r="DN103" s="37" t="str"/>
      <c r="DO103" s="37" t="str"/>
      <c r="DP103" s="37" t="str"/>
      <c r="DQ103" s="37" t="str"/>
      <c r="DR103" s="37" t="str"/>
      <c r="DS103" s="37" t="str"/>
      <c r="DT103" s="37" t="str"/>
      <c r="DU103" s="37" t="str"/>
      <c r="DV103" s="37" t="str"/>
      <c r="DW103" s="37" t="str"/>
      <c r="DX103" s="37" t="str"/>
      <c r="DY103" s="37" t="str"/>
      <c r="DZ103" s="37" t="str"/>
      <c r="EA103" s="37" t="str"/>
      <c r="EB103" s="37" t="str"/>
      <c r="EC103" s="37" t="str"/>
      <c r="ED103" s="37" t="str"/>
      <c r="EE103" s="37" t="str"/>
      <c r="EF103" s="37" t="str"/>
      <c r="EG103" s="37" t="str"/>
      <c r="EH103" s="37" t="str"/>
      <c r="EI103" s="37" t="str"/>
      <c r="EJ103" s="37" t="str"/>
      <c r="EK103" s="37" t="str"/>
      <c r="EL103" s="37" t="str"/>
      <c r="EM103" s="37" t="str"/>
    </row>
    <row r="104">
      <c r="B104" s="37" t="str"/>
      <c r="C104" s="37" t="str"/>
      <c r="D104" s="37" t="str"/>
      <c r="E104" s="37" t="str"/>
      <c r="F104" s="37" t="str"/>
      <c r="G104" s="37" t="str"/>
      <c r="H104" s="37" t="str"/>
      <c r="I104" s="37" t="str"/>
      <c r="J104" s="37" t="str"/>
      <c r="K104" s="37" t="str"/>
      <c r="L104" s="37" t="str"/>
      <c r="M104" s="37" t="str"/>
      <c r="N104" s="37" t="str"/>
      <c r="O104" s="37" t="str"/>
      <c r="P104" s="37" t="str"/>
      <c r="Q104" s="37" t="str"/>
      <c r="R104" s="37" t="str"/>
      <c r="S104" s="37" t="str"/>
      <c r="T104" s="37" t="str"/>
      <c r="U104" s="37" t="str"/>
      <c r="V104" s="37" t="str"/>
      <c r="W104" s="37" t="str"/>
      <c r="X104" s="37" t="str"/>
      <c r="Y104" s="37" t="str"/>
      <c r="Z104" s="37" t="str"/>
      <c r="AA104" s="37" t="str"/>
      <c r="AB104" s="37" t="str"/>
      <c r="AC104" s="37" t="str"/>
      <c r="AD104" s="37" t="str"/>
      <c r="AE104" s="37" t="str"/>
      <c r="AF104" s="37" t="str"/>
      <c r="AG104" s="37" t="str"/>
      <c r="AH104" s="37" t="str"/>
      <c r="AI104" s="37" t="str"/>
      <c r="AJ104" s="37" t="str"/>
      <c r="AK104" s="37" t="str"/>
      <c r="AL104" s="37" t="str"/>
      <c r="AM104" s="37" t="str"/>
      <c r="AN104" s="37" t="str"/>
      <c r="AO104" s="37" t="str"/>
      <c r="AP104" s="37" t="str"/>
      <c r="AQ104" s="37" t="str"/>
      <c r="AR104" s="37" t="str"/>
      <c r="AS104" s="37" t="str"/>
      <c r="AT104" s="37" t="str"/>
      <c r="AU104" s="37" t="str"/>
      <c r="AV104" s="37" t="str"/>
      <c r="AW104" s="37" t="str"/>
      <c r="AX104" s="37" t="str"/>
      <c r="AY104" s="37" t="str"/>
      <c r="AZ104" s="37" t="str"/>
      <c r="BA104" s="37" t="str"/>
      <c r="BB104" s="37" t="str"/>
      <c r="BC104" s="37" t="str"/>
      <c r="BD104" s="37" t="str"/>
      <c r="BE104" s="37" t="str"/>
      <c r="BF104" s="37" t="str"/>
      <c r="BG104" s="37" t="str"/>
      <c r="BH104" s="37" t="str"/>
      <c r="BI104" s="37" t="str"/>
      <c r="BJ104" s="37" t="str"/>
      <c r="BK104" s="37" t="str"/>
      <c r="BL104" s="37" t="str"/>
      <c r="BM104" s="37" t="str"/>
      <c r="BN104" s="37" t="str"/>
      <c r="BO104" s="37" t="str"/>
      <c r="BP104" s="37" t="str"/>
      <c r="BQ104" s="37" t="str"/>
      <c r="BR104" s="37" t="str"/>
      <c r="BS104" s="37" t="str"/>
      <c r="BT104" s="37" t="str"/>
      <c r="BU104" s="37" t="str"/>
      <c r="BV104" s="37" t="str"/>
      <c r="BW104" s="37" t="str"/>
      <c r="BX104" s="37" t="str"/>
      <c r="BY104" s="37" t="str"/>
      <c r="BZ104" s="37" t="str"/>
      <c r="CA104" s="37" t="str"/>
      <c r="CB104" s="37" t="str"/>
      <c r="CC104" s="37" t="str"/>
      <c r="CD104" s="37" t="str"/>
      <c r="CE104" s="37" t="str"/>
      <c r="CF104" s="37" t="str"/>
      <c r="CG104" s="37" t="str"/>
      <c r="CH104" s="37" t="str"/>
      <c r="CI104" s="37" t="str"/>
      <c r="CJ104" s="37" t="str"/>
      <c r="CK104" s="37" t="str"/>
      <c r="CL104" s="37" t="str"/>
      <c r="CM104" s="37" t="str"/>
      <c r="CN104" s="37" t="str"/>
      <c r="CO104" s="37" t="str"/>
      <c r="CP104" s="37" t="str"/>
      <c r="CQ104" s="37" t="str"/>
      <c r="CR104" s="37" t="str"/>
      <c r="CS104" s="37" t="str"/>
      <c r="CT104" s="37" t="str"/>
      <c r="CU104" s="37" t="str"/>
      <c r="CV104" s="37" t="str"/>
      <c r="CW104" s="37" t="str"/>
      <c r="CX104" s="37" t="str"/>
      <c r="CY104" s="37" t="str"/>
      <c r="CZ104" s="37" t="str"/>
      <c r="DA104" s="37" t="str"/>
      <c r="DB104" s="37" t="str"/>
      <c r="DC104" s="37" t="str"/>
      <c r="DD104" s="37" t="str"/>
      <c r="DE104" s="37" t="str"/>
      <c r="DF104" s="37" t="str"/>
      <c r="DG104" s="37" t="str"/>
      <c r="DH104" s="37" t="str"/>
      <c r="DI104" s="37" t="str"/>
      <c r="DJ104" s="37" t="str"/>
      <c r="DK104" s="37" t="str"/>
      <c r="DL104" s="37" t="str"/>
      <c r="DM104" s="37" t="str"/>
      <c r="DN104" s="37" t="str"/>
      <c r="DO104" s="37" t="str"/>
      <c r="DP104" s="37" t="str"/>
      <c r="DQ104" s="37" t="str"/>
      <c r="DR104" s="37" t="str"/>
      <c r="DS104" s="37" t="str"/>
      <c r="DT104" s="37" t="str"/>
      <c r="DU104" s="37" t="str"/>
      <c r="DV104" s="37" t="str"/>
      <c r="DW104" s="37" t="str"/>
      <c r="DX104" s="37" t="str"/>
      <c r="DY104" s="37" t="str"/>
      <c r="DZ104" s="37" t="str"/>
      <c r="EA104" s="37" t="str"/>
      <c r="EB104" s="37" t="str"/>
      <c r="EC104" s="37" t="str"/>
      <c r="ED104" s="37" t="str"/>
      <c r="EE104" s="37" t="str"/>
      <c r="EF104" s="37" t="str"/>
      <c r="EG104" s="37" t="str"/>
      <c r="EH104" s="37" t="str"/>
      <c r="EI104" s="37" t="str"/>
      <c r="EJ104" s="37" t="str"/>
      <c r="EK104" s="37" t="str"/>
      <c r="EL104" s="37" t="str"/>
      <c r="EM104" s="37" t="str"/>
    </row>
    <row r="105">
      <c r="B105" s="37" t="str"/>
      <c r="C105" s="37" t="str"/>
      <c r="D105" s="37" t="str"/>
      <c r="E105" s="37" t="str"/>
      <c r="F105" s="37" t="str"/>
      <c r="G105" s="37" t="str"/>
      <c r="H105" s="37" t="str"/>
      <c r="I105" s="37" t="str"/>
      <c r="J105" s="37" t="str"/>
      <c r="K105" s="37" t="str"/>
      <c r="L105" s="37" t="str"/>
      <c r="M105" s="37" t="str"/>
      <c r="N105" s="37" t="str"/>
      <c r="O105" s="37" t="str"/>
      <c r="P105" s="37" t="str"/>
      <c r="Q105" s="37" t="str"/>
      <c r="R105" s="37" t="str"/>
      <c r="S105" s="37" t="str"/>
      <c r="T105" s="37" t="str"/>
      <c r="U105" s="37" t="str"/>
      <c r="V105" s="37" t="str"/>
      <c r="W105" s="37" t="str"/>
      <c r="X105" s="37" t="str"/>
      <c r="Y105" s="37" t="str"/>
      <c r="Z105" s="37" t="str"/>
      <c r="AA105" s="37" t="str"/>
      <c r="AB105" s="37" t="str"/>
      <c r="AC105" s="37" t="str"/>
      <c r="AD105" s="37" t="str"/>
      <c r="AE105" s="37" t="str"/>
      <c r="AF105" s="37" t="str"/>
      <c r="AG105" s="37" t="str"/>
      <c r="AH105" s="37" t="str"/>
      <c r="AI105" s="37" t="str"/>
      <c r="AJ105" s="37" t="str"/>
      <c r="AK105" s="37" t="str"/>
      <c r="AL105" s="37" t="str"/>
      <c r="AM105" s="37" t="str"/>
      <c r="AN105" s="37" t="str"/>
      <c r="AO105" s="37" t="str"/>
      <c r="AP105" s="37" t="str"/>
      <c r="AQ105" s="37" t="str"/>
      <c r="AR105" s="37" t="str"/>
      <c r="AS105" s="37" t="str"/>
      <c r="AT105" s="37" t="str"/>
      <c r="AU105" s="37" t="str"/>
      <c r="AV105" s="37" t="str"/>
      <c r="AW105" s="37" t="str"/>
      <c r="AX105" s="37" t="str"/>
      <c r="AY105" s="37" t="str"/>
      <c r="AZ105" s="37" t="str"/>
      <c r="BA105" s="37" t="str"/>
      <c r="BB105" s="37" t="str"/>
      <c r="BC105" s="37" t="str"/>
      <c r="BD105" s="37" t="str"/>
      <c r="BE105" s="37" t="str"/>
      <c r="BF105" s="37" t="str"/>
      <c r="BG105" s="37" t="str"/>
      <c r="BH105" s="37" t="str"/>
      <c r="BI105" s="37" t="str"/>
      <c r="BJ105" s="37" t="str"/>
      <c r="BK105" s="37" t="str"/>
      <c r="BL105" s="37" t="str"/>
      <c r="BM105" s="37" t="str"/>
      <c r="BN105" s="37" t="str"/>
      <c r="BO105" s="37" t="str"/>
      <c r="BP105" s="37" t="str"/>
      <c r="BQ105" s="37" t="str"/>
      <c r="BR105" s="37" t="str"/>
      <c r="BS105" s="37" t="str"/>
      <c r="BT105" s="37" t="str"/>
      <c r="BU105" s="37" t="str"/>
      <c r="BV105" s="37" t="str"/>
      <c r="BW105" s="37" t="str"/>
      <c r="BX105" s="37" t="str"/>
      <c r="BY105" s="37" t="str"/>
      <c r="BZ105" s="37" t="str"/>
      <c r="CA105" s="37" t="str"/>
      <c r="CB105" s="37" t="str"/>
      <c r="CC105" s="37" t="str"/>
      <c r="CD105" s="37" t="str"/>
      <c r="CE105" s="37" t="str"/>
      <c r="CF105" s="37" t="str"/>
      <c r="CG105" s="37" t="str"/>
      <c r="CH105" s="37" t="str"/>
      <c r="CI105" s="37" t="str"/>
      <c r="CJ105" s="37" t="str"/>
      <c r="CK105" s="37" t="str"/>
      <c r="CL105" s="37" t="str"/>
      <c r="CM105" s="37" t="str"/>
      <c r="CN105" s="37" t="str"/>
      <c r="CO105" s="37" t="str"/>
      <c r="CP105" s="37" t="str"/>
      <c r="CQ105" s="37" t="str"/>
      <c r="CR105" s="37" t="str"/>
      <c r="CS105" s="37" t="str"/>
      <c r="CT105" s="37" t="str"/>
      <c r="CU105" s="37" t="str"/>
      <c r="CV105" s="37" t="str"/>
      <c r="CW105" s="37" t="str"/>
      <c r="CX105" s="37" t="str"/>
      <c r="CY105" s="37" t="str"/>
      <c r="CZ105" s="37" t="str"/>
      <c r="DA105" s="37" t="str"/>
      <c r="DB105" s="37" t="str"/>
      <c r="DC105" s="37" t="str"/>
      <c r="DD105" s="37" t="str"/>
      <c r="DE105" s="37" t="str"/>
      <c r="DF105" s="37" t="str"/>
      <c r="DG105" s="37" t="str"/>
      <c r="DH105" s="37" t="str"/>
      <c r="DI105" s="37" t="str"/>
      <c r="DJ105" s="37" t="str"/>
      <c r="DK105" s="37" t="str"/>
      <c r="DL105" s="37" t="str"/>
      <c r="DM105" s="37" t="str"/>
      <c r="DN105" s="37" t="str"/>
      <c r="DO105" s="37" t="str"/>
      <c r="DP105" s="37" t="str"/>
      <c r="DQ105" s="37" t="str"/>
      <c r="DR105" s="37" t="str"/>
      <c r="DS105" s="37" t="str"/>
      <c r="DT105" s="37" t="str"/>
      <c r="DU105" s="37" t="str"/>
      <c r="DV105" s="37" t="str"/>
      <c r="DW105" s="37" t="str"/>
      <c r="DX105" s="37" t="str"/>
      <c r="DY105" s="37" t="str"/>
      <c r="DZ105" s="37" t="str"/>
      <c r="EA105" s="37" t="str"/>
      <c r="EB105" s="37" t="str"/>
      <c r="EC105" s="37" t="str"/>
      <c r="ED105" s="37" t="str"/>
      <c r="EE105" s="37" t="str"/>
      <c r="EF105" s="37" t="str"/>
      <c r="EG105" s="37" t="str"/>
      <c r="EH105" s="37" t="str"/>
      <c r="EI105" s="37" t="str"/>
      <c r="EJ105" s="37" t="str"/>
      <c r="EK105" s="37" t="str"/>
      <c r="EL105" s="37" t="str"/>
      <c r="EM105" s="37" t="str"/>
    </row>
    <row r="106">
      <c r="B106" s="37" t="str"/>
      <c r="C106" s="37" t="str"/>
      <c r="D106" s="37" t="str"/>
      <c r="E106" s="37" t="str"/>
      <c r="F106" s="37" t="str"/>
      <c r="G106" s="37" t="str"/>
      <c r="H106" s="37" t="str"/>
      <c r="I106" s="37" t="str"/>
      <c r="J106" s="37" t="str"/>
      <c r="K106" s="37" t="str"/>
      <c r="L106" s="37" t="str"/>
      <c r="M106" s="37" t="str"/>
      <c r="N106" s="37" t="str"/>
      <c r="O106" s="37" t="str"/>
      <c r="P106" s="37" t="str"/>
      <c r="Q106" s="37" t="str"/>
      <c r="R106" s="37" t="str"/>
      <c r="S106" s="37" t="str"/>
      <c r="T106" s="37" t="str"/>
      <c r="U106" s="37" t="str"/>
      <c r="V106" s="37" t="str"/>
      <c r="W106" s="37" t="str"/>
      <c r="X106" s="37" t="str"/>
      <c r="Y106" s="37" t="str"/>
      <c r="Z106" s="37" t="str"/>
      <c r="AA106" s="37" t="str"/>
      <c r="AB106" s="37" t="str"/>
      <c r="AC106" s="37" t="str"/>
      <c r="AD106" s="37" t="str"/>
      <c r="AE106" s="37" t="str"/>
      <c r="AF106" s="37" t="str"/>
      <c r="AG106" s="37" t="str"/>
      <c r="AH106" s="37" t="str"/>
      <c r="AI106" s="37" t="str"/>
      <c r="AJ106" s="37" t="str"/>
      <c r="AK106" s="37" t="str"/>
      <c r="AL106" s="37" t="str"/>
      <c r="AM106" s="37" t="str"/>
      <c r="AN106" s="37" t="str"/>
      <c r="AO106" s="37" t="str"/>
      <c r="AP106" s="37" t="str"/>
      <c r="AQ106" s="37" t="str"/>
      <c r="AR106" s="37" t="str"/>
      <c r="AS106" s="37" t="str"/>
      <c r="AT106" s="37" t="str"/>
      <c r="AU106" s="37" t="str"/>
      <c r="AV106" s="37" t="str"/>
      <c r="AW106" s="37" t="str"/>
      <c r="AX106" s="37" t="str"/>
      <c r="AY106" s="37" t="str"/>
      <c r="AZ106" s="37" t="str"/>
      <c r="BA106" s="37" t="str"/>
      <c r="BB106" s="37" t="str"/>
      <c r="BC106" s="37" t="str"/>
      <c r="BD106" s="37" t="str"/>
      <c r="BE106" s="37" t="str"/>
      <c r="BF106" s="37" t="str"/>
      <c r="BG106" s="37" t="str"/>
      <c r="BH106" s="37" t="str"/>
      <c r="BI106" s="37" t="str"/>
      <c r="BJ106" s="37" t="str"/>
      <c r="BK106" s="37" t="str"/>
      <c r="BL106" s="37" t="str"/>
      <c r="BM106" s="37" t="str"/>
      <c r="BN106" s="37" t="str"/>
      <c r="BO106" s="37" t="str"/>
      <c r="BP106" s="37" t="str"/>
      <c r="BQ106" s="37" t="str"/>
      <c r="BR106" s="37" t="str"/>
      <c r="BS106" s="37" t="str"/>
      <c r="BT106" s="37" t="str"/>
      <c r="BU106" s="37" t="str"/>
      <c r="BV106" s="37" t="str"/>
      <c r="BW106" s="37" t="str"/>
      <c r="BX106" s="37" t="str"/>
      <c r="BY106" s="37" t="str"/>
      <c r="BZ106" s="37" t="str"/>
      <c r="CA106" s="37" t="str"/>
      <c r="CB106" s="37" t="str"/>
      <c r="CC106" s="37" t="str"/>
      <c r="CD106" s="37" t="str"/>
      <c r="CE106" s="37" t="str"/>
      <c r="CF106" s="37" t="str"/>
      <c r="CG106" s="37" t="str"/>
      <c r="CH106" s="37" t="str"/>
      <c r="CI106" s="37" t="str"/>
      <c r="CJ106" s="37" t="str"/>
      <c r="CK106" s="37" t="str"/>
      <c r="CL106" s="37" t="str"/>
      <c r="CM106" s="37" t="str"/>
      <c r="CN106" s="37" t="str"/>
      <c r="CO106" s="37" t="str"/>
      <c r="CP106" s="37" t="str"/>
      <c r="CQ106" s="37" t="str"/>
      <c r="CR106" s="37" t="str"/>
      <c r="CS106" s="37" t="str"/>
      <c r="CT106" s="37" t="str"/>
      <c r="CU106" s="37" t="str"/>
      <c r="CV106" s="37" t="str"/>
      <c r="CW106" s="37" t="str"/>
      <c r="CX106" s="37" t="str"/>
      <c r="CY106" s="37" t="str"/>
      <c r="CZ106" s="37" t="str"/>
      <c r="DA106" s="37" t="str"/>
      <c r="DB106" s="37" t="str"/>
      <c r="DC106" s="37" t="str"/>
      <c r="DD106" s="37" t="str"/>
      <c r="DE106" s="37" t="str"/>
      <c r="DF106" s="37" t="str"/>
      <c r="DG106" s="37" t="str"/>
      <c r="DH106" s="37" t="str"/>
      <c r="DI106" s="37" t="str"/>
      <c r="DJ106" s="37" t="str"/>
      <c r="DK106" s="37" t="str"/>
      <c r="DL106" s="37" t="str"/>
      <c r="DM106" s="37" t="str"/>
      <c r="DN106" s="37" t="str"/>
      <c r="DO106" s="37" t="str"/>
      <c r="DP106" s="37" t="str"/>
      <c r="DQ106" s="37" t="str"/>
      <c r="DR106" s="37" t="str"/>
      <c r="DS106" s="37" t="str"/>
      <c r="DT106" s="37" t="str"/>
      <c r="DU106" s="37" t="str"/>
      <c r="DV106" s="37" t="str"/>
      <c r="DW106" s="37" t="str"/>
      <c r="DX106" s="37" t="str"/>
      <c r="DY106" s="37" t="str"/>
      <c r="DZ106" s="37" t="str"/>
      <c r="EA106" s="37" t="str"/>
      <c r="EB106" s="37" t="str"/>
      <c r="EC106" s="37" t="str"/>
      <c r="ED106" s="37" t="str"/>
      <c r="EE106" s="37" t="str"/>
      <c r="EF106" s="37" t="str"/>
      <c r="EG106" s="37" t="str"/>
      <c r="EH106" s="37" t="str"/>
      <c r="EI106" s="37" t="str"/>
      <c r="EJ106" s="37" t="str"/>
      <c r="EK106" s="37" t="str"/>
      <c r="EL106" s="37" t="str"/>
      <c r="EM106" s="37" t="str"/>
    </row>
    <row r="107">
      <c r="B107" s="37" t="str"/>
      <c r="C107" s="37" t="str"/>
      <c r="D107" s="37" t="str"/>
      <c r="E107" s="37" t="str"/>
      <c r="F107" s="37" t="str"/>
      <c r="G107" s="37" t="str"/>
      <c r="H107" s="37" t="str"/>
      <c r="I107" s="37" t="str"/>
      <c r="J107" s="37" t="str"/>
      <c r="K107" s="37" t="str"/>
      <c r="L107" s="37" t="str"/>
      <c r="M107" s="37" t="str"/>
      <c r="N107" s="37" t="str"/>
      <c r="O107" s="37" t="str"/>
      <c r="P107" s="37" t="str"/>
      <c r="Q107" s="37" t="str"/>
      <c r="R107" s="37" t="str"/>
      <c r="S107" s="37" t="str"/>
      <c r="T107" s="37" t="str"/>
      <c r="U107" s="37" t="str"/>
      <c r="V107" s="37" t="str"/>
      <c r="W107" s="37" t="str"/>
      <c r="X107" s="37" t="str"/>
      <c r="Y107" s="37" t="str"/>
      <c r="Z107" s="37" t="str"/>
      <c r="AA107" s="37" t="str"/>
      <c r="AB107" s="37" t="str"/>
      <c r="AC107" s="37" t="str"/>
      <c r="AD107" s="37" t="str"/>
      <c r="AE107" s="37" t="str"/>
      <c r="AF107" s="37" t="str"/>
      <c r="AG107" s="37" t="str"/>
      <c r="AH107" s="37" t="str"/>
      <c r="AI107" s="37" t="str"/>
      <c r="AJ107" s="37" t="str"/>
      <c r="AK107" s="37" t="str"/>
      <c r="AL107" s="37" t="str"/>
      <c r="AM107" s="37" t="str"/>
      <c r="AN107" s="37" t="str"/>
      <c r="AO107" s="37" t="str"/>
      <c r="AP107" s="37" t="str"/>
      <c r="AQ107" s="37" t="str"/>
      <c r="AR107" s="37" t="str"/>
      <c r="AS107" s="37" t="str"/>
      <c r="AT107" s="37" t="str"/>
      <c r="AU107" s="37" t="str"/>
      <c r="AV107" s="37" t="str"/>
      <c r="AW107" s="37" t="str"/>
      <c r="AX107" s="37" t="str"/>
      <c r="AY107" s="37" t="str"/>
      <c r="AZ107" s="37" t="str"/>
      <c r="BA107" s="37" t="str"/>
      <c r="BB107" s="37" t="str"/>
      <c r="BC107" s="37" t="str"/>
      <c r="BD107" s="37" t="str"/>
      <c r="BE107" s="37" t="str"/>
      <c r="BF107" s="37" t="str"/>
      <c r="BG107" s="37" t="str"/>
      <c r="BH107" s="37" t="str"/>
      <c r="BI107" s="37" t="str"/>
      <c r="BJ107" s="37" t="str"/>
      <c r="BK107" s="37" t="str"/>
      <c r="BL107" s="37" t="str"/>
      <c r="BM107" s="37" t="str"/>
      <c r="BN107" s="37" t="str"/>
      <c r="BO107" s="37" t="str"/>
      <c r="BP107" s="37" t="str"/>
      <c r="BQ107" s="37" t="str"/>
      <c r="BR107" s="37" t="str"/>
      <c r="BS107" s="37" t="str"/>
      <c r="BT107" s="37" t="str"/>
      <c r="BU107" s="37" t="str"/>
      <c r="BV107" s="37" t="str"/>
      <c r="BW107" s="37" t="str"/>
      <c r="BX107" s="37" t="str"/>
      <c r="BY107" s="37" t="str"/>
      <c r="BZ107" s="37" t="str"/>
      <c r="CA107" s="37" t="str"/>
      <c r="CB107" s="37" t="str"/>
      <c r="CC107" s="37" t="str"/>
      <c r="CD107" s="37" t="str"/>
      <c r="CE107" s="37" t="str"/>
      <c r="CF107" s="37" t="str"/>
      <c r="CG107" s="37" t="str"/>
      <c r="CH107" s="37" t="str"/>
      <c r="CI107" s="37" t="str"/>
      <c r="CJ107" s="37" t="str"/>
      <c r="CK107" s="37" t="str"/>
      <c r="CL107" s="37" t="str"/>
      <c r="CM107" s="37" t="str"/>
      <c r="CN107" s="37" t="str"/>
      <c r="CO107" s="37" t="str"/>
      <c r="CP107" s="37" t="str"/>
      <c r="CQ107" s="37" t="str"/>
      <c r="CR107" s="37" t="str"/>
      <c r="CS107" s="37" t="str"/>
      <c r="CT107" s="37" t="str"/>
      <c r="CU107" s="37" t="str"/>
      <c r="CV107" s="37" t="str"/>
      <c r="CW107" s="37" t="str"/>
      <c r="CX107" s="37" t="str"/>
      <c r="CY107" s="37" t="str"/>
      <c r="CZ107" s="37" t="str"/>
      <c r="DA107" s="37" t="str"/>
      <c r="DB107" s="37" t="str"/>
      <c r="DC107" s="37" t="str"/>
      <c r="DD107" s="37" t="str"/>
      <c r="DE107" s="37" t="str"/>
      <c r="DF107" s="37" t="str"/>
      <c r="DG107" s="37" t="str"/>
      <c r="DH107" s="37" t="str"/>
      <c r="DI107" s="37" t="str"/>
      <c r="DJ107" s="37" t="str"/>
      <c r="DK107" s="37" t="str"/>
      <c r="DL107" s="37" t="str"/>
      <c r="DM107" s="37" t="str"/>
      <c r="DN107" s="37" t="str"/>
      <c r="DO107" s="37" t="str"/>
      <c r="DP107" s="37" t="str"/>
      <c r="DQ107" s="37" t="str"/>
      <c r="DR107" s="37" t="str"/>
      <c r="DS107" s="37" t="str"/>
      <c r="DT107" s="37" t="str"/>
      <c r="DU107" s="37" t="str"/>
      <c r="DV107" s="37" t="str"/>
      <c r="DW107" s="37" t="str"/>
      <c r="DX107" s="37" t="str"/>
      <c r="DY107" s="37" t="str"/>
      <c r="DZ107" s="37" t="str"/>
      <c r="EA107" s="37" t="str"/>
      <c r="EB107" s="37" t="str"/>
      <c r="EC107" s="37" t="str"/>
      <c r="ED107" s="37" t="str"/>
      <c r="EE107" s="37" t="str"/>
      <c r="EF107" s="37" t="str"/>
      <c r="EG107" s="37" t="str"/>
      <c r="EH107" s="37" t="str"/>
      <c r="EI107" s="37" t="str"/>
      <c r="EJ107" s="37" t="str"/>
      <c r="EK107" s="37" t="str"/>
      <c r="EL107" s="37" t="str"/>
      <c r="EM107" s="37" t="str"/>
    </row>
    <row r="108">
      <c r="B108" s="37" t="str"/>
      <c r="C108" s="37" t="str"/>
      <c r="D108" s="37" t="str"/>
      <c r="E108" s="37" t="str"/>
      <c r="F108" s="37" t="str"/>
      <c r="G108" s="37" t="str"/>
      <c r="H108" s="37" t="str"/>
      <c r="I108" s="37" t="str"/>
      <c r="J108" s="37" t="str"/>
      <c r="K108" s="37" t="str"/>
      <c r="L108" s="37" t="str"/>
      <c r="M108" s="37" t="str"/>
      <c r="N108" s="37" t="str"/>
      <c r="O108" s="37" t="str"/>
      <c r="P108" s="37" t="str"/>
      <c r="Q108" s="37" t="str"/>
      <c r="R108" s="37" t="str"/>
      <c r="S108" s="37" t="str"/>
      <c r="T108" s="37" t="str"/>
      <c r="U108" s="37" t="str"/>
      <c r="V108" s="37" t="str"/>
      <c r="W108" s="37" t="str"/>
      <c r="X108" s="37" t="str"/>
      <c r="Y108" s="37" t="str"/>
      <c r="Z108" s="37" t="str"/>
      <c r="AA108" s="37" t="str"/>
      <c r="AB108" s="37" t="str"/>
      <c r="AC108" s="37" t="str"/>
      <c r="AD108" s="37" t="str"/>
      <c r="AE108" s="37" t="str"/>
      <c r="AF108" s="37" t="str"/>
      <c r="AG108" s="37" t="str"/>
      <c r="AH108" s="37" t="str"/>
      <c r="AI108" s="37" t="str"/>
      <c r="AJ108" s="37" t="str"/>
      <c r="AK108" s="37" t="str"/>
      <c r="AL108" s="37" t="str"/>
      <c r="AM108" s="37" t="str"/>
      <c r="AN108" s="37" t="str"/>
      <c r="AO108" s="37" t="str"/>
      <c r="AP108" s="37" t="str"/>
      <c r="AQ108" s="37" t="str"/>
      <c r="AR108" s="37" t="str"/>
      <c r="AS108" s="37" t="str"/>
      <c r="AT108" s="37" t="str"/>
      <c r="AU108" s="37" t="str"/>
      <c r="AV108" s="37" t="str"/>
      <c r="AW108" s="37" t="str"/>
      <c r="AX108" s="37" t="str"/>
      <c r="AY108" s="37" t="str"/>
      <c r="AZ108" s="37" t="str"/>
      <c r="BA108" s="37" t="str"/>
      <c r="BB108" s="37" t="str"/>
      <c r="BC108" s="37" t="str"/>
      <c r="BD108" s="37" t="str"/>
      <c r="BE108" s="37" t="str"/>
      <c r="BF108" s="37" t="str"/>
      <c r="BG108" s="37" t="str"/>
      <c r="BH108" s="37" t="str"/>
      <c r="BI108" s="37" t="str"/>
      <c r="BJ108" s="37" t="str"/>
      <c r="BK108" s="37" t="str"/>
      <c r="BL108" s="37" t="str"/>
      <c r="BM108" s="37" t="str"/>
      <c r="BN108" s="37" t="str"/>
      <c r="BO108" s="37" t="str"/>
      <c r="BP108" s="37" t="str"/>
      <c r="BQ108" s="37" t="str"/>
      <c r="BR108" s="37" t="str"/>
      <c r="BS108" s="37" t="str"/>
      <c r="BT108" s="37" t="str"/>
      <c r="BU108" s="37" t="str"/>
      <c r="BV108" s="37" t="str"/>
      <c r="BW108" s="37" t="str"/>
      <c r="BX108" s="37" t="str"/>
      <c r="BY108" s="37" t="str"/>
      <c r="BZ108" s="37" t="str"/>
      <c r="CA108" s="37" t="str"/>
      <c r="CB108" s="37" t="str"/>
      <c r="CC108" s="37" t="str"/>
      <c r="CD108" s="37" t="str"/>
      <c r="CE108" s="37" t="str"/>
      <c r="CF108" s="37" t="str"/>
      <c r="CG108" s="37" t="str"/>
      <c r="CH108" s="37" t="str"/>
      <c r="CI108" s="37" t="str"/>
      <c r="CJ108" s="37" t="str"/>
      <c r="CK108" s="37" t="str"/>
      <c r="CL108" s="37" t="str"/>
      <c r="CM108" s="37" t="str"/>
      <c r="CN108" s="37" t="str"/>
      <c r="CO108" s="37" t="str"/>
      <c r="CP108" s="37" t="str"/>
      <c r="CQ108" s="37" t="str"/>
      <c r="CR108" s="37" t="str"/>
      <c r="CS108" s="37" t="str"/>
      <c r="CT108" s="37" t="str"/>
      <c r="CU108" s="37" t="str"/>
      <c r="CV108" s="37" t="str"/>
      <c r="CW108" s="37" t="str"/>
      <c r="CX108" s="37" t="str"/>
      <c r="CY108" s="37" t="str"/>
      <c r="CZ108" s="37" t="str"/>
      <c r="DA108" s="37" t="str"/>
      <c r="DB108" s="37" t="str"/>
      <c r="DC108" s="37" t="str"/>
      <c r="DD108" s="37" t="str"/>
      <c r="DE108" s="37" t="str"/>
      <c r="DF108" s="37" t="str"/>
      <c r="DG108" s="37" t="str"/>
      <c r="DH108" s="37" t="str"/>
      <c r="DI108" s="37" t="str"/>
      <c r="DJ108" s="37" t="str"/>
      <c r="DK108" s="37" t="str"/>
      <c r="DL108" s="37" t="str"/>
      <c r="DM108" s="37" t="str"/>
      <c r="DN108" s="37" t="str"/>
      <c r="DO108" s="37" t="str"/>
      <c r="DP108" s="37" t="str"/>
      <c r="DQ108" s="37" t="str"/>
      <c r="DR108" s="37" t="str"/>
      <c r="DS108" s="37" t="str"/>
      <c r="DT108" s="37" t="str"/>
      <c r="DU108" s="37" t="str"/>
      <c r="DV108" s="37" t="str"/>
      <c r="DW108" s="37" t="str"/>
      <c r="DX108" s="37" t="str"/>
      <c r="DY108" s="37" t="str"/>
      <c r="DZ108" s="37" t="str"/>
      <c r="EA108" s="37" t="str"/>
      <c r="EB108" s="37" t="str"/>
      <c r="EC108" s="37" t="str"/>
      <c r="ED108" s="37" t="str"/>
      <c r="EE108" s="37" t="str"/>
      <c r="EF108" s="37" t="str"/>
      <c r="EG108" s="37" t="str"/>
      <c r="EH108" s="37" t="str"/>
      <c r="EI108" s="37" t="str"/>
      <c r="EJ108" s="37" t="str"/>
      <c r="EK108" s="37" t="str"/>
      <c r="EL108" s="37" t="str"/>
      <c r="EM108" s="37" t="str"/>
    </row>
    <row r="109">
      <c r="B109" s="37" t="str"/>
      <c r="C109" s="37" t="str"/>
      <c r="D109" s="37" t="str"/>
      <c r="E109" s="37" t="str"/>
      <c r="F109" s="37" t="str"/>
      <c r="G109" s="37" t="str"/>
      <c r="H109" s="37" t="str"/>
      <c r="I109" s="37" t="str"/>
      <c r="J109" s="37" t="str"/>
      <c r="K109" s="37" t="str"/>
      <c r="L109" s="37" t="str"/>
      <c r="M109" s="37" t="str"/>
      <c r="N109" s="37" t="str"/>
      <c r="O109" s="37" t="str"/>
      <c r="P109" s="37" t="str"/>
      <c r="Q109" s="37" t="str"/>
      <c r="R109" s="37" t="str"/>
      <c r="S109" s="37" t="str"/>
      <c r="T109" s="37" t="str"/>
      <c r="U109" s="37" t="str"/>
      <c r="V109" s="37" t="str"/>
      <c r="W109" s="37" t="str"/>
      <c r="X109" s="37" t="str"/>
      <c r="Y109" s="37" t="str"/>
      <c r="Z109" s="37" t="str"/>
      <c r="AA109" s="37" t="str"/>
      <c r="AB109" s="37" t="str"/>
      <c r="AC109" s="37" t="str"/>
      <c r="AD109" s="37" t="str"/>
      <c r="AE109" s="37" t="str"/>
      <c r="AF109" s="37" t="str"/>
      <c r="AG109" s="37" t="str"/>
      <c r="AH109" s="37" t="str"/>
      <c r="AI109" s="37" t="str"/>
      <c r="AJ109" s="37" t="str"/>
      <c r="AK109" s="37" t="str"/>
      <c r="AL109" s="37" t="str"/>
      <c r="AM109" s="37" t="str"/>
      <c r="AN109" s="37" t="str"/>
      <c r="AO109" s="37" t="str"/>
      <c r="AP109" s="37" t="str"/>
      <c r="AQ109" s="37" t="str"/>
      <c r="AR109" s="37" t="str"/>
      <c r="AS109" s="37" t="str"/>
      <c r="AT109" s="37" t="str"/>
      <c r="AU109" s="37" t="str"/>
      <c r="AV109" s="37" t="str"/>
      <c r="AW109" s="37" t="str"/>
      <c r="AX109" s="37" t="str"/>
      <c r="AY109" s="37" t="str"/>
      <c r="AZ109" s="37" t="str"/>
      <c r="BA109" s="37" t="str"/>
      <c r="BB109" s="37" t="str"/>
      <c r="BC109" s="37" t="str"/>
      <c r="BD109" s="37" t="str"/>
      <c r="BE109" s="37" t="str"/>
      <c r="BF109" s="37" t="str"/>
      <c r="BG109" s="37" t="str"/>
      <c r="BH109" s="37" t="str"/>
      <c r="BI109" s="37" t="str"/>
      <c r="BJ109" s="37" t="str"/>
      <c r="BK109" s="37" t="str"/>
      <c r="BL109" s="37" t="str"/>
      <c r="BM109" s="37" t="str"/>
      <c r="BN109" s="37" t="str"/>
      <c r="BO109" s="37" t="str"/>
      <c r="BP109" s="37" t="str"/>
      <c r="BQ109" s="37" t="str"/>
      <c r="BR109" s="37" t="str"/>
      <c r="BS109" s="37" t="str"/>
      <c r="BT109" s="37" t="str"/>
      <c r="BU109" s="37" t="str"/>
      <c r="BV109" s="37" t="str"/>
      <c r="BW109" s="37" t="str"/>
      <c r="BX109" s="37" t="str"/>
      <c r="BY109" s="37" t="str"/>
      <c r="BZ109" s="37" t="str"/>
      <c r="CA109" s="37" t="str"/>
      <c r="CB109" s="37" t="str"/>
      <c r="CC109" s="37" t="str"/>
      <c r="CD109" s="37" t="str"/>
      <c r="CE109" s="37" t="str"/>
      <c r="CF109" s="37" t="str"/>
      <c r="CG109" s="37" t="str"/>
      <c r="CH109" s="37" t="str"/>
      <c r="CI109" s="37" t="str"/>
      <c r="CJ109" s="37" t="str"/>
      <c r="CK109" s="37" t="str"/>
      <c r="CL109" s="37" t="str"/>
      <c r="CM109" s="37" t="str"/>
      <c r="CN109" s="37" t="str"/>
      <c r="CO109" s="37" t="str"/>
      <c r="CP109" s="37" t="str"/>
      <c r="CQ109" s="37" t="str"/>
      <c r="CR109" s="37" t="str"/>
      <c r="CS109" s="37" t="str"/>
      <c r="CT109" s="37" t="str"/>
      <c r="CU109" s="37" t="str"/>
      <c r="CV109" s="37" t="str"/>
      <c r="CW109" s="37" t="str"/>
      <c r="CX109" s="37" t="str"/>
      <c r="CY109" s="37" t="str"/>
      <c r="CZ109" s="37" t="str"/>
      <c r="DA109" s="37" t="str"/>
      <c r="DB109" s="37" t="str"/>
      <c r="DC109" s="37" t="str"/>
      <c r="DD109" s="37" t="str"/>
      <c r="DE109" s="37" t="str"/>
      <c r="DF109" s="37" t="str"/>
      <c r="DG109" s="37" t="str"/>
      <c r="DH109" s="37" t="str"/>
      <c r="DI109" s="37" t="str"/>
      <c r="DJ109" s="37" t="str"/>
      <c r="DK109" s="37" t="str"/>
      <c r="DL109" s="37" t="str"/>
      <c r="DM109" s="37" t="str"/>
      <c r="DN109" s="37" t="str"/>
      <c r="DO109" s="37" t="str"/>
      <c r="DP109" s="37" t="str"/>
      <c r="DQ109" s="37" t="str"/>
      <c r="DR109" s="37" t="str"/>
      <c r="DS109" s="37" t="str"/>
      <c r="DT109" s="37" t="str"/>
      <c r="DU109" s="37" t="str"/>
      <c r="DV109" s="37" t="str"/>
      <c r="DW109" s="37" t="str"/>
      <c r="DX109" s="37" t="str"/>
      <c r="DY109" s="37" t="str"/>
      <c r="DZ109" s="37" t="str"/>
      <c r="EA109" s="37" t="str"/>
      <c r="EB109" s="37" t="str"/>
      <c r="EC109" s="37" t="str"/>
      <c r="ED109" s="37" t="str"/>
      <c r="EE109" s="37" t="str"/>
      <c r="EF109" s="37" t="str"/>
      <c r="EG109" s="37" t="str"/>
      <c r="EH109" s="37" t="str"/>
      <c r="EI109" s="37" t="str"/>
      <c r="EJ109" s="37" t="str"/>
      <c r="EK109" s="37" t="str"/>
      <c r="EL109" s="37" t="str"/>
      <c r="EM109" s="37" t="str"/>
    </row>
    <row r="110">
      <c r="B110" s="37" t="str"/>
      <c r="C110" s="37" t="str"/>
      <c r="D110" s="37" t="str"/>
      <c r="E110" s="37" t="str"/>
      <c r="F110" s="37" t="str"/>
      <c r="G110" s="37" t="str"/>
      <c r="H110" s="37" t="str"/>
      <c r="I110" s="37" t="str"/>
      <c r="J110" s="37" t="str"/>
      <c r="K110" s="37" t="str"/>
      <c r="L110" s="37" t="str"/>
      <c r="M110" s="37" t="str"/>
      <c r="N110" s="37" t="str"/>
      <c r="O110" s="37" t="str"/>
      <c r="P110" s="37" t="str"/>
      <c r="Q110" s="37" t="str"/>
      <c r="R110" s="37" t="str"/>
      <c r="S110" s="37" t="str"/>
      <c r="T110" s="37" t="str"/>
      <c r="U110" s="37" t="str"/>
      <c r="V110" s="37" t="str"/>
      <c r="W110" s="37" t="str"/>
      <c r="X110" s="37" t="str"/>
      <c r="Y110" s="37" t="str"/>
      <c r="Z110" s="37" t="str"/>
      <c r="AA110" s="37" t="str"/>
      <c r="AB110" s="37" t="str"/>
      <c r="AC110" s="37" t="str"/>
      <c r="AD110" s="37" t="str"/>
      <c r="AE110" s="37" t="str"/>
      <c r="AF110" s="37" t="str"/>
      <c r="AG110" s="37" t="str"/>
      <c r="AH110" s="37" t="str"/>
      <c r="AI110" s="37" t="str"/>
      <c r="AJ110" s="37" t="str"/>
      <c r="AK110" s="37" t="str"/>
      <c r="AL110" s="37" t="str"/>
      <c r="AM110" s="37" t="str"/>
      <c r="AN110" s="37" t="str"/>
      <c r="AO110" s="37" t="str"/>
      <c r="AP110" s="37" t="str"/>
      <c r="AQ110" s="37" t="str"/>
      <c r="AR110" s="37" t="str"/>
      <c r="AS110" s="37" t="str"/>
      <c r="AT110" s="37" t="str"/>
      <c r="AU110" s="37" t="str"/>
      <c r="AV110" s="37" t="str"/>
      <c r="AW110" s="37" t="str"/>
      <c r="AX110" s="37" t="str"/>
      <c r="AY110" s="37" t="str"/>
      <c r="AZ110" s="37" t="str"/>
      <c r="BA110" s="37" t="str"/>
      <c r="BB110" s="37" t="str"/>
      <c r="BC110" s="37" t="str"/>
      <c r="BD110" s="37" t="str"/>
      <c r="BE110" s="37" t="str"/>
      <c r="BF110" s="37" t="str"/>
      <c r="BG110" s="37" t="str"/>
      <c r="BH110" s="37" t="str"/>
      <c r="BI110" s="37" t="str"/>
      <c r="BJ110" s="37" t="str"/>
      <c r="BK110" s="37" t="str"/>
      <c r="BL110" s="37" t="str"/>
      <c r="BM110" s="37" t="str"/>
      <c r="BN110" s="37" t="str"/>
      <c r="BO110" s="37" t="str"/>
      <c r="BP110" s="37" t="str"/>
      <c r="BQ110" s="37" t="str"/>
      <c r="BR110" s="37" t="str"/>
      <c r="BS110" s="37" t="str"/>
      <c r="BT110" s="37" t="str"/>
      <c r="BU110" s="37" t="str"/>
      <c r="BV110" s="37" t="str"/>
      <c r="BW110" s="37" t="str"/>
      <c r="BX110" s="37" t="str"/>
      <c r="BY110" s="37" t="str"/>
      <c r="BZ110" s="37" t="str"/>
      <c r="CA110" s="37" t="str"/>
      <c r="CB110" s="37" t="str"/>
      <c r="CC110" s="37" t="str"/>
      <c r="CD110" s="37" t="str"/>
      <c r="CE110" s="37" t="str"/>
      <c r="CF110" s="37" t="str"/>
      <c r="CG110" s="37" t="str"/>
      <c r="CH110" s="37" t="str"/>
      <c r="CI110" s="37" t="str"/>
      <c r="CJ110" s="37" t="str"/>
      <c r="CK110" s="37" t="str"/>
      <c r="CL110" s="37" t="str"/>
      <c r="CM110" s="37" t="str"/>
      <c r="CN110" s="37" t="str"/>
      <c r="CO110" s="37" t="str"/>
      <c r="CP110" s="37" t="str"/>
      <c r="CQ110" s="37" t="str"/>
      <c r="CR110" s="37" t="str"/>
      <c r="CS110" s="37" t="str"/>
      <c r="CT110" s="37" t="str"/>
      <c r="CU110" s="37" t="str"/>
      <c r="CV110" s="37" t="str"/>
      <c r="CW110" s="37" t="str"/>
      <c r="CX110" s="37" t="str"/>
      <c r="CY110" s="37" t="str"/>
      <c r="CZ110" s="37" t="str"/>
      <c r="DA110" s="37" t="str"/>
      <c r="DB110" s="37" t="str"/>
      <c r="DC110" s="37" t="str"/>
      <c r="DD110" s="37" t="str"/>
      <c r="DE110" s="37" t="str"/>
      <c r="DF110" s="37" t="str"/>
      <c r="DG110" s="37" t="str"/>
      <c r="DH110" s="37" t="str"/>
      <c r="DI110" s="37" t="str"/>
      <c r="DJ110" s="37" t="str"/>
      <c r="DK110" s="37" t="str"/>
      <c r="DL110" s="37" t="str"/>
      <c r="DM110" s="37" t="str"/>
      <c r="DN110" s="37" t="str"/>
      <c r="DO110" s="37" t="str"/>
      <c r="DP110" s="37" t="str"/>
      <c r="DQ110" s="37" t="str"/>
      <c r="DR110" s="37" t="str"/>
      <c r="DS110" s="37" t="str"/>
      <c r="DT110" s="37" t="str"/>
      <c r="DU110" s="37" t="str"/>
      <c r="DV110" s="37" t="str"/>
      <c r="DW110" s="37" t="str"/>
      <c r="DX110" s="37" t="str"/>
      <c r="DY110" s="37" t="str"/>
      <c r="DZ110" s="37" t="str"/>
      <c r="EA110" s="37" t="str"/>
      <c r="EB110" s="37" t="str"/>
      <c r="EC110" s="37" t="str"/>
      <c r="ED110" s="37" t="str"/>
      <c r="EE110" s="37" t="str"/>
      <c r="EF110" s="37" t="str"/>
      <c r="EG110" s="37" t="str"/>
      <c r="EH110" s="37" t="str"/>
      <c r="EI110" s="37" t="str"/>
      <c r="EJ110" s="37" t="str"/>
      <c r="EK110" s="37" t="str"/>
      <c r="EL110" s="37" t="str"/>
      <c r="EM110" s="37" t="str"/>
    </row>
    <row r="111">
      <c r="B111" s="37" t="str"/>
      <c r="C111" s="37" t="str"/>
      <c r="D111" s="37" t="str"/>
      <c r="E111" s="37" t="str"/>
      <c r="F111" s="37" t="str"/>
      <c r="G111" s="37" t="str"/>
      <c r="H111" s="37" t="str"/>
      <c r="I111" s="37" t="str"/>
      <c r="J111" s="37" t="str"/>
      <c r="K111" s="37" t="str"/>
      <c r="L111" s="37" t="str"/>
      <c r="M111" s="37" t="str"/>
      <c r="N111" s="37" t="str"/>
      <c r="O111" s="37" t="str"/>
      <c r="P111" s="37" t="str"/>
      <c r="Q111" s="37" t="str"/>
      <c r="R111" s="37" t="str"/>
      <c r="S111" s="37" t="str"/>
      <c r="T111" s="37" t="str"/>
      <c r="U111" s="37" t="str"/>
      <c r="V111" s="37" t="str"/>
      <c r="W111" s="37" t="str"/>
      <c r="X111" s="37" t="str"/>
      <c r="Y111" s="37" t="str"/>
      <c r="Z111" s="37" t="str"/>
      <c r="AA111" s="37" t="str"/>
      <c r="AB111" s="37" t="str"/>
      <c r="AC111" s="37" t="str"/>
      <c r="AD111" s="37" t="str"/>
      <c r="AE111" s="37" t="str"/>
      <c r="AF111" s="37" t="str"/>
      <c r="AG111" s="37" t="str"/>
      <c r="AH111" s="37" t="str"/>
      <c r="AI111" s="37" t="str"/>
      <c r="AJ111" s="37" t="str"/>
      <c r="AK111" s="37" t="str"/>
      <c r="AL111" s="37" t="str"/>
      <c r="AM111" s="37" t="str"/>
      <c r="AN111" s="37" t="str"/>
      <c r="AO111" s="37" t="str"/>
      <c r="AP111" s="37" t="str"/>
      <c r="AQ111" s="37" t="str"/>
      <c r="AR111" s="37" t="str"/>
      <c r="AS111" s="37" t="str"/>
      <c r="AT111" s="37" t="str"/>
      <c r="AU111" s="37" t="str"/>
      <c r="AV111" s="37" t="str"/>
      <c r="AW111" s="37" t="str"/>
      <c r="AX111" s="37" t="str"/>
      <c r="AY111" s="37" t="str"/>
      <c r="AZ111" s="37" t="str"/>
      <c r="BA111" s="37" t="str"/>
      <c r="BB111" s="37" t="str"/>
      <c r="BC111" s="37" t="str"/>
      <c r="BD111" s="37" t="str"/>
      <c r="BE111" s="37" t="str"/>
      <c r="BF111" s="37" t="str"/>
      <c r="BG111" s="37" t="str"/>
      <c r="BH111" s="37" t="str"/>
      <c r="BI111" s="37" t="str"/>
      <c r="BJ111" s="37" t="str"/>
      <c r="BK111" s="37" t="str"/>
      <c r="BL111" s="37" t="str"/>
      <c r="BM111" s="37" t="str"/>
      <c r="BN111" s="37" t="str"/>
      <c r="BO111" s="37" t="str"/>
      <c r="BP111" s="37" t="str"/>
      <c r="BQ111" s="37" t="str"/>
      <c r="BR111" s="37" t="str"/>
      <c r="BS111" s="37" t="str"/>
      <c r="BT111" s="37" t="str"/>
      <c r="BU111" s="37" t="str"/>
      <c r="BV111" s="37" t="str"/>
      <c r="BW111" s="37" t="str"/>
      <c r="BX111" s="37" t="str"/>
      <c r="BY111" s="37" t="str"/>
      <c r="BZ111" s="37" t="str"/>
      <c r="CA111" s="37" t="str"/>
      <c r="CB111" s="37" t="str"/>
      <c r="CC111" s="37" t="str"/>
      <c r="CD111" s="37" t="str"/>
      <c r="CE111" s="37" t="str"/>
      <c r="CF111" s="37" t="str"/>
      <c r="CG111" s="37" t="str"/>
      <c r="CH111" s="37" t="str"/>
      <c r="CI111" s="37" t="str"/>
      <c r="CJ111" s="37" t="str"/>
      <c r="CK111" s="37" t="str"/>
      <c r="CL111" s="37" t="str"/>
      <c r="CM111" s="37" t="str"/>
      <c r="CN111" s="37" t="str"/>
      <c r="CO111" s="37" t="str"/>
      <c r="CP111" s="37" t="str"/>
      <c r="CQ111" s="37" t="str"/>
      <c r="CR111" s="37" t="str"/>
      <c r="CS111" s="37" t="str"/>
      <c r="CT111" s="37" t="str"/>
      <c r="CU111" s="37" t="str"/>
      <c r="CV111" s="37" t="str"/>
      <c r="CW111" s="37" t="str"/>
      <c r="CX111" s="37" t="str"/>
      <c r="CY111" s="37" t="str"/>
      <c r="CZ111" s="37" t="str"/>
      <c r="DA111" s="37" t="str"/>
      <c r="DB111" s="37" t="str"/>
      <c r="DC111" s="37" t="str"/>
      <c r="DD111" s="37" t="str"/>
      <c r="DE111" s="37" t="str"/>
      <c r="DF111" s="37" t="str"/>
      <c r="DG111" s="37" t="str"/>
      <c r="DH111" s="37" t="str"/>
      <c r="DI111" s="37" t="str"/>
      <c r="DJ111" s="37" t="str"/>
      <c r="DK111" s="37" t="str"/>
      <c r="DL111" s="37" t="str"/>
      <c r="DM111" s="37" t="str"/>
      <c r="DN111" s="37" t="str"/>
      <c r="DO111" s="37" t="str"/>
      <c r="DP111" s="37" t="str"/>
      <c r="DQ111" s="37" t="str"/>
      <c r="DR111" s="37" t="str"/>
      <c r="DS111" s="37" t="str"/>
      <c r="DT111" s="37" t="str"/>
      <c r="DU111" s="37" t="str"/>
      <c r="DV111" s="37" t="str"/>
      <c r="DW111" s="37" t="str"/>
      <c r="DX111" s="37" t="str"/>
      <c r="DY111" s="37" t="str"/>
      <c r="DZ111" s="37" t="str"/>
      <c r="EA111" s="37" t="str"/>
      <c r="EB111" s="37" t="str"/>
      <c r="EC111" s="37" t="str"/>
      <c r="ED111" s="37" t="str"/>
      <c r="EE111" s="37" t="str"/>
      <c r="EF111" s="37" t="str"/>
      <c r="EG111" s="37" t="str"/>
      <c r="EH111" s="37" t="str"/>
      <c r="EI111" s="37" t="str"/>
      <c r="EJ111" s="37" t="str"/>
      <c r="EK111" s="37" t="str"/>
      <c r="EL111" s="37" t="str"/>
      <c r="EM111" s="37" t="str"/>
    </row>
    <row r="112">
      <c r="B112" s="37" t="str"/>
      <c r="C112" s="37" t="str"/>
      <c r="D112" s="37" t="str"/>
      <c r="E112" s="37" t="str"/>
      <c r="F112" s="37" t="str"/>
      <c r="G112" s="37" t="str"/>
      <c r="H112" s="37" t="str"/>
      <c r="I112" s="37" t="str"/>
      <c r="J112" s="37" t="str"/>
      <c r="K112" s="37" t="str"/>
      <c r="L112" s="37" t="str"/>
      <c r="M112" s="37" t="str"/>
      <c r="N112" s="37" t="str"/>
      <c r="O112" s="37" t="str"/>
      <c r="P112" s="37" t="str"/>
      <c r="Q112" s="37" t="str"/>
      <c r="R112" s="37" t="str"/>
      <c r="S112" s="37" t="str"/>
      <c r="T112" s="37" t="str"/>
      <c r="U112" s="37" t="str"/>
      <c r="V112" s="37" t="str"/>
      <c r="W112" s="37" t="str"/>
      <c r="X112" s="37" t="str"/>
      <c r="Y112" s="37" t="str"/>
      <c r="Z112" s="37" t="str"/>
      <c r="AA112" s="37" t="str"/>
      <c r="AB112" s="37" t="str"/>
      <c r="AC112" s="37" t="str"/>
      <c r="AD112" s="37" t="str"/>
      <c r="AE112" s="37" t="str"/>
      <c r="AF112" s="37" t="str"/>
      <c r="AG112" s="37" t="str"/>
      <c r="AH112" s="37" t="str"/>
      <c r="AI112" s="37" t="str"/>
      <c r="AJ112" s="37" t="str"/>
      <c r="AK112" s="37" t="str"/>
      <c r="AL112" s="37" t="str"/>
      <c r="AM112" s="37" t="str"/>
      <c r="AN112" s="37" t="str"/>
      <c r="AO112" s="37" t="str"/>
      <c r="AP112" s="37" t="str"/>
      <c r="AQ112" s="37" t="str"/>
      <c r="AR112" s="37" t="str"/>
      <c r="AS112" s="37" t="str"/>
      <c r="AT112" s="37" t="str"/>
      <c r="AU112" s="37" t="str"/>
      <c r="AV112" s="37" t="str"/>
      <c r="AW112" s="37" t="str"/>
      <c r="AX112" s="37" t="str"/>
      <c r="AY112" s="37" t="str"/>
      <c r="AZ112" s="37" t="str"/>
      <c r="BA112" s="37" t="str"/>
      <c r="BB112" s="37" t="str"/>
      <c r="BC112" s="37" t="str"/>
      <c r="BD112" s="37" t="str"/>
      <c r="BE112" s="37" t="str"/>
      <c r="BF112" s="37" t="str"/>
      <c r="BG112" s="37" t="str"/>
      <c r="BH112" s="37" t="str"/>
      <c r="BI112" s="37" t="str"/>
      <c r="BJ112" s="37" t="str"/>
      <c r="BK112" s="37" t="str"/>
      <c r="BL112" s="37" t="str"/>
      <c r="BM112" s="37" t="str"/>
      <c r="BN112" s="37" t="str"/>
      <c r="BO112" s="37" t="str"/>
      <c r="BP112" s="37" t="str"/>
      <c r="BQ112" s="37" t="str"/>
      <c r="BR112" s="37" t="str"/>
      <c r="BS112" s="37" t="str"/>
      <c r="BT112" s="37" t="str"/>
      <c r="BU112" s="37" t="str"/>
      <c r="BV112" s="37" t="str"/>
      <c r="BW112" s="37" t="str"/>
      <c r="BX112" s="37" t="str"/>
      <c r="BY112" s="37" t="str"/>
      <c r="BZ112" s="37" t="str"/>
      <c r="CA112" s="37" t="str"/>
      <c r="CB112" s="37" t="str"/>
      <c r="CC112" s="37" t="str"/>
      <c r="CD112" s="37" t="str"/>
      <c r="CE112" s="37" t="str"/>
      <c r="CF112" s="37" t="str"/>
      <c r="CG112" s="37" t="str"/>
      <c r="CH112" s="37" t="str"/>
      <c r="CI112" s="37" t="str"/>
      <c r="CJ112" s="37" t="str"/>
      <c r="CK112" s="37" t="str"/>
      <c r="CL112" s="37" t="str"/>
      <c r="CM112" s="37" t="str"/>
      <c r="CN112" s="37" t="str"/>
      <c r="CO112" s="37" t="str"/>
      <c r="CP112" s="37" t="str"/>
      <c r="CQ112" s="37" t="str"/>
      <c r="CR112" s="37" t="str"/>
      <c r="CS112" s="37" t="str"/>
      <c r="CT112" s="37" t="str"/>
      <c r="CU112" s="37" t="str"/>
      <c r="CV112" s="37" t="str"/>
      <c r="CW112" s="37" t="str"/>
      <c r="CX112" s="37" t="str"/>
      <c r="CY112" s="37" t="str"/>
      <c r="CZ112" s="37" t="str"/>
      <c r="DA112" s="37" t="str"/>
      <c r="DB112" s="37" t="str"/>
      <c r="DC112" s="37" t="str"/>
      <c r="DD112" s="37" t="str"/>
      <c r="DE112" s="37" t="str"/>
      <c r="DF112" s="37" t="str"/>
      <c r="DG112" s="37" t="str"/>
      <c r="DH112" s="37" t="str"/>
      <c r="DI112" s="37" t="str"/>
      <c r="DJ112" s="37" t="str"/>
      <c r="DK112" s="37" t="str"/>
      <c r="DL112" s="37" t="str"/>
      <c r="DM112" s="37" t="str"/>
      <c r="DN112" s="37" t="str"/>
      <c r="DO112" s="37" t="str"/>
      <c r="DP112" s="37" t="str"/>
      <c r="DQ112" s="37" t="str"/>
      <c r="DR112" s="37" t="str"/>
      <c r="DS112" s="37" t="str"/>
      <c r="DT112" s="37" t="str"/>
      <c r="DU112" s="37" t="str"/>
      <c r="DV112" s="37" t="str"/>
      <c r="DW112" s="37" t="str"/>
      <c r="DX112" s="37" t="str"/>
      <c r="DY112" s="37" t="str"/>
      <c r="DZ112" s="37" t="str"/>
      <c r="EA112" s="37" t="str"/>
      <c r="EB112" s="37" t="str"/>
      <c r="EC112" s="37" t="str"/>
      <c r="ED112" s="37" t="str"/>
      <c r="EE112" s="37" t="str"/>
      <c r="EF112" s="37" t="str"/>
      <c r="EG112" s="37" t="str"/>
      <c r="EH112" s="37" t="str"/>
      <c r="EI112" s="37" t="str"/>
      <c r="EJ112" s="37" t="str"/>
      <c r="EK112" s="37" t="str"/>
      <c r="EL112" s="37" t="str"/>
      <c r="EM112" s="37" t="str"/>
    </row>
    <row r="113">
      <c r="B113" s="37" t="str"/>
      <c r="C113" s="37" t="str"/>
      <c r="D113" s="37" t="str"/>
      <c r="E113" s="37" t="str"/>
      <c r="F113" s="37" t="str"/>
      <c r="G113" s="37" t="str"/>
      <c r="H113" s="37" t="str"/>
      <c r="I113" s="37" t="str"/>
      <c r="J113" s="37" t="str"/>
      <c r="K113" s="37" t="str"/>
      <c r="L113" s="37" t="str"/>
      <c r="M113" s="37" t="str"/>
      <c r="N113" s="37" t="str"/>
      <c r="O113" s="37" t="str"/>
      <c r="P113" s="37" t="str"/>
      <c r="Q113" s="37" t="str"/>
      <c r="R113" s="37" t="str"/>
      <c r="S113" s="37" t="str"/>
      <c r="T113" s="37" t="str"/>
      <c r="U113" s="37" t="str"/>
      <c r="V113" s="37" t="str"/>
      <c r="W113" s="37" t="str"/>
      <c r="X113" s="37" t="str"/>
      <c r="Y113" s="37" t="str"/>
      <c r="Z113" s="37" t="str"/>
      <c r="AA113" s="37" t="str"/>
      <c r="AB113" s="37" t="str"/>
      <c r="AC113" s="37" t="str"/>
      <c r="AD113" s="37" t="str"/>
      <c r="AE113" s="37" t="str"/>
      <c r="AF113" s="37" t="str"/>
      <c r="AG113" s="37" t="str"/>
      <c r="AH113" s="37" t="str"/>
      <c r="AI113" s="37" t="str"/>
      <c r="AJ113" s="37" t="str"/>
      <c r="AK113" s="37" t="str"/>
      <c r="AL113" s="37" t="str"/>
      <c r="AM113" s="37" t="str"/>
      <c r="AN113" s="37" t="str"/>
      <c r="AO113" s="37" t="str"/>
      <c r="AP113" s="37" t="str"/>
      <c r="AQ113" s="37" t="str"/>
      <c r="AR113" s="37" t="str"/>
      <c r="AS113" s="37" t="str"/>
      <c r="AT113" s="37" t="str"/>
      <c r="AU113" s="37" t="str"/>
      <c r="AV113" s="37" t="str"/>
      <c r="AW113" s="37" t="str"/>
      <c r="AX113" s="37" t="str"/>
      <c r="AY113" s="37" t="str"/>
      <c r="AZ113" s="37" t="str"/>
      <c r="BA113" s="37" t="str"/>
      <c r="BB113" s="37" t="str"/>
      <c r="BC113" s="37" t="str"/>
      <c r="BD113" s="37" t="str"/>
      <c r="BE113" s="37" t="str"/>
      <c r="BF113" s="37" t="str"/>
      <c r="BG113" s="37" t="str"/>
      <c r="BH113" s="37" t="str"/>
      <c r="BI113" s="37" t="str"/>
      <c r="BJ113" s="37" t="str"/>
      <c r="BK113" s="37" t="str"/>
      <c r="BL113" s="37" t="str"/>
      <c r="BM113" s="37" t="str"/>
      <c r="BN113" s="37" t="str"/>
      <c r="BO113" s="37" t="str"/>
      <c r="BP113" s="37" t="str"/>
      <c r="BQ113" s="37" t="str"/>
      <c r="BR113" s="37" t="str"/>
      <c r="BS113" s="37" t="str"/>
      <c r="BT113" s="37" t="str"/>
      <c r="BU113" s="37" t="str"/>
      <c r="BV113" s="37" t="str"/>
      <c r="BW113" s="37" t="str"/>
      <c r="BX113" s="37" t="str"/>
      <c r="BY113" s="37" t="str"/>
      <c r="BZ113" s="37" t="str"/>
      <c r="CA113" s="37" t="str"/>
      <c r="CB113" s="37" t="str"/>
      <c r="CC113" s="37" t="str"/>
      <c r="CD113" s="37" t="str"/>
      <c r="CE113" s="37" t="str"/>
      <c r="CF113" s="37" t="str"/>
      <c r="CG113" s="37" t="str"/>
      <c r="CH113" s="37" t="str"/>
      <c r="CI113" s="37" t="str"/>
      <c r="CJ113" s="37" t="str"/>
      <c r="CK113" s="37" t="str"/>
      <c r="CL113" s="37" t="str"/>
      <c r="CM113" s="37" t="str"/>
      <c r="CN113" s="37" t="str"/>
      <c r="CO113" s="37" t="str"/>
      <c r="CP113" s="37" t="str"/>
      <c r="CQ113" s="37" t="str"/>
      <c r="CR113" s="37" t="str"/>
      <c r="CS113" s="37" t="str"/>
      <c r="CT113" s="37" t="str"/>
      <c r="CU113" s="37" t="str"/>
      <c r="CV113" s="37" t="str"/>
      <c r="CW113" s="37" t="str"/>
      <c r="CX113" s="37" t="str"/>
      <c r="CY113" s="37" t="str"/>
      <c r="CZ113" s="37" t="str"/>
      <c r="DA113" s="37" t="str"/>
      <c r="DB113" s="37" t="str"/>
      <c r="DC113" s="37" t="str"/>
      <c r="DD113" s="37" t="str"/>
      <c r="DE113" s="37" t="str"/>
      <c r="DF113" s="37" t="str"/>
      <c r="DG113" s="37" t="str"/>
      <c r="DH113" s="37" t="str"/>
      <c r="DI113" s="37" t="str"/>
      <c r="DJ113" s="37" t="str"/>
      <c r="DK113" s="37" t="str"/>
      <c r="DL113" s="37" t="str"/>
      <c r="DM113" s="37" t="str"/>
      <c r="DN113" s="37" t="str"/>
      <c r="DO113" s="37" t="str"/>
      <c r="DP113" s="37" t="str"/>
      <c r="DQ113" s="37" t="str"/>
      <c r="DR113" s="37" t="str"/>
      <c r="DS113" s="37" t="str"/>
      <c r="DT113" s="37" t="str"/>
      <c r="DU113" s="37" t="str"/>
      <c r="DV113" s="37" t="str"/>
      <c r="DW113" s="37" t="str"/>
      <c r="DX113" s="37" t="str"/>
      <c r="DY113" s="37" t="str"/>
      <c r="DZ113" s="37" t="str"/>
      <c r="EA113" s="37" t="str"/>
      <c r="EB113" s="37" t="str"/>
      <c r="EC113" s="37" t="str"/>
      <c r="ED113" s="37" t="str"/>
      <c r="EE113" s="37" t="str"/>
      <c r="EF113" s="37" t="str"/>
      <c r="EG113" s="37" t="str"/>
      <c r="EH113" s="37" t="str"/>
      <c r="EI113" s="37" t="str"/>
      <c r="EJ113" s="37" t="str"/>
      <c r="EK113" s="37" t="str"/>
      <c r="EL113" s="37" t="str"/>
      <c r="EM113" s="37" t="str"/>
    </row>
    <row r="114">
      <c r="B114" s="37" t="str"/>
      <c r="C114" s="37" t="str"/>
      <c r="D114" s="37" t="str"/>
      <c r="E114" s="37" t="str"/>
      <c r="F114" s="37" t="str"/>
      <c r="G114" s="37" t="str"/>
      <c r="H114" s="37" t="str"/>
      <c r="I114" s="37" t="str"/>
      <c r="J114" s="37" t="str"/>
      <c r="K114" s="37" t="str"/>
      <c r="L114" s="37" t="str"/>
      <c r="M114" s="37" t="str"/>
      <c r="N114" s="37" t="str"/>
      <c r="O114" s="37" t="str"/>
      <c r="P114" s="37" t="str"/>
      <c r="Q114" s="37" t="str"/>
      <c r="R114" s="37" t="str"/>
      <c r="S114" s="37" t="str"/>
      <c r="T114" s="37" t="str"/>
      <c r="U114" s="37" t="str"/>
      <c r="V114" s="37" t="str"/>
      <c r="W114" s="37" t="str"/>
      <c r="X114" s="37" t="str"/>
      <c r="Y114" s="37" t="str"/>
      <c r="Z114" s="37" t="str"/>
      <c r="AA114" s="37" t="str"/>
      <c r="AB114" s="37" t="str"/>
      <c r="AC114" s="37" t="str"/>
      <c r="AD114" s="37" t="str"/>
      <c r="AE114" s="37" t="str"/>
      <c r="AF114" s="37" t="str"/>
      <c r="AG114" s="37" t="str"/>
      <c r="AH114" s="37" t="str"/>
      <c r="AI114" s="37" t="str"/>
      <c r="AJ114" s="37" t="str"/>
      <c r="AK114" s="37" t="str"/>
      <c r="AL114" s="37" t="str"/>
      <c r="AM114" s="37" t="str"/>
      <c r="AN114" s="37" t="str"/>
      <c r="AO114" s="37" t="str"/>
      <c r="AP114" s="37" t="str"/>
      <c r="AQ114" s="37" t="str"/>
      <c r="AR114" s="37" t="str"/>
      <c r="AS114" s="37" t="str"/>
      <c r="AT114" s="37" t="str"/>
      <c r="AU114" s="37" t="str"/>
      <c r="AV114" s="37" t="str"/>
      <c r="AW114" s="37" t="str"/>
      <c r="AX114" s="37" t="str"/>
      <c r="AY114" s="37" t="str"/>
      <c r="AZ114" s="37" t="str"/>
      <c r="BA114" s="37" t="str"/>
      <c r="BB114" s="37" t="str"/>
      <c r="BC114" s="37" t="str"/>
      <c r="BD114" s="37" t="str"/>
      <c r="BE114" s="37" t="str"/>
      <c r="BF114" s="37" t="str"/>
      <c r="BG114" s="37" t="str"/>
      <c r="BH114" s="37" t="str"/>
      <c r="BI114" s="37" t="str"/>
      <c r="BJ114" s="37" t="str"/>
      <c r="BK114" s="37" t="str"/>
      <c r="BL114" s="37" t="str"/>
      <c r="BM114" s="37" t="str"/>
      <c r="BN114" s="37" t="str"/>
      <c r="BO114" s="37" t="str"/>
      <c r="BP114" s="37" t="str"/>
      <c r="BQ114" s="37" t="str"/>
      <c r="BR114" s="37" t="str"/>
      <c r="BS114" s="37" t="str"/>
      <c r="BT114" s="37" t="str"/>
      <c r="BU114" s="37" t="str"/>
      <c r="BV114" s="37" t="str"/>
      <c r="BW114" s="37" t="str"/>
      <c r="BX114" s="37" t="str"/>
      <c r="BY114" s="37" t="str"/>
      <c r="BZ114" s="37" t="str"/>
      <c r="CA114" s="37" t="str"/>
      <c r="CB114" s="37" t="str"/>
      <c r="CC114" s="37" t="str"/>
      <c r="CD114" s="37" t="str"/>
      <c r="CE114" s="37" t="str"/>
      <c r="CF114" s="37" t="str"/>
      <c r="CG114" s="37" t="str"/>
      <c r="CH114" s="37" t="str"/>
      <c r="CI114" s="37" t="str"/>
      <c r="CJ114" s="37" t="str"/>
      <c r="CK114" s="37" t="str"/>
      <c r="CL114" s="37" t="str"/>
      <c r="CM114" s="37" t="str"/>
      <c r="CN114" s="37" t="str"/>
      <c r="CO114" s="37" t="str"/>
      <c r="CP114" s="37" t="str"/>
      <c r="CQ114" s="37" t="str"/>
      <c r="CR114" s="37" t="str"/>
      <c r="CS114" s="37" t="str"/>
      <c r="CT114" s="37" t="str"/>
      <c r="CU114" s="37" t="str"/>
      <c r="CV114" s="37" t="str"/>
      <c r="CW114" s="37" t="str"/>
      <c r="CX114" s="37" t="str"/>
      <c r="CY114" s="37" t="str"/>
      <c r="CZ114" s="37" t="str"/>
      <c r="DA114" s="37" t="str"/>
      <c r="DB114" s="37" t="str"/>
      <c r="DC114" s="37" t="str"/>
      <c r="DD114" s="37" t="str"/>
      <c r="DE114" s="37" t="str"/>
      <c r="DF114" s="37" t="str"/>
      <c r="DG114" s="37" t="str"/>
      <c r="DH114" s="37" t="str"/>
      <c r="DI114" s="37" t="str"/>
      <c r="DJ114" s="37" t="str"/>
      <c r="DK114" s="37" t="str"/>
      <c r="DL114" s="37" t="str"/>
      <c r="DM114" s="37" t="str"/>
      <c r="DN114" s="37" t="str"/>
      <c r="DO114" s="37" t="str"/>
      <c r="DP114" s="37" t="str"/>
      <c r="DQ114" s="37" t="str"/>
      <c r="DR114" s="37" t="str"/>
      <c r="DS114" s="37" t="str"/>
      <c r="DT114" s="37" t="str"/>
      <c r="DU114" s="37" t="str"/>
      <c r="DV114" s="37" t="str"/>
      <c r="DW114" s="37" t="str"/>
      <c r="DX114" s="37" t="str"/>
      <c r="DY114" s="37" t="str"/>
      <c r="DZ114" s="37" t="str"/>
      <c r="EA114" s="37" t="str"/>
      <c r="EB114" s="37" t="str"/>
      <c r="EC114" s="37" t="str"/>
      <c r="ED114" s="37" t="str"/>
      <c r="EE114" s="37" t="str"/>
      <c r="EF114" s="37" t="str"/>
      <c r="EG114" s="37" t="str"/>
      <c r="EH114" s="37" t="str"/>
      <c r="EI114" s="37" t="str"/>
      <c r="EJ114" s="37" t="str"/>
      <c r="EK114" s="37" t="str"/>
      <c r="EL114" s="37" t="str"/>
      <c r="EM114" s="37" t="str"/>
    </row>
    <row r="115">
      <c r="B115" s="37" t="str"/>
      <c r="C115" s="37" t="str"/>
      <c r="D115" s="37" t="str"/>
      <c r="E115" s="37" t="str"/>
      <c r="F115" s="37" t="str"/>
      <c r="G115" s="37" t="str"/>
      <c r="H115" s="37" t="str"/>
      <c r="I115" s="37" t="str"/>
      <c r="J115" s="37" t="str"/>
      <c r="K115" s="37" t="str"/>
      <c r="L115" s="37" t="str"/>
      <c r="M115" s="37" t="str"/>
      <c r="N115" s="37" t="str"/>
      <c r="O115" s="37" t="str"/>
      <c r="P115" s="37" t="str"/>
      <c r="Q115" s="37" t="str"/>
      <c r="R115" s="37" t="str"/>
      <c r="S115" s="37" t="str"/>
      <c r="T115" s="37" t="str"/>
      <c r="U115" s="37" t="str"/>
      <c r="V115" s="37" t="str"/>
      <c r="W115" s="37" t="str"/>
      <c r="X115" s="37" t="str"/>
      <c r="Y115" s="37" t="str"/>
      <c r="Z115" s="37" t="str"/>
      <c r="AA115" s="37" t="str"/>
      <c r="AB115" s="37" t="str"/>
      <c r="AC115" s="37" t="str"/>
      <c r="AD115" s="37" t="str"/>
      <c r="AE115" s="37" t="str"/>
      <c r="AF115" s="37" t="str"/>
      <c r="AG115" s="37" t="str"/>
      <c r="AH115" s="37" t="str"/>
      <c r="AI115" s="37" t="str"/>
      <c r="AJ115" s="37" t="str"/>
      <c r="AK115" s="37" t="str"/>
      <c r="AL115" s="37" t="str"/>
      <c r="AM115" s="37" t="str"/>
      <c r="AN115" s="37" t="str"/>
      <c r="AO115" s="37" t="str"/>
      <c r="AP115" s="37" t="str"/>
      <c r="AQ115" s="37" t="str"/>
      <c r="AR115" s="37" t="str"/>
      <c r="AS115" s="37" t="str"/>
      <c r="AT115" s="37" t="str"/>
      <c r="AU115" s="37" t="str"/>
      <c r="AV115" s="37" t="str"/>
      <c r="AW115" s="37" t="str"/>
      <c r="AX115" s="37" t="str"/>
      <c r="AY115" s="37" t="str"/>
      <c r="AZ115" s="37" t="str"/>
      <c r="BA115" s="37" t="str"/>
      <c r="BB115" s="37" t="str"/>
      <c r="BC115" s="37" t="str"/>
      <c r="BD115" s="37" t="str"/>
      <c r="BE115" s="37" t="str"/>
      <c r="BF115" s="37" t="str"/>
      <c r="BG115" s="37" t="str"/>
      <c r="BH115" s="37" t="str"/>
      <c r="BI115" s="37" t="str"/>
      <c r="BJ115" s="37" t="str"/>
      <c r="BK115" s="37" t="str"/>
      <c r="BL115" s="37" t="str"/>
      <c r="BM115" s="37" t="str"/>
      <c r="BN115" s="37" t="str"/>
      <c r="BO115" s="37" t="str"/>
      <c r="BP115" s="37" t="str"/>
      <c r="BQ115" s="37" t="str"/>
      <c r="BR115" s="37" t="str"/>
      <c r="BS115" s="37" t="str"/>
      <c r="BT115" s="37" t="str"/>
      <c r="BU115" s="37" t="str"/>
      <c r="BV115" s="37" t="str"/>
      <c r="BW115" s="37" t="str"/>
      <c r="BX115" s="37" t="str"/>
      <c r="BY115" s="37" t="str"/>
      <c r="BZ115" s="37" t="str"/>
      <c r="CA115" s="37" t="str"/>
      <c r="CB115" s="37" t="str"/>
      <c r="CC115" s="37" t="str"/>
      <c r="CD115" s="37" t="str"/>
      <c r="CE115" s="37" t="str"/>
      <c r="CF115" s="37" t="str"/>
      <c r="CG115" s="37" t="str"/>
      <c r="CH115" s="37" t="str"/>
      <c r="CI115" s="37" t="str"/>
      <c r="CJ115" s="37" t="str"/>
      <c r="CK115" s="37" t="str"/>
      <c r="CL115" s="37" t="str"/>
      <c r="CM115" s="37" t="str"/>
      <c r="CN115" s="37" t="str"/>
      <c r="CO115" s="37" t="str"/>
      <c r="CP115" s="37" t="str"/>
      <c r="CQ115" s="37" t="str"/>
      <c r="CR115" s="37" t="str"/>
      <c r="CS115" s="37" t="str"/>
      <c r="CT115" s="37" t="str"/>
      <c r="CU115" s="37" t="str"/>
      <c r="CV115" s="37" t="str"/>
      <c r="CW115" s="37" t="str"/>
      <c r="CX115" s="37" t="str"/>
      <c r="CY115" s="37" t="str"/>
      <c r="CZ115" s="37" t="str"/>
      <c r="DA115" s="37" t="str"/>
      <c r="DB115" s="37" t="str"/>
      <c r="DC115" s="37" t="str"/>
      <c r="DD115" s="37" t="str"/>
      <c r="DE115" s="37" t="str"/>
      <c r="DF115" s="37" t="str"/>
      <c r="DG115" s="37" t="str"/>
      <c r="DH115" s="37" t="str"/>
      <c r="DI115" s="37" t="str"/>
      <c r="DJ115" s="37" t="str"/>
      <c r="DK115" s="37" t="str"/>
      <c r="DL115" s="37" t="str"/>
      <c r="DM115" s="37" t="str"/>
      <c r="DN115" s="37" t="str"/>
      <c r="DO115" s="37" t="str"/>
      <c r="DP115" s="37" t="str"/>
      <c r="DQ115" s="37" t="str"/>
      <c r="DR115" s="37" t="str"/>
      <c r="DS115" s="37" t="str"/>
      <c r="DT115" s="37" t="str"/>
      <c r="DU115" s="37" t="str"/>
      <c r="DV115" s="37" t="str"/>
      <c r="DW115" s="37" t="str"/>
      <c r="DX115" s="37" t="str"/>
      <c r="DY115" s="37" t="str"/>
      <c r="DZ115" s="37" t="str"/>
      <c r="EA115" s="37" t="str"/>
      <c r="EB115" s="37" t="str"/>
      <c r="EC115" s="37" t="str"/>
      <c r="ED115" s="37" t="str"/>
      <c r="EE115" s="37" t="str"/>
      <c r="EF115" s="37" t="str"/>
      <c r="EG115" s="37" t="str"/>
      <c r="EH115" s="37" t="str"/>
      <c r="EI115" s="37" t="str"/>
      <c r="EJ115" s="37" t="str"/>
      <c r="EK115" s="37" t="str"/>
      <c r="EL115" s="37" t="str"/>
      <c r="EM115" s="37" t="str"/>
    </row>
    <row r="116">
      <c r="B116" s="37" t="str"/>
      <c r="C116" s="37" t="str"/>
      <c r="D116" s="37" t="str"/>
      <c r="E116" s="37" t="str"/>
      <c r="F116" s="37" t="str"/>
      <c r="G116" s="37" t="str"/>
      <c r="H116" s="37" t="str"/>
      <c r="I116" s="37" t="str"/>
      <c r="J116" s="37" t="str"/>
      <c r="K116" s="37" t="str"/>
      <c r="L116" s="37" t="str"/>
      <c r="M116" s="37" t="str"/>
      <c r="N116" s="37" t="str"/>
      <c r="O116" s="37" t="str"/>
      <c r="P116" s="37" t="str"/>
      <c r="Q116" s="37" t="str"/>
      <c r="R116" s="37" t="str"/>
      <c r="S116" s="37" t="str"/>
      <c r="T116" s="37" t="str"/>
      <c r="U116" s="37" t="str"/>
      <c r="V116" s="37" t="str"/>
      <c r="W116" s="37" t="str"/>
      <c r="X116" s="37" t="str"/>
      <c r="Y116" s="37" t="str"/>
      <c r="Z116" s="37" t="str"/>
      <c r="AA116" s="37" t="str"/>
      <c r="AB116" s="37" t="str"/>
      <c r="AC116" s="37" t="str"/>
      <c r="AD116" s="37" t="str"/>
      <c r="AE116" s="37" t="str"/>
      <c r="AF116" s="37" t="str"/>
      <c r="AG116" s="37" t="str"/>
      <c r="AH116" s="37" t="str"/>
      <c r="AI116" s="37" t="str"/>
      <c r="AJ116" s="37" t="str"/>
      <c r="AK116" s="37" t="str"/>
      <c r="AL116" s="37" t="str"/>
      <c r="AM116" s="37" t="str"/>
      <c r="AN116" s="37" t="str"/>
      <c r="AO116" s="37" t="str"/>
      <c r="AP116" s="37" t="str"/>
      <c r="AQ116" s="37" t="str"/>
      <c r="AR116" s="37" t="str"/>
      <c r="AS116" s="37" t="str"/>
      <c r="AT116" s="37" t="str"/>
      <c r="AU116" s="37" t="str"/>
      <c r="AV116" s="37" t="str"/>
      <c r="AW116" s="37" t="str"/>
      <c r="AX116" s="37" t="str"/>
      <c r="AY116" s="37" t="str"/>
      <c r="AZ116" s="37" t="str"/>
      <c r="BA116" s="37" t="str"/>
      <c r="BB116" s="37" t="str"/>
      <c r="BC116" s="37" t="str"/>
      <c r="BD116" s="37" t="str"/>
      <c r="BE116" s="37" t="str"/>
      <c r="BF116" s="37" t="str"/>
      <c r="BG116" s="37" t="str"/>
      <c r="BH116" s="37" t="str"/>
      <c r="BI116" s="37" t="str"/>
      <c r="BJ116" s="37" t="str"/>
      <c r="BK116" s="37" t="str"/>
      <c r="BL116" s="37" t="str"/>
      <c r="BM116" s="37" t="str"/>
      <c r="BN116" s="37" t="str"/>
      <c r="BO116" s="37" t="str"/>
      <c r="BP116" s="37" t="str"/>
      <c r="BQ116" s="37" t="str"/>
      <c r="BR116" s="37" t="str"/>
      <c r="BS116" s="37" t="str"/>
      <c r="BT116" s="37" t="str"/>
      <c r="BU116" s="37" t="str"/>
      <c r="BV116" s="37" t="str"/>
      <c r="BW116" s="37" t="str"/>
      <c r="BX116" s="37" t="str"/>
      <c r="BY116" s="37" t="str"/>
      <c r="BZ116" s="37" t="str"/>
      <c r="CA116" s="37" t="str"/>
      <c r="CB116" s="37" t="str"/>
      <c r="CC116" s="37" t="str"/>
      <c r="CD116" s="37" t="str"/>
      <c r="CE116" s="37" t="str"/>
      <c r="CF116" s="37" t="str"/>
      <c r="CG116" s="37" t="str"/>
      <c r="CH116" s="37" t="str"/>
      <c r="CI116" s="37" t="str"/>
      <c r="CJ116" s="37" t="str"/>
      <c r="CK116" s="37" t="str"/>
      <c r="CL116" s="37" t="str"/>
      <c r="CM116" s="37" t="str"/>
      <c r="CN116" s="37" t="str"/>
      <c r="CO116" s="37" t="str"/>
      <c r="CP116" s="37" t="str"/>
      <c r="CQ116" s="37" t="str"/>
      <c r="CR116" s="37" t="str"/>
      <c r="CS116" s="37" t="str"/>
      <c r="CT116" s="37" t="str"/>
      <c r="CU116" s="37" t="str"/>
      <c r="CV116" s="37" t="str"/>
      <c r="CW116" s="37" t="str"/>
      <c r="CX116" s="37" t="str"/>
      <c r="CY116" s="37" t="str"/>
      <c r="CZ116" s="37" t="str"/>
      <c r="DA116" s="37" t="str"/>
      <c r="DB116" s="37" t="str"/>
      <c r="DC116" s="37" t="str"/>
      <c r="DD116" s="37" t="str"/>
      <c r="DE116" s="37" t="str"/>
      <c r="DF116" s="37" t="str"/>
      <c r="DG116" s="37" t="str"/>
      <c r="DH116" s="37" t="str"/>
      <c r="DI116" s="37" t="str"/>
      <c r="DJ116" s="37" t="str"/>
      <c r="DK116" s="37" t="str"/>
      <c r="DL116" s="37" t="str"/>
      <c r="DM116" s="37" t="str"/>
      <c r="DN116" s="37" t="str"/>
      <c r="DO116" s="37" t="str"/>
      <c r="DP116" s="37" t="str"/>
      <c r="DQ116" s="37" t="str"/>
      <c r="DR116" s="37" t="str"/>
      <c r="DS116" s="37" t="str"/>
      <c r="DT116" s="37" t="str"/>
      <c r="DU116" s="37" t="str"/>
      <c r="DV116" s="37" t="str"/>
      <c r="DW116" s="37" t="str"/>
      <c r="DX116" s="37" t="str"/>
      <c r="DY116" s="37" t="str"/>
      <c r="DZ116" s="37" t="str"/>
      <c r="EA116" s="37" t="str"/>
      <c r="EB116" s="37" t="str"/>
      <c r="EC116" s="37" t="str"/>
      <c r="ED116" s="37" t="str"/>
      <c r="EE116" s="37" t="str"/>
      <c r="EF116" s="37" t="str"/>
      <c r="EG116" s="37" t="str"/>
      <c r="EH116" s="37" t="str"/>
      <c r="EI116" s="37" t="str"/>
      <c r="EJ116" s="37" t="str"/>
      <c r="EK116" s="37" t="str"/>
      <c r="EL116" s="37" t="str"/>
      <c r="EM116" s="37" t="str"/>
    </row>
    <row r="117">
      <c r="B117" s="37" t="str"/>
      <c r="C117" s="37" t="str"/>
      <c r="D117" s="37" t="str"/>
      <c r="E117" s="37" t="str"/>
      <c r="F117" s="37" t="str"/>
      <c r="G117" s="37" t="str"/>
      <c r="H117" s="37" t="str"/>
      <c r="I117" s="37" t="str"/>
      <c r="J117" s="37" t="str"/>
      <c r="K117" s="37" t="str"/>
      <c r="L117" s="37" t="str"/>
      <c r="M117" s="37" t="str"/>
      <c r="N117" s="37" t="str"/>
      <c r="O117" s="37" t="str"/>
      <c r="P117" s="37" t="str"/>
      <c r="Q117" s="37" t="str"/>
      <c r="R117" s="37" t="str"/>
      <c r="S117" s="37" t="str"/>
      <c r="T117" s="37" t="str"/>
      <c r="U117" s="37" t="str"/>
      <c r="V117" s="37" t="str"/>
      <c r="W117" s="37" t="str"/>
      <c r="X117" s="37" t="str"/>
      <c r="Y117" s="37" t="str"/>
      <c r="Z117" s="37" t="str"/>
      <c r="AA117" s="37" t="str"/>
      <c r="AB117" s="37" t="str"/>
      <c r="AC117" s="37" t="str"/>
      <c r="AD117" s="37" t="str"/>
      <c r="AE117" s="37" t="str"/>
      <c r="AF117" s="37" t="str"/>
      <c r="AG117" s="37" t="str"/>
      <c r="AH117" s="37" t="str"/>
      <c r="AI117" s="37" t="str"/>
      <c r="AJ117" s="37" t="str"/>
      <c r="AK117" s="37" t="str"/>
      <c r="AL117" s="37" t="str"/>
      <c r="AM117" s="37" t="str"/>
      <c r="AN117" s="37" t="str"/>
      <c r="AO117" s="37" t="str"/>
      <c r="AP117" s="37" t="str"/>
      <c r="AQ117" s="37" t="str"/>
      <c r="AR117" s="37" t="str"/>
      <c r="AS117" s="37" t="str"/>
      <c r="AT117" s="37" t="str"/>
      <c r="AU117" s="37" t="str"/>
      <c r="AV117" s="37" t="str"/>
      <c r="AW117" s="37" t="str"/>
      <c r="AX117" s="37" t="str"/>
      <c r="AY117" s="37" t="str"/>
      <c r="AZ117" s="37" t="str"/>
      <c r="BA117" s="37" t="str"/>
      <c r="BB117" s="37" t="str"/>
      <c r="BC117" s="37" t="str"/>
      <c r="BD117" s="37" t="str"/>
      <c r="BE117" s="37" t="str"/>
      <c r="BF117" s="37" t="str"/>
      <c r="BG117" s="37" t="str"/>
      <c r="BH117" s="37" t="str"/>
      <c r="BI117" s="37" t="str"/>
      <c r="BJ117" s="37" t="str"/>
      <c r="BK117" s="37" t="str"/>
      <c r="BL117" s="37" t="str"/>
      <c r="BM117" s="37" t="str"/>
      <c r="BN117" s="37" t="str"/>
      <c r="BO117" s="37" t="str"/>
      <c r="BP117" s="37" t="str"/>
      <c r="BQ117" s="37" t="str"/>
      <c r="BR117" s="37" t="str"/>
      <c r="BS117" s="37" t="str"/>
      <c r="BT117" s="37" t="str"/>
      <c r="BU117" s="37" t="str"/>
      <c r="BV117" s="37" t="str"/>
      <c r="BW117" s="37" t="str"/>
      <c r="BX117" s="37" t="str"/>
      <c r="BY117" s="37" t="str"/>
      <c r="BZ117" s="37" t="str"/>
      <c r="CA117" s="37" t="str"/>
      <c r="CB117" s="37" t="str"/>
      <c r="CC117" s="37" t="str"/>
      <c r="CD117" s="37" t="str"/>
      <c r="CE117" s="37" t="str"/>
      <c r="CF117" s="37" t="str"/>
      <c r="CG117" s="37" t="str"/>
      <c r="CH117" s="37" t="str"/>
      <c r="CI117" s="37" t="str"/>
      <c r="CJ117" s="37" t="str"/>
      <c r="CK117" s="37" t="str"/>
      <c r="CL117" s="37" t="str"/>
      <c r="CM117" s="37" t="str"/>
      <c r="CN117" s="37" t="str"/>
      <c r="CO117" s="37" t="str"/>
      <c r="CP117" s="37" t="str"/>
      <c r="CQ117" s="37" t="str"/>
      <c r="CR117" s="37" t="str"/>
      <c r="CS117" s="37" t="str"/>
      <c r="CT117" s="37" t="str"/>
      <c r="CU117" s="37" t="str"/>
      <c r="CV117" s="37" t="str"/>
      <c r="CW117" s="37" t="str"/>
      <c r="CX117" s="37" t="str"/>
      <c r="CY117" s="37" t="str"/>
      <c r="CZ117" s="37" t="str"/>
      <c r="DA117" s="37" t="str"/>
      <c r="DB117" s="37" t="str"/>
      <c r="DC117" s="37" t="str"/>
      <c r="DD117" s="37" t="str"/>
      <c r="DE117" s="37" t="str"/>
      <c r="DF117" s="37" t="str"/>
      <c r="DG117" s="37" t="str"/>
      <c r="DH117" s="37" t="str"/>
      <c r="DI117" s="37" t="str"/>
      <c r="DJ117" s="37" t="str"/>
      <c r="DK117" s="37" t="str"/>
      <c r="DL117" s="37" t="str"/>
      <c r="DM117" s="37" t="str"/>
      <c r="DN117" s="37" t="str"/>
      <c r="DO117" s="37" t="str"/>
      <c r="DP117" s="37" t="str"/>
      <c r="DQ117" s="37" t="str"/>
      <c r="DR117" s="37" t="str"/>
      <c r="DS117" s="37" t="str"/>
      <c r="DT117" s="37" t="str"/>
      <c r="DU117" s="37" t="str"/>
      <c r="DV117" s="37" t="str"/>
      <c r="DW117" s="37" t="str"/>
      <c r="DX117" s="37" t="str"/>
      <c r="DY117" s="37" t="str"/>
      <c r="DZ117" s="37" t="str"/>
      <c r="EA117" s="37" t="str"/>
      <c r="EB117" s="37" t="str"/>
      <c r="EC117" s="37" t="str"/>
      <c r="ED117" s="37" t="str"/>
      <c r="EE117" s="37" t="str"/>
      <c r="EF117" s="37" t="str"/>
      <c r="EG117" s="37" t="str"/>
      <c r="EH117" s="37" t="str"/>
      <c r="EI117" s="37" t="str"/>
      <c r="EJ117" s="37" t="str"/>
      <c r="EK117" s="37" t="str"/>
      <c r="EL117" s="37" t="str"/>
      <c r="EM117" s="37" t="str"/>
    </row>
    <row r="118">
      <c r="B118" s="37" t="str"/>
      <c r="C118" s="37" t="str"/>
      <c r="D118" s="37" t="str"/>
      <c r="E118" s="37" t="str"/>
      <c r="F118" s="37" t="str"/>
      <c r="G118" s="37" t="str"/>
      <c r="H118" s="37" t="str"/>
      <c r="I118" s="37" t="str"/>
      <c r="J118" s="37" t="str"/>
      <c r="K118" s="37" t="str"/>
      <c r="L118" s="37" t="str"/>
      <c r="M118" s="37" t="str"/>
      <c r="N118" s="37" t="str"/>
      <c r="O118" s="37" t="str"/>
      <c r="P118" s="37" t="str"/>
      <c r="Q118" s="37" t="str"/>
      <c r="R118" s="37" t="str"/>
      <c r="S118" s="37" t="str"/>
      <c r="T118" s="37" t="str"/>
      <c r="U118" s="37" t="str"/>
      <c r="V118" s="37" t="str"/>
      <c r="W118" s="37" t="str"/>
      <c r="X118" s="37" t="str"/>
      <c r="Y118" s="37" t="str"/>
      <c r="Z118" s="37" t="str"/>
      <c r="AA118" s="37" t="str"/>
      <c r="AB118" s="37" t="str"/>
      <c r="AC118" s="37" t="str"/>
      <c r="AD118" s="37" t="str"/>
      <c r="AE118" s="37" t="str"/>
      <c r="AF118" s="37" t="str"/>
      <c r="AG118" s="37" t="str"/>
      <c r="AH118" s="37" t="str"/>
      <c r="AI118" s="37" t="str"/>
      <c r="AJ118" s="37" t="str"/>
      <c r="AK118" s="37" t="str"/>
      <c r="AL118" s="37" t="str"/>
      <c r="AM118" s="37" t="str"/>
      <c r="AN118" s="37" t="str"/>
      <c r="AO118" s="37" t="str"/>
      <c r="AP118" s="37" t="str"/>
      <c r="AQ118" s="37" t="str"/>
      <c r="AR118" s="37" t="str"/>
      <c r="AS118" s="37" t="str"/>
      <c r="AT118" s="37" t="str"/>
      <c r="AU118" s="37" t="str"/>
      <c r="AV118" s="37" t="str"/>
      <c r="AW118" s="37" t="str"/>
      <c r="AX118" s="37" t="str"/>
      <c r="AY118" s="37" t="str"/>
      <c r="AZ118" s="37" t="str"/>
      <c r="BA118" s="37" t="str"/>
      <c r="BB118" s="37" t="str"/>
      <c r="BC118" s="37" t="str"/>
      <c r="BD118" s="37" t="str"/>
      <c r="BE118" s="37" t="str"/>
      <c r="BF118" s="37" t="str"/>
      <c r="BG118" s="37" t="str"/>
      <c r="BH118" s="37" t="str"/>
      <c r="BI118" s="37" t="str"/>
      <c r="BJ118" s="37" t="str"/>
      <c r="BK118" s="37" t="str"/>
      <c r="BL118" s="37" t="str"/>
      <c r="BM118" s="37" t="str"/>
      <c r="BN118" s="37" t="str"/>
      <c r="BO118" s="37" t="str"/>
      <c r="BP118" s="37" t="str"/>
      <c r="BQ118" s="37" t="str"/>
      <c r="BR118" s="37" t="str"/>
      <c r="BS118" s="37" t="str"/>
      <c r="BT118" s="37" t="str"/>
      <c r="BU118" s="37" t="str"/>
      <c r="BV118" s="37" t="str"/>
      <c r="BW118" s="37" t="str"/>
      <c r="BX118" s="37" t="str"/>
      <c r="BY118" s="37" t="str"/>
      <c r="BZ118" s="37" t="str"/>
      <c r="CA118" s="37" t="str"/>
      <c r="CB118" s="37" t="str"/>
      <c r="CC118" s="37" t="str"/>
      <c r="CD118" s="37" t="str"/>
      <c r="CE118" s="37" t="str"/>
      <c r="CF118" s="37" t="str"/>
      <c r="CG118" s="37" t="str"/>
      <c r="CH118" s="37" t="str"/>
      <c r="CI118" s="37" t="str"/>
      <c r="CJ118" s="37" t="str"/>
      <c r="CK118" s="37" t="str"/>
      <c r="CL118" s="37" t="str"/>
      <c r="CM118" s="37" t="str"/>
      <c r="CN118" s="37" t="str"/>
      <c r="CO118" s="37" t="str"/>
      <c r="CP118" s="37" t="str"/>
      <c r="CQ118" s="37" t="str"/>
      <c r="CR118" s="37" t="str"/>
      <c r="CS118" s="37" t="str"/>
      <c r="CT118" s="37" t="str"/>
      <c r="CU118" s="37" t="str"/>
      <c r="CV118" s="37" t="str"/>
      <c r="CW118" s="37" t="str"/>
      <c r="CX118" s="37" t="str"/>
      <c r="CY118" s="37" t="str"/>
      <c r="CZ118" s="37" t="str"/>
      <c r="DA118" s="37" t="str"/>
      <c r="DB118" s="37" t="str"/>
      <c r="DC118" s="37" t="str"/>
      <c r="DD118" s="37" t="str"/>
      <c r="DE118" s="37" t="str"/>
      <c r="DF118" s="37" t="str"/>
      <c r="DG118" s="37" t="str"/>
      <c r="DH118" s="37" t="str"/>
      <c r="DI118" s="37" t="str"/>
      <c r="DJ118" s="37" t="str"/>
      <c r="DK118" s="37" t="str"/>
      <c r="DL118" s="37" t="str"/>
      <c r="DM118" s="37" t="str"/>
      <c r="DN118" s="37" t="str"/>
      <c r="DO118" s="37" t="str"/>
      <c r="DP118" s="37" t="str"/>
      <c r="DQ118" s="37" t="str"/>
      <c r="DR118" s="37" t="str"/>
      <c r="DS118" s="37" t="str"/>
      <c r="DT118" s="37" t="str"/>
      <c r="DU118" s="37" t="str"/>
      <c r="DV118" s="37" t="str"/>
      <c r="DW118" s="37" t="str"/>
      <c r="DX118" s="37" t="str"/>
      <c r="DY118" s="37" t="str"/>
      <c r="DZ118" s="37" t="str"/>
      <c r="EA118" s="37" t="str"/>
      <c r="EB118" s="37" t="str"/>
      <c r="EC118" s="37" t="str"/>
      <c r="ED118" s="37" t="str"/>
      <c r="EE118" s="37" t="str"/>
      <c r="EF118" s="37" t="str"/>
      <c r="EG118" s="37" t="str"/>
      <c r="EH118" s="37" t="str"/>
      <c r="EI118" s="37" t="str"/>
      <c r="EJ118" s="37" t="str"/>
      <c r="EK118" s="37" t="str"/>
      <c r="EL118" s="37" t="str"/>
      <c r="EM118" s="37" t="str"/>
    </row>
    <row r="119">
      <c r="B119" s="37" t="str"/>
      <c r="C119" s="37" t="str"/>
      <c r="D119" s="37" t="str"/>
      <c r="E119" s="37" t="str"/>
      <c r="F119" s="37" t="str"/>
      <c r="G119" s="37" t="str"/>
      <c r="H119" s="37" t="str"/>
      <c r="I119" s="37" t="str"/>
      <c r="J119" s="37" t="str"/>
      <c r="K119" s="37" t="str"/>
      <c r="L119" s="37" t="str"/>
      <c r="M119" s="37" t="str"/>
      <c r="N119" s="37" t="str"/>
      <c r="O119" s="37" t="str"/>
      <c r="P119" s="37" t="str"/>
      <c r="Q119" s="37" t="str"/>
      <c r="R119" s="37" t="str"/>
      <c r="S119" s="37" t="str"/>
      <c r="T119" s="37" t="str"/>
      <c r="U119" s="37" t="str"/>
      <c r="V119" s="37" t="str"/>
      <c r="W119" s="37" t="str"/>
      <c r="X119" s="37" t="str"/>
      <c r="Y119" s="37" t="str"/>
      <c r="Z119" s="37" t="str"/>
      <c r="AA119" s="37" t="str"/>
      <c r="AB119" s="37" t="str"/>
      <c r="AC119" s="37" t="str"/>
      <c r="AD119" s="37" t="str"/>
      <c r="AE119" s="37" t="str"/>
      <c r="AF119" s="37" t="str"/>
      <c r="AG119" s="37" t="str"/>
      <c r="AH119" s="37" t="str"/>
      <c r="AI119" s="37" t="str"/>
      <c r="AJ119" s="37" t="str"/>
      <c r="AK119" s="37" t="str"/>
      <c r="AL119" s="37" t="str"/>
      <c r="AM119" s="37" t="str"/>
      <c r="AN119" s="37" t="str"/>
      <c r="AO119" s="37" t="str"/>
      <c r="AP119" s="37" t="str"/>
      <c r="AQ119" s="37" t="str"/>
      <c r="AR119" s="37" t="str"/>
      <c r="AS119" s="37" t="str"/>
      <c r="AT119" s="37" t="str"/>
      <c r="AU119" s="37" t="str"/>
      <c r="AV119" s="37" t="str"/>
      <c r="AW119" s="37" t="str"/>
      <c r="AX119" s="37" t="str"/>
      <c r="AY119" s="37" t="str"/>
      <c r="AZ119" s="37" t="str"/>
      <c r="BA119" s="37" t="str"/>
      <c r="BB119" s="37" t="str"/>
      <c r="BC119" s="37" t="str"/>
      <c r="BD119" s="37" t="str"/>
      <c r="BE119" s="37" t="str"/>
      <c r="BF119" s="37" t="str"/>
      <c r="BG119" s="37" t="str"/>
      <c r="BH119" s="37" t="str"/>
      <c r="BI119" s="37" t="str"/>
      <c r="BJ119" s="37" t="str"/>
      <c r="BK119" s="37" t="str"/>
      <c r="BL119" s="37" t="str"/>
      <c r="BM119" s="37" t="str"/>
      <c r="BN119" s="37" t="str"/>
      <c r="BO119" s="37" t="str"/>
      <c r="BP119" s="37" t="str"/>
      <c r="BQ119" s="37" t="str"/>
      <c r="BR119" s="37" t="str"/>
      <c r="BS119" s="37" t="str"/>
      <c r="BT119" s="37" t="str"/>
      <c r="BU119" s="37" t="str"/>
      <c r="BV119" s="37" t="str"/>
      <c r="BW119" s="37" t="str"/>
      <c r="BX119" s="37" t="str"/>
      <c r="BY119" s="37" t="str"/>
      <c r="BZ119" s="37" t="str"/>
      <c r="CA119" s="37" t="str"/>
      <c r="CB119" s="37" t="str"/>
      <c r="CC119" s="37" t="str"/>
      <c r="CD119" s="37" t="str"/>
      <c r="CE119" s="37" t="str"/>
      <c r="CF119" s="37" t="str"/>
      <c r="CG119" s="37" t="str"/>
      <c r="CH119" s="37" t="str"/>
      <c r="CI119" s="37" t="str"/>
      <c r="CJ119" s="37" t="str"/>
      <c r="CK119" s="37" t="str"/>
      <c r="CL119" s="37" t="str"/>
      <c r="CM119" s="37" t="str"/>
      <c r="CN119" s="37" t="str"/>
      <c r="CO119" s="37" t="str"/>
      <c r="CP119" s="37" t="str"/>
      <c r="CQ119" s="37" t="str"/>
      <c r="CR119" s="37" t="str"/>
      <c r="CS119" s="37" t="str"/>
      <c r="CT119" s="37" t="str"/>
      <c r="CU119" s="37" t="str"/>
      <c r="CV119" s="37" t="str"/>
      <c r="CW119" s="37" t="str"/>
      <c r="CX119" s="37" t="str"/>
      <c r="CY119" s="37" t="str"/>
      <c r="CZ119" s="37" t="str"/>
      <c r="DA119" s="37" t="str"/>
      <c r="DB119" s="37" t="str"/>
      <c r="DC119" s="37" t="str"/>
      <c r="DD119" s="37" t="str"/>
      <c r="DE119" s="37" t="str"/>
      <c r="DF119" s="37" t="str"/>
      <c r="DG119" s="37" t="str"/>
      <c r="DH119" s="37" t="str"/>
      <c r="DI119" s="37" t="str"/>
      <c r="DJ119" s="37" t="str"/>
      <c r="DK119" s="37" t="str"/>
      <c r="DL119" s="37" t="str"/>
      <c r="DM119" s="37" t="str"/>
      <c r="DN119" s="37" t="str"/>
      <c r="DO119" s="37" t="str"/>
      <c r="DP119" s="37" t="str"/>
      <c r="DQ119" s="37" t="str"/>
      <c r="DR119" s="37" t="str"/>
      <c r="DS119" s="37" t="str"/>
      <c r="DT119" s="37" t="str"/>
      <c r="DU119" s="37" t="str"/>
      <c r="DV119" s="37" t="str"/>
      <c r="DW119" s="37" t="str"/>
      <c r="DX119" s="37" t="str"/>
      <c r="DY119" s="37" t="str"/>
      <c r="DZ119" s="37" t="str"/>
      <c r="EA119" s="37" t="str"/>
      <c r="EB119" s="37" t="str"/>
      <c r="EC119" s="37" t="str"/>
      <c r="ED119" s="37" t="str"/>
      <c r="EE119" s="37" t="str"/>
      <c r="EF119" s="37" t="str"/>
      <c r="EG119" s="37" t="str"/>
      <c r="EH119" s="37" t="str"/>
      <c r="EI119" s="37" t="str"/>
      <c r="EJ119" s="37" t="str"/>
      <c r="EK119" s="37" t="str"/>
      <c r="EL119" s="37" t="str"/>
      <c r="EM119" s="37" t="str"/>
    </row>
    <row r="120">
      <c r="B120" s="37" t="str"/>
      <c r="C120" s="37" t="str"/>
      <c r="D120" s="37" t="str"/>
      <c r="E120" s="37" t="str"/>
      <c r="F120" s="37" t="str"/>
      <c r="G120" s="37" t="str"/>
      <c r="H120" s="37" t="str"/>
      <c r="I120" s="37" t="str"/>
      <c r="J120" s="37" t="str"/>
      <c r="K120" s="37" t="str"/>
      <c r="L120" s="37" t="str"/>
      <c r="M120" s="37" t="str"/>
      <c r="N120" s="37" t="str"/>
      <c r="O120" s="37" t="str"/>
      <c r="P120" s="37" t="str"/>
      <c r="Q120" s="37" t="str"/>
      <c r="R120" s="37" t="str"/>
      <c r="S120" s="37" t="str"/>
      <c r="T120" s="37" t="str"/>
      <c r="U120" s="37" t="str"/>
      <c r="V120" s="37" t="str"/>
      <c r="W120" s="37" t="str"/>
      <c r="X120" s="37" t="str"/>
      <c r="Y120" s="37" t="str"/>
      <c r="Z120" s="37" t="str"/>
      <c r="AA120" s="37" t="str"/>
      <c r="AB120" s="37" t="str"/>
      <c r="AC120" s="37" t="str"/>
      <c r="AD120" s="37" t="str"/>
      <c r="AE120" s="37" t="str"/>
      <c r="AF120" s="37" t="str"/>
      <c r="AG120" s="37" t="str"/>
      <c r="AH120" s="37" t="str"/>
      <c r="AI120" s="37" t="str"/>
      <c r="AJ120" s="37" t="str"/>
      <c r="AK120" s="37" t="str"/>
      <c r="AL120" s="37" t="str"/>
      <c r="AM120" s="37" t="str"/>
      <c r="AN120" s="37" t="str"/>
      <c r="AO120" s="37" t="str"/>
      <c r="AP120" s="37" t="str"/>
      <c r="AQ120" s="37" t="str"/>
      <c r="AR120" s="37" t="str"/>
      <c r="AS120" s="37" t="str"/>
      <c r="AT120" s="37" t="str"/>
      <c r="AU120" s="37" t="str"/>
      <c r="AV120" s="37" t="str"/>
      <c r="AW120" s="37" t="str"/>
      <c r="AX120" s="37" t="str"/>
      <c r="AY120" s="37" t="str"/>
      <c r="AZ120" s="37" t="str"/>
      <c r="BA120" s="37" t="str"/>
      <c r="BB120" s="37" t="str"/>
      <c r="BC120" s="37" t="str"/>
      <c r="BD120" s="37" t="str"/>
      <c r="BE120" s="37" t="str"/>
      <c r="BF120" s="37" t="str"/>
      <c r="BG120" s="37" t="str"/>
      <c r="BH120" s="37" t="str"/>
      <c r="BI120" s="37" t="str"/>
      <c r="BJ120" s="37" t="str"/>
      <c r="BK120" s="37" t="str"/>
      <c r="BL120" s="37" t="str"/>
      <c r="BM120" s="37" t="str"/>
      <c r="BN120" s="37" t="str"/>
      <c r="BO120" s="37" t="str"/>
      <c r="BP120" s="37" t="str"/>
      <c r="BQ120" s="37" t="str"/>
      <c r="BR120" s="37" t="str"/>
      <c r="BS120" s="37" t="str"/>
      <c r="BT120" s="37" t="str"/>
      <c r="BU120" s="37" t="str"/>
      <c r="BV120" s="37" t="str"/>
      <c r="BW120" s="37" t="str"/>
      <c r="BX120" s="37" t="str"/>
      <c r="BY120" s="37" t="str"/>
      <c r="BZ120" s="37" t="str"/>
      <c r="CA120" s="37" t="str"/>
      <c r="CB120" s="37" t="str"/>
      <c r="CC120" s="37" t="str"/>
      <c r="CD120" s="37" t="str"/>
      <c r="CE120" s="37" t="str"/>
      <c r="CF120" s="37" t="str"/>
      <c r="CG120" s="37" t="str"/>
      <c r="CH120" s="37" t="str"/>
      <c r="CI120" s="37" t="str"/>
      <c r="CJ120" s="37" t="str"/>
      <c r="CK120" s="37" t="str"/>
      <c r="CL120" s="37" t="str"/>
      <c r="CM120" s="37" t="str"/>
      <c r="CN120" s="37" t="str"/>
      <c r="CO120" s="37" t="str"/>
      <c r="CP120" s="37" t="str"/>
      <c r="CQ120" s="37" t="str"/>
      <c r="CR120" s="37" t="str"/>
      <c r="CS120" s="37" t="str"/>
      <c r="CT120" s="37" t="str"/>
      <c r="CU120" s="37" t="str"/>
      <c r="CV120" s="37" t="str"/>
      <c r="CW120" s="37" t="str"/>
      <c r="CX120" s="37" t="str"/>
      <c r="CY120" s="37" t="str"/>
      <c r="CZ120" s="37" t="str"/>
      <c r="DA120" s="37" t="str"/>
      <c r="DB120" s="37" t="str"/>
      <c r="DC120" s="37" t="str"/>
      <c r="DD120" s="37" t="str"/>
      <c r="DE120" s="37" t="str"/>
      <c r="DF120" s="37" t="str"/>
      <c r="DG120" s="37" t="str"/>
      <c r="DH120" s="37" t="str"/>
      <c r="DI120" s="37" t="str"/>
      <c r="DJ120" s="37" t="str"/>
      <c r="DK120" s="37" t="str"/>
      <c r="DL120" s="37" t="str"/>
      <c r="DM120" s="37" t="str"/>
      <c r="DN120" s="37" t="str"/>
      <c r="DO120" s="37" t="str"/>
      <c r="DP120" s="37" t="str"/>
      <c r="DQ120" s="37" t="str"/>
      <c r="DR120" s="37" t="str"/>
      <c r="DS120" s="37" t="str"/>
      <c r="DT120" s="37" t="str"/>
      <c r="DU120" s="37" t="str"/>
      <c r="DV120" s="37" t="str"/>
      <c r="DW120" s="37" t="str"/>
      <c r="DX120" s="37" t="str"/>
      <c r="DY120" s="37" t="str"/>
      <c r="DZ120" s="37" t="str"/>
      <c r="EA120" s="37" t="str"/>
      <c r="EB120" s="37" t="str"/>
      <c r="EC120" s="37" t="str"/>
      <c r="ED120" s="37" t="str"/>
      <c r="EE120" s="37" t="str"/>
      <c r="EF120" s="37" t="str"/>
      <c r="EG120" s="37" t="str"/>
      <c r="EH120" s="37" t="str"/>
      <c r="EI120" s="37" t="str"/>
      <c r="EJ120" s="37" t="str"/>
      <c r="EK120" s="37" t="str"/>
      <c r="EL120" s="37" t="str"/>
      <c r="EM120" s="37" t="str"/>
    </row>
    <row r="121">
      <c r="B121" s="37" t="str"/>
      <c r="C121" s="37" t="str"/>
      <c r="D121" s="37" t="str"/>
      <c r="E121" s="37" t="str"/>
      <c r="F121" s="37" t="str"/>
      <c r="G121" s="37" t="str"/>
      <c r="H121" s="37" t="str"/>
      <c r="I121" s="37" t="str"/>
      <c r="J121" s="37" t="str"/>
      <c r="K121" s="37" t="str"/>
      <c r="L121" s="37" t="str"/>
      <c r="M121" s="37" t="str"/>
      <c r="N121" s="37" t="str"/>
      <c r="O121" s="37" t="str"/>
      <c r="P121" s="37" t="str"/>
      <c r="Q121" s="37" t="str"/>
      <c r="R121" s="37" t="str"/>
      <c r="S121" s="37" t="str"/>
      <c r="T121" s="37" t="str"/>
      <c r="U121" s="37" t="str"/>
      <c r="V121" s="37" t="str"/>
      <c r="W121" s="37" t="str"/>
      <c r="X121" s="37" t="str"/>
      <c r="Y121" s="37" t="str"/>
      <c r="Z121" s="37" t="str"/>
      <c r="AA121" s="37" t="str"/>
      <c r="AB121" s="37" t="str"/>
      <c r="AC121" s="37" t="str"/>
      <c r="AD121" s="37" t="str"/>
      <c r="AE121" s="37" t="str"/>
      <c r="AF121" s="37" t="str"/>
      <c r="AG121" s="37" t="str"/>
      <c r="AH121" s="37" t="str"/>
      <c r="AI121" s="37" t="str"/>
      <c r="AJ121" s="37" t="str"/>
      <c r="AK121" s="37" t="str"/>
      <c r="AL121" s="37" t="str"/>
      <c r="AM121" s="37" t="str"/>
      <c r="AN121" s="37" t="str"/>
      <c r="AO121" s="37" t="str"/>
      <c r="AP121" s="37" t="str"/>
      <c r="AQ121" s="37" t="str"/>
      <c r="AR121" s="37" t="str"/>
      <c r="AS121" s="37" t="str"/>
      <c r="AT121" s="37" t="str"/>
      <c r="AU121" s="37" t="str"/>
      <c r="AV121" s="37" t="str"/>
      <c r="AW121" s="37" t="str"/>
      <c r="AX121" s="37" t="str"/>
      <c r="AY121" s="37" t="str"/>
      <c r="AZ121" s="37" t="str"/>
      <c r="BA121" s="37" t="str"/>
      <c r="BB121" s="37" t="str"/>
      <c r="BC121" s="37" t="str"/>
      <c r="BD121" s="37" t="str"/>
      <c r="BE121" s="37" t="str"/>
      <c r="BF121" s="37" t="str"/>
      <c r="BG121" s="37" t="str"/>
      <c r="BH121" s="37" t="str"/>
      <c r="BI121" s="37" t="str"/>
      <c r="BJ121" s="37" t="str"/>
      <c r="BK121" s="37" t="str"/>
      <c r="BL121" s="37" t="str"/>
      <c r="BM121" s="37" t="str"/>
      <c r="BN121" s="37" t="str"/>
      <c r="BO121" s="37" t="str"/>
      <c r="BP121" s="37" t="str"/>
      <c r="BQ121" s="37" t="str"/>
      <c r="BR121" s="37" t="str"/>
      <c r="BS121" s="37" t="str"/>
      <c r="BT121" s="37" t="str"/>
      <c r="BU121" s="37" t="str"/>
      <c r="BV121" s="37" t="str"/>
      <c r="BW121" s="37" t="str"/>
      <c r="BX121" s="37" t="str"/>
      <c r="BY121" s="37" t="str"/>
      <c r="BZ121" s="37" t="str"/>
      <c r="CA121" s="37" t="str"/>
      <c r="CB121" s="37" t="str"/>
      <c r="CC121" s="37" t="str"/>
      <c r="CD121" s="37" t="str"/>
      <c r="CE121" s="37" t="str"/>
      <c r="CF121" s="37" t="str"/>
      <c r="CG121" s="37" t="str"/>
      <c r="CH121" s="37" t="str"/>
      <c r="CI121" s="37" t="str"/>
      <c r="CJ121" s="37" t="str"/>
      <c r="CK121" s="37" t="str"/>
      <c r="CL121" s="37" t="str"/>
      <c r="CM121" s="37" t="str"/>
      <c r="CN121" s="37" t="str"/>
      <c r="CO121" s="37" t="str"/>
      <c r="CP121" s="37" t="str"/>
      <c r="CQ121" s="37" t="str"/>
      <c r="CR121" s="37" t="str"/>
      <c r="CS121" s="37" t="str"/>
      <c r="CT121" s="37" t="str"/>
      <c r="CU121" s="37" t="str"/>
      <c r="CV121" s="37" t="str"/>
      <c r="CW121" s="37" t="str"/>
      <c r="CX121" s="37" t="str"/>
      <c r="CY121" s="37" t="str"/>
      <c r="CZ121" s="37" t="str"/>
      <c r="DA121" s="37" t="str"/>
      <c r="DB121" s="37" t="str"/>
      <c r="DC121" s="37" t="str"/>
      <c r="DD121" s="37" t="str"/>
      <c r="DE121" s="37" t="str"/>
      <c r="DF121" s="37" t="str"/>
      <c r="DG121" s="37" t="str"/>
      <c r="DH121" s="37" t="str"/>
      <c r="DI121" s="37" t="str"/>
      <c r="DJ121" s="37" t="str"/>
      <c r="DK121" s="37" t="str"/>
      <c r="DL121" s="37" t="str"/>
      <c r="DM121" s="37" t="str"/>
      <c r="DN121" s="37" t="str"/>
      <c r="DO121" s="37" t="str"/>
      <c r="DP121" s="37" t="str"/>
      <c r="DQ121" s="37" t="str"/>
      <c r="DR121" s="37" t="str"/>
      <c r="DS121" s="37" t="str"/>
      <c r="DT121" s="37" t="str"/>
      <c r="DU121" s="37" t="str"/>
      <c r="DV121" s="37" t="str"/>
      <c r="DW121" s="37" t="str"/>
      <c r="DX121" s="37" t="str"/>
      <c r="DY121" s="37" t="str"/>
      <c r="DZ121" s="37" t="str"/>
      <c r="EA121" s="37" t="str"/>
      <c r="EB121" s="37" t="str"/>
      <c r="EC121" s="37" t="str"/>
      <c r="ED121" s="37" t="str"/>
      <c r="EE121" s="37" t="str"/>
      <c r="EF121" s="37" t="str"/>
      <c r="EG121" s="37" t="str"/>
      <c r="EH121" s="37" t="str"/>
      <c r="EI121" s="37" t="str"/>
      <c r="EJ121" s="37" t="str"/>
      <c r="EK121" s="37" t="str"/>
      <c r="EL121" s="37" t="str"/>
      <c r="EM121" s="37" t="str"/>
    </row>
    <row r="122">
      <c r="B122" s="37" t="str"/>
      <c r="C122" s="37" t="str"/>
      <c r="D122" s="37" t="str"/>
      <c r="E122" s="37" t="str"/>
      <c r="F122" s="37" t="str"/>
      <c r="G122" s="37" t="str"/>
      <c r="H122" s="37" t="str"/>
      <c r="I122" s="37" t="str"/>
      <c r="J122" s="37" t="str"/>
      <c r="K122" s="37" t="str"/>
      <c r="L122" s="37" t="str"/>
      <c r="M122" s="37" t="str"/>
      <c r="N122" s="37" t="str"/>
      <c r="O122" s="37" t="str"/>
      <c r="P122" s="37" t="str"/>
      <c r="Q122" s="37" t="str"/>
      <c r="R122" s="37" t="str"/>
      <c r="S122" s="37" t="str"/>
      <c r="T122" s="37" t="str"/>
      <c r="U122" s="37" t="str"/>
      <c r="V122" s="37" t="str"/>
      <c r="W122" s="37" t="str"/>
      <c r="X122" s="37" t="str"/>
      <c r="Y122" s="37" t="str"/>
      <c r="Z122" s="37" t="str"/>
      <c r="AA122" s="37" t="str"/>
      <c r="AB122" s="37" t="str"/>
      <c r="AC122" s="37" t="str"/>
      <c r="AD122" s="37" t="str"/>
      <c r="AE122" s="37" t="str"/>
      <c r="AF122" s="37" t="str"/>
      <c r="AG122" s="37" t="str"/>
      <c r="AH122" s="37" t="str"/>
      <c r="AI122" s="37" t="str"/>
      <c r="AJ122" s="37" t="str"/>
      <c r="AK122" s="37" t="str"/>
      <c r="AL122" s="37" t="str"/>
      <c r="AM122" s="37" t="str"/>
      <c r="AN122" s="37" t="str"/>
      <c r="AO122" s="37" t="str"/>
      <c r="AP122" s="37" t="str"/>
      <c r="AQ122" s="37" t="str"/>
      <c r="AR122" s="37" t="str"/>
      <c r="AS122" s="37" t="str"/>
      <c r="AT122" s="37" t="str"/>
      <c r="AU122" s="37" t="str"/>
      <c r="AV122" s="37" t="str"/>
      <c r="AW122" s="37" t="str"/>
      <c r="AX122" s="37" t="str"/>
      <c r="AY122" s="37" t="str"/>
      <c r="AZ122" s="37" t="str"/>
      <c r="BA122" s="37" t="str"/>
      <c r="BB122" s="37" t="str"/>
      <c r="BC122" s="37" t="str"/>
      <c r="BD122" s="37" t="str"/>
      <c r="BE122" s="37" t="str"/>
      <c r="BF122" s="37" t="str"/>
      <c r="BG122" s="37" t="str"/>
      <c r="BH122" s="37" t="str"/>
      <c r="BI122" s="37" t="str"/>
      <c r="BJ122" s="37" t="str"/>
      <c r="BK122" s="37" t="str"/>
      <c r="BL122" s="37" t="str"/>
      <c r="BM122" s="37" t="str"/>
      <c r="BN122" s="37" t="str"/>
      <c r="BO122" s="37" t="str"/>
      <c r="BP122" s="37" t="str"/>
      <c r="BQ122" s="37" t="str"/>
      <c r="BR122" s="37" t="str"/>
      <c r="BS122" s="37" t="str"/>
      <c r="BT122" s="37" t="str"/>
      <c r="BU122" s="37" t="str"/>
      <c r="BV122" s="37" t="str"/>
      <c r="BW122" s="37" t="str"/>
      <c r="BX122" s="37" t="str"/>
      <c r="BY122" s="37" t="str"/>
      <c r="BZ122" s="37" t="str"/>
      <c r="CA122" s="37" t="str"/>
      <c r="CB122" s="37" t="str"/>
      <c r="CC122" s="37" t="str"/>
      <c r="CD122" s="37" t="str"/>
      <c r="CE122" s="37" t="str"/>
      <c r="CF122" s="37" t="str"/>
      <c r="CG122" s="37" t="str"/>
      <c r="CH122" s="37" t="str"/>
      <c r="CI122" s="37" t="str"/>
      <c r="CJ122" s="37" t="str"/>
      <c r="CK122" s="37" t="str"/>
      <c r="CL122" s="37" t="str"/>
      <c r="CM122" s="37" t="str"/>
      <c r="CN122" s="37" t="str"/>
      <c r="CO122" s="37" t="str"/>
      <c r="CP122" s="37" t="str"/>
      <c r="CQ122" s="37" t="str"/>
      <c r="CR122" s="37" t="str"/>
      <c r="CS122" s="37" t="str"/>
      <c r="CT122" s="37" t="str"/>
      <c r="CU122" s="37" t="str"/>
      <c r="CV122" s="37" t="str"/>
      <c r="CW122" s="37" t="str"/>
      <c r="CX122" s="37" t="str"/>
      <c r="CY122" s="37" t="str"/>
      <c r="CZ122" s="37" t="str"/>
      <c r="DA122" s="37" t="str"/>
      <c r="DB122" s="37" t="str"/>
      <c r="DC122" s="37" t="str"/>
      <c r="DD122" s="37" t="str"/>
      <c r="DE122" s="37" t="str"/>
      <c r="DF122" s="37" t="str"/>
      <c r="DG122" s="37" t="str"/>
      <c r="DH122" s="37" t="str"/>
      <c r="DI122" s="37" t="str"/>
      <c r="DJ122" s="37" t="str"/>
      <c r="DK122" s="37" t="str"/>
      <c r="DL122" s="37" t="str"/>
      <c r="DM122" s="37" t="str"/>
      <c r="DN122" s="37" t="str"/>
      <c r="DO122" s="37" t="str"/>
      <c r="DP122" s="37" t="str"/>
      <c r="DQ122" s="37" t="str"/>
      <c r="DR122" s="37" t="str"/>
      <c r="DS122" s="37" t="str"/>
      <c r="DT122" s="37" t="str"/>
      <c r="DU122" s="37" t="str"/>
      <c r="DV122" s="37" t="str"/>
      <c r="DW122" s="37" t="str"/>
      <c r="DX122" s="37" t="str"/>
      <c r="DY122" s="37" t="str"/>
      <c r="DZ122" s="37" t="str"/>
      <c r="EA122" s="37" t="str"/>
      <c r="EB122" s="37" t="str"/>
      <c r="EC122" s="37" t="str"/>
      <c r="ED122" s="37" t="str"/>
      <c r="EE122" s="37" t="str"/>
      <c r="EF122" s="37" t="str"/>
      <c r="EG122" s="37" t="str"/>
      <c r="EH122" s="37" t="str"/>
      <c r="EI122" s="37" t="str"/>
      <c r="EJ122" s="37" t="str"/>
      <c r="EK122" s="37" t="str"/>
      <c r="EL122" s="37" t="str"/>
      <c r="EM122" s="37" t="str"/>
    </row>
    <row r="123">
      <c r="B123" s="37" t="str"/>
      <c r="C123" s="37" t="str"/>
      <c r="D123" s="37" t="str"/>
      <c r="E123" s="37" t="str"/>
      <c r="F123" s="37" t="str"/>
      <c r="G123" s="37" t="str"/>
      <c r="H123" s="37" t="str"/>
      <c r="I123" s="37" t="str"/>
      <c r="J123" s="37" t="str"/>
      <c r="K123" s="37" t="str"/>
      <c r="L123" s="37" t="str"/>
      <c r="M123" s="37" t="str"/>
      <c r="N123" s="37" t="str"/>
      <c r="O123" s="37" t="str"/>
      <c r="P123" s="37" t="str"/>
      <c r="Q123" s="37" t="str"/>
      <c r="R123" s="37" t="str"/>
      <c r="S123" s="37" t="str"/>
      <c r="T123" s="37" t="str"/>
      <c r="U123" s="37" t="str"/>
      <c r="V123" s="37" t="str"/>
      <c r="W123" s="37" t="str"/>
      <c r="X123" s="37" t="str"/>
      <c r="Y123" s="37" t="str"/>
      <c r="Z123" s="37" t="str"/>
      <c r="AA123" s="37" t="str"/>
      <c r="AB123" s="37" t="str"/>
      <c r="AC123" s="37" t="str"/>
      <c r="AD123" s="37" t="str"/>
      <c r="AE123" s="37" t="str"/>
      <c r="AF123" s="37" t="str"/>
      <c r="AG123" s="37" t="str"/>
      <c r="AH123" s="37" t="str"/>
      <c r="AI123" s="37" t="str"/>
      <c r="AJ123" s="37" t="str"/>
      <c r="AK123" s="37" t="str"/>
      <c r="AL123" s="37" t="str"/>
      <c r="AM123" s="37" t="str"/>
      <c r="AN123" s="37" t="str"/>
      <c r="AO123" s="37" t="str"/>
      <c r="AP123" s="37" t="str"/>
      <c r="AQ123" s="37" t="str"/>
      <c r="AR123" s="37" t="str"/>
      <c r="AS123" s="37" t="str"/>
      <c r="AT123" s="37" t="str"/>
      <c r="AU123" s="37" t="str"/>
      <c r="AV123" s="37" t="str"/>
      <c r="AW123" s="37" t="str"/>
      <c r="AX123" s="37" t="str"/>
      <c r="AY123" s="37" t="str"/>
      <c r="AZ123" s="37" t="str"/>
      <c r="BA123" s="37" t="str"/>
      <c r="BB123" s="37" t="str"/>
      <c r="BC123" s="37" t="str"/>
      <c r="BD123" s="37" t="str"/>
      <c r="BE123" s="37" t="str"/>
      <c r="BF123" s="37" t="str"/>
      <c r="BG123" s="37" t="str"/>
      <c r="BH123" s="37" t="str"/>
      <c r="BI123" s="37" t="str"/>
      <c r="BJ123" s="37" t="str"/>
      <c r="BK123" s="37" t="str"/>
      <c r="BL123" s="37" t="str"/>
      <c r="BM123" s="37" t="str"/>
      <c r="BN123" s="37" t="str"/>
      <c r="BO123" s="37" t="str"/>
      <c r="BP123" s="37" t="str"/>
      <c r="BQ123" s="37" t="str"/>
      <c r="BR123" s="37" t="str"/>
      <c r="BS123" s="37" t="str"/>
      <c r="BT123" s="37" t="str"/>
      <c r="BU123" s="37" t="str"/>
      <c r="BV123" s="37" t="str"/>
      <c r="BW123" s="37" t="str"/>
      <c r="BX123" s="37" t="str"/>
      <c r="BY123" s="37" t="str"/>
      <c r="BZ123" s="37" t="str"/>
      <c r="CA123" s="37" t="str"/>
      <c r="CB123" s="37" t="str"/>
      <c r="CC123" s="37" t="str"/>
      <c r="CD123" s="37" t="str"/>
      <c r="CE123" s="37" t="str"/>
      <c r="CF123" s="37" t="str"/>
      <c r="CG123" s="37" t="str"/>
      <c r="CH123" s="37" t="str"/>
      <c r="CI123" s="37" t="str"/>
      <c r="CJ123" s="37" t="str"/>
      <c r="CK123" s="37" t="str"/>
      <c r="CL123" s="37" t="str"/>
      <c r="CM123" s="37" t="str"/>
      <c r="CN123" s="37" t="str"/>
      <c r="CO123" s="37" t="str"/>
      <c r="CP123" s="37" t="str"/>
      <c r="CQ123" s="37" t="str"/>
      <c r="CR123" s="37" t="str"/>
      <c r="CS123" s="37" t="str"/>
      <c r="CT123" s="37" t="str"/>
      <c r="CU123" s="37" t="str"/>
      <c r="CV123" s="37" t="str"/>
      <c r="CW123" s="37" t="str"/>
      <c r="CX123" s="37" t="str"/>
      <c r="CY123" s="37" t="str"/>
      <c r="CZ123" s="37" t="str"/>
      <c r="DA123" s="37" t="str"/>
      <c r="DB123" s="37" t="str"/>
      <c r="DC123" s="37" t="str"/>
      <c r="DD123" s="37" t="str"/>
      <c r="DE123" s="37" t="str"/>
      <c r="DF123" s="37" t="str"/>
      <c r="DG123" s="37" t="str"/>
      <c r="DH123" s="37" t="str"/>
      <c r="DI123" s="37" t="str"/>
      <c r="DJ123" s="37" t="str"/>
      <c r="DK123" s="37" t="str"/>
      <c r="DL123" s="37" t="str"/>
      <c r="DM123" s="37" t="str"/>
      <c r="DN123" s="37" t="str"/>
      <c r="DO123" s="37" t="str"/>
      <c r="DP123" s="37" t="str"/>
      <c r="DQ123" s="37" t="str"/>
      <c r="DR123" s="37" t="str"/>
      <c r="DS123" s="37" t="str"/>
      <c r="DT123" s="37" t="str"/>
      <c r="DU123" s="37" t="str"/>
      <c r="DV123" s="37" t="str"/>
      <c r="DW123" s="37" t="str"/>
      <c r="DX123" s="37" t="str"/>
      <c r="DY123" s="37" t="str"/>
      <c r="DZ123" s="37" t="str"/>
      <c r="EA123" s="37" t="str"/>
      <c r="EB123" s="37" t="str"/>
      <c r="EC123" s="37" t="str"/>
      <c r="ED123" s="37" t="str"/>
      <c r="EE123" s="37" t="str"/>
      <c r="EF123" s="37" t="str"/>
      <c r="EG123" s="37" t="str"/>
      <c r="EH123" s="37" t="str"/>
      <c r="EI123" s="37" t="str"/>
      <c r="EJ123" s="37" t="str"/>
      <c r="EK123" s="37" t="str"/>
      <c r="EL123" s="37" t="str"/>
      <c r="EM123" s="37" t="str"/>
    </row>
    <row r="124">
      <c r="B124" s="37" t="str"/>
      <c r="C124" s="37" t="str"/>
      <c r="D124" s="37" t="str"/>
      <c r="E124" s="37" t="str"/>
      <c r="F124" s="37" t="str"/>
      <c r="G124" s="37" t="str"/>
      <c r="H124" s="37" t="str"/>
      <c r="I124" s="37" t="str"/>
      <c r="J124" s="37" t="str"/>
      <c r="K124" s="37" t="str"/>
      <c r="L124" s="37" t="str"/>
      <c r="M124" s="37" t="str"/>
      <c r="N124" s="37" t="str"/>
      <c r="O124" s="37" t="str"/>
      <c r="P124" s="37" t="str"/>
      <c r="Q124" s="37" t="str"/>
      <c r="R124" s="37" t="str"/>
      <c r="S124" s="37" t="str"/>
      <c r="T124" s="37" t="str"/>
      <c r="U124" s="37" t="str"/>
      <c r="V124" s="37" t="str"/>
      <c r="W124" s="37" t="str"/>
      <c r="X124" s="37" t="str"/>
      <c r="Y124" s="37" t="str"/>
      <c r="Z124" s="37" t="str"/>
      <c r="AA124" s="37" t="str"/>
      <c r="AB124" s="37" t="str"/>
      <c r="AC124" s="37" t="str"/>
      <c r="AD124" s="37" t="str"/>
      <c r="AE124" s="37" t="str"/>
      <c r="AF124" s="37" t="str"/>
      <c r="AG124" s="37" t="str"/>
      <c r="AH124" s="37" t="str"/>
      <c r="AI124" s="37" t="str"/>
      <c r="AJ124" s="37" t="str"/>
      <c r="AK124" s="37" t="str"/>
      <c r="AL124" s="37" t="str"/>
      <c r="AM124" s="37" t="str"/>
      <c r="AN124" s="37" t="str"/>
      <c r="AO124" s="37" t="str"/>
      <c r="AP124" s="37" t="str"/>
      <c r="AQ124" s="37" t="str"/>
      <c r="AR124" s="37" t="str"/>
      <c r="AS124" s="37" t="str"/>
      <c r="AT124" s="37" t="str"/>
      <c r="AU124" s="37" t="str"/>
      <c r="AV124" s="37" t="str"/>
      <c r="AW124" s="37" t="str"/>
      <c r="AX124" s="37" t="str"/>
      <c r="AY124" s="37" t="str"/>
      <c r="AZ124" s="37" t="str"/>
      <c r="BA124" s="37" t="str"/>
      <c r="BB124" s="37" t="str"/>
      <c r="BC124" s="37" t="str"/>
      <c r="BD124" s="37" t="str"/>
      <c r="BE124" s="37" t="str"/>
      <c r="BF124" s="37" t="str"/>
      <c r="BG124" s="37" t="str"/>
      <c r="BH124" s="37" t="str"/>
      <c r="BI124" s="37" t="str"/>
      <c r="BJ124" s="37" t="str"/>
      <c r="BK124" s="37" t="str"/>
      <c r="BL124" s="37" t="str"/>
      <c r="BM124" s="37" t="str"/>
      <c r="BN124" s="37" t="str"/>
      <c r="BO124" s="37" t="str"/>
      <c r="BP124" s="37" t="str"/>
      <c r="BQ124" s="37" t="str"/>
      <c r="BR124" s="37" t="str"/>
      <c r="BS124" s="37" t="str"/>
      <c r="BT124" s="37" t="str"/>
      <c r="BU124" s="37" t="str"/>
      <c r="BV124" s="37" t="str"/>
      <c r="BW124" s="37" t="str"/>
      <c r="BX124" s="37" t="str"/>
      <c r="BY124" s="37" t="str"/>
      <c r="BZ124" s="37" t="str"/>
      <c r="CA124" s="37" t="str"/>
      <c r="CB124" s="37" t="str"/>
      <c r="CC124" s="37" t="str"/>
      <c r="CD124" s="37" t="str"/>
      <c r="CE124" s="37" t="str"/>
      <c r="CF124" s="37" t="str"/>
      <c r="CG124" s="37" t="str"/>
      <c r="CH124" s="37" t="str"/>
      <c r="CI124" s="37" t="str"/>
      <c r="CJ124" s="37" t="str"/>
      <c r="CK124" s="37" t="str"/>
      <c r="CL124" s="37" t="str"/>
      <c r="CM124" s="37" t="str"/>
      <c r="CN124" s="37" t="str"/>
      <c r="CO124" s="37" t="str"/>
      <c r="CP124" s="37" t="str"/>
      <c r="CQ124" s="37" t="str"/>
      <c r="CR124" s="37" t="str"/>
      <c r="CS124" s="37" t="str"/>
      <c r="CT124" s="37" t="str"/>
      <c r="CU124" s="37" t="str"/>
      <c r="CV124" s="37" t="str"/>
      <c r="CW124" s="37" t="str"/>
      <c r="CX124" s="37" t="str"/>
      <c r="CY124" s="37" t="str"/>
      <c r="CZ124" s="37" t="str"/>
      <c r="DA124" s="37" t="str"/>
      <c r="DB124" s="37" t="str"/>
      <c r="DC124" s="37" t="str"/>
      <c r="DD124" s="37" t="str"/>
      <c r="DE124" s="37" t="str"/>
      <c r="DF124" s="37" t="str"/>
      <c r="DG124" s="37" t="str"/>
      <c r="DH124" s="37" t="str"/>
      <c r="DI124" s="37" t="str"/>
      <c r="DJ124" s="37" t="str"/>
      <c r="DK124" s="37" t="str"/>
      <c r="DL124" s="37" t="str"/>
      <c r="DM124" s="37" t="str"/>
      <c r="DN124" s="37" t="str"/>
      <c r="DO124" s="37" t="str"/>
      <c r="DP124" s="37" t="str"/>
      <c r="DQ124" s="37" t="str"/>
      <c r="DR124" s="37" t="str"/>
      <c r="DS124" s="37" t="str"/>
      <c r="DT124" s="37" t="str"/>
      <c r="DU124" s="37" t="str"/>
      <c r="DV124" s="37" t="str"/>
      <c r="DW124" s="37" t="str"/>
      <c r="DX124" s="37" t="str"/>
      <c r="DY124" s="37" t="str"/>
      <c r="DZ124" s="37" t="str"/>
      <c r="EA124" s="37" t="str"/>
      <c r="EB124" s="37" t="str"/>
      <c r="EC124" s="37" t="str"/>
      <c r="ED124" s="37" t="str"/>
      <c r="EE124" s="37" t="str"/>
      <c r="EF124" s="37" t="str"/>
      <c r="EG124" s="37" t="str"/>
      <c r="EH124" s="37" t="str"/>
      <c r="EI124" s="37" t="str"/>
      <c r="EJ124" s="37" t="str"/>
      <c r="EK124" s="37" t="str"/>
      <c r="EL124" s="37" t="str"/>
      <c r="EM124" s="37" t="str"/>
    </row>
    <row r="125">
      <c r="B125" s="37" t="str"/>
      <c r="C125" s="37" t="str"/>
      <c r="D125" s="37" t="str"/>
      <c r="E125" s="37" t="str"/>
      <c r="F125" s="37" t="str"/>
      <c r="G125" s="37" t="str"/>
      <c r="H125" s="37" t="str"/>
      <c r="I125" s="37" t="str"/>
      <c r="J125" s="37" t="str"/>
      <c r="K125" s="37" t="str"/>
      <c r="L125" s="37" t="str"/>
      <c r="M125" s="37" t="str"/>
      <c r="N125" s="37" t="str"/>
      <c r="O125" s="37" t="str"/>
      <c r="P125" s="37" t="str"/>
      <c r="Q125" s="37" t="str"/>
      <c r="R125" s="37" t="str"/>
      <c r="S125" s="37" t="str"/>
      <c r="T125" s="37" t="str"/>
      <c r="U125" s="37" t="str"/>
      <c r="V125" s="37" t="str"/>
      <c r="W125" s="37" t="str"/>
      <c r="X125" s="37" t="str"/>
      <c r="Y125" s="37" t="str"/>
      <c r="Z125" s="37" t="str"/>
      <c r="AA125" s="37" t="str"/>
      <c r="AB125" s="37" t="str"/>
      <c r="AC125" s="37" t="str"/>
      <c r="AD125" s="37" t="str"/>
      <c r="AE125" s="37" t="str"/>
      <c r="AF125" s="37" t="str"/>
      <c r="AG125" s="37" t="str"/>
      <c r="AH125" s="37" t="str"/>
      <c r="AI125" s="37" t="str"/>
      <c r="AJ125" s="37" t="str"/>
      <c r="AK125" s="37" t="str"/>
      <c r="AL125" s="37" t="str"/>
      <c r="AM125" s="37" t="str"/>
      <c r="AN125" s="37" t="str"/>
      <c r="AO125" s="37" t="str"/>
      <c r="AP125" s="37" t="str"/>
      <c r="AQ125" s="37" t="str"/>
      <c r="AR125" s="37" t="str"/>
      <c r="AS125" s="37" t="str"/>
      <c r="AT125" s="37" t="str"/>
      <c r="AU125" s="37" t="str"/>
      <c r="AV125" s="37" t="str"/>
      <c r="AW125" s="37" t="str"/>
      <c r="AX125" s="37" t="str"/>
      <c r="AY125" s="37" t="str"/>
      <c r="AZ125" s="37" t="str"/>
      <c r="BA125" s="37" t="str"/>
      <c r="BB125" s="37" t="str"/>
      <c r="BC125" s="37" t="str"/>
      <c r="BD125" s="37" t="str"/>
      <c r="BE125" s="37" t="str"/>
      <c r="BF125" s="37" t="str"/>
      <c r="BG125" s="37" t="str"/>
      <c r="BH125" s="37" t="str"/>
      <c r="BI125" s="37" t="str"/>
      <c r="BJ125" s="37" t="str"/>
      <c r="BK125" s="37" t="str"/>
      <c r="BL125" s="37" t="str"/>
      <c r="BM125" s="37" t="str"/>
      <c r="BN125" s="37" t="str"/>
      <c r="BO125" s="37" t="str"/>
      <c r="BP125" s="37" t="str"/>
      <c r="BQ125" s="37" t="str"/>
      <c r="BR125" s="37" t="str"/>
      <c r="BS125" s="37" t="str"/>
      <c r="BT125" s="37" t="str"/>
      <c r="BU125" s="37" t="str"/>
      <c r="BV125" s="37" t="str"/>
      <c r="BW125" s="37" t="str"/>
      <c r="BX125" s="37" t="str"/>
      <c r="BY125" s="37" t="str"/>
      <c r="BZ125" s="37" t="str"/>
      <c r="CA125" s="37" t="str"/>
      <c r="CB125" s="37" t="str"/>
      <c r="CC125" s="37" t="str"/>
      <c r="CD125" s="37" t="str"/>
      <c r="CE125" s="37" t="str"/>
      <c r="CF125" s="37" t="str"/>
      <c r="CG125" s="37" t="str"/>
      <c r="CH125" s="37" t="str"/>
      <c r="CI125" s="37" t="str"/>
      <c r="CJ125" s="37" t="str"/>
      <c r="CK125" s="37" t="str"/>
      <c r="CL125" s="37" t="str"/>
      <c r="CM125" s="37" t="str"/>
      <c r="CN125" s="37" t="str"/>
      <c r="CO125" s="37" t="str"/>
      <c r="CP125" s="37" t="str"/>
      <c r="CQ125" s="37" t="str"/>
      <c r="CR125" s="37" t="str"/>
      <c r="CS125" s="37" t="str"/>
      <c r="CT125" s="37" t="str"/>
      <c r="CU125" s="37" t="str"/>
      <c r="CV125" s="37" t="str"/>
      <c r="CW125" s="37" t="str"/>
      <c r="CX125" s="37" t="str"/>
      <c r="CY125" s="37" t="str"/>
      <c r="CZ125" s="37" t="str"/>
      <c r="DA125" s="37" t="str"/>
      <c r="DB125" s="37" t="str"/>
      <c r="DC125" s="37" t="str"/>
      <c r="DD125" s="37" t="str"/>
      <c r="DE125" s="37" t="str"/>
      <c r="DF125" s="37" t="str"/>
      <c r="DG125" s="37" t="str"/>
      <c r="DH125" s="37" t="str"/>
      <c r="DI125" s="37" t="str"/>
      <c r="DJ125" s="37" t="str"/>
      <c r="DK125" s="37" t="str"/>
      <c r="DL125" s="37" t="str"/>
      <c r="DM125" s="37" t="str"/>
      <c r="DN125" s="37" t="str"/>
      <c r="DO125" s="37" t="str"/>
      <c r="DP125" s="37" t="str"/>
      <c r="DQ125" s="37" t="str"/>
      <c r="DR125" s="37" t="str"/>
      <c r="DS125" s="37" t="str"/>
      <c r="DT125" s="37" t="str"/>
      <c r="DU125" s="37" t="str"/>
      <c r="DV125" s="37" t="str"/>
      <c r="DW125" s="37" t="str"/>
      <c r="DX125" s="37" t="str"/>
      <c r="DY125" s="37" t="str"/>
      <c r="DZ125" s="37" t="str"/>
      <c r="EA125" s="37" t="str"/>
      <c r="EB125" s="37" t="str"/>
      <c r="EC125" s="37" t="str"/>
      <c r="ED125" s="37" t="str"/>
      <c r="EE125" s="37" t="str"/>
      <c r="EF125" s="37" t="str"/>
      <c r="EG125" s="37" t="str"/>
      <c r="EH125" s="37" t="str"/>
      <c r="EI125" s="37" t="str"/>
      <c r="EJ125" s="37" t="str"/>
      <c r="EK125" s="37" t="str"/>
      <c r="EL125" s="37" t="str"/>
      <c r="EM125" s="37" t="str"/>
    </row>
    <row r="126">
      <c r="B126" s="37" t="str"/>
      <c r="C126" s="37" t="str"/>
      <c r="D126" s="37" t="str"/>
      <c r="E126" s="37" t="str"/>
      <c r="F126" s="37" t="str"/>
      <c r="G126" s="37" t="str"/>
      <c r="H126" s="37" t="str"/>
      <c r="I126" s="37" t="str"/>
      <c r="J126" s="37" t="str"/>
      <c r="K126" s="37" t="str"/>
      <c r="L126" s="37" t="str"/>
      <c r="M126" s="37" t="str"/>
      <c r="N126" s="37" t="str"/>
      <c r="O126" s="37" t="str"/>
      <c r="P126" s="37" t="str"/>
      <c r="Q126" s="37" t="str"/>
      <c r="R126" s="37" t="str"/>
      <c r="S126" s="37" t="str"/>
      <c r="T126" s="37" t="str"/>
      <c r="U126" s="37" t="str"/>
      <c r="V126" s="37" t="str"/>
      <c r="W126" s="37" t="str"/>
      <c r="X126" s="37" t="str"/>
      <c r="Y126" s="37" t="str"/>
      <c r="Z126" s="37" t="str"/>
      <c r="AA126" s="37" t="str"/>
      <c r="AB126" s="37" t="str"/>
      <c r="AC126" s="37" t="str"/>
      <c r="AD126" s="37" t="str"/>
      <c r="AE126" s="37" t="str"/>
      <c r="AF126" s="37" t="str"/>
      <c r="AG126" s="37" t="str"/>
      <c r="AH126" s="37" t="str"/>
      <c r="AI126" s="37" t="str"/>
      <c r="AJ126" s="37" t="str"/>
      <c r="AK126" s="37" t="str"/>
      <c r="AL126" s="37" t="str"/>
      <c r="AM126" s="37" t="str"/>
      <c r="AN126" s="37" t="str"/>
      <c r="AO126" s="37" t="str"/>
      <c r="AP126" s="37" t="str"/>
      <c r="AQ126" s="37" t="str"/>
      <c r="AR126" s="37" t="str"/>
      <c r="AS126" s="37" t="str"/>
      <c r="AT126" s="37" t="str"/>
      <c r="AU126" s="37" t="str"/>
      <c r="AV126" s="37" t="str"/>
      <c r="AW126" s="37" t="str"/>
      <c r="AX126" s="37" t="str"/>
      <c r="AY126" s="37" t="str"/>
      <c r="AZ126" s="37" t="str"/>
      <c r="BA126" s="37" t="str"/>
      <c r="BB126" s="37" t="str"/>
      <c r="BC126" s="37" t="str"/>
      <c r="BD126" s="37" t="str"/>
      <c r="BE126" s="37" t="str"/>
      <c r="BF126" s="37" t="str"/>
      <c r="BG126" s="37" t="str"/>
      <c r="BH126" s="37" t="str"/>
      <c r="BI126" s="37" t="str"/>
      <c r="BJ126" s="37" t="str"/>
      <c r="BK126" s="37" t="str"/>
      <c r="BL126" s="37" t="str"/>
      <c r="BM126" s="37" t="str"/>
      <c r="BN126" s="37" t="str"/>
      <c r="BO126" s="37" t="str"/>
      <c r="BP126" s="37" t="str"/>
      <c r="BQ126" s="37" t="str"/>
      <c r="BR126" s="37" t="str"/>
      <c r="BS126" s="37" t="str"/>
      <c r="BT126" s="37" t="str"/>
      <c r="BU126" s="37" t="str"/>
      <c r="BV126" s="37" t="str"/>
      <c r="BW126" s="37" t="str"/>
      <c r="BX126" s="37" t="str"/>
      <c r="BY126" s="37" t="str"/>
      <c r="BZ126" s="37" t="str"/>
      <c r="CA126" s="37" t="str"/>
      <c r="CB126" s="37" t="str"/>
      <c r="CC126" s="37" t="str"/>
      <c r="CD126" s="37" t="str"/>
      <c r="CE126" s="37" t="str"/>
      <c r="CF126" s="37" t="str"/>
      <c r="CG126" s="37" t="str"/>
      <c r="CH126" s="37" t="str"/>
      <c r="CI126" s="37" t="str"/>
      <c r="CJ126" s="37" t="str"/>
      <c r="CK126" s="37" t="str"/>
      <c r="CL126" s="37" t="str"/>
      <c r="CM126" s="37" t="str"/>
      <c r="CN126" s="37" t="str"/>
      <c r="CO126" s="37" t="str"/>
      <c r="CP126" s="37" t="str"/>
      <c r="CQ126" s="37" t="str"/>
      <c r="CR126" s="37" t="str"/>
      <c r="CS126" s="37" t="str"/>
      <c r="CT126" s="37" t="str"/>
      <c r="CU126" s="37" t="str"/>
      <c r="CV126" s="37" t="str"/>
      <c r="CW126" s="37" t="str"/>
      <c r="CX126" s="37" t="str"/>
      <c r="CY126" s="37" t="str"/>
      <c r="CZ126" s="37" t="str"/>
      <c r="DA126" s="37" t="str"/>
      <c r="DB126" s="37" t="str"/>
      <c r="DC126" s="37" t="str"/>
      <c r="DD126" s="37" t="str"/>
      <c r="DE126" s="37" t="str"/>
      <c r="DF126" s="37" t="str"/>
      <c r="DG126" s="37" t="str"/>
      <c r="DH126" s="37" t="str"/>
      <c r="DI126" s="37" t="str"/>
      <c r="DJ126" s="37" t="str"/>
      <c r="DK126" s="37" t="str"/>
      <c r="DL126" s="37" t="str"/>
      <c r="DM126" s="37" t="str"/>
      <c r="DN126" s="37" t="str"/>
      <c r="DO126" s="37" t="str"/>
      <c r="DP126" s="37" t="str"/>
      <c r="DQ126" s="37" t="str"/>
      <c r="DR126" s="37" t="str"/>
      <c r="DS126" s="37" t="str"/>
      <c r="DT126" s="37" t="str"/>
      <c r="DU126" s="37" t="str"/>
      <c r="DV126" s="37" t="str"/>
      <c r="DW126" s="37" t="str"/>
      <c r="DX126" s="37" t="str"/>
      <c r="DY126" s="37" t="str"/>
      <c r="DZ126" s="37" t="str"/>
      <c r="EA126" s="37" t="str"/>
      <c r="EB126" s="37" t="str"/>
      <c r="EC126" s="37" t="str"/>
      <c r="ED126" s="37" t="str"/>
      <c r="EE126" s="37" t="str"/>
      <c r="EF126" s="37" t="str"/>
      <c r="EG126" s="37" t="str"/>
      <c r="EH126" s="37" t="str"/>
      <c r="EI126" s="37" t="str"/>
      <c r="EJ126" s="37" t="str"/>
      <c r="EK126" s="37" t="str"/>
      <c r="EL126" s="37" t="str"/>
      <c r="EM126" s="37" t="str"/>
    </row>
    <row r="127">
      <c r="B127" s="37" t="str"/>
      <c r="C127" s="37" t="str"/>
      <c r="D127" s="37" t="str"/>
      <c r="E127" s="37" t="str"/>
      <c r="F127" s="37" t="str"/>
      <c r="G127" s="37" t="str"/>
      <c r="H127" s="37" t="str"/>
      <c r="I127" s="37" t="str"/>
      <c r="J127" s="37" t="str"/>
      <c r="K127" s="37" t="str"/>
      <c r="L127" s="37" t="str"/>
      <c r="M127" s="37" t="str"/>
      <c r="N127" s="37" t="str"/>
      <c r="O127" s="37" t="str"/>
      <c r="P127" s="37" t="str"/>
      <c r="Q127" s="37" t="str"/>
      <c r="R127" s="37" t="str"/>
      <c r="S127" s="37" t="str"/>
      <c r="T127" s="37" t="str"/>
      <c r="U127" s="37" t="str"/>
      <c r="V127" s="37" t="str"/>
      <c r="W127" s="37" t="str"/>
      <c r="X127" s="37" t="str"/>
      <c r="Y127" s="37" t="str"/>
      <c r="Z127" s="37" t="str"/>
      <c r="AA127" s="37" t="str"/>
      <c r="AB127" s="37" t="str"/>
      <c r="AC127" s="37" t="str"/>
      <c r="AD127" s="37" t="str"/>
      <c r="AE127" s="37" t="str"/>
      <c r="AF127" s="37" t="str"/>
      <c r="AG127" s="37" t="str"/>
      <c r="AH127" s="37" t="str"/>
      <c r="AI127" s="37" t="str"/>
      <c r="AJ127" s="37" t="str"/>
      <c r="AK127" s="37" t="str"/>
      <c r="AL127" s="37" t="str"/>
      <c r="AM127" s="37" t="str"/>
      <c r="AN127" s="37" t="str"/>
      <c r="AO127" s="37" t="str"/>
      <c r="AP127" s="37" t="str"/>
      <c r="AQ127" s="37" t="str"/>
      <c r="AR127" s="37" t="str"/>
      <c r="AS127" s="37" t="str"/>
      <c r="AT127" s="37" t="str"/>
      <c r="AU127" s="37" t="str"/>
      <c r="AV127" s="37" t="str"/>
      <c r="AW127" s="37" t="str"/>
      <c r="AX127" s="37" t="str"/>
      <c r="AY127" s="37" t="str"/>
      <c r="AZ127" s="37" t="str"/>
      <c r="BA127" s="37" t="str"/>
      <c r="BB127" s="37" t="str"/>
      <c r="BC127" s="37" t="str"/>
      <c r="BD127" s="37" t="str"/>
      <c r="BE127" s="37" t="str"/>
      <c r="BF127" s="37" t="str"/>
      <c r="BG127" s="37" t="str"/>
      <c r="BH127" s="37" t="str"/>
      <c r="BI127" s="37" t="str"/>
      <c r="BJ127" s="37" t="str"/>
      <c r="BK127" s="37" t="str"/>
      <c r="BL127" s="37" t="str"/>
      <c r="BM127" s="37" t="str"/>
      <c r="BN127" s="37" t="str"/>
      <c r="BO127" s="37" t="str"/>
      <c r="BP127" s="37" t="str"/>
      <c r="BQ127" s="37" t="str"/>
      <c r="BR127" s="37" t="str"/>
      <c r="BS127" s="37" t="str"/>
      <c r="BT127" s="37" t="str"/>
      <c r="BU127" s="37" t="str"/>
      <c r="BV127" s="37" t="str"/>
      <c r="BW127" s="37" t="str"/>
      <c r="BX127" s="37" t="str"/>
      <c r="BY127" s="37" t="str"/>
      <c r="BZ127" s="37" t="str"/>
      <c r="CA127" s="37" t="str"/>
      <c r="CB127" s="37" t="str"/>
      <c r="CC127" s="37" t="str"/>
      <c r="CD127" s="37" t="str"/>
      <c r="CE127" s="37" t="str"/>
      <c r="CF127" s="37" t="str"/>
      <c r="CG127" s="37" t="str"/>
      <c r="CH127" s="37" t="str"/>
      <c r="CI127" s="37" t="str"/>
      <c r="CJ127" s="37" t="str"/>
      <c r="CK127" s="37" t="str"/>
      <c r="CL127" s="37" t="str"/>
      <c r="CM127" s="37" t="str"/>
      <c r="CN127" s="37" t="str"/>
      <c r="CO127" s="37" t="str"/>
      <c r="CP127" s="37" t="str"/>
      <c r="CQ127" s="37" t="str"/>
      <c r="CR127" s="37" t="str"/>
      <c r="CS127" s="37" t="str"/>
      <c r="CT127" s="37" t="str"/>
      <c r="CU127" s="37" t="str"/>
      <c r="CV127" s="37" t="str"/>
      <c r="CW127" s="37" t="str"/>
      <c r="CX127" s="37" t="str"/>
      <c r="CY127" s="37" t="str"/>
      <c r="CZ127" s="37" t="str"/>
      <c r="DA127" s="37" t="str"/>
      <c r="DB127" s="37" t="str"/>
      <c r="DC127" s="37" t="str"/>
      <c r="DD127" s="37" t="str"/>
      <c r="DE127" s="37" t="str"/>
      <c r="DF127" s="37" t="str"/>
      <c r="DG127" s="37" t="str"/>
      <c r="DH127" s="37" t="str"/>
      <c r="DI127" s="37" t="str"/>
      <c r="DJ127" s="37" t="str"/>
      <c r="DK127" s="37" t="str"/>
      <c r="DL127" s="37" t="str"/>
      <c r="DM127" s="37" t="str"/>
      <c r="DN127" s="37" t="str"/>
      <c r="DO127" s="37" t="str"/>
      <c r="DP127" s="37" t="str"/>
      <c r="DQ127" s="37" t="str"/>
      <c r="DR127" s="37" t="str"/>
      <c r="DS127" s="37" t="str"/>
      <c r="DT127" s="37" t="str"/>
      <c r="DU127" s="37" t="str"/>
      <c r="DV127" s="37" t="str"/>
      <c r="DW127" s="37" t="str"/>
      <c r="DX127" s="37" t="str"/>
      <c r="DY127" s="37" t="str"/>
      <c r="DZ127" s="37" t="str"/>
      <c r="EA127" s="37" t="str"/>
      <c r="EB127" s="37" t="str"/>
      <c r="EC127" s="37" t="str"/>
      <c r="ED127" s="37" t="str"/>
      <c r="EE127" s="37" t="str"/>
      <c r="EF127" s="37" t="str"/>
      <c r="EG127" s="37" t="str"/>
      <c r="EH127" s="37" t="str"/>
      <c r="EI127" s="37" t="str"/>
      <c r="EJ127" s="37" t="str"/>
      <c r="EK127" s="37" t="str"/>
      <c r="EL127" s="37" t="str"/>
      <c r="EM127" s="37" t="str"/>
    </row>
    <row r="128">
      <c r="B128" s="37" t="str"/>
      <c r="C128" s="37" t="str"/>
      <c r="D128" s="37" t="str"/>
      <c r="E128" s="37" t="str"/>
      <c r="F128" s="37" t="str"/>
      <c r="G128" s="37" t="str"/>
      <c r="H128" s="37" t="str"/>
      <c r="I128" s="37" t="str"/>
      <c r="J128" s="37" t="str"/>
      <c r="K128" s="37" t="str"/>
      <c r="L128" s="37" t="str"/>
      <c r="M128" s="37" t="str"/>
      <c r="N128" s="37" t="str"/>
      <c r="O128" s="37" t="str"/>
      <c r="P128" s="37" t="str"/>
      <c r="Q128" s="37" t="str"/>
      <c r="R128" s="37" t="str"/>
      <c r="S128" s="37" t="str"/>
      <c r="T128" s="37" t="str"/>
      <c r="U128" s="37" t="str"/>
      <c r="V128" s="37" t="str"/>
      <c r="W128" s="37" t="str"/>
      <c r="X128" s="37" t="str"/>
      <c r="Y128" s="37" t="str"/>
      <c r="Z128" s="37" t="str"/>
      <c r="AA128" s="37" t="str"/>
      <c r="AB128" s="37" t="str"/>
      <c r="AC128" s="37" t="str"/>
      <c r="AD128" s="37" t="str"/>
      <c r="AE128" s="37" t="str"/>
      <c r="AF128" s="37" t="str"/>
      <c r="AG128" s="37" t="str"/>
      <c r="AH128" s="37" t="str"/>
      <c r="AI128" s="37" t="str"/>
      <c r="AJ128" s="37" t="str"/>
      <c r="AK128" s="37" t="str"/>
      <c r="AL128" s="37" t="str"/>
      <c r="AM128" s="37" t="str"/>
      <c r="AN128" s="37" t="str"/>
      <c r="AO128" s="37" t="str"/>
      <c r="AP128" s="37" t="str"/>
      <c r="AQ128" s="37" t="str"/>
      <c r="AR128" s="37" t="str"/>
      <c r="AS128" s="37" t="str"/>
      <c r="AT128" s="37" t="str"/>
      <c r="AU128" s="37" t="str"/>
      <c r="AV128" s="37" t="str"/>
      <c r="AW128" s="37" t="str"/>
      <c r="AX128" s="37" t="str"/>
      <c r="AY128" s="37" t="str"/>
      <c r="AZ128" s="37" t="str"/>
      <c r="BA128" s="37" t="str"/>
      <c r="BB128" s="37" t="str"/>
      <c r="BC128" s="37" t="str"/>
      <c r="BD128" s="37" t="str"/>
      <c r="BE128" s="37" t="str"/>
      <c r="BF128" s="37" t="str"/>
      <c r="BG128" s="37" t="str"/>
      <c r="BH128" s="37" t="str"/>
      <c r="BI128" s="37" t="str"/>
      <c r="BJ128" s="37" t="str"/>
      <c r="BK128" s="37" t="str"/>
      <c r="BL128" s="37" t="str"/>
      <c r="BM128" s="37" t="str"/>
      <c r="BN128" s="37" t="str"/>
      <c r="BO128" s="37" t="str"/>
      <c r="BP128" s="37" t="str"/>
      <c r="BQ128" s="37" t="str"/>
      <c r="BR128" s="37" t="str"/>
      <c r="BS128" s="37" t="str"/>
      <c r="BT128" s="37" t="str"/>
      <c r="BU128" s="37" t="str"/>
      <c r="BV128" s="37" t="str"/>
      <c r="BW128" s="37" t="str"/>
      <c r="BX128" s="37" t="str"/>
      <c r="BY128" s="37" t="str"/>
      <c r="BZ128" s="37" t="str"/>
      <c r="CA128" s="37" t="str"/>
      <c r="CB128" s="37" t="str"/>
      <c r="CC128" s="37" t="str"/>
      <c r="CD128" s="37" t="str"/>
      <c r="CE128" s="37" t="str"/>
      <c r="CF128" s="37" t="str"/>
      <c r="CG128" s="37" t="str"/>
      <c r="CH128" s="37" t="str"/>
      <c r="CI128" s="37" t="str"/>
      <c r="CJ128" s="37" t="str"/>
      <c r="CK128" s="37" t="str"/>
      <c r="CL128" s="37" t="str"/>
      <c r="CM128" s="37" t="str"/>
      <c r="CN128" s="37" t="str"/>
      <c r="CO128" s="37" t="str"/>
      <c r="CP128" s="37" t="str"/>
      <c r="CQ128" s="37" t="str"/>
      <c r="CR128" s="37" t="str"/>
      <c r="CS128" s="37" t="str"/>
      <c r="CT128" s="37" t="str"/>
      <c r="CU128" s="37" t="str"/>
      <c r="CV128" s="37" t="str"/>
      <c r="CW128" s="37" t="str"/>
      <c r="CX128" s="37" t="str"/>
      <c r="CY128" s="37" t="str"/>
      <c r="CZ128" s="37" t="str"/>
      <c r="DA128" s="37" t="str"/>
      <c r="DB128" s="37" t="str"/>
      <c r="DC128" s="37" t="str"/>
      <c r="DD128" s="37" t="str"/>
      <c r="DE128" s="37" t="str"/>
      <c r="DF128" s="37" t="str"/>
      <c r="DG128" s="37" t="str"/>
      <c r="DH128" s="37" t="str"/>
      <c r="DI128" s="37" t="str"/>
      <c r="DJ128" s="37" t="str"/>
      <c r="DK128" s="37" t="str"/>
      <c r="DL128" s="37" t="str"/>
      <c r="DM128" s="37" t="str"/>
      <c r="DN128" s="37" t="str"/>
      <c r="DO128" s="37" t="str"/>
      <c r="DP128" s="37" t="str"/>
      <c r="DQ128" s="37" t="str"/>
      <c r="DR128" s="37" t="str"/>
      <c r="DS128" s="37" t="str"/>
      <c r="DT128" s="37" t="str"/>
      <c r="DU128" s="37" t="str"/>
      <c r="DV128" s="37" t="str"/>
      <c r="DW128" s="37" t="str"/>
      <c r="DX128" s="37" t="str"/>
      <c r="DY128" s="37" t="str"/>
      <c r="DZ128" s="37" t="str"/>
      <c r="EA128" s="37" t="str"/>
      <c r="EB128" s="37" t="str"/>
      <c r="EC128" s="37" t="str"/>
      <c r="ED128" s="37" t="str"/>
      <c r="EE128" s="37" t="str"/>
      <c r="EF128" s="37" t="str"/>
      <c r="EG128" s="37" t="str"/>
      <c r="EH128" s="37" t="str"/>
      <c r="EI128" s="37" t="str"/>
      <c r="EJ128" s="37" t="str"/>
      <c r="EK128" s="37" t="str"/>
      <c r="EL128" s="37" t="str"/>
      <c r="EM128" s="37" t="str"/>
    </row>
    <row r="129">
      <c r="B129" s="37" t="str"/>
      <c r="C129" s="37" t="str"/>
      <c r="D129" s="37" t="str"/>
      <c r="E129" s="37" t="str"/>
      <c r="F129" s="37" t="str"/>
      <c r="G129" s="37" t="str"/>
      <c r="H129" s="37" t="str"/>
      <c r="I129" s="37" t="str"/>
      <c r="J129" s="37" t="str"/>
      <c r="K129" s="37" t="str"/>
      <c r="L129" s="37" t="str"/>
      <c r="M129" s="37" t="str"/>
      <c r="N129" s="37" t="str"/>
      <c r="O129" s="37" t="str"/>
      <c r="P129" s="37" t="str"/>
      <c r="Q129" s="37" t="str"/>
      <c r="R129" s="37" t="str"/>
      <c r="S129" s="37" t="str"/>
      <c r="T129" s="37" t="str"/>
      <c r="U129" s="37" t="str"/>
      <c r="V129" s="37" t="str"/>
      <c r="W129" s="37" t="str"/>
      <c r="X129" s="37" t="str"/>
      <c r="Y129" s="37" t="str"/>
      <c r="Z129" s="37" t="str"/>
      <c r="AA129" s="37" t="str"/>
      <c r="AB129" s="37" t="str"/>
      <c r="AC129" s="37" t="str"/>
      <c r="AD129" s="37" t="str"/>
      <c r="AE129" s="37" t="str"/>
      <c r="AF129" s="37" t="str"/>
      <c r="AG129" s="37" t="str"/>
      <c r="AH129" s="37" t="str"/>
      <c r="AI129" s="37" t="str"/>
      <c r="AJ129" s="37" t="str"/>
      <c r="AK129" s="37" t="str"/>
      <c r="AL129" s="37" t="str"/>
      <c r="AM129" s="37" t="str"/>
      <c r="AN129" s="37" t="str"/>
      <c r="AO129" s="37" t="str"/>
      <c r="AP129" s="37" t="str"/>
      <c r="AQ129" s="37" t="str"/>
      <c r="AR129" s="37" t="str"/>
      <c r="AS129" s="37" t="str"/>
      <c r="AT129" s="37" t="str"/>
      <c r="AU129" s="37" t="str"/>
      <c r="AV129" s="37" t="str"/>
      <c r="AW129" s="37" t="str"/>
      <c r="AX129" s="37" t="str"/>
      <c r="AY129" s="37" t="str"/>
      <c r="AZ129" s="37" t="str"/>
      <c r="BA129" s="37" t="str"/>
      <c r="BB129" s="37" t="str"/>
      <c r="BC129" s="37" t="str"/>
      <c r="BD129" s="37" t="str"/>
      <c r="BE129" s="37" t="str"/>
      <c r="BF129" s="37" t="str"/>
      <c r="BG129" s="37" t="str"/>
      <c r="BH129" s="37" t="str"/>
      <c r="BI129" s="37" t="str"/>
      <c r="BJ129" s="37" t="str"/>
      <c r="BK129" s="37" t="str"/>
      <c r="BL129" s="37" t="str"/>
      <c r="BM129" s="37" t="str"/>
      <c r="BN129" s="37" t="str"/>
      <c r="BO129" s="37" t="str"/>
      <c r="BP129" s="37" t="str"/>
      <c r="BQ129" s="37" t="str"/>
      <c r="BR129" s="37" t="str"/>
      <c r="BS129" s="37" t="str"/>
      <c r="BT129" s="37" t="str"/>
      <c r="BU129" s="37" t="str"/>
      <c r="BV129" s="37" t="str"/>
      <c r="BW129" s="37" t="str"/>
      <c r="BX129" s="37" t="str"/>
      <c r="BY129" s="37" t="str"/>
      <c r="BZ129" s="37" t="str"/>
      <c r="CA129" s="37" t="str"/>
      <c r="CB129" s="37" t="str"/>
      <c r="CC129" s="37" t="str"/>
      <c r="CD129" s="37" t="str"/>
      <c r="CE129" s="37" t="str"/>
      <c r="CF129" s="37" t="str"/>
      <c r="CG129" s="37" t="str"/>
      <c r="CH129" s="37" t="str"/>
      <c r="CI129" s="37" t="str"/>
      <c r="CJ129" s="37" t="str"/>
      <c r="CK129" s="37" t="str"/>
      <c r="CL129" s="37" t="str"/>
      <c r="CM129" s="37" t="str"/>
      <c r="CN129" s="37" t="str"/>
      <c r="CO129" s="37" t="str"/>
      <c r="CP129" s="37" t="str"/>
      <c r="CQ129" s="37" t="str"/>
      <c r="CR129" s="37" t="str"/>
      <c r="CS129" s="37" t="str"/>
      <c r="CT129" s="37" t="str"/>
      <c r="CU129" s="37" t="str"/>
      <c r="CV129" s="37" t="str"/>
      <c r="CW129" s="37" t="str"/>
      <c r="CX129" s="37" t="str"/>
      <c r="CY129" s="37" t="str"/>
      <c r="CZ129" s="37" t="str"/>
      <c r="DA129" s="37" t="str"/>
      <c r="DB129" s="37" t="str"/>
      <c r="DC129" s="37" t="str"/>
      <c r="DD129" s="37" t="str"/>
      <c r="DE129" s="37" t="str"/>
      <c r="DF129" s="37" t="str"/>
      <c r="DG129" s="37" t="str"/>
      <c r="DH129" s="37" t="str"/>
      <c r="DI129" s="37" t="str"/>
      <c r="DJ129" s="37" t="str"/>
      <c r="DK129" s="37" t="str"/>
      <c r="DL129" s="37" t="str"/>
      <c r="DM129" s="37" t="str"/>
      <c r="DN129" s="37" t="str"/>
      <c r="DO129" s="37" t="str"/>
      <c r="DP129" s="37" t="str"/>
      <c r="DQ129" s="37" t="str"/>
      <c r="DR129" s="37" t="str"/>
      <c r="DS129" s="37" t="str"/>
      <c r="DT129" s="37" t="str"/>
      <c r="DU129" s="37" t="str"/>
      <c r="DV129" s="37" t="str"/>
      <c r="DW129" s="37" t="str"/>
      <c r="DX129" s="37" t="str"/>
      <c r="DY129" s="37" t="str"/>
      <c r="DZ129" s="37" t="str"/>
      <c r="EA129" s="37" t="str"/>
      <c r="EB129" s="37" t="str"/>
      <c r="EC129" s="37" t="str"/>
      <c r="ED129" s="37" t="str"/>
      <c r="EE129" s="37" t="str"/>
      <c r="EF129" s="37" t="str"/>
      <c r="EG129" s="37" t="str"/>
      <c r="EH129" s="37" t="str"/>
      <c r="EI129" s="37" t="str"/>
      <c r="EJ129" s="37" t="str"/>
      <c r="EK129" s="37" t="str"/>
      <c r="EL129" s="37" t="str"/>
      <c r="EM129" s="37" t="str"/>
    </row>
    <row r="130">
      <c r="B130" s="37" t="str"/>
      <c r="C130" s="37" t="str"/>
      <c r="D130" s="37" t="str"/>
      <c r="E130" s="37" t="str"/>
      <c r="F130" s="37" t="str"/>
      <c r="G130" s="37" t="str"/>
      <c r="H130" s="37" t="str"/>
      <c r="I130" s="37" t="str"/>
      <c r="J130" s="37" t="str"/>
      <c r="K130" s="37" t="str"/>
      <c r="L130" s="37" t="str"/>
      <c r="M130" s="37" t="str"/>
      <c r="N130" s="37" t="str"/>
      <c r="O130" s="37" t="str"/>
      <c r="P130" s="37" t="str"/>
      <c r="Q130" s="37" t="str"/>
      <c r="R130" s="37" t="str"/>
      <c r="S130" s="37" t="str"/>
      <c r="T130" s="37" t="str"/>
      <c r="U130" s="37" t="str"/>
      <c r="V130" s="37" t="str"/>
      <c r="W130" s="37" t="str"/>
      <c r="X130" s="37" t="str"/>
      <c r="Y130" s="37" t="str"/>
      <c r="Z130" s="37" t="str"/>
      <c r="AA130" s="37" t="str"/>
      <c r="AB130" s="37" t="str"/>
      <c r="AC130" s="37" t="str"/>
      <c r="AD130" s="37" t="str"/>
      <c r="AE130" s="37" t="str"/>
      <c r="AF130" s="37" t="str"/>
      <c r="AG130" s="37" t="str"/>
      <c r="AH130" s="37" t="str"/>
      <c r="AI130" s="37" t="str"/>
      <c r="AJ130" s="37" t="str"/>
      <c r="AK130" s="37" t="str"/>
      <c r="AL130" s="37" t="str"/>
      <c r="AM130" s="37" t="str"/>
      <c r="AN130" s="37" t="str"/>
      <c r="AO130" s="37" t="str"/>
      <c r="AP130" s="37" t="str"/>
      <c r="AQ130" s="37" t="str"/>
      <c r="AR130" s="37" t="str"/>
      <c r="AS130" s="37" t="str"/>
      <c r="AT130" s="37" t="str"/>
      <c r="AU130" s="37" t="str"/>
      <c r="AV130" s="37" t="str"/>
      <c r="AW130" s="37" t="str"/>
      <c r="AX130" s="37" t="str"/>
      <c r="AY130" s="37" t="str"/>
      <c r="AZ130" s="37" t="str"/>
      <c r="BA130" s="37" t="str"/>
      <c r="BB130" s="37" t="str"/>
      <c r="BC130" s="37" t="str"/>
      <c r="BD130" s="37" t="str"/>
      <c r="BE130" s="37" t="str"/>
      <c r="BF130" s="37" t="str"/>
      <c r="BG130" s="37" t="str"/>
      <c r="BH130" s="37" t="str"/>
      <c r="BI130" s="37" t="str"/>
      <c r="BJ130" s="37" t="str"/>
      <c r="BK130" s="37" t="str"/>
      <c r="BL130" s="37" t="str"/>
      <c r="BM130" s="37" t="str"/>
      <c r="BN130" s="37" t="str"/>
      <c r="BO130" s="37" t="str"/>
      <c r="BP130" s="37" t="str"/>
      <c r="BQ130" s="37" t="str"/>
      <c r="BR130" s="37" t="str"/>
      <c r="BS130" s="37" t="str"/>
      <c r="BT130" s="37" t="str"/>
      <c r="BU130" s="37" t="str"/>
      <c r="BV130" s="37" t="str"/>
      <c r="BW130" s="37" t="str"/>
      <c r="BX130" s="37" t="str"/>
      <c r="BY130" s="37" t="str"/>
      <c r="BZ130" s="37" t="str"/>
      <c r="CA130" s="37" t="str"/>
      <c r="CB130" s="37" t="str"/>
      <c r="CC130" s="37" t="str"/>
      <c r="CD130" s="37" t="str"/>
      <c r="CE130" s="37" t="str"/>
      <c r="CF130" s="37" t="str"/>
      <c r="CG130" s="37" t="str"/>
      <c r="CH130" s="37" t="str"/>
      <c r="CI130" s="37" t="str"/>
      <c r="CJ130" s="37" t="str"/>
      <c r="CK130" s="37" t="str"/>
      <c r="CL130" s="37" t="str"/>
      <c r="CM130" s="37" t="str"/>
      <c r="CN130" s="37" t="str"/>
      <c r="CO130" s="37" t="str"/>
      <c r="CP130" s="37" t="str"/>
      <c r="CQ130" s="37" t="str"/>
      <c r="CR130" s="37" t="str"/>
      <c r="CS130" s="37" t="str"/>
      <c r="CT130" s="37" t="str"/>
      <c r="CU130" s="37" t="str"/>
      <c r="CV130" s="37" t="str"/>
      <c r="CW130" s="37" t="str"/>
      <c r="CX130" s="37" t="str"/>
      <c r="CY130" s="37" t="str"/>
      <c r="CZ130" s="37" t="str"/>
      <c r="DA130" s="37" t="str"/>
      <c r="DB130" s="37" t="str"/>
      <c r="DC130" s="37" t="str"/>
      <c r="DD130" s="37" t="str"/>
      <c r="DE130" s="37" t="str"/>
      <c r="DF130" s="37" t="str"/>
      <c r="DG130" s="37" t="str"/>
      <c r="DH130" s="37" t="str"/>
      <c r="DI130" s="37" t="str"/>
      <c r="DJ130" s="37" t="str"/>
      <c r="DK130" s="37" t="str"/>
      <c r="DL130" s="37" t="str"/>
      <c r="DM130" s="37" t="str"/>
      <c r="DN130" s="37" t="str"/>
      <c r="DO130" s="37" t="str"/>
      <c r="DP130" s="37" t="str"/>
      <c r="DQ130" s="37" t="str"/>
      <c r="DR130" s="37" t="str"/>
      <c r="DS130" s="37" t="str"/>
      <c r="DT130" s="37" t="str"/>
      <c r="DU130" s="37" t="str"/>
      <c r="DV130" s="37" t="str"/>
      <c r="DW130" s="37" t="str"/>
      <c r="DX130" s="37" t="str"/>
      <c r="DY130" s="37" t="str"/>
      <c r="DZ130" s="37" t="str"/>
      <c r="EA130" s="37" t="str"/>
      <c r="EB130" s="37" t="str"/>
      <c r="EC130" s="37" t="str"/>
      <c r="ED130" s="37" t="str"/>
      <c r="EE130" s="37" t="str"/>
      <c r="EF130" s="37" t="str"/>
      <c r="EG130" s="37" t="str"/>
      <c r="EH130" s="37" t="str"/>
      <c r="EI130" s="37" t="str"/>
      <c r="EJ130" s="37" t="str"/>
      <c r="EK130" s="37" t="str"/>
      <c r="EL130" s="37" t="str"/>
      <c r="EM130" s="37" t="str"/>
    </row>
    <row r="131">
      <c r="B131" s="37" t="str"/>
      <c r="C131" s="37" t="str"/>
      <c r="D131" s="37" t="str"/>
      <c r="E131" s="37" t="str"/>
      <c r="F131" s="37" t="str"/>
      <c r="G131" s="37" t="str"/>
      <c r="H131" s="37" t="str"/>
      <c r="I131" s="37" t="str"/>
      <c r="J131" s="37" t="str"/>
      <c r="K131" s="37" t="str"/>
      <c r="L131" s="37" t="str"/>
      <c r="M131" s="37" t="str"/>
      <c r="N131" s="37" t="str"/>
      <c r="O131" s="37" t="str"/>
      <c r="P131" s="37" t="str"/>
      <c r="Q131" s="37" t="str"/>
      <c r="R131" s="37" t="str"/>
      <c r="S131" s="37" t="str"/>
      <c r="T131" s="37" t="str"/>
      <c r="U131" s="37" t="str"/>
      <c r="V131" s="37" t="str"/>
      <c r="W131" s="37" t="str"/>
      <c r="X131" s="37" t="str"/>
      <c r="Y131" s="37" t="str"/>
      <c r="Z131" s="37" t="str"/>
      <c r="AA131" s="37" t="str"/>
      <c r="AB131" s="37" t="str"/>
      <c r="AC131" s="37" t="str"/>
      <c r="AD131" s="37" t="str"/>
      <c r="AE131" s="37" t="str"/>
      <c r="AF131" s="37" t="str"/>
      <c r="AG131" s="37" t="str"/>
      <c r="AH131" s="37" t="str"/>
      <c r="AI131" s="37" t="str"/>
      <c r="AJ131" s="37" t="str"/>
      <c r="AK131" s="37" t="str"/>
      <c r="AL131" s="37" t="str"/>
      <c r="AM131" s="37" t="str"/>
      <c r="AN131" s="37" t="str"/>
      <c r="AO131" s="37" t="str"/>
      <c r="AP131" s="37" t="str"/>
      <c r="AQ131" s="37" t="str"/>
      <c r="AR131" s="37" t="str"/>
      <c r="AS131" s="37" t="str"/>
      <c r="AT131" s="37" t="str"/>
      <c r="AU131" s="37" t="str"/>
      <c r="AV131" s="37" t="str"/>
      <c r="AW131" s="37" t="str"/>
      <c r="AX131" s="37" t="str"/>
      <c r="AY131" s="37" t="str"/>
      <c r="AZ131" s="37" t="str"/>
      <c r="BA131" s="37" t="str"/>
      <c r="BB131" s="37" t="str"/>
      <c r="BC131" s="37" t="str"/>
      <c r="BD131" s="37" t="str"/>
      <c r="BE131" s="37" t="str"/>
      <c r="BF131" s="37" t="str"/>
      <c r="BG131" s="37" t="str"/>
      <c r="BH131" s="37" t="str"/>
      <c r="BI131" s="37" t="str"/>
      <c r="BJ131" s="37" t="str"/>
      <c r="BK131" s="37" t="str"/>
      <c r="BL131" s="37" t="str"/>
      <c r="BM131" s="37" t="str"/>
      <c r="BN131" s="37" t="str"/>
      <c r="BO131" s="37" t="str"/>
      <c r="BP131" s="37" t="str"/>
      <c r="BQ131" s="37" t="str"/>
      <c r="BR131" s="37" t="str"/>
      <c r="BS131" s="37" t="str"/>
      <c r="BT131" s="37" t="str"/>
      <c r="BU131" s="37" t="str"/>
      <c r="BV131" s="37" t="str"/>
      <c r="BW131" s="37" t="str"/>
      <c r="BX131" s="37" t="str"/>
      <c r="BY131" s="37" t="str"/>
      <c r="BZ131" s="37" t="str"/>
      <c r="CA131" s="37" t="str"/>
      <c r="CB131" s="37" t="str"/>
      <c r="CC131" s="37" t="str"/>
      <c r="CD131" s="37" t="str"/>
      <c r="CE131" s="37" t="str"/>
      <c r="CF131" s="37" t="str"/>
      <c r="CG131" s="37" t="str"/>
      <c r="CH131" s="37" t="str"/>
      <c r="CI131" s="37" t="str"/>
      <c r="CJ131" s="37" t="str"/>
      <c r="CK131" s="37" t="str"/>
      <c r="CL131" s="37" t="str"/>
      <c r="CM131" s="37" t="str"/>
      <c r="CN131" s="37" t="str"/>
      <c r="CO131" s="37" t="str"/>
      <c r="CP131" s="37" t="str"/>
      <c r="CQ131" s="37" t="str"/>
      <c r="CR131" s="37" t="str"/>
      <c r="CS131" s="37" t="str"/>
      <c r="CT131" s="37" t="str"/>
      <c r="CU131" s="37" t="str"/>
      <c r="CV131" s="37" t="str"/>
      <c r="CW131" s="37" t="str"/>
      <c r="CX131" s="37" t="str"/>
      <c r="CY131" s="37" t="str"/>
      <c r="CZ131" s="37" t="str"/>
      <c r="DA131" s="37" t="str"/>
      <c r="DB131" s="37" t="str"/>
      <c r="DC131" s="37" t="str"/>
      <c r="DD131" s="37" t="str"/>
      <c r="DE131" s="37" t="str"/>
      <c r="DF131" s="37" t="str"/>
      <c r="DG131" s="37" t="str"/>
      <c r="DH131" s="37" t="str"/>
      <c r="DI131" s="37" t="str"/>
      <c r="DJ131" s="37" t="str"/>
      <c r="DK131" s="37" t="str"/>
      <c r="DL131" s="37" t="str"/>
      <c r="DM131" s="37" t="str"/>
      <c r="DN131" s="37" t="str"/>
      <c r="DO131" s="37" t="str"/>
      <c r="DP131" s="37" t="str"/>
      <c r="DQ131" s="37" t="str"/>
      <c r="DR131" s="37" t="str"/>
      <c r="DS131" s="37" t="str"/>
      <c r="DT131" s="37" t="str"/>
      <c r="DU131" s="37" t="str"/>
      <c r="DV131" s="37" t="str"/>
      <c r="DW131" s="37" t="str"/>
      <c r="DX131" s="37" t="str"/>
      <c r="DY131" s="37" t="str"/>
      <c r="DZ131" s="37" t="str"/>
      <c r="EA131" s="37" t="str"/>
      <c r="EB131" s="37" t="str"/>
      <c r="EC131" s="37" t="str"/>
      <c r="ED131" s="37" t="str"/>
      <c r="EE131" s="37" t="str"/>
      <c r="EF131" s="37" t="str"/>
      <c r="EG131" s="37" t="str"/>
      <c r="EH131" s="37" t="str"/>
      <c r="EI131" s="37" t="str"/>
      <c r="EJ131" s="37" t="str"/>
      <c r="EK131" s="37" t="str"/>
      <c r="EL131" s="37" t="str"/>
      <c r="EM131" s="37" t="str"/>
    </row>
    <row r="132">
      <c r="B132" s="37" t="str"/>
      <c r="C132" s="37" t="str"/>
      <c r="D132" s="37" t="str"/>
      <c r="E132" s="37" t="str"/>
      <c r="F132" s="37" t="str"/>
      <c r="G132" s="37" t="str"/>
      <c r="H132" s="37" t="str"/>
      <c r="I132" s="37" t="str"/>
      <c r="J132" s="37" t="str"/>
      <c r="K132" s="37" t="str"/>
      <c r="L132" s="37" t="str"/>
      <c r="M132" s="37" t="str"/>
      <c r="N132" s="37" t="str"/>
      <c r="O132" s="37" t="str"/>
      <c r="P132" s="37" t="str"/>
      <c r="Q132" s="37" t="str"/>
      <c r="R132" s="37" t="str"/>
      <c r="S132" s="37" t="str"/>
      <c r="T132" s="37" t="str"/>
      <c r="U132" s="37" t="str"/>
      <c r="V132" s="37" t="str"/>
      <c r="W132" s="37" t="str"/>
      <c r="X132" s="37" t="str"/>
      <c r="Y132" s="37" t="str"/>
      <c r="Z132" s="37" t="str"/>
      <c r="AA132" s="37" t="str"/>
      <c r="AB132" s="37" t="str"/>
      <c r="AC132" s="37" t="str"/>
      <c r="AD132" s="37" t="str"/>
      <c r="AE132" s="37" t="str"/>
      <c r="AF132" s="37" t="str"/>
      <c r="AG132" s="37" t="str"/>
      <c r="AH132" s="37" t="str"/>
      <c r="AI132" s="37" t="str"/>
      <c r="AJ132" s="37" t="str"/>
      <c r="AK132" s="37" t="str"/>
      <c r="AL132" s="37" t="str"/>
      <c r="AM132" s="37" t="str"/>
      <c r="AN132" s="37" t="str"/>
      <c r="AO132" s="37" t="str"/>
      <c r="AP132" s="37" t="str"/>
      <c r="AQ132" s="37" t="str"/>
      <c r="AR132" s="37" t="str"/>
      <c r="AS132" s="37" t="str"/>
      <c r="AT132" s="37" t="str"/>
      <c r="AU132" s="37" t="str"/>
      <c r="AV132" s="37" t="str"/>
      <c r="AW132" s="37" t="str"/>
      <c r="AX132" s="37" t="str"/>
      <c r="AY132" s="37" t="str"/>
      <c r="AZ132" s="37" t="str"/>
      <c r="BA132" s="37" t="str"/>
      <c r="BB132" s="37" t="str"/>
      <c r="BC132" s="37" t="str"/>
      <c r="BD132" s="37" t="str"/>
      <c r="BE132" s="37" t="str"/>
      <c r="BF132" s="37" t="str"/>
      <c r="BG132" s="37" t="str"/>
      <c r="BH132" s="37" t="str"/>
      <c r="BI132" s="37" t="str"/>
      <c r="BJ132" s="37" t="str"/>
      <c r="BK132" s="37" t="str"/>
      <c r="BL132" s="37" t="str"/>
      <c r="BM132" s="37" t="str"/>
      <c r="BN132" s="37" t="str"/>
      <c r="BO132" s="37" t="str"/>
      <c r="BP132" s="37" t="str"/>
      <c r="BQ132" s="37" t="str"/>
      <c r="BR132" s="37" t="str"/>
      <c r="BS132" s="37" t="str"/>
      <c r="BT132" s="37" t="str"/>
      <c r="BU132" s="37" t="str"/>
      <c r="BV132" s="37" t="str"/>
      <c r="BW132" s="37" t="str"/>
      <c r="BX132" s="37" t="str"/>
      <c r="BY132" s="37" t="str"/>
      <c r="BZ132" s="37" t="str"/>
      <c r="CA132" s="37" t="str"/>
      <c r="CB132" s="37" t="str"/>
      <c r="CC132" s="37" t="str"/>
      <c r="CD132" s="37" t="str"/>
      <c r="CE132" s="37" t="str"/>
      <c r="CF132" s="37" t="str"/>
      <c r="CG132" s="37" t="str"/>
      <c r="CH132" s="37" t="str"/>
      <c r="CI132" s="37" t="str"/>
      <c r="CJ132" s="37" t="str"/>
      <c r="CK132" s="37" t="str"/>
      <c r="CL132" s="37" t="str"/>
      <c r="CM132" s="37" t="str"/>
      <c r="CN132" s="37" t="str"/>
      <c r="CO132" s="37" t="str"/>
      <c r="CP132" s="37" t="str"/>
      <c r="CQ132" s="37" t="str"/>
      <c r="CR132" s="37" t="str"/>
      <c r="CS132" s="37" t="str"/>
      <c r="CT132" s="37" t="str"/>
      <c r="CU132" s="37" t="str"/>
      <c r="CV132" s="37" t="str"/>
      <c r="CW132" s="37" t="str"/>
      <c r="CX132" s="37" t="str"/>
      <c r="CY132" s="37" t="str"/>
      <c r="CZ132" s="37" t="str"/>
      <c r="DA132" s="37" t="str"/>
      <c r="DB132" s="37" t="str"/>
      <c r="DC132" s="37" t="str"/>
      <c r="DD132" s="37" t="str"/>
      <c r="DE132" s="37" t="str"/>
      <c r="DF132" s="37" t="str"/>
      <c r="DG132" s="37" t="str"/>
      <c r="DH132" s="37" t="str"/>
      <c r="DI132" s="37" t="str"/>
      <c r="DJ132" s="37" t="str"/>
      <c r="DK132" s="37" t="str"/>
      <c r="DL132" s="37" t="str"/>
      <c r="DM132" s="37" t="str"/>
      <c r="DN132" s="37" t="str"/>
      <c r="DO132" s="37" t="str"/>
      <c r="DP132" s="37" t="str"/>
      <c r="DQ132" s="37" t="str"/>
      <c r="DR132" s="37" t="str"/>
      <c r="DS132" s="37" t="str"/>
      <c r="DT132" s="37" t="str"/>
      <c r="DU132" s="37" t="str"/>
      <c r="DV132" s="37" t="str"/>
      <c r="DW132" s="37" t="str"/>
      <c r="DX132" s="37" t="str"/>
      <c r="DY132" s="37" t="str"/>
      <c r="DZ132" s="37" t="str"/>
      <c r="EA132" s="37" t="str"/>
      <c r="EB132" s="37" t="str"/>
      <c r="EC132" s="37" t="str"/>
      <c r="ED132" s="37" t="str"/>
      <c r="EE132" s="37" t="str"/>
      <c r="EF132" s="37" t="str"/>
      <c r="EG132" s="37" t="str"/>
      <c r="EH132" s="37" t="str"/>
      <c r="EI132" s="37" t="str"/>
      <c r="EJ132" s="37" t="str"/>
      <c r="EK132" s="37" t="str"/>
      <c r="EL132" s="37" t="str"/>
      <c r="EM132" s="37" t="str"/>
    </row>
    <row r="133">
      <c r="B133" s="37" t="str"/>
      <c r="C133" s="37" t="str"/>
      <c r="D133" s="37" t="str"/>
      <c r="E133" s="37" t="str"/>
      <c r="F133" s="37" t="str"/>
      <c r="G133" s="37" t="str"/>
      <c r="H133" s="37" t="str"/>
      <c r="I133" s="37" t="str"/>
      <c r="J133" s="37" t="str"/>
      <c r="K133" s="37" t="str"/>
      <c r="L133" s="37" t="str"/>
      <c r="M133" s="37" t="str"/>
      <c r="N133" s="37" t="str"/>
      <c r="O133" s="37" t="str"/>
      <c r="P133" s="37" t="str"/>
      <c r="Q133" s="37" t="str"/>
      <c r="R133" s="37" t="str"/>
      <c r="S133" s="37" t="str"/>
      <c r="T133" s="37" t="str"/>
      <c r="U133" s="37" t="str"/>
      <c r="V133" s="37" t="str"/>
      <c r="W133" s="37" t="str"/>
      <c r="X133" s="37" t="str"/>
      <c r="Y133" s="37" t="str"/>
      <c r="Z133" s="37" t="str"/>
      <c r="AA133" s="37" t="str"/>
      <c r="AB133" s="37" t="str"/>
      <c r="AC133" s="37" t="str"/>
      <c r="AD133" s="37" t="str"/>
      <c r="AE133" s="37" t="str"/>
      <c r="AF133" s="37" t="str"/>
      <c r="AG133" s="37" t="str"/>
      <c r="AH133" s="37" t="str"/>
      <c r="AI133" s="37" t="str"/>
      <c r="AJ133" s="37" t="str"/>
      <c r="AK133" s="37" t="str"/>
      <c r="AL133" s="37" t="str"/>
      <c r="AM133" s="37" t="str"/>
      <c r="AN133" s="37" t="str"/>
      <c r="AO133" s="37" t="str"/>
      <c r="AP133" s="37" t="str"/>
      <c r="AQ133" s="37" t="str"/>
      <c r="AR133" s="37" t="str"/>
      <c r="AS133" s="37" t="str"/>
      <c r="AT133" s="37" t="str"/>
      <c r="AU133" s="37" t="str"/>
      <c r="AV133" s="37" t="str"/>
      <c r="AW133" s="37" t="str"/>
      <c r="AX133" s="37" t="str"/>
      <c r="AY133" s="37" t="str"/>
      <c r="AZ133" s="37" t="str"/>
      <c r="BA133" s="37" t="str"/>
      <c r="BB133" s="37" t="str"/>
      <c r="BC133" s="37" t="str"/>
      <c r="BD133" s="37" t="str"/>
      <c r="BE133" s="37" t="str"/>
      <c r="BF133" s="37" t="str"/>
      <c r="BG133" s="37" t="str"/>
      <c r="BH133" s="37" t="str"/>
      <c r="BI133" s="37" t="str"/>
      <c r="BJ133" s="37" t="str"/>
      <c r="BK133" s="37" t="str"/>
      <c r="BL133" s="37" t="str"/>
      <c r="BM133" s="37" t="str"/>
      <c r="BN133" s="37" t="str"/>
      <c r="BO133" s="37" t="str"/>
      <c r="BP133" s="37" t="str"/>
      <c r="BQ133" s="37" t="str"/>
      <c r="BR133" s="37" t="str"/>
      <c r="BS133" s="37" t="str"/>
      <c r="BT133" s="37" t="str"/>
      <c r="BU133" s="37" t="str"/>
      <c r="BV133" s="37" t="str"/>
      <c r="BW133" s="37" t="str"/>
      <c r="BX133" s="37" t="str"/>
      <c r="BY133" s="37" t="str"/>
      <c r="BZ133" s="37" t="str"/>
      <c r="CA133" s="37" t="str"/>
      <c r="CB133" s="37" t="str"/>
      <c r="CC133" s="37" t="str"/>
      <c r="CD133" s="37" t="str"/>
      <c r="CE133" s="37" t="str"/>
      <c r="CF133" s="37" t="str"/>
      <c r="CG133" s="37" t="str"/>
      <c r="CH133" s="37" t="str"/>
      <c r="CI133" s="37" t="str"/>
      <c r="CJ133" s="37" t="str"/>
      <c r="CK133" s="37" t="str"/>
      <c r="CL133" s="37" t="str"/>
      <c r="CM133" s="37" t="str"/>
      <c r="CN133" s="37" t="str"/>
      <c r="CO133" s="37" t="str"/>
      <c r="CP133" s="37" t="str"/>
      <c r="CQ133" s="37" t="str"/>
      <c r="CR133" s="37" t="str"/>
      <c r="CS133" s="37" t="str"/>
      <c r="CT133" s="37" t="str"/>
      <c r="CU133" s="37" t="str"/>
      <c r="CV133" s="37" t="str"/>
      <c r="CW133" s="37" t="str"/>
      <c r="CX133" s="37" t="str"/>
      <c r="CY133" s="37" t="str"/>
      <c r="CZ133" s="37" t="str"/>
      <c r="DA133" s="37" t="str"/>
      <c r="DB133" s="37" t="str"/>
      <c r="DC133" s="37" t="str"/>
      <c r="DD133" s="37" t="str"/>
      <c r="DE133" s="37" t="str"/>
      <c r="DF133" s="37" t="str"/>
      <c r="DG133" s="37" t="str"/>
      <c r="DH133" s="37" t="str"/>
      <c r="DI133" s="37" t="str"/>
      <c r="DJ133" s="37" t="str"/>
      <c r="DK133" s="37" t="str"/>
      <c r="DL133" s="37" t="str"/>
      <c r="DM133" s="37" t="str"/>
      <c r="DN133" s="37" t="str"/>
      <c r="DO133" s="37" t="str"/>
      <c r="DP133" s="37" t="str"/>
      <c r="DQ133" s="37" t="str"/>
      <c r="DR133" s="37" t="str"/>
      <c r="DS133" s="37" t="str"/>
      <c r="DT133" s="37" t="str"/>
      <c r="DU133" s="37" t="str"/>
      <c r="DV133" s="37" t="str"/>
      <c r="DW133" s="37" t="str"/>
      <c r="DX133" s="37" t="str"/>
      <c r="DY133" s="37" t="str"/>
      <c r="DZ133" s="37" t="str"/>
      <c r="EA133" s="37" t="str"/>
      <c r="EB133" s="37" t="str"/>
      <c r="EC133" s="37" t="str"/>
      <c r="ED133" s="37" t="str"/>
      <c r="EE133" s="37" t="str"/>
      <c r="EF133" s="37" t="str"/>
      <c r="EG133" s="37" t="str"/>
      <c r="EH133" s="37" t="str"/>
      <c r="EI133" s="37" t="str"/>
      <c r="EJ133" s="37" t="str"/>
      <c r="EK133" s="37" t="str"/>
      <c r="EL133" s="37" t="str"/>
      <c r="EM133" s="37" t="str"/>
    </row>
    <row r="134">
      <c r="B134" s="37" t="str"/>
      <c r="C134" s="37" t="str"/>
      <c r="D134" s="37" t="str"/>
      <c r="E134" s="37" t="str"/>
      <c r="F134" s="37" t="str"/>
      <c r="G134" s="37" t="str"/>
      <c r="H134" s="37" t="str"/>
      <c r="I134" s="37" t="str"/>
      <c r="J134" s="37" t="str"/>
      <c r="K134" s="37" t="str"/>
      <c r="L134" s="37" t="str"/>
      <c r="M134" s="37" t="str"/>
      <c r="N134" s="37" t="str"/>
      <c r="O134" s="37" t="str"/>
      <c r="P134" s="37" t="str"/>
      <c r="Q134" s="37" t="str"/>
      <c r="R134" s="37" t="str"/>
      <c r="S134" s="37" t="str"/>
      <c r="T134" s="37" t="str"/>
      <c r="U134" s="37" t="str"/>
      <c r="V134" s="37" t="str"/>
      <c r="W134" s="37" t="str"/>
      <c r="X134" s="37" t="str"/>
      <c r="Y134" s="37" t="str"/>
      <c r="Z134" s="37" t="str"/>
      <c r="AA134" s="37" t="str"/>
      <c r="AB134" s="37" t="str"/>
      <c r="AC134" s="37" t="str"/>
      <c r="AD134" s="37" t="str"/>
      <c r="AE134" s="37" t="str"/>
      <c r="AF134" s="37" t="str"/>
      <c r="AG134" s="37" t="str"/>
      <c r="AH134" s="37" t="str"/>
      <c r="AI134" s="37" t="str"/>
      <c r="AJ134" s="37" t="str"/>
      <c r="AK134" s="37" t="str"/>
      <c r="AL134" s="37" t="str"/>
      <c r="AM134" s="37" t="str"/>
      <c r="AN134" s="37" t="str"/>
      <c r="AO134" s="37" t="str"/>
      <c r="AP134" s="37" t="str"/>
      <c r="AQ134" s="37" t="str"/>
      <c r="AR134" s="37" t="str"/>
      <c r="AS134" s="37" t="str"/>
      <c r="AT134" s="37" t="str"/>
      <c r="AU134" s="37" t="str"/>
      <c r="AV134" s="37" t="str"/>
      <c r="AW134" s="37" t="str"/>
      <c r="AX134" s="37" t="str"/>
      <c r="AY134" s="37" t="str"/>
      <c r="AZ134" s="37" t="str"/>
      <c r="BA134" s="37" t="str"/>
      <c r="BB134" s="37" t="str"/>
      <c r="BC134" s="37" t="str"/>
      <c r="BD134" s="37" t="str"/>
      <c r="BE134" s="37" t="str"/>
      <c r="BF134" s="37" t="str"/>
      <c r="BG134" s="37" t="str"/>
      <c r="BH134" s="37" t="str"/>
      <c r="BI134" s="37" t="str"/>
      <c r="BJ134" s="37" t="str"/>
      <c r="BK134" s="37" t="str"/>
      <c r="BL134" s="37" t="str"/>
      <c r="BM134" s="37" t="str"/>
      <c r="BN134" s="37" t="str"/>
      <c r="BO134" s="37" t="str"/>
      <c r="BP134" s="37" t="str"/>
      <c r="BQ134" s="37" t="str"/>
      <c r="BR134" s="37" t="str"/>
      <c r="BS134" s="37" t="str"/>
      <c r="BT134" s="37" t="str"/>
      <c r="BU134" s="37" t="str"/>
      <c r="BV134" s="37" t="str"/>
      <c r="BW134" s="37" t="str"/>
      <c r="BX134" s="37" t="str"/>
      <c r="BY134" s="37" t="str"/>
      <c r="BZ134" s="37" t="str"/>
      <c r="CA134" s="37" t="str"/>
      <c r="CB134" s="37" t="str"/>
      <c r="CC134" s="37" t="str"/>
      <c r="CD134" s="37" t="str"/>
      <c r="CE134" s="37" t="str"/>
      <c r="CF134" s="37" t="str"/>
      <c r="CG134" s="37" t="str"/>
      <c r="CH134" s="37" t="str"/>
      <c r="CI134" s="37" t="str"/>
      <c r="CJ134" s="37" t="str"/>
      <c r="CK134" s="37" t="str"/>
      <c r="CL134" s="37" t="str"/>
      <c r="CM134" s="37" t="str"/>
      <c r="CN134" s="37" t="str"/>
      <c r="CO134" s="37" t="str"/>
      <c r="CP134" s="37" t="str"/>
      <c r="CQ134" s="37" t="str"/>
      <c r="CR134" s="37" t="str"/>
      <c r="CS134" s="37" t="str"/>
      <c r="CT134" s="37" t="str"/>
      <c r="CU134" s="37" t="str"/>
      <c r="CV134" s="37" t="str"/>
      <c r="CW134" s="37" t="str"/>
      <c r="CX134" s="37" t="str"/>
      <c r="CY134" s="37" t="str"/>
      <c r="CZ134" s="37" t="str"/>
      <c r="DA134" s="37" t="str"/>
      <c r="DB134" s="37" t="str"/>
      <c r="DC134" s="37" t="str"/>
      <c r="DD134" s="37" t="str"/>
      <c r="DE134" s="37" t="str"/>
      <c r="DF134" s="37" t="str"/>
      <c r="DG134" s="37" t="str"/>
      <c r="DH134" s="37" t="str"/>
      <c r="DI134" s="37" t="str"/>
      <c r="DJ134" s="37" t="str"/>
      <c r="DK134" s="37" t="str"/>
      <c r="DL134" s="37" t="str"/>
      <c r="DM134" s="37" t="str"/>
      <c r="DN134" s="37" t="str"/>
      <c r="DO134" s="37" t="str"/>
      <c r="DP134" s="37" t="str"/>
      <c r="DQ134" s="37" t="str"/>
      <c r="DR134" s="37" t="str"/>
      <c r="DS134" s="37" t="str"/>
      <c r="DT134" s="37" t="str"/>
      <c r="DU134" s="37" t="str"/>
      <c r="DV134" s="37" t="str"/>
      <c r="DW134" s="37" t="str"/>
      <c r="DX134" s="37" t="str"/>
      <c r="DY134" s="37" t="str"/>
      <c r="DZ134" s="37" t="str"/>
      <c r="EA134" s="37" t="str"/>
      <c r="EB134" s="37" t="str"/>
      <c r="EC134" s="37" t="str"/>
      <c r="ED134" s="37" t="str"/>
      <c r="EE134" s="37" t="str"/>
      <c r="EF134" s="37" t="str"/>
      <c r="EG134" s="37" t="str"/>
      <c r="EH134" s="37" t="str"/>
      <c r="EI134" s="37" t="str"/>
      <c r="EJ134" s="37" t="str"/>
      <c r="EK134" s="37" t="str"/>
      <c r="EL134" s="37" t="str"/>
      <c r="EM134" s="37" t="str"/>
    </row>
    <row r="135">
      <c r="B135" s="37" t="str"/>
      <c r="C135" s="37" t="str"/>
      <c r="D135" s="37" t="str"/>
      <c r="E135" s="37" t="str"/>
      <c r="F135" s="37" t="str"/>
      <c r="G135" s="37" t="str"/>
      <c r="H135" s="37" t="str"/>
      <c r="I135" s="37" t="str"/>
      <c r="J135" s="37" t="str"/>
      <c r="K135" s="37" t="str"/>
      <c r="L135" s="37" t="str"/>
      <c r="M135" s="37" t="str"/>
      <c r="N135" s="37" t="str"/>
      <c r="O135" s="37" t="str"/>
      <c r="P135" s="37" t="str"/>
      <c r="Q135" s="37" t="str"/>
      <c r="R135" s="37" t="str"/>
      <c r="S135" s="37" t="str"/>
      <c r="T135" s="37" t="str"/>
      <c r="U135" s="37" t="str"/>
      <c r="V135" s="37" t="str"/>
      <c r="W135" s="37" t="str"/>
      <c r="X135" s="37" t="str"/>
      <c r="Y135" s="37" t="str"/>
      <c r="Z135" s="37" t="str"/>
      <c r="AA135" s="37" t="str"/>
      <c r="AB135" s="37" t="str"/>
      <c r="AC135" s="37" t="str"/>
      <c r="AD135" s="37" t="str"/>
      <c r="AE135" s="37" t="str"/>
      <c r="AF135" s="37" t="str"/>
      <c r="AG135" s="37" t="str"/>
      <c r="AH135" s="37" t="str"/>
      <c r="AI135" s="37" t="str"/>
      <c r="AJ135" s="37" t="str"/>
      <c r="AK135" s="37" t="str"/>
      <c r="AL135" s="37" t="str"/>
      <c r="AM135" s="37" t="str"/>
      <c r="AN135" s="37" t="str"/>
      <c r="AO135" s="37" t="str"/>
      <c r="AP135" s="37" t="str"/>
      <c r="AQ135" s="37" t="str"/>
      <c r="AR135" s="37" t="str"/>
      <c r="AS135" s="37" t="str"/>
      <c r="AT135" s="37" t="str"/>
      <c r="AU135" s="37" t="str"/>
      <c r="AV135" s="37" t="str"/>
      <c r="AW135" s="37" t="str"/>
      <c r="AX135" s="37" t="str"/>
      <c r="AY135" s="37" t="str"/>
      <c r="AZ135" s="37" t="str"/>
      <c r="BA135" s="37" t="str"/>
      <c r="BB135" s="37" t="str"/>
      <c r="BC135" s="37" t="str"/>
      <c r="BD135" s="37" t="str"/>
      <c r="BE135" s="37" t="str"/>
      <c r="BF135" s="37" t="str"/>
      <c r="BG135" s="37" t="str"/>
      <c r="BH135" s="37" t="str"/>
      <c r="BI135" s="37" t="str"/>
      <c r="BJ135" s="37" t="str"/>
      <c r="BK135" s="37" t="str"/>
      <c r="BL135" s="37" t="str"/>
      <c r="BM135" s="37" t="str"/>
      <c r="BN135" s="37" t="str"/>
      <c r="BO135" s="37" t="str"/>
      <c r="BP135" s="37" t="str"/>
      <c r="BQ135" s="37" t="str"/>
      <c r="BR135" s="37" t="str"/>
      <c r="BS135" s="37" t="str"/>
      <c r="BT135" s="37" t="str"/>
      <c r="BU135" s="37" t="str"/>
      <c r="BV135" s="37" t="str"/>
      <c r="BW135" s="37" t="str"/>
      <c r="BX135" s="37" t="str"/>
      <c r="BY135" s="37" t="str"/>
      <c r="BZ135" s="37" t="str"/>
      <c r="CA135" s="37" t="str"/>
      <c r="CB135" s="37" t="str"/>
      <c r="CC135" s="37" t="str"/>
      <c r="CD135" s="37" t="str"/>
      <c r="CE135" s="37" t="str"/>
      <c r="CF135" s="37" t="str"/>
      <c r="CG135" s="37" t="str"/>
      <c r="CH135" s="37" t="str"/>
      <c r="CI135" s="37" t="str"/>
      <c r="CJ135" s="37" t="str"/>
      <c r="CK135" s="37" t="str"/>
      <c r="CL135" s="37" t="str"/>
      <c r="CM135" s="37" t="str"/>
      <c r="CN135" s="37" t="str"/>
      <c r="CO135" s="37" t="str"/>
      <c r="CP135" s="37" t="str"/>
      <c r="CQ135" s="37" t="str"/>
      <c r="CR135" s="37" t="str"/>
      <c r="CS135" s="37" t="str"/>
      <c r="CT135" s="37" t="str"/>
      <c r="CU135" s="37" t="str"/>
      <c r="CV135" s="37" t="str"/>
      <c r="CW135" s="37" t="str"/>
      <c r="CX135" s="37" t="str"/>
      <c r="CY135" s="37" t="str"/>
      <c r="CZ135" s="37" t="str"/>
      <c r="DA135" s="37" t="str"/>
      <c r="DB135" s="37" t="str"/>
      <c r="DC135" s="37" t="str"/>
      <c r="DD135" s="37" t="str"/>
      <c r="DE135" s="37" t="str"/>
      <c r="DF135" s="37" t="str"/>
      <c r="DG135" s="37" t="str"/>
      <c r="DH135" s="37" t="str"/>
      <c r="DI135" s="37" t="str"/>
      <c r="DJ135" s="37" t="str"/>
      <c r="DK135" s="37" t="str"/>
      <c r="DL135" s="37" t="str"/>
      <c r="DM135" s="37" t="str"/>
      <c r="DN135" s="37" t="str"/>
      <c r="DO135" s="37" t="str"/>
      <c r="DP135" s="37" t="str"/>
      <c r="DQ135" s="37" t="str"/>
      <c r="DR135" s="37" t="str"/>
      <c r="DS135" s="37" t="str"/>
      <c r="DT135" s="37" t="str"/>
      <c r="DU135" s="37" t="str"/>
      <c r="DV135" s="37" t="str"/>
      <c r="DW135" s="37" t="str"/>
      <c r="DX135" s="37" t="str"/>
      <c r="DY135" s="37" t="str"/>
      <c r="DZ135" s="37" t="str"/>
      <c r="EA135" s="37" t="str"/>
      <c r="EB135" s="37" t="str"/>
      <c r="EC135" s="37" t="str"/>
      <c r="ED135" s="37" t="str"/>
      <c r="EE135" s="37" t="str"/>
      <c r="EF135" s="37" t="str"/>
      <c r="EG135" s="37" t="str"/>
      <c r="EH135" s="37" t="str"/>
      <c r="EI135" s="37" t="str"/>
      <c r="EJ135" s="37" t="str"/>
      <c r="EK135" s="37" t="str"/>
      <c r="EL135" s="37" t="str"/>
      <c r="EM135" s="37" t="str"/>
    </row>
    <row r="136">
      <c r="B136" s="37" t="str"/>
      <c r="C136" s="37" t="str"/>
      <c r="D136" s="37" t="str"/>
      <c r="E136" s="37" t="str"/>
      <c r="F136" s="37" t="str"/>
      <c r="G136" s="37" t="str"/>
      <c r="H136" s="37" t="str"/>
      <c r="I136" s="37" t="str"/>
      <c r="J136" s="37" t="str"/>
      <c r="K136" s="37" t="str"/>
      <c r="L136" s="37" t="str"/>
      <c r="M136" s="37" t="str"/>
      <c r="N136" s="37" t="str"/>
      <c r="O136" s="37" t="str"/>
      <c r="P136" s="37" t="str"/>
      <c r="Q136" s="37" t="str"/>
      <c r="R136" s="37" t="str"/>
      <c r="S136" s="37" t="str"/>
      <c r="T136" s="37" t="str"/>
      <c r="U136" s="37" t="str"/>
      <c r="V136" s="37" t="str"/>
      <c r="W136" s="37" t="str"/>
      <c r="X136" s="37" t="str"/>
      <c r="Y136" s="37" t="str"/>
      <c r="Z136" s="37" t="str"/>
      <c r="AA136" s="37" t="str"/>
      <c r="AB136" s="37" t="str"/>
      <c r="AC136" s="37" t="str"/>
      <c r="AD136" s="37" t="str"/>
      <c r="AE136" s="37" t="str"/>
      <c r="AF136" s="37" t="str"/>
      <c r="AG136" s="37" t="str"/>
      <c r="AH136" s="37" t="str"/>
      <c r="AI136" s="37" t="str"/>
      <c r="AJ136" s="37" t="str"/>
      <c r="AK136" s="37" t="str"/>
      <c r="AL136" s="37" t="str"/>
      <c r="AM136" s="37" t="str"/>
      <c r="AN136" s="37" t="str"/>
      <c r="AO136" s="37" t="str"/>
      <c r="AP136" s="37" t="str"/>
      <c r="AQ136" s="37" t="str"/>
      <c r="AR136" s="37" t="str"/>
      <c r="AS136" s="37" t="str"/>
      <c r="AT136" s="37" t="str"/>
      <c r="AU136" s="37" t="str"/>
      <c r="AV136" s="37" t="str"/>
      <c r="AW136" s="37" t="str"/>
      <c r="AX136" s="37" t="str"/>
      <c r="AY136" s="37" t="str"/>
      <c r="AZ136" s="37" t="str"/>
      <c r="BA136" s="37" t="str"/>
      <c r="BB136" s="37" t="str"/>
      <c r="BC136" s="37" t="str"/>
      <c r="BD136" s="37" t="str"/>
      <c r="BE136" s="37" t="str"/>
      <c r="BF136" s="37" t="str"/>
      <c r="BG136" s="37" t="str"/>
      <c r="BH136" s="37" t="str"/>
      <c r="BI136" s="37" t="str"/>
      <c r="BJ136" s="37" t="str"/>
      <c r="BK136" s="37" t="str"/>
      <c r="BL136" s="37" t="str"/>
      <c r="BM136" s="37" t="str"/>
      <c r="BN136" s="37" t="str"/>
      <c r="BO136" s="37" t="str"/>
      <c r="BP136" s="37" t="str"/>
      <c r="BQ136" s="37" t="str"/>
      <c r="BR136" s="37" t="str"/>
      <c r="BS136" s="37" t="str"/>
      <c r="BT136" s="37" t="str"/>
      <c r="BU136" s="37" t="str"/>
      <c r="BV136" s="37" t="str"/>
      <c r="BW136" s="37" t="str"/>
      <c r="BX136" s="37" t="str"/>
      <c r="BY136" s="37" t="str"/>
      <c r="BZ136" s="37" t="str"/>
      <c r="CA136" s="37" t="str"/>
      <c r="CB136" s="37" t="str"/>
      <c r="CC136" s="37" t="str"/>
      <c r="CD136" s="37" t="str"/>
      <c r="CE136" s="37" t="str"/>
      <c r="CF136" s="37" t="str"/>
      <c r="CG136" s="37" t="str"/>
      <c r="CH136" s="37" t="str"/>
      <c r="CI136" s="37" t="str"/>
      <c r="CJ136" s="37" t="str"/>
      <c r="CK136" s="37" t="str"/>
      <c r="CL136" s="37" t="str"/>
      <c r="CM136" s="37" t="str"/>
      <c r="CN136" s="37" t="str"/>
      <c r="CO136" s="37" t="str"/>
      <c r="CP136" s="37" t="str"/>
      <c r="CQ136" s="37" t="str"/>
      <c r="CR136" s="37" t="str"/>
      <c r="CS136" s="37" t="str"/>
      <c r="CT136" s="37" t="str"/>
      <c r="CU136" s="37" t="str"/>
      <c r="CV136" s="37" t="str"/>
      <c r="CW136" s="37" t="str"/>
      <c r="CX136" s="37" t="str"/>
      <c r="CY136" s="37" t="str"/>
      <c r="CZ136" s="37" t="str"/>
      <c r="DA136" s="37" t="str"/>
      <c r="DB136" s="37" t="str"/>
      <c r="DC136" s="37" t="str"/>
      <c r="DD136" s="37" t="str"/>
      <c r="DE136" s="37" t="str"/>
      <c r="DF136" s="37" t="str"/>
      <c r="DG136" s="37" t="str"/>
      <c r="DH136" s="37" t="str"/>
      <c r="DI136" s="37" t="str"/>
      <c r="DJ136" s="37" t="str"/>
      <c r="DK136" s="37" t="str"/>
      <c r="DL136" s="37" t="str"/>
      <c r="DM136" s="37" t="str"/>
      <c r="DN136" s="37" t="str"/>
      <c r="DO136" s="37" t="str"/>
      <c r="DP136" s="37" t="str"/>
      <c r="DQ136" s="37" t="str"/>
      <c r="DR136" s="37" t="str"/>
      <c r="DS136" s="37" t="str"/>
      <c r="DT136" s="37" t="str"/>
      <c r="DU136" s="37" t="str"/>
      <c r="DV136" s="37" t="str"/>
      <c r="DW136" s="37" t="str"/>
      <c r="DX136" s="37" t="str"/>
      <c r="DY136" s="37" t="str"/>
      <c r="DZ136" s="37" t="str"/>
      <c r="EA136" s="37" t="str"/>
      <c r="EB136" s="37" t="str"/>
      <c r="EC136" s="37" t="str"/>
      <c r="ED136" s="37" t="str"/>
      <c r="EE136" s="37" t="str"/>
      <c r="EF136" s="37" t="str"/>
      <c r="EG136" s="37" t="str"/>
      <c r="EH136" s="37" t="str"/>
      <c r="EI136" s="37" t="str"/>
      <c r="EJ136" s="37" t="str"/>
      <c r="EK136" s="37" t="str"/>
      <c r="EL136" s="37" t="str"/>
      <c r="EM136" s="37" t="str"/>
    </row>
    <row r="137">
      <c r="B137" s="37" t="str"/>
      <c r="C137" s="37" t="str"/>
      <c r="D137" s="37" t="str"/>
      <c r="E137" s="37" t="str"/>
      <c r="F137" s="37" t="str"/>
      <c r="G137" s="37" t="str"/>
      <c r="H137" s="37" t="str"/>
      <c r="I137" s="37" t="str"/>
      <c r="J137" s="37" t="str"/>
      <c r="K137" s="37" t="str"/>
      <c r="L137" s="37" t="str"/>
      <c r="M137" s="37" t="str"/>
      <c r="N137" s="37" t="str"/>
      <c r="O137" s="37" t="str"/>
      <c r="P137" s="37" t="str"/>
      <c r="Q137" s="37" t="str"/>
      <c r="R137" s="37" t="str"/>
      <c r="S137" s="37" t="str"/>
      <c r="T137" s="37" t="str"/>
      <c r="U137" s="37" t="str"/>
      <c r="V137" s="37" t="str"/>
      <c r="W137" s="37" t="str"/>
      <c r="X137" s="37" t="str"/>
      <c r="Y137" s="37" t="str"/>
      <c r="Z137" s="37" t="str"/>
      <c r="AA137" s="37" t="str"/>
      <c r="AB137" s="37" t="str"/>
      <c r="AC137" s="37" t="str"/>
      <c r="AD137" s="37" t="str"/>
      <c r="AE137" s="37" t="str"/>
      <c r="AF137" s="37" t="str"/>
      <c r="AG137" s="37" t="str"/>
      <c r="AH137" s="37" t="str"/>
      <c r="AI137" s="37" t="str"/>
      <c r="AJ137" s="37" t="str"/>
      <c r="AK137" s="37" t="str"/>
      <c r="AL137" s="37" t="str"/>
      <c r="AM137" s="37" t="str"/>
      <c r="AN137" s="37" t="str"/>
      <c r="AO137" s="37" t="str"/>
      <c r="AP137" s="37" t="str"/>
      <c r="AQ137" s="37" t="str"/>
      <c r="AR137" s="37" t="str"/>
      <c r="AS137" s="37" t="str"/>
      <c r="AT137" s="37" t="str"/>
      <c r="AU137" s="37" t="str"/>
      <c r="AV137" s="37" t="str"/>
      <c r="AW137" s="37" t="str"/>
      <c r="AX137" s="37" t="str"/>
      <c r="AY137" s="37" t="str"/>
      <c r="AZ137" s="37" t="str"/>
      <c r="BA137" s="37" t="str"/>
      <c r="BB137" s="37" t="str"/>
      <c r="BC137" s="37" t="str"/>
      <c r="BD137" s="37" t="str"/>
      <c r="BE137" s="37" t="str"/>
      <c r="BF137" s="37" t="str"/>
      <c r="BG137" s="37" t="str"/>
      <c r="BH137" s="37" t="str"/>
      <c r="BI137" s="37" t="str"/>
      <c r="BJ137" s="37" t="str"/>
      <c r="BK137" s="37" t="str"/>
      <c r="BL137" s="37" t="str"/>
      <c r="BM137" s="37" t="str"/>
      <c r="BN137" s="37" t="str"/>
      <c r="BO137" s="37" t="str"/>
      <c r="BP137" s="37" t="str"/>
      <c r="BQ137" s="37" t="str"/>
      <c r="BR137" s="37" t="str"/>
      <c r="BS137" s="37" t="str"/>
      <c r="BT137" s="37" t="str"/>
      <c r="BU137" s="37" t="str"/>
      <c r="BV137" s="37" t="str"/>
      <c r="BW137" s="37" t="str"/>
      <c r="BX137" s="37" t="str"/>
      <c r="BY137" s="37" t="str"/>
      <c r="BZ137" s="37" t="str"/>
      <c r="CA137" s="37" t="str"/>
      <c r="CB137" s="37" t="str"/>
      <c r="CC137" s="37" t="str"/>
      <c r="CD137" s="37" t="str"/>
      <c r="CE137" s="37" t="str"/>
      <c r="CF137" s="37" t="str"/>
      <c r="CG137" s="37" t="str"/>
      <c r="CH137" s="37" t="str"/>
      <c r="CI137" s="37" t="str"/>
      <c r="CJ137" s="37" t="str"/>
      <c r="CK137" s="37" t="str"/>
      <c r="CL137" s="37" t="str"/>
      <c r="CM137" s="37" t="str"/>
      <c r="CN137" s="37" t="str"/>
      <c r="CO137" s="37" t="str"/>
      <c r="CP137" s="37" t="str"/>
      <c r="CQ137" s="37" t="str"/>
      <c r="CR137" s="37" t="str"/>
      <c r="CS137" s="37" t="str"/>
      <c r="CT137" s="37" t="str"/>
      <c r="CU137" s="37" t="str"/>
      <c r="CV137" s="37" t="str"/>
      <c r="CW137" s="37" t="str"/>
      <c r="CX137" s="37" t="str"/>
      <c r="CY137" s="37" t="str"/>
      <c r="CZ137" s="37" t="str"/>
      <c r="DA137" s="37" t="str"/>
      <c r="DB137" s="37" t="str"/>
      <c r="DC137" s="37" t="str"/>
      <c r="DD137" s="37" t="str"/>
      <c r="DE137" s="37" t="str"/>
      <c r="DF137" s="37" t="str"/>
      <c r="DG137" s="37" t="str"/>
      <c r="DH137" s="37" t="str"/>
      <c r="DI137" s="37" t="str"/>
      <c r="DJ137" s="37" t="str"/>
      <c r="DK137" s="37" t="str"/>
      <c r="DL137" s="37" t="str"/>
      <c r="DM137" s="37" t="str"/>
      <c r="DN137" s="37" t="str"/>
      <c r="DO137" s="37" t="str"/>
      <c r="DP137" s="37" t="str"/>
      <c r="DQ137" s="37" t="str"/>
      <c r="DR137" s="37" t="str"/>
      <c r="DS137" s="37" t="str"/>
      <c r="DT137" s="37" t="str"/>
      <c r="DU137" s="37" t="str"/>
      <c r="DV137" s="37" t="str"/>
      <c r="DW137" s="37" t="str"/>
      <c r="DX137" s="37" t="str"/>
      <c r="DY137" s="37" t="str"/>
      <c r="DZ137" s="37" t="str"/>
      <c r="EA137" s="37" t="str"/>
      <c r="EB137" s="37" t="str"/>
      <c r="EC137" s="37" t="str"/>
      <c r="ED137" s="37" t="str"/>
      <c r="EE137" s="37" t="str"/>
      <c r="EF137" s="37" t="str"/>
      <c r="EG137" s="37" t="str"/>
      <c r="EH137" s="37" t="str"/>
      <c r="EI137" s="37" t="str"/>
      <c r="EJ137" s="37" t="str"/>
      <c r="EK137" s="37" t="str"/>
      <c r="EL137" s="37" t="str"/>
      <c r="EM137" s="37" t="str"/>
    </row>
    <row r="138">
      <c r="B138" s="37" t="str"/>
      <c r="C138" s="37" t="str"/>
      <c r="D138" s="37" t="str"/>
      <c r="E138" s="37" t="str"/>
      <c r="F138" s="37" t="str"/>
      <c r="G138" s="37" t="str"/>
      <c r="H138" s="37" t="str"/>
      <c r="I138" s="37" t="str"/>
      <c r="J138" s="37" t="str"/>
      <c r="K138" s="37" t="str"/>
      <c r="L138" s="37" t="str"/>
      <c r="M138" s="37" t="str"/>
      <c r="N138" s="37" t="str"/>
      <c r="O138" s="37" t="str"/>
      <c r="P138" s="37" t="str"/>
      <c r="Q138" s="37" t="str"/>
      <c r="R138" s="37" t="str"/>
      <c r="S138" s="37" t="str"/>
      <c r="T138" s="37" t="str"/>
      <c r="U138" s="37" t="str"/>
      <c r="V138" s="37" t="str"/>
      <c r="W138" s="37" t="str"/>
      <c r="X138" s="37" t="str"/>
      <c r="Y138" s="37" t="str"/>
      <c r="Z138" s="37" t="str"/>
      <c r="AA138" s="37" t="str"/>
      <c r="AB138" s="37" t="str"/>
      <c r="AC138" s="37" t="str"/>
      <c r="AD138" s="37" t="str"/>
      <c r="AE138" s="37" t="str"/>
      <c r="AF138" s="37" t="str"/>
      <c r="AG138" s="37" t="str"/>
      <c r="AH138" s="37" t="str"/>
      <c r="AI138" s="37" t="str"/>
      <c r="AJ138" s="37" t="str"/>
      <c r="AK138" s="37" t="str"/>
      <c r="AL138" s="37" t="str"/>
      <c r="AM138" s="37" t="str"/>
      <c r="AN138" s="37" t="str"/>
      <c r="AO138" s="37" t="str"/>
      <c r="AP138" s="37" t="str"/>
      <c r="AQ138" s="37" t="str"/>
      <c r="AR138" s="37" t="str"/>
      <c r="AS138" s="37" t="str"/>
      <c r="AT138" s="37" t="str"/>
      <c r="AU138" s="37" t="str"/>
      <c r="AV138" s="37" t="str"/>
      <c r="AW138" s="37" t="str"/>
      <c r="AX138" s="37" t="str"/>
      <c r="AY138" s="37" t="str"/>
      <c r="AZ138" s="37" t="str"/>
      <c r="BA138" s="37" t="str"/>
      <c r="BB138" s="37" t="str"/>
      <c r="BC138" s="37" t="str"/>
      <c r="BD138" s="37" t="str"/>
      <c r="BE138" s="37" t="str"/>
      <c r="BF138" s="37" t="str"/>
      <c r="BG138" s="37" t="str"/>
      <c r="BH138" s="37" t="str"/>
      <c r="BI138" s="37" t="str"/>
      <c r="BJ138" s="37" t="str"/>
      <c r="BK138" s="37" t="str"/>
      <c r="BL138" s="37" t="str"/>
      <c r="BM138" s="37" t="str"/>
      <c r="BN138" s="37" t="str"/>
      <c r="BO138" s="37" t="str"/>
      <c r="BP138" s="37" t="str"/>
      <c r="BQ138" s="37" t="str"/>
      <c r="BR138" s="37" t="str"/>
      <c r="BS138" s="37" t="str"/>
      <c r="BT138" s="37" t="str"/>
      <c r="BU138" s="37" t="str"/>
      <c r="BV138" s="37" t="str"/>
      <c r="BW138" s="37" t="str"/>
      <c r="BX138" s="37" t="str"/>
      <c r="BY138" s="37" t="str"/>
      <c r="BZ138" s="37" t="str"/>
      <c r="CA138" s="37" t="str"/>
      <c r="CB138" s="37" t="str"/>
      <c r="CC138" s="37" t="str"/>
      <c r="CD138" s="37" t="str"/>
      <c r="CE138" s="37" t="str"/>
      <c r="CF138" s="37" t="str"/>
      <c r="CG138" s="37" t="str"/>
      <c r="CH138" s="37" t="str"/>
      <c r="CI138" s="37" t="str"/>
      <c r="CJ138" s="37" t="str"/>
      <c r="CK138" s="37" t="str"/>
      <c r="CL138" s="37" t="str"/>
      <c r="CM138" s="37" t="str"/>
      <c r="CN138" s="37" t="str"/>
      <c r="CO138" s="37" t="str"/>
      <c r="CP138" s="37" t="str"/>
      <c r="CQ138" s="37" t="str"/>
      <c r="CR138" s="37" t="str"/>
      <c r="CS138" s="37" t="str"/>
      <c r="CT138" s="37" t="str"/>
      <c r="CU138" s="37" t="str"/>
      <c r="CV138" s="37" t="str"/>
      <c r="CW138" s="37" t="str"/>
      <c r="CX138" s="37" t="str"/>
      <c r="CY138" s="37" t="str"/>
      <c r="CZ138" s="37" t="str"/>
      <c r="DA138" s="37" t="str"/>
      <c r="DB138" s="37" t="str"/>
      <c r="DC138" s="37" t="str"/>
      <c r="DD138" s="37" t="str"/>
      <c r="DE138" s="37" t="str"/>
      <c r="DF138" s="37" t="str"/>
      <c r="DG138" s="37" t="str"/>
      <c r="DH138" s="37" t="str"/>
      <c r="DI138" s="37" t="str"/>
      <c r="DJ138" s="37" t="str"/>
      <c r="DK138" s="37" t="str"/>
      <c r="DL138" s="37" t="str"/>
      <c r="DM138" s="37" t="str"/>
      <c r="DN138" s="37" t="str"/>
      <c r="DO138" s="37" t="str"/>
      <c r="DP138" s="37" t="str"/>
      <c r="DQ138" s="37" t="str"/>
      <c r="DR138" s="37" t="str"/>
      <c r="DS138" s="37" t="str"/>
      <c r="DT138" s="37" t="str"/>
      <c r="DU138" s="37" t="str"/>
      <c r="DV138" s="37" t="str"/>
      <c r="DW138" s="37" t="str"/>
      <c r="DX138" s="37" t="str"/>
      <c r="DY138" s="37" t="str"/>
      <c r="DZ138" s="37" t="str"/>
      <c r="EA138" s="37" t="str"/>
      <c r="EB138" s="37" t="str"/>
      <c r="EC138" s="37" t="str"/>
      <c r="ED138" s="37" t="str"/>
      <c r="EE138" s="37" t="str"/>
      <c r="EF138" s="37" t="str"/>
      <c r="EG138" s="37" t="str"/>
      <c r="EH138" s="37" t="str"/>
      <c r="EI138" s="37" t="str"/>
      <c r="EJ138" s="37" t="str"/>
      <c r="EK138" s="37" t="str"/>
      <c r="EL138" s="37" t="str"/>
      <c r="EM138" s="37" t="str"/>
    </row>
    <row r="139">
      <c r="B139" s="37" t="str"/>
      <c r="C139" s="37" t="str"/>
      <c r="D139" s="37" t="str"/>
      <c r="E139" s="37" t="str"/>
      <c r="F139" s="37" t="str"/>
      <c r="G139" s="37" t="str"/>
      <c r="H139" s="37" t="str"/>
      <c r="I139" s="37" t="str"/>
      <c r="J139" s="37" t="str"/>
      <c r="K139" s="37" t="str"/>
      <c r="L139" s="37" t="str"/>
      <c r="M139" s="37" t="str"/>
      <c r="N139" s="37" t="str"/>
      <c r="O139" s="37" t="str"/>
      <c r="P139" s="37" t="str"/>
      <c r="Q139" s="37" t="str"/>
      <c r="R139" s="37" t="str"/>
      <c r="S139" s="37" t="str"/>
      <c r="T139" s="37" t="str"/>
      <c r="U139" s="37" t="str"/>
      <c r="V139" s="37" t="str"/>
      <c r="W139" s="37" t="str"/>
      <c r="X139" s="37" t="str"/>
      <c r="Y139" s="37" t="str"/>
      <c r="Z139" s="37" t="str"/>
      <c r="AA139" s="37" t="str"/>
      <c r="AB139" s="37" t="str"/>
      <c r="AC139" s="37" t="str"/>
      <c r="AD139" s="37" t="str"/>
      <c r="AE139" s="37" t="str"/>
      <c r="AF139" s="37" t="str"/>
      <c r="AG139" s="37" t="str"/>
      <c r="AH139" s="37" t="str"/>
      <c r="AI139" s="37" t="str"/>
      <c r="AJ139" s="37" t="str"/>
      <c r="AK139" s="37" t="str"/>
      <c r="AL139" s="37" t="str"/>
      <c r="AM139" s="37" t="str"/>
      <c r="AN139" s="37" t="str"/>
      <c r="AO139" s="37" t="str"/>
      <c r="AP139" s="37" t="str"/>
      <c r="AQ139" s="37" t="str"/>
      <c r="AR139" s="37" t="str"/>
      <c r="AS139" s="37" t="str"/>
      <c r="AT139" s="37" t="str"/>
      <c r="AU139" s="37" t="str"/>
      <c r="AV139" s="37" t="str"/>
      <c r="AW139" s="37" t="str"/>
      <c r="AX139" s="37" t="str"/>
      <c r="AY139" s="37" t="str"/>
      <c r="AZ139" s="37" t="str"/>
      <c r="BA139" s="37" t="str"/>
      <c r="BB139" s="37" t="str"/>
      <c r="BC139" s="37" t="str"/>
      <c r="BD139" s="37" t="str"/>
      <c r="BE139" s="37" t="str"/>
      <c r="BF139" s="37" t="str"/>
      <c r="BG139" s="37" t="str"/>
      <c r="BH139" s="37" t="str"/>
      <c r="BI139" s="37" t="str"/>
      <c r="BJ139" s="37" t="str"/>
      <c r="BK139" s="37" t="str"/>
      <c r="BL139" s="37" t="str"/>
      <c r="BM139" s="37" t="str"/>
      <c r="BN139" s="37" t="str"/>
      <c r="BO139" s="37" t="str"/>
      <c r="BP139" s="37" t="str"/>
      <c r="BQ139" s="37" t="str"/>
      <c r="BR139" s="37" t="str"/>
      <c r="BS139" s="37" t="str"/>
      <c r="BT139" s="37" t="str"/>
      <c r="BU139" s="37" t="str"/>
      <c r="BV139" s="37" t="str"/>
      <c r="BW139" s="37" t="str"/>
      <c r="BX139" s="37" t="str"/>
      <c r="BY139" s="37" t="str"/>
      <c r="BZ139" s="37" t="str"/>
      <c r="CA139" s="37" t="str"/>
      <c r="CB139" s="37" t="str"/>
      <c r="CC139" s="37" t="str"/>
      <c r="CD139" s="37" t="str"/>
      <c r="CE139" s="37" t="str"/>
      <c r="CF139" s="37" t="str"/>
      <c r="CG139" s="37" t="str"/>
      <c r="CH139" s="37" t="str"/>
      <c r="CI139" s="37" t="str"/>
      <c r="CJ139" s="37" t="str"/>
      <c r="CK139" s="37" t="str"/>
      <c r="CL139" s="37" t="str"/>
      <c r="CM139" s="37" t="str"/>
      <c r="CN139" s="37" t="str"/>
      <c r="CO139" s="37" t="str"/>
      <c r="CP139" s="37" t="str"/>
      <c r="CQ139" s="37" t="str"/>
      <c r="CR139" s="37" t="str"/>
      <c r="CS139" s="37" t="str"/>
      <c r="CT139" s="37" t="str"/>
      <c r="CU139" s="37" t="str"/>
      <c r="CV139" s="37" t="str"/>
      <c r="CW139" s="37" t="str"/>
      <c r="CX139" s="37" t="str"/>
      <c r="CY139" s="37" t="str"/>
      <c r="CZ139" s="37" t="str"/>
      <c r="DA139" s="37" t="str"/>
      <c r="DB139" s="37" t="str"/>
      <c r="DC139" s="37" t="str"/>
      <c r="DD139" s="37" t="str"/>
      <c r="DE139" s="37" t="str"/>
      <c r="DF139" s="37" t="str"/>
      <c r="DG139" s="37" t="str"/>
      <c r="DH139" s="37" t="str"/>
      <c r="DI139" s="37" t="str"/>
      <c r="DJ139" s="37" t="str"/>
      <c r="DK139" s="37" t="str"/>
      <c r="DL139" s="37" t="str"/>
      <c r="DM139" s="37" t="str"/>
      <c r="DN139" s="37" t="str"/>
      <c r="DO139" s="37" t="str"/>
      <c r="DP139" s="37" t="str"/>
      <c r="DQ139" s="37" t="str"/>
      <c r="DR139" s="37" t="str"/>
      <c r="DS139" s="37" t="str"/>
      <c r="DT139" s="37" t="str"/>
      <c r="DU139" s="37" t="str"/>
      <c r="DV139" s="37" t="str"/>
      <c r="DW139" s="37" t="str"/>
      <c r="DX139" s="37" t="str"/>
      <c r="DY139" s="37" t="str"/>
      <c r="DZ139" s="37" t="str"/>
      <c r="EA139" s="37" t="str"/>
      <c r="EB139" s="37" t="str"/>
      <c r="EC139" s="37" t="str"/>
      <c r="ED139" s="37" t="str"/>
      <c r="EE139" s="37" t="str"/>
      <c r="EF139" s="37" t="str"/>
      <c r="EG139" s="37" t="str"/>
      <c r="EH139" s="37" t="str"/>
      <c r="EI139" s="37" t="str"/>
      <c r="EJ139" s="37" t="str"/>
      <c r="EK139" s="37" t="str"/>
      <c r="EL139" s="37" t="str"/>
      <c r="EM139" s="37" t="str"/>
    </row>
    <row r="140">
      <c r="B140" s="37" t="str"/>
      <c r="C140" s="37" t="str"/>
      <c r="D140" s="37" t="str"/>
      <c r="E140" s="37" t="str"/>
      <c r="F140" s="37" t="str"/>
      <c r="G140" s="37" t="str"/>
      <c r="H140" s="37" t="str"/>
      <c r="I140" s="37" t="str"/>
      <c r="J140" s="37" t="str"/>
      <c r="K140" s="37" t="str"/>
      <c r="L140" s="37" t="str"/>
      <c r="M140" s="37" t="str"/>
      <c r="N140" s="37" t="str"/>
      <c r="O140" s="37" t="str"/>
      <c r="P140" s="37" t="str"/>
      <c r="Q140" s="37" t="str"/>
      <c r="R140" s="37" t="str"/>
      <c r="S140" s="37" t="str"/>
      <c r="T140" s="37" t="str"/>
      <c r="U140" s="37" t="str"/>
      <c r="V140" s="37" t="str"/>
      <c r="W140" s="37" t="str"/>
      <c r="X140" s="37" t="str"/>
      <c r="Y140" s="37" t="str"/>
      <c r="Z140" s="37" t="str"/>
      <c r="AA140" s="37" t="str"/>
      <c r="AB140" s="37" t="str"/>
      <c r="AC140" s="37" t="str"/>
      <c r="AD140" s="37" t="str"/>
      <c r="AE140" s="37" t="str"/>
      <c r="AF140" s="37" t="str"/>
      <c r="AG140" s="37" t="str"/>
      <c r="AH140" s="37" t="str"/>
      <c r="AI140" s="37" t="str"/>
      <c r="AJ140" s="37" t="str"/>
      <c r="AK140" s="37" t="str"/>
      <c r="AL140" s="37" t="str"/>
      <c r="AM140" s="37" t="str"/>
      <c r="AN140" s="37" t="str"/>
      <c r="AO140" s="37" t="str"/>
      <c r="AP140" s="37" t="str"/>
      <c r="AQ140" s="37" t="str"/>
      <c r="AR140" s="37" t="str"/>
      <c r="AS140" s="37" t="str"/>
      <c r="AT140" s="37" t="str"/>
      <c r="AU140" s="37" t="str"/>
      <c r="AV140" s="37" t="str"/>
      <c r="AW140" s="37" t="str"/>
      <c r="AX140" s="37" t="str"/>
      <c r="AY140" s="37" t="str"/>
      <c r="AZ140" s="37" t="str"/>
      <c r="BA140" s="37" t="str"/>
      <c r="BB140" s="37" t="str"/>
      <c r="BC140" s="37" t="str"/>
      <c r="BD140" s="37" t="str"/>
      <c r="BE140" s="37" t="str"/>
      <c r="BF140" s="37" t="str"/>
      <c r="BG140" s="37" t="str"/>
      <c r="BH140" s="37" t="str"/>
      <c r="BI140" s="37" t="str"/>
      <c r="BJ140" s="37" t="str"/>
      <c r="BK140" s="37" t="str"/>
      <c r="BL140" s="37" t="str"/>
      <c r="BM140" s="37" t="str"/>
      <c r="BN140" s="37" t="str"/>
      <c r="BO140" s="37" t="str"/>
      <c r="BP140" s="37" t="str"/>
      <c r="BQ140" s="37" t="str"/>
      <c r="BR140" s="37" t="str"/>
      <c r="BS140" s="37" t="str"/>
      <c r="BT140" s="37" t="str"/>
      <c r="BU140" s="37" t="str"/>
      <c r="BV140" s="37" t="str"/>
      <c r="BW140" s="37" t="str"/>
      <c r="BX140" s="37" t="str"/>
      <c r="BY140" s="37" t="str"/>
      <c r="BZ140" s="37" t="str"/>
      <c r="CA140" s="37" t="str"/>
      <c r="CB140" s="37" t="str"/>
      <c r="CC140" s="37" t="str"/>
      <c r="CD140" s="37" t="str"/>
      <c r="CE140" s="37" t="str"/>
      <c r="CF140" s="37" t="str"/>
      <c r="CG140" s="37" t="str"/>
      <c r="CH140" s="37" t="str"/>
      <c r="CI140" s="37" t="str"/>
      <c r="CJ140" s="37" t="str"/>
      <c r="CK140" s="37" t="str"/>
      <c r="CL140" s="37" t="str"/>
      <c r="CM140" s="37" t="str"/>
      <c r="CN140" s="37" t="str"/>
      <c r="CO140" s="37" t="str"/>
      <c r="CP140" s="37" t="str"/>
      <c r="CQ140" s="37" t="str"/>
      <c r="CR140" s="37" t="str"/>
      <c r="CS140" s="37" t="str"/>
      <c r="CT140" s="37" t="str"/>
      <c r="CU140" s="37" t="str"/>
      <c r="CV140" s="37" t="str"/>
      <c r="CW140" s="37" t="str"/>
      <c r="CX140" s="37" t="str"/>
      <c r="CY140" s="37" t="str"/>
      <c r="CZ140" s="37" t="str"/>
      <c r="DA140" s="37" t="str"/>
      <c r="DB140" s="37" t="str"/>
      <c r="DC140" s="37" t="str"/>
      <c r="DD140" s="37" t="str"/>
      <c r="DE140" s="37" t="str"/>
      <c r="DF140" s="37" t="str"/>
      <c r="DG140" s="37" t="str"/>
      <c r="DH140" s="37" t="str"/>
      <c r="DI140" s="37" t="str"/>
      <c r="DJ140" s="37" t="str"/>
      <c r="DK140" s="37" t="str"/>
      <c r="DL140" s="37" t="str"/>
      <c r="DM140" s="37" t="str"/>
      <c r="DN140" s="37" t="str"/>
      <c r="DO140" s="37" t="str"/>
      <c r="DP140" s="37" t="str"/>
      <c r="DQ140" s="37" t="str"/>
      <c r="DR140" s="37" t="str"/>
      <c r="DS140" s="37" t="str"/>
      <c r="DT140" s="37" t="str"/>
      <c r="DU140" s="37" t="str"/>
      <c r="DV140" s="37" t="str"/>
      <c r="DW140" s="37" t="str"/>
      <c r="DX140" s="37" t="str"/>
      <c r="DY140" s="37" t="str"/>
      <c r="DZ140" s="37" t="str"/>
      <c r="EA140" s="37" t="str"/>
      <c r="EB140" s="37" t="str"/>
      <c r="EC140" s="37" t="str"/>
      <c r="ED140" s="37" t="str"/>
      <c r="EE140" s="37" t="str"/>
      <c r="EF140" s="37" t="str"/>
      <c r="EG140" s="37" t="str"/>
      <c r="EH140" s="37" t="str"/>
      <c r="EI140" s="37" t="str"/>
      <c r="EJ140" s="37" t="str"/>
      <c r="EK140" s="37" t="str"/>
      <c r="EL140" s="37" t="str"/>
      <c r="EM140" s="37" t="str"/>
    </row>
    <row r="141">
      <c r="B141" s="37" t="str"/>
      <c r="C141" s="37" t="str"/>
      <c r="D141" s="37" t="str"/>
      <c r="E141" s="37" t="str"/>
      <c r="F141" s="37" t="str"/>
      <c r="G141" s="37" t="str"/>
      <c r="H141" s="37" t="str"/>
      <c r="I141" s="37" t="str"/>
      <c r="J141" s="37" t="str"/>
      <c r="K141" s="37" t="str"/>
      <c r="L141" s="37" t="str"/>
      <c r="M141" s="37" t="str"/>
      <c r="N141" s="37" t="str"/>
      <c r="O141" s="37" t="str"/>
      <c r="P141" s="37" t="str"/>
      <c r="Q141" s="37" t="str"/>
      <c r="R141" s="37" t="str"/>
      <c r="S141" s="37" t="str"/>
      <c r="T141" s="37" t="str"/>
      <c r="U141" s="37" t="str"/>
      <c r="V141" s="37" t="str"/>
      <c r="W141" s="37" t="str"/>
      <c r="X141" s="37" t="str"/>
      <c r="Y141" s="37" t="str"/>
      <c r="Z141" s="37" t="str"/>
      <c r="AA141" s="37" t="str"/>
      <c r="AB141" s="37" t="str"/>
      <c r="AC141" s="37" t="str"/>
      <c r="AD141" s="37" t="str"/>
      <c r="AE141" s="37" t="str"/>
      <c r="AF141" s="37" t="str"/>
      <c r="AG141" s="37" t="str"/>
      <c r="AH141" s="37" t="str"/>
      <c r="AI141" s="37" t="str"/>
      <c r="AJ141" s="37" t="str"/>
      <c r="AK141" s="37" t="str"/>
      <c r="AL141" s="37" t="str"/>
      <c r="AM141" s="37" t="str"/>
      <c r="AN141" s="37" t="str"/>
      <c r="AO141" s="37" t="str"/>
      <c r="AP141" s="37" t="str"/>
      <c r="AQ141" s="37" t="str"/>
      <c r="AR141" s="37" t="str"/>
      <c r="AS141" s="37" t="str"/>
      <c r="AT141" s="37" t="str"/>
      <c r="AU141" s="37" t="str"/>
      <c r="AV141" s="37" t="str"/>
      <c r="AW141" s="37" t="str"/>
      <c r="AX141" s="37" t="str"/>
      <c r="AY141" s="37" t="str"/>
      <c r="AZ141" s="37" t="str"/>
      <c r="BA141" s="37" t="str"/>
      <c r="BB141" s="37" t="str"/>
      <c r="BC141" s="37" t="str"/>
      <c r="BD141" s="37" t="str"/>
      <c r="BE141" s="37" t="str"/>
      <c r="BF141" s="37" t="str"/>
      <c r="BG141" s="37" t="str"/>
      <c r="BH141" s="37" t="str"/>
      <c r="BI141" s="37" t="str"/>
      <c r="BJ141" s="37" t="str"/>
      <c r="BK141" s="37" t="str"/>
      <c r="BL141" s="37" t="str"/>
      <c r="BM141" s="37" t="str"/>
      <c r="BN141" s="37" t="str"/>
      <c r="BO141" s="37" t="str"/>
      <c r="BP141" s="37" t="str"/>
      <c r="BQ141" s="37" t="str"/>
      <c r="BR141" s="37" t="str"/>
      <c r="BS141" s="37" t="str"/>
      <c r="BT141" s="37" t="str"/>
      <c r="BU141" s="37" t="str"/>
      <c r="BV141" s="37" t="str"/>
      <c r="BW141" s="37" t="str"/>
      <c r="BX141" s="37" t="str"/>
      <c r="BY141" s="37" t="str"/>
      <c r="BZ141" s="37" t="str"/>
      <c r="CA141" s="37" t="str"/>
      <c r="CB141" s="37" t="str"/>
      <c r="CC141" s="37" t="str"/>
      <c r="CD141" s="37" t="str"/>
      <c r="CE141" s="37" t="str"/>
      <c r="CF141" s="37" t="str"/>
      <c r="CG141" s="37" t="str"/>
      <c r="CH141" s="37" t="str"/>
      <c r="CI141" s="37" t="str"/>
      <c r="CJ141" s="37" t="str"/>
      <c r="CK141" s="37" t="str"/>
      <c r="CL141" s="37" t="str"/>
      <c r="CM141" s="37" t="str"/>
      <c r="CN141" s="37" t="str"/>
      <c r="CO141" s="37" t="str"/>
      <c r="CP141" s="37" t="str"/>
      <c r="CQ141" s="37" t="str"/>
      <c r="CR141" s="37" t="str"/>
      <c r="CS141" s="37" t="str"/>
      <c r="CT141" s="37" t="str"/>
      <c r="CU141" s="37" t="str"/>
      <c r="CV141" s="37" t="str"/>
      <c r="CW141" s="37" t="str"/>
      <c r="CX141" s="37" t="str"/>
      <c r="CY141" s="37" t="str"/>
      <c r="CZ141" s="37" t="str"/>
      <c r="DA141" s="37" t="str"/>
      <c r="DB141" s="37" t="str"/>
      <c r="DC141" s="37" t="str"/>
      <c r="DD141" s="37" t="str"/>
      <c r="DE141" s="37" t="str"/>
      <c r="DF141" s="37" t="str"/>
      <c r="DG141" s="37" t="str"/>
      <c r="DH141" s="37" t="str"/>
      <c r="DI141" s="37" t="str"/>
      <c r="DJ141" s="37" t="str"/>
      <c r="DK141" s="37" t="str"/>
      <c r="DL141" s="37" t="str"/>
      <c r="DM141" s="37" t="str"/>
      <c r="DN141" s="37" t="str"/>
      <c r="DO141" s="37" t="str"/>
      <c r="DP141" s="37" t="str"/>
      <c r="DQ141" s="37" t="str"/>
      <c r="DR141" s="37" t="str"/>
      <c r="DS141" s="37" t="str"/>
      <c r="DT141" s="37" t="str"/>
      <c r="DU141" s="37" t="str"/>
      <c r="DV141" s="37" t="str"/>
      <c r="DW141" s="37" t="str"/>
      <c r="DX141" s="37" t="str"/>
      <c r="DY141" s="37" t="str"/>
      <c r="DZ141" s="37" t="str"/>
      <c r="EA141" s="37" t="str"/>
      <c r="EB141" s="37" t="str"/>
      <c r="EC141" s="37" t="str"/>
      <c r="ED141" s="37" t="str"/>
      <c r="EE141" s="37" t="str"/>
      <c r="EF141" s="37" t="str"/>
      <c r="EG141" s="37" t="str"/>
      <c r="EH141" s="37" t="str"/>
      <c r="EI141" s="37" t="str"/>
      <c r="EJ141" s="37" t="str"/>
      <c r="EK141" s="37" t="str"/>
      <c r="EL141" s="37" t="str"/>
      <c r="EM141" s="37" t="str"/>
    </row>
    <row r="142">
      <c r="B142" s="37" t="str"/>
      <c r="C142" s="37" t="str"/>
      <c r="D142" s="37" t="str"/>
      <c r="E142" s="37" t="str"/>
      <c r="F142" s="37" t="str"/>
      <c r="G142" s="37" t="str"/>
      <c r="H142" s="37" t="str"/>
      <c r="I142" s="37" t="str"/>
      <c r="J142" s="37" t="str"/>
      <c r="K142" s="37" t="str"/>
      <c r="L142" s="37" t="str"/>
      <c r="M142" s="37" t="str"/>
      <c r="N142" s="37" t="str"/>
      <c r="O142" s="37" t="str"/>
      <c r="P142" s="37" t="str"/>
      <c r="Q142" s="37" t="str"/>
      <c r="R142" s="37" t="str"/>
      <c r="S142" s="37" t="str"/>
      <c r="T142" s="37" t="str"/>
      <c r="U142" s="37" t="str"/>
      <c r="V142" s="37" t="str"/>
      <c r="W142" s="37" t="str"/>
      <c r="X142" s="37" t="str"/>
      <c r="Y142" s="37" t="str"/>
      <c r="Z142" s="37" t="str"/>
      <c r="AA142" s="37" t="str"/>
      <c r="AB142" s="37" t="str"/>
      <c r="AC142" s="37" t="str"/>
      <c r="AD142" s="37" t="str"/>
      <c r="AE142" s="37" t="str"/>
      <c r="AF142" s="37" t="str"/>
      <c r="AG142" s="37" t="str"/>
      <c r="AH142" s="37" t="str"/>
      <c r="AI142" s="37" t="str"/>
      <c r="AJ142" s="37" t="str"/>
      <c r="AK142" s="37" t="str"/>
      <c r="AL142" s="37" t="str"/>
      <c r="AM142" s="37" t="str"/>
      <c r="AN142" s="37" t="str"/>
      <c r="AO142" s="37" t="str"/>
      <c r="AP142" s="37" t="str"/>
      <c r="AQ142" s="37" t="str"/>
      <c r="AR142" s="37" t="str"/>
      <c r="AS142" s="37" t="str"/>
      <c r="AT142" s="37" t="str"/>
      <c r="AU142" s="37" t="str"/>
      <c r="AV142" s="37" t="str"/>
      <c r="AW142" s="37" t="str"/>
      <c r="AX142" s="37" t="str"/>
      <c r="AY142" s="37" t="str"/>
      <c r="AZ142" s="37" t="str"/>
      <c r="BA142" s="37" t="str"/>
      <c r="BB142" s="37" t="str"/>
      <c r="BC142" s="37" t="str"/>
      <c r="BD142" s="37" t="str"/>
      <c r="BE142" s="37" t="str"/>
      <c r="BF142" s="37" t="str"/>
      <c r="BG142" s="37" t="str"/>
      <c r="BH142" s="37" t="str"/>
      <c r="BI142" s="37" t="str"/>
      <c r="BJ142" s="37" t="str"/>
      <c r="BK142" s="37" t="str"/>
      <c r="BL142" s="37" t="str"/>
      <c r="BM142" s="37" t="str"/>
      <c r="BN142" s="37" t="str"/>
      <c r="BO142" s="37" t="str"/>
      <c r="BP142" s="37" t="str"/>
      <c r="BQ142" s="37" t="str"/>
      <c r="BR142" s="37" t="str"/>
      <c r="BS142" s="37" t="str"/>
      <c r="BT142" s="37" t="str"/>
      <c r="BU142" s="37" t="str"/>
      <c r="BV142" s="37" t="str"/>
      <c r="BW142" s="37" t="str"/>
      <c r="BX142" s="37" t="str"/>
      <c r="BY142" s="37" t="str"/>
      <c r="BZ142" s="37" t="str"/>
      <c r="CA142" s="37" t="str"/>
      <c r="CB142" s="37" t="str"/>
      <c r="CC142" s="37" t="str"/>
      <c r="CD142" s="37" t="str"/>
      <c r="CE142" s="37" t="str"/>
      <c r="CF142" s="37" t="str"/>
      <c r="CG142" s="37" t="str"/>
      <c r="CH142" s="37" t="str"/>
      <c r="CI142" s="37" t="str"/>
      <c r="CJ142" s="37" t="str"/>
      <c r="CK142" s="37" t="str"/>
      <c r="CL142" s="37" t="str"/>
      <c r="CM142" s="37" t="str"/>
      <c r="CN142" s="37" t="str"/>
      <c r="CO142" s="37" t="str"/>
      <c r="CP142" s="37" t="str"/>
      <c r="CQ142" s="37" t="str"/>
      <c r="CR142" s="37" t="str"/>
      <c r="CS142" s="37" t="str"/>
      <c r="CT142" s="37" t="str"/>
      <c r="CU142" s="37" t="str"/>
      <c r="CV142" s="37" t="str"/>
      <c r="CW142" s="37" t="str"/>
      <c r="CX142" s="37" t="str"/>
      <c r="CY142" s="37" t="str"/>
      <c r="CZ142" s="37" t="str"/>
      <c r="DA142" s="37" t="str"/>
      <c r="DB142" s="37" t="str"/>
      <c r="DC142" s="37" t="str"/>
      <c r="DD142" s="37" t="str"/>
      <c r="DE142" s="37" t="str"/>
      <c r="DF142" s="37" t="str"/>
      <c r="DG142" s="37" t="str"/>
      <c r="DH142" s="37" t="str"/>
      <c r="DI142" s="37" t="str"/>
      <c r="DJ142" s="37" t="str"/>
      <c r="DK142" s="37" t="str"/>
      <c r="DL142" s="37" t="str"/>
      <c r="DM142" s="37" t="str"/>
      <c r="DN142" s="37" t="str"/>
      <c r="DO142" s="37" t="str"/>
      <c r="DP142" s="37" t="str"/>
      <c r="DQ142" s="37" t="str"/>
      <c r="DR142" s="37" t="str"/>
      <c r="DS142" s="37" t="str"/>
      <c r="DT142" s="37" t="str"/>
      <c r="DU142" s="37" t="str"/>
      <c r="DV142" s="37" t="str"/>
      <c r="DW142" s="37" t="str"/>
      <c r="DX142" s="37" t="str"/>
      <c r="DY142" s="37" t="str"/>
      <c r="DZ142" s="37" t="str"/>
      <c r="EA142" s="37" t="str"/>
      <c r="EB142" s="37" t="str"/>
      <c r="EC142" s="37" t="str"/>
      <c r="ED142" s="37" t="str"/>
      <c r="EE142" s="37" t="str"/>
      <c r="EF142" s="37" t="str"/>
      <c r="EG142" s="37" t="str"/>
      <c r="EH142" s="37" t="str"/>
      <c r="EI142" s="37" t="str"/>
      <c r="EJ142" s="37" t="str"/>
      <c r="EK142" s="37" t="str"/>
      <c r="EL142" s="37" t="str"/>
      <c r="EM142" s="37" t="str"/>
    </row>
    <row r="143">
      <c r="B143" s="37" t="str"/>
      <c r="C143" s="37" t="str"/>
      <c r="D143" s="37" t="str"/>
      <c r="E143" s="37" t="str"/>
      <c r="F143" s="37" t="str"/>
      <c r="G143" s="37" t="str"/>
      <c r="H143" s="37" t="str"/>
      <c r="I143" s="37" t="str"/>
      <c r="J143" s="37" t="str"/>
      <c r="K143" s="37" t="str"/>
      <c r="L143" s="37" t="str"/>
      <c r="M143" s="37" t="str"/>
      <c r="N143" s="37" t="str"/>
      <c r="O143" s="37" t="str"/>
      <c r="P143" s="37" t="str"/>
      <c r="Q143" s="37" t="str"/>
      <c r="R143" s="37" t="str"/>
      <c r="S143" s="37" t="str"/>
      <c r="T143" s="37" t="str"/>
      <c r="U143" s="37" t="str"/>
      <c r="V143" s="37" t="str"/>
      <c r="W143" s="37" t="str"/>
      <c r="X143" s="37" t="str"/>
      <c r="Y143" s="37" t="str"/>
      <c r="Z143" s="37" t="str"/>
      <c r="AA143" s="37" t="str"/>
      <c r="AB143" s="37" t="str"/>
      <c r="AC143" s="37" t="str"/>
      <c r="AD143" s="37" t="str"/>
      <c r="AE143" s="37" t="str"/>
      <c r="AF143" s="37" t="str"/>
      <c r="AG143" s="37" t="str"/>
      <c r="AH143" s="37" t="str"/>
      <c r="AI143" s="37" t="str"/>
      <c r="AJ143" s="37" t="str"/>
      <c r="AK143" s="37" t="str"/>
      <c r="AL143" s="37" t="str"/>
      <c r="AM143" s="37" t="str"/>
      <c r="AN143" s="37" t="str"/>
      <c r="AO143" s="37" t="str"/>
      <c r="AP143" s="37" t="str"/>
      <c r="AQ143" s="37" t="str"/>
      <c r="AR143" s="37" t="str"/>
      <c r="AS143" s="37" t="str"/>
      <c r="AT143" s="37" t="str"/>
      <c r="AU143" s="37" t="str"/>
      <c r="AV143" s="37" t="str"/>
      <c r="AW143" s="37" t="str"/>
      <c r="AX143" s="37" t="str"/>
      <c r="AY143" s="37" t="str"/>
      <c r="AZ143" s="37" t="str"/>
      <c r="BA143" s="37" t="str"/>
      <c r="BB143" s="37" t="str"/>
      <c r="BC143" s="37" t="str"/>
      <c r="BD143" s="37" t="str"/>
      <c r="BE143" s="37" t="str"/>
      <c r="BF143" s="37" t="str"/>
      <c r="BG143" s="37" t="str"/>
      <c r="BH143" s="37" t="str"/>
      <c r="BI143" s="37" t="str"/>
      <c r="BJ143" s="37" t="str"/>
      <c r="BK143" s="37" t="str"/>
      <c r="BL143" s="37" t="str"/>
      <c r="BM143" s="37" t="str"/>
      <c r="BN143" s="37" t="str"/>
      <c r="BO143" s="37" t="str"/>
      <c r="BP143" s="37" t="str"/>
      <c r="BQ143" s="37" t="str"/>
      <c r="BR143" s="37" t="str"/>
      <c r="BS143" s="37" t="str"/>
      <c r="BT143" s="37" t="str"/>
      <c r="BU143" s="37" t="str"/>
      <c r="BV143" s="37" t="str"/>
      <c r="BW143" s="37" t="str"/>
      <c r="BX143" s="37" t="str"/>
      <c r="BY143" s="37" t="str"/>
      <c r="BZ143" s="37" t="str"/>
      <c r="CA143" s="37" t="str"/>
      <c r="CB143" s="37" t="str"/>
      <c r="CC143" s="37" t="str"/>
      <c r="CD143" s="37" t="str"/>
      <c r="CE143" s="37" t="str"/>
      <c r="CF143" s="37" t="str"/>
      <c r="CG143" s="37" t="str"/>
      <c r="CH143" s="37" t="str"/>
      <c r="CI143" s="37" t="str"/>
      <c r="CJ143" s="37" t="str"/>
      <c r="CK143" s="37" t="str"/>
      <c r="CL143" s="37" t="str"/>
      <c r="CM143" s="37" t="str"/>
      <c r="CN143" s="37" t="str"/>
      <c r="CO143" s="37" t="str"/>
      <c r="CP143" s="37" t="str"/>
      <c r="CQ143" s="37" t="str"/>
      <c r="CR143" s="37" t="str"/>
      <c r="CS143" s="37" t="str"/>
      <c r="CT143" s="37" t="str"/>
      <c r="CU143" s="37" t="str"/>
      <c r="CV143" s="37" t="str"/>
      <c r="CW143" s="37" t="str"/>
      <c r="CX143" s="37" t="str"/>
      <c r="CY143" s="37" t="str"/>
      <c r="CZ143" s="37" t="str"/>
      <c r="DA143" s="37" t="str"/>
      <c r="DB143" s="37" t="str"/>
      <c r="DC143" s="37" t="str"/>
      <c r="DD143" s="37" t="str"/>
      <c r="DE143" s="37" t="str"/>
      <c r="DF143" s="37" t="str"/>
      <c r="DG143" s="37" t="str"/>
      <c r="DH143" s="37" t="str"/>
      <c r="DI143" s="37" t="str"/>
      <c r="DJ143" s="37" t="str"/>
      <c r="DK143" s="37" t="str"/>
      <c r="DL143" s="37" t="str"/>
      <c r="DM143" s="37" t="str"/>
      <c r="DN143" s="37" t="str"/>
      <c r="DO143" s="37" t="str"/>
      <c r="DP143" s="37" t="str"/>
      <c r="DQ143" s="37" t="str"/>
      <c r="DR143" s="37" t="str"/>
      <c r="DS143" s="37" t="str"/>
      <c r="DT143" s="37" t="str"/>
      <c r="DU143" s="37" t="str"/>
      <c r="DV143" s="37" t="str"/>
      <c r="DW143" s="37" t="str"/>
      <c r="DX143" s="37" t="str"/>
      <c r="DY143" s="37" t="str"/>
      <c r="DZ143" s="37" t="str"/>
      <c r="EA143" s="37" t="str"/>
      <c r="EB143" s="37" t="str"/>
      <c r="EC143" s="37" t="str"/>
      <c r="ED143" s="37" t="str"/>
      <c r="EE143" s="37" t="str"/>
      <c r="EF143" s="37" t="str"/>
      <c r="EG143" s="37" t="str"/>
      <c r="EH143" s="37" t="str"/>
      <c r="EI143" s="37" t="str"/>
      <c r="EJ143" s="37" t="str"/>
      <c r="EK143" s="37" t="str"/>
      <c r="EL143" s="37" t="str"/>
      <c r="EM143" s="37" t="str"/>
    </row>
    <row r="144">
      <c r="B144" s="37" t="str"/>
      <c r="C144" s="37" t="str"/>
      <c r="D144" s="37" t="str"/>
      <c r="E144" s="37" t="str"/>
      <c r="F144" s="37" t="str"/>
      <c r="G144" s="37" t="str"/>
      <c r="H144" s="37" t="str"/>
      <c r="I144" s="37" t="str"/>
      <c r="J144" s="37" t="str"/>
      <c r="K144" s="37" t="str"/>
      <c r="L144" s="37" t="str"/>
      <c r="M144" s="37" t="str"/>
      <c r="N144" s="37" t="str"/>
      <c r="O144" s="37" t="str"/>
      <c r="P144" s="37" t="str"/>
      <c r="Q144" s="37" t="str"/>
      <c r="R144" s="37" t="str"/>
      <c r="S144" s="37" t="str"/>
      <c r="T144" s="37" t="str"/>
      <c r="U144" s="37" t="str"/>
      <c r="V144" s="37" t="str"/>
      <c r="W144" s="37" t="str"/>
      <c r="X144" s="37" t="str"/>
      <c r="Y144" s="37" t="str"/>
      <c r="Z144" s="37" t="str"/>
      <c r="AA144" s="37" t="str"/>
      <c r="AB144" s="37" t="str"/>
      <c r="AC144" s="37" t="str"/>
      <c r="AD144" s="37" t="str"/>
      <c r="AE144" s="37" t="str"/>
      <c r="AF144" s="37" t="str"/>
      <c r="AG144" s="37" t="str"/>
      <c r="AH144" s="37" t="str"/>
      <c r="AI144" s="37" t="str"/>
      <c r="AJ144" s="37" t="str"/>
      <c r="AK144" s="37" t="str"/>
      <c r="AL144" s="37" t="str"/>
      <c r="AM144" s="37" t="str"/>
      <c r="AN144" s="37" t="str"/>
      <c r="AO144" s="37" t="str"/>
      <c r="AP144" s="37" t="str"/>
      <c r="AQ144" s="37" t="str"/>
      <c r="AR144" s="37" t="str"/>
      <c r="AS144" s="37" t="str"/>
      <c r="AT144" s="37" t="str"/>
      <c r="AU144" s="37" t="str"/>
      <c r="AV144" s="37" t="str"/>
      <c r="AW144" s="37" t="str"/>
      <c r="AX144" s="37" t="str"/>
      <c r="AY144" s="37" t="str"/>
      <c r="AZ144" s="37" t="str"/>
      <c r="BA144" s="37" t="str"/>
      <c r="BB144" s="37" t="str"/>
      <c r="BC144" s="37" t="str"/>
      <c r="BD144" s="37" t="str"/>
      <c r="BE144" s="37" t="str"/>
      <c r="BF144" s="37" t="str"/>
      <c r="BG144" s="37" t="str"/>
      <c r="BH144" s="37" t="str"/>
      <c r="BI144" s="37" t="str"/>
      <c r="BJ144" s="37" t="str"/>
      <c r="BK144" s="37" t="str"/>
      <c r="BL144" s="37" t="str"/>
      <c r="BM144" s="37" t="str"/>
      <c r="BN144" s="37" t="str"/>
      <c r="BO144" s="37" t="str"/>
      <c r="BP144" s="37" t="str"/>
      <c r="BQ144" s="37" t="str"/>
      <c r="BR144" s="37" t="str"/>
      <c r="BS144" s="37" t="str"/>
      <c r="BT144" s="37" t="str"/>
      <c r="BU144" s="37" t="str"/>
      <c r="BV144" s="37" t="str"/>
      <c r="BW144" s="37" t="str"/>
      <c r="BX144" s="37" t="str"/>
      <c r="BY144" s="37" t="str"/>
      <c r="BZ144" s="37" t="str"/>
      <c r="CA144" s="37" t="str"/>
      <c r="CB144" s="37" t="str"/>
      <c r="CC144" s="37" t="str"/>
      <c r="CD144" s="37" t="str"/>
      <c r="CE144" s="37" t="str"/>
      <c r="CF144" s="37" t="str"/>
      <c r="CG144" s="37" t="str"/>
      <c r="CH144" s="37" t="str"/>
      <c r="CI144" s="37" t="str"/>
      <c r="CJ144" s="37" t="str"/>
      <c r="CK144" s="37" t="str"/>
      <c r="CL144" s="37" t="str"/>
      <c r="CM144" s="37" t="str"/>
      <c r="CN144" s="37" t="str"/>
      <c r="CO144" s="37" t="str"/>
      <c r="CP144" s="37" t="str"/>
      <c r="CQ144" s="37" t="str"/>
      <c r="CR144" s="37" t="str"/>
      <c r="CS144" s="37" t="str"/>
      <c r="CT144" s="37" t="str"/>
      <c r="CU144" s="37" t="str"/>
      <c r="CV144" s="37" t="str"/>
      <c r="CW144" s="37" t="str"/>
      <c r="CX144" s="37" t="str"/>
      <c r="CY144" s="37" t="str"/>
      <c r="CZ144" s="37" t="str"/>
      <c r="DA144" s="37" t="str"/>
      <c r="DB144" s="37" t="str"/>
      <c r="DC144" s="37" t="str"/>
      <c r="DD144" s="37" t="str"/>
      <c r="DE144" s="37" t="str"/>
      <c r="DF144" s="37" t="str"/>
      <c r="DG144" s="37" t="str"/>
      <c r="DH144" s="37" t="str"/>
      <c r="DI144" s="37" t="str"/>
      <c r="DJ144" s="37" t="str"/>
      <c r="DK144" s="37" t="str"/>
      <c r="DL144" s="37" t="str"/>
      <c r="DM144" s="37" t="str"/>
      <c r="DN144" s="37" t="str"/>
      <c r="DO144" s="37" t="str"/>
      <c r="DP144" s="37" t="str"/>
      <c r="DQ144" s="37" t="str"/>
      <c r="DR144" s="37" t="str"/>
      <c r="DS144" s="37" t="str"/>
      <c r="DT144" s="37" t="str"/>
      <c r="DU144" s="37" t="str"/>
      <c r="DV144" s="37" t="str"/>
      <c r="DW144" s="37" t="str"/>
      <c r="DX144" s="37" t="str"/>
      <c r="DY144" s="37" t="str"/>
      <c r="DZ144" s="37" t="str"/>
      <c r="EA144" s="37" t="str"/>
      <c r="EB144" s="37" t="str"/>
      <c r="EC144" s="37" t="str"/>
      <c r="ED144" s="37" t="str"/>
      <c r="EE144" s="37" t="str"/>
      <c r="EF144" s="37" t="str"/>
      <c r="EG144" s="37" t="str"/>
      <c r="EH144" s="37" t="str"/>
      <c r="EI144" s="37" t="str"/>
      <c r="EJ144" s="37" t="str"/>
      <c r="EK144" s="37" t="str"/>
      <c r="EL144" s="37" t="str"/>
      <c r="EM144" s="37" t="str"/>
    </row>
    <row r="145">
      <c r="B145" s="37" t="str"/>
      <c r="C145" s="37" t="str"/>
      <c r="D145" s="37" t="str"/>
      <c r="E145" s="37" t="str"/>
      <c r="F145" s="37" t="str"/>
      <c r="G145" s="37" t="str"/>
      <c r="H145" s="37" t="str"/>
      <c r="I145" s="37" t="str"/>
      <c r="J145" s="37" t="str"/>
      <c r="K145" s="37" t="str"/>
      <c r="L145" s="37" t="str"/>
      <c r="M145" s="37" t="str"/>
      <c r="N145" s="37" t="str"/>
      <c r="O145" s="37" t="str"/>
      <c r="P145" s="37" t="str"/>
      <c r="Q145" s="37" t="str"/>
      <c r="R145" s="37" t="str"/>
      <c r="S145" s="37" t="str"/>
      <c r="T145" s="37" t="str"/>
      <c r="U145" s="37" t="str"/>
      <c r="V145" s="37" t="str"/>
      <c r="W145" s="37" t="str"/>
      <c r="X145" s="37" t="str"/>
      <c r="Y145" s="37" t="str"/>
      <c r="Z145" s="37" t="str"/>
      <c r="AA145" s="37" t="str"/>
      <c r="AB145" s="37" t="str"/>
      <c r="AC145" s="37" t="str"/>
      <c r="AD145" s="37" t="str"/>
      <c r="AE145" s="37" t="str"/>
      <c r="AF145" s="37" t="str"/>
      <c r="AG145" s="37" t="str"/>
      <c r="AH145" s="37" t="str"/>
      <c r="AI145" s="37" t="str"/>
      <c r="AJ145" s="37" t="str"/>
      <c r="AK145" s="37" t="str"/>
      <c r="AL145" s="37" t="str"/>
      <c r="AM145" s="37" t="str"/>
      <c r="AN145" s="37" t="str"/>
      <c r="AO145" s="37" t="str"/>
      <c r="AP145" s="37" t="str"/>
      <c r="AQ145" s="37" t="str"/>
      <c r="AR145" s="37" t="str"/>
      <c r="AS145" s="37" t="str"/>
      <c r="AT145" s="37" t="str"/>
      <c r="AU145" s="37" t="str"/>
      <c r="AV145" s="37" t="str"/>
      <c r="AW145" s="37" t="str"/>
      <c r="AX145" s="37" t="str"/>
      <c r="AY145" s="37" t="str"/>
      <c r="AZ145" s="37" t="str"/>
      <c r="BA145" s="37" t="str"/>
      <c r="BB145" s="37" t="str"/>
      <c r="BC145" s="37" t="str"/>
      <c r="BD145" s="37" t="str"/>
      <c r="BE145" s="37" t="str"/>
      <c r="BF145" s="37" t="str"/>
      <c r="BG145" s="37" t="str"/>
      <c r="BH145" s="37" t="str"/>
      <c r="BI145" s="37" t="str"/>
      <c r="BJ145" s="37" t="str"/>
      <c r="BK145" s="37" t="str"/>
      <c r="BL145" s="37" t="str"/>
      <c r="BM145" s="37" t="str"/>
      <c r="BN145" s="37" t="str"/>
      <c r="BO145" s="37" t="str"/>
      <c r="BP145" s="37" t="str"/>
      <c r="BQ145" s="37" t="str"/>
      <c r="BR145" s="37" t="str"/>
      <c r="BS145" s="37" t="str"/>
      <c r="BT145" s="37" t="str"/>
      <c r="BU145" s="37" t="str"/>
      <c r="BV145" s="37" t="str"/>
      <c r="BW145" s="37" t="str"/>
      <c r="BX145" s="37" t="str"/>
      <c r="BY145" s="37" t="str"/>
      <c r="BZ145" s="37" t="str"/>
      <c r="CA145" s="37" t="str"/>
      <c r="CB145" s="37" t="str"/>
      <c r="CC145" s="37" t="str"/>
      <c r="CD145" s="37" t="str"/>
      <c r="CE145" s="37" t="str"/>
      <c r="CF145" s="37" t="str"/>
      <c r="CG145" s="37" t="str"/>
      <c r="CH145" s="37" t="str"/>
      <c r="CI145" s="37" t="str"/>
      <c r="CJ145" s="37" t="str"/>
      <c r="CK145" s="37" t="str"/>
      <c r="CL145" s="37" t="str"/>
      <c r="CM145" s="37" t="str"/>
      <c r="CN145" s="37" t="str"/>
      <c r="CO145" s="37" t="str"/>
      <c r="CP145" s="37" t="str"/>
      <c r="CQ145" s="37" t="str"/>
      <c r="CR145" s="37" t="str"/>
      <c r="CS145" s="37" t="str"/>
      <c r="CT145" s="37" t="str"/>
      <c r="CU145" s="37" t="str"/>
      <c r="CV145" s="37" t="str"/>
      <c r="CW145" s="37" t="str"/>
      <c r="CX145" s="37" t="str"/>
      <c r="CY145" s="37" t="str"/>
      <c r="CZ145" s="37" t="str"/>
      <c r="DA145" s="37" t="str"/>
      <c r="DB145" s="37" t="str"/>
      <c r="DC145" s="37" t="str"/>
      <c r="DD145" s="37" t="str"/>
      <c r="DE145" s="37" t="str"/>
      <c r="DF145" s="37" t="str"/>
      <c r="DG145" s="37" t="str"/>
      <c r="DH145" s="37" t="str"/>
      <c r="DI145" s="37" t="str"/>
      <c r="DJ145" s="37" t="str"/>
      <c r="DK145" s="37" t="str"/>
      <c r="DL145" s="37" t="str"/>
      <c r="DM145" s="37" t="str"/>
      <c r="DN145" s="37" t="str"/>
      <c r="DO145" s="37" t="str"/>
      <c r="DP145" s="37" t="str"/>
      <c r="DQ145" s="37" t="str"/>
      <c r="DR145" s="37" t="str"/>
      <c r="DS145" s="37" t="str"/>
      <c r="DT145" s="37" t="str"/>
      <c r="DU145" s="37" t="str"/>
      <c r="DV145" s="37" t="str"/>
      <c r="DW145" s="37" t="str"/>
      <c r="DX145" s="37" t="str"/>
      <c r="DY145" s="37" t="str"/>
      <c r="DZ145" s="37" t="str"/>
      <c r="EA145" s="37" t="str"/>
      <c r="EB145" s="37" t="str"/>
      <c r="EC145" s="37" t="str"/>
      <c r="ED145" s="37" t="str"/>
      <c r="EE145" s="37" t="str"/>
      <c r="EF145" s="37" t="str"/>
      <c r="EG145" s="37" t="str"/>
      <c r="EH145" s="37" t="str"/>
      <c r="EI145" s="37" t="str"/>
      <c r="EJ145" s="37" t="str"/>
      <c r="EK145" s="37" t="str"/>
      <c r="EL145" s="37" t="str"/>
      <c r="EM145" s="37" t="str"/>
    </row>
    <row r="146">
      <c r="B146" s="37" t="str"/>
      <c r="C146" s="37" t="str"/>
      <c r="D146" s="37" t="str"/>
      <c r="E146" s="37" t="str"/>
      <c r="F146" s="37" t="str"/>
      <c r="G146" s="37" t="str"/>
      <c r="H146" s="37" t="str"/>
      <c r="I146" s="37" t="str"/>
      <c r="J146" s="37" t="str"/>
      <c r="K146" s="37" t="str"/>
      <c r="L146" s="37" t="str"/>
      <c r="M146" s="37" t="str"/>
      <c r="N146" s="37" t="str"/>
      <c r="O146" s="37" t="str"/>
      <c r="P146" s="37" t="str"/>
      <c r="Q146" s="37" t="str"/>
      <c r="R146" s="37" t="str"/>
      <c r="S146" s="37" t="str"/>
      <c r="T146" s="37" t="str"/>
      <c r="U146" s="37" t="str"/>
      <c r="V146" s="37" t="str"/>
      <c r="W146" s="37" t="str"/>
      <c r="X146" s="37" t="str"/>
      <c r="Y146" s="37" t="str"/>
      <c r="Z146" s="37" t="str"/>
      <c r="AA146" s="37" t="str"/>
      <c r="AB146" s="37" t="str"/>
      <c r="AC146" s="37" t="str"/>
      <c r="AD146" s="37" t="str"/>
      <c r="AE146" s="37" t="str"/>
      <c r="AF146" s="37" t="str"/>
      <c r="AG146" s="37" t="str"/>
      <c r="AH146" s="37" t="str"/>
      <c r="AI146" s="37" t="str"/>
      <c r="AJ146" s="37" t="str"/>
      <c r="AK146" s="37" t="str"/>
      <c r="AL146" s="37" t="str"/>
      <c r="AM146" s="37" t="str"/>
      <c r="AN146" s="37" t="str"/>
      <c r="AO146" s="37" t="str"/>
      <c r="AP146" s="37" t="str"/>
      <c r="AQ146" s="37" t="str"/>
      <c r="AR146" s="37" t="str"/>
      <c r="AS146" s="37" t="str"/>
      <c r="AT146" s="37" t="str"/>
      <c r="AU146" s="37" t="str"/>
      <c r="AV146" s="37" t="str"/>
      <c r="AW146" s="37" t="str"/>
      <c r="AX146" s="37" t="str"/>
      <c r="AY146" s="37" t="str"/>
      <c r="AZ146" s="37" t="str"/>
      <c r="BA146" s="37" t="str"/>
      <c r="BB146" s="37" t="str"/>
      <c r="BC146" s="37" t="str"/>
      <c r="BD146" s="37" t="str"/>
      <c r="BE146" s="37" t="str"/>
      <c r="BF146" s="37" t="str"/>
      <c r="BG146" s="37" t="str"/>
      <c r="BH146" s="37" t="str"/>
      <c r="BI146" s="37" t="str"/>
      <c r="BJ146" s="37" t="str"/>
      <c r="BK146" s="37" t="str"/>
      <c r="BL146" s="37" t="str"/>
      <c r="BM146" s="37" t="str"/>
      <c r="BN146" s="37" t="str"/>
      <c r="BO146" s="37" t="str"/>
      <c r="BP146" s="37" t="str"/>
      <c r="BQ146" s="37" t="str"/>
      <c r="BR146" s="37" t="str"/>
      <c r="BS146" s="37" t="str"/>
      <c r="BT146" s="37" t="str"/>
      <c r="BU146" s="37" t="str"/>
      <c r="BV146" s="37" t="str"/>
      <c r="BW146" s="37" t="str"/>
      <c r="BX146" s="37" t="str"/>
      <c r="BY146" s="37" t="str"/>
      <c r="BZ146" s="37" t="str"/>
      <c r="CA146" s="37" t="str"/>
      <c r="CB146" s="37" t="str"/>
      <c r="CC146" s="37" t="str"/>
      <c r="CD146" s="37" t="str"/>
      <c r="CE146" s="37" t="str"/>
      <c r="CF146" s="37" t="str"/>
      <c r="CG146" s="37" t="str"/>
      <c r="CH146" s="37" t="str"/>
      <c r="CI146" s="37" t="str"/>
      <c r="CJ146" s="37" t="str"/>
      <c r="CK146" s="37" t="str"/>
      <c r="CL146" s="37" t="str"/>
      <c r="CM146" s="37" t="str"/>
      <c r="CN146" s="37" t="str"/>
      <c r="CO146" s="37" t="str"/>
      <c r="CP146" s="37" t="str"/>
      <c r="CQ146" s="37" t="str"/>
      <c r="CR146" s="37" t="str"/>
      <c r="CS146" s="37" t="str"/>
      <c r="CT146" s="37" t="str"/>
      <c r="CU146" s="37" t="str"/>
      <c r="CV146" s="37" t="str"/>
      <c r="CW146" s="37" t="str"/>
      <c r="CX146" s="37" t="str"/>
      <c r="CY146" s="37" t="str"/>
      <c r="CZ146" s="37" t="str"/>
      <c r="DA146" s="37" t="str"/>
      <c r="DB146" s="37" t="str"/>
      <c r="DC146" s="37" t="str"/>
      <c r="DD146" s="37" t="str"/>
      <c r="DE146" s="37" t="str"/>
      <c r="DF146" s="37" t="str"/>
      <c r="DG146" s="37" t="str"/>
      <c r="DH146" s="37" t="str"/>
      <c r="DI146" s="37" t="str"/>
      <c r="DJ146" s="37" t="str"/>
      <c r="DK146" s="37" t="str"/>
      <c r="DL146" s="37" t="str"/>
      <c r="DM146" s="37" t="str"/>
      <c r="DN146" s="37" t="str"/>
      <c r="DO146" s="37" t="str"/>
      <c r="DP146" s="37" t="str"/>
      <c r="DQ146" s="37" t="str"/>
      <c r="DR146" s="37" t="str"/>
      <c r="DS146" s="37" t="str"/>
      <c r="DT146" s="37" t="str"/>
      <c r="DU146" s="37" t="str"/>
      <c r="DV146" s="37" t="str"/>
      <c r="DW146" s="37" t="str"/>
      <c r="DX146" s="37" t="str"/>
      <c r="DY146" s="37" t="str"/>
      <c r="DZ146" s="37" t="str"/>
      <c r="EA146" s="37" t="str"/>
      <c r="EB146" s="37" t="str"/>
      <c r="EC146" s="37" t="str"/>
      <c r="ED146" s="37" t="str"/>
      <c r="EE146" s="37" t="str"/>
      <c r="EF146" s="37" t="str"/>
      <c r="EG146" s="37" t="str"/>
      <c r="EH146" s="37" t="str"/>
      <c r="EI146" s="37" t="str"/>
      <c r="EJ146" s="37" t="str"/>
      <c r="EK146" s="37" t="str"/>
      <c r="EL146" s="37" t="str"/>
      <c r="EM146" s="37" t="str"/>
    </row>
    <row r="147">
      <c r="B147" s="37" t="str"/>
      <c r="C147" s="37" t="str"/>
      <c r="D147" s="37" t="str"/>
      <c r="E147" s="37" t="str"/>
      <c r="F147" s="37" t="str"/>
      <c r="G147" s="37" t="str"/>
      <c r="H147" s="37" t="str"/>
      <c r="I147" s="37" t="str"/>
      <c r="J147" s="37" t="str"/>
      <c r="K147" s="37" t="str"/>
      <c r="L147" s="37" t="str"/>
      <c r="M147" s="37" t="str"/>
      <c r="N147" s="37" t="str"/>
      <c r="O147" s="37" t="str"/>
      <c r="P147" s="37" t="str"/>
      <c r="Q147" s="37" t="str"/>
      <c r="R147" s="37" t="str"/>
      <c r="S147" s="37" t="str"/>
      <c r="T147" s="37" t="str"/>
      <c r="U147" s="37" t="str"/>
      <c r="V147" s="37" t="str"/>
      <c r="W147" s="37" t="str"/>
      <c r="X147" s="37" t="str"/>
      <c r="Y147" s="37" t="str"/>
      <c r="Z147" s="37" t="str"/>
      <c r="AA147" s="37" t="str"/>
      <c r="AB147" s="37" t="str"/>
      <c r="AC147" s="37" t="str"/>
      <c r="AD147" s="37" t="str"/>
      <c r="AE147" s="37" t="str"/>
      <c r="AF147" s="37" t="str"/>
      <c r="AG147" s="37" t="str"/>
      <c r="AH147" s="37" t="str"/>
      <c r="AI147" s="37" t="str"/>
      <c r="AJ147" s="37" t="str"/>
      <c r="AK147" s="37" t="str"/>
      <c r="AL147" s="37" t="str"/>
      <c r="AM147" s="37" t="str"/>
      <c r="AN147" s="37" t="str"/>
      <c r="AO147" s="37" t="str"/>
      <c r="AP147" s="37" t="str"/>
      <c r="AQ147" s="37" t="str"/>
      <c r="AR147" s="37" t="str"/>
      <c r="AS147" s="37" t="str"/>
      <c r="AT147" s="37" t="str"/>
      <c r="AU147" s="37" t="str"/>
      <c r="AV147" s="37" t="str"/>
      <c r="AW147" s="37" t="str"/>
      <c r="AX147" s="37" t="str"/>
      <c r="AY147" s="37" t="str"/>
      <c r="AZ147" s="37" t="str"/>
      <c r="BA147" s="37" t="str"/>
      <c r="BB147" s="37" t="str"/>
      <c r="BC147" s="37" t="str"/>
      <c r="BD147" s="37" t="str"/>
      <c r="BE147" s="37" t="str"/>
      <c r="BF147" s="37" t="str"/>
      <c r="BG147" s="37" t="str"/>
      <c r="BH147" s="37" t="str"/>
      <c r="BI147" s="37" t="str"/>
      <c r="BJ147" s="37" t="str"/>
      <c r="BK147" s="37" t="str"/>
      <c r="BL147" s="37" t="str"/>
      <c r="BM147" s="37" t="str"/>
      <c r="BN147" s="37" t="str"/>
      <c r="BO147" s="37" t="str"/>
      <c r="BP147" s="37" t="str"/>
      <c r="BQ147" s="37" t="str"/>
      <c r="BR147" s="37" t="str"/>
      <c r="BS147" s="37" t="str"/>
      <c r="BT147" s="37" t="str"/>
      <c r="BU147" s="37" t="str"/>
      <c r="BV147" s="37" t="str"/>
      <c r="BW147" s="37" t="str"/>
      <c r="BX147" s="37" t="str"/>
      <c r="BY147" s="37" t="str"/>
      <c r="BZ147" s="37" t="str"/>
      <c r="CA147" s="37" t="str"/>
      <c r="CB147" s="37" t="str"/>
      <c r="CC147" s="37" t="str"/>
      <c r="CD147" s="37" t="str"/>
      <c r="CE147" s="37" t="str"/>
      <c r="CF147" s="37" t="str"/>
      <c r="CG147" s="37" t="str"/>
      <c r="CH147" s="37" t="str"/>
      <c r="CI147" s="37" t="str"/>
      <c r="CJ147" s="37" t="str"/>
      <c r="CK147" s="37" t="str"/>
      <c r="CL147" s="37" t="str"/>
      <c r="CM147" s="37" t="str"/>
      <c r="CN147" s="37" t="str"/>
      <c r="CO147" s="37" t="str"/>
      <c r="CP147" s="37" t="str"/>
      <c r="CQ147" s="37" t="str"/>
      <c r="CR147" s="37" t="str"/>
      <c r="CS147" s="37" t="str"/>
      <c r="CT147" s="37" t="str"/>
      <c r="CU147" s="37" t="str"/>
      <c r="CV147" s="37" t="str"/>
      <c r="CW147" s="37" t="str"/>
      <c r="CX147" s="37" t="str"/>
      <c r="CY147" s="37" t="str"/>
      <c r="CZ147" s="37" t="str"/>
      <c r="DA147" s="37" t="str"/>
      <c r="DB147" s="37" t="str"/>
      <c r="DC147" s="37" t="str"/>
      <c r="DD147" s="37" t="str"/>
      <c r="DE147" s="37" t="str"/>
      <c r="DF147" s="37" t="str"/>
      <c r="DG147" s="37" t="str"/>
      <c r="DH147" s="37" t="str"/>
      <c r="DI147" s="37" t="str"/>
      <c r="DJ147" s="37" t="str"/>
      <c r="DK147" s="37" t="str"/>
      <c r="DL147" s="37" t="str"/>
      <c r="DM147" s="37" t="str"/>
      <c r="DN147" s="37" t="str"/>
      <c r="DO147" s="37" t="str"/>
      <c r="DP147" s="37" t="str"/>
      <c r="DQ147" s="37" t="str"/>
      <c r="DR147" s="37" t="str"/>
      <c r="DS147" s="37" t="str"/>
      <c r="DT147" s="37" t="str"/>
      <c r="DU147" s="37" t="str"/>
      <c r="DV147" s="37" t="str"/>
      <c r="DW147" s="37" t="str"/>
      <c r="DX147" s="37" t="str"/>
      <c r="DY147" s="37" t="str"/>
      <c r="DZ147" s="37" t="str"/>
      <c r="EA147" s="37" t="str"/>
      <c r="EB147" s="37" t="str"/>
      <c r="EC147" s="37" t="str"/>
      <c r="ED147" s="37" t="str"/>
      <c r="EE147" s="37" t="str"/>
      <c r="EF147" s="37" t="str"/>
      <c r="EG147" s="37" t="str"/>
      <c r="EH147" s="37" t="str"/>
      <c r="EI147" s="37" t="str"/>
      <c r="EJ147" s="37" t="str"/>
      <c r="EK147" s="37" t="str"/>
      <c r="EL147" s="37" t="str"/>
      <c r="EM147" s="37" t="str"/>
    </row>
    <row r="148">
      <c r="B148" s="37" t="str"/>
      <c r="C148" s="37" t="str"/>
      <c r="D148" s="37" t="str"/>
      <c r="E148" s="37" t="str"/>
      <c r="F148" s="37" t="str"/>
      <c r="G148" s="37" t="str"/>
      <c r="H148" s="37" t="str"/>
      <c r="I148" s="37" t="str"/>
      <c r="J148" s="37" t="str"/>
      <c r="K148" s="37" t="str"/>
      <c r="L148" s="37" t="str"/>
      <c r="M148" s="37" t="str"/>
      <c r="N148" s="37" t="str"/>
      <c r="O148" s="37" t="str"/>
      <c r="P148" s="37" t="str"/>
      <c r="Q148" s="37" t="str"/>
      <c r="R148" s="37" t="str"/>
      <c r="S148" s="37" t="str"/>
      <c r="T148" s="37" t="str"/>
      <c r="U148" s="37" t="str"/>
      <c r="V148" s="37" t="str"/>
      <c r="W148" s="37" t="str"/>
      <c r="X148" s="37" t="str"/>
      <c r="Y148" s="37" t="str"/>
      <c r="Z148" s="37" t="str"/>
      <c r="AA148" s="37" t="str"/>
      <c r="AB148" s="37" t="str"/>
      <c r="AC148" s="37" t="str"/>
      <c r="AD148" s="37" t="str"/>
      <c r="AE148" s="37" t="str"/>
      <c r="AF148" s="37" t="str"/>
      <c r="AG148" s="37" t="str"/>
      <c r="AH148" s="37" t="str"/>
      <c r="AI148" s="37" t="str"/>
      <c r="AJ148" s="37" t="str"/>
      <c r="AK148" s="37" t="str"/>
      <c r="AL148" s="37" t="str"/>
      <c r="AM148" s="37" t="str"/>
      <c r="AN148" s="37" t="str"/>
      <c r="AO148" s="37" t="str"/>
      <c r="AP148" s="37" t="str"/>
      <c r="AQ148" s="37" t="str"/>
      <c r="AR148" s="37" t="str"/>
      <c r="AS148" s="37" t="str"/>
      <c r="AT148" s="37" t="str"/>
      <c r="AU148" s="37" t="str"/>
      <c r="AV148" s="37" t="str"/>
      <c r="AW148" s="37" t="str"/>
      <c r="AX148" s="37" t="str"/>
      <c r="AY148" s="37" t="str"/>
      <c r="AZ148" s="37" t="str"/>
      <c r="BA148" s="37" t="str"/>
      <c r="BB148" s="37" t="str"/>
      <c r="BC148" s="37" t="str"/>
      <c r="BD148" s="37" t="str"/>
      <c r="BE148" s="37" t="str"/>
      <c r="BF148" s="37" t="str"/>
      <c r="BG148" s="37" t="str"/>
      <c r="BH148" s="37" t="str"/>
      <c r="BI148" s="37" t="str"/>
      <c r="BJ148" s="37" t="str"/>
      <c r="BK148" s="37" t="str"/>
      <c r="BL148" s="37" t="str"/>
      <c r="BM148" s="37" t="str"/>
      <c r="BN148" s="37" t="str"/>
      <c r="BO148" s="37" t="str"/>
      <c r="BP148" s="37" t="str"/>
      <c r="BQ148" s="37" t="str"/>
      <c r="BR148" s="37" t="str"/>
      <c r="BS148" s="37" t="str"/>
      <c r="BT148" s="37" t="str"/>
      <c r="BU148" s="37" t="str"/>
      <c r="BV148" s="37" t="str"/>
      <c r="BW148" s="37" t="str"/>
      <c r="BX148" s="37" t="str"/>
      <c r="BY148" s="37" t="str"/>
      <c r="BZ148" s="37" t="str"/>
      <c r="CA148" s="37" t="str"/>
      <c r="CB148" s="37" t="str"/>
      <c r="CC148" s="37" t="str"/>
      <c r="CD148" s="37" t="str"/>
      <c r="CE148" s="37" t="str"/>
      <c r="CF148" s="37" t="str"/>
      <c r="CG148" s="37" t="str"/>
      <c r="CH148" s="37" t="str"/>
      <c r="CI148" s="37" t="str"/>
      <c r="CJ148" s="37" t="str"/>
      <c r="CK148" s="37" t="str"/>
      <c r="CL148" s="37" t="str"/>
      <c r="CM148" s="37" t="str"/>
      <c r="CN148" s="37" t="str"/>
      <c r="CO148" s="37" t="str"/>
      <c r="CP148" s="37" t="str"/>
      <c r="CQ148" s="37" t="str"/>
      <c r="CR148" s="37" t="str"/>
      <c r="CS148" s="37" t="str"/>
      <c r="CT148" s="37" t="str"/>
      <c r="CU148" s="37" t="str"/>
      <c r="CV148" s="37" t="str"/>
      <c r="CW148" s="37" t="str"/>
      <c r="CX148" s="37" t="str"/>
      <c r="CY148" s="37" t="str"/>
      <c r="CZ148" s="37" t="str"/>
      <c r="DA148" s="37" t="str"/>
      <c r="DB148" s="37" t="str"/>
      <c r="DC148" s="37" t="str"/>
      <c r="DD148" s="37" t="str"/>
      <c r="DE148" s="37" t="str"/>
      <c r="DF148" s="37" t="str"/>
      <c r="DG148" s="37" t="str"/>
      <c r="DH148" s="37" t="str"/>
      <c r="DI148" s="37" t="str"/>
      <c r="DJ148" s="37" t="str"/>
      <c r="DK148" s="37" t="str"/>
      <c r="DL148" s="37" t="str"/>
      <c r="DM148" s="37" t="str"/>
      <c r="DN148" s="37" t="str"/>
      <c r="DO148" s="37" t="str"/>
      <c r="DP148" s="37" t="str"/>
      <c r="DQ148" s="37" t="str"/>
      <c r="DR148" s="37" t="str"/>
      <c r="DS148" s="37" t="str"/>
      <c r="DT148" s="37" t="str"/>
      <c r="DU148" s="37" t="str"/>
      <c r="DV148" s="37" t="str"/>
      <c r="DW148" s="37" t="str"/>
      <c r="DX148" s="37" t="str"/>
      <c r="DY148" s="37" t="str"/>
      <c r="DZ148" s="37" t="str"/>
      <c r="EA148" s="37" t="str"/>
      <c r="EB148" s="37" t="str"/>
      <c r="EC148" s="37" t="str"/>
      <c r="ED148" s="37" t="str"/>
      <c r="EE148" s="37" t="str"/>
      <c r="EF148" s="37" t="str"/>
      <c r="EG148" s="37" t="str"/>
      <c r="EH148" s="37" t="str"/>
      <c r="EI148" s="37" t="str"/>
      <c r="EJ148" s="37" t="str"/>
      <c r="EK148" s="37" t="str"/>
      <c r="EL148" s="37" t="str"/>
      <c r="EM148" s="37" t="str"/>
    </row>
    <row r="149">
      <c r="B149" s="37" t="str"/>
      <c r="C149" s="37" t="str"/>
      <c r="D149" s="37" t="str"/>
      <c r="E149" s="37" t="str"/>
      <c r="F149" s="37" t="str"/>
      <c r="G149" s="37" t="str"/>
      <c r="H149" s="37" t="str"/>
      <c r="I149" s="37" t="str"/>
      <c r="J149" s="37" t="str"/>
      <c r="K149" s="37" t="str"/>
      <c r="L149" s="37" t="str"/>
      <c r="M149" s="37" t="str"/>
      <c r="N149" s="37" t="str"/>
      <c r="O149" s="37" t="str"/>
      <c r="P149" s="37" t="str"/>
      <c r="Q149" s="37" t="str"/>
      <c r="R149" s="37" t="str"/>
      <c r="S149" s="37" t="str"/>
      <c r="T149" s="37" t="str"/>
      <c r="U149" s="37" t="str"/>
      <c r="V149" s="37" t="str"/>
      <c r="W149" s="37" t="str"/>
      <c r="X149" s="37" t="str"/>
      <c r="Y149" s="37" t="str"/>
      <c r="Z149" s="37" t="str"/>
      <c r="AA149" s="37" t="str"/>
      <c r="AB149" s="37" t="str"/>
      <c r="AC149" s="37" t="str"/>
      <c r="AD149" s="37" t="str"/>
      <c r="AE149" s="37" t="str"/>
      <c r="AF149" s="37" t="str"/>
      <c r="AG149" s="37" t="str"/>
      <c r="AH149" s="37" t="str"/>
      <c r="AI149" s="37" t="str"/>
      <c r="AJ149" s="37" t="str"/>
      <c r="AK149" s="37" t="str"/>
      <c r="AL149" s="37" t="str"/>
      <c r="AM149" s="37" t="str"/>
      <c r="AN149" s="37" t="str"/>
      <c r="AO149" s="37" t="str"/>
      <c r="AP149" s="37" t="str"/>
      <c r="AQ149" s="37" t="str"/>
      <c r="AR149" s="37" t="str"/>
      <c r="AS149" s="37" t="str"/>
      <c r="AT149" s="37" t="str"/>
      <c r="AU149" s="37" t="str"/>
      <c r="AV149" s="37" t="str"/>
      <c r="AW149" s="37" t="str"/>
      <c r="AX149" s="37" t="str"/>
      <c r="AY149" s="37" t="str"/>
      <c r="AZ149" s="37" t="str"/>
      <c r="BA149" s="37" t="str"/>
      <c r="BB149" s="37" t="str"/>
      <c r="BC149" s="37" t="str"/>
      <c r="BD149" s="37" t="str"/>
      <c r="BE149" s="37" t="str"/>
      <c r="BF149" s="37" t="str"/>
      <c r="BG149" s="37" t="str"/>
      <c r="BH149" s="37" t="str"/>
      <c r="BI149" s="37" t="str"/>
      <c r="BJ149" s="37" t="str"/>
      <c r="BK149" s="37" t="str"/>
      <c r="BL149" s="37" t="str"/>
      <c r="BM149" s="37" t="str"/>
      <c r="BN149" s="37" t="str"/>
      <c r="BO149" s="37" t="str"/>
      <c r="BP149" s="37" t="str"/>
      <c r="BQ149" s="37" t="str"/>
      <c r="BR149" s="37" t="str"/>
      <c r="BS149" s="37" t="str"/>
      <c r="BT149" s="37" t="str"/>
      <c r="BU149" s="37" t="str"/>
      <c r="BV149" s="37" t="str"/>
      <c r="BW149" s="37" t="str"/>
      <c r="BX149" s="37" t="str"/>
      <c r="BY149" s="37" t="str"/>
      <c r="BZ149" s="37" t="str"/>
      <c r="CA149" s="37" t="str"/>
      <c r="CB149" s="37" t="str"/>
      <c r="CC149" s="37" t="str"/>
      <c r="CD149" s="37" t="str"/>
      <c r="CE149" s="37" t="str"/>
      <c r="CF149" s="37" t="str"/>
      <c r="CG149" s="37" t="str"/>
      <c r="CH149" s="37" t="str"/>
      <c r="CI149" s="37" t="str"/>
      <c r="CJ149" s="37" t="str"/>
      <c r="CK149" s="37" t="str"/>
      <c r="CL149" s="37" t="str"/>
      <c r="CM149" s="37" t="str"/>
      <c r="CN149" s="37" t="str"/>
      <c r="CO149" s="37" t="str"/>
      <c r="CP149" s="37" t="str"/>
      <c r="CQ149" s="37" t="str"/>
      <c r="CR149" s="37" t="str"/>
      <c r="CS149" s="37" t="str"/>
      <c r="CT149" s="37" t="str"/>
      <c r="CU149" s="37" t="str"/>
      <c r="CV149" s="37" t="str"/>
      <c r="CW149" s="37" t="str"/>
      <c r="CX149" s="37" t="str"/>
      <c r="CY149" s="37" t="str"/>
      <c r="CZ149" s="37" t="str"/>
      <c r="DA149" s="37" t="str"/>
      <c r="DB149" s="37" t="str"/>
      <c r="DC149" s="37" t="str"/>
      <c r="DD149" s="37" t="str"/>
      <c r="DE149" s="37" t="str"/>
      <c r="DF149" s="37" t="str"/>
      <c r="DG149" s="37" t="str"/>
      <c r="DH149" s="37" t="str"/>
      <c r="DI149" s="37" t="str"/>
      <c r="DJ149" s="37" t="str"/>
      <c r="DK149" s="37" t="str"/>
      <c r="DL149" s="37" t="str"/>
      <c r="DM149" s="37" t="str"/>
      <c r="DN149" s="37" t="str"/>
      <c r="DO149" s="37" t="str"/>
      <c r="DP149" s="37" t="str"/>
      <c r="DQ149" s="37" t="str"/>
      <c r="DR149" s="37" t="str"/>
      <c r="DS149" s="37" t="str"/>
      <c r="DT149" s="37" t="str"/>
      <c r="DU149" s="37" t="str"/>
      <c r="DV149" s="37" t="str"/>
      <c r="DW149" s="37" t="str"/>
      <c r="DX149" s="37" t="str"/>
      <c r="DY149" s="37" t="str"/>
      <c r="DZ149" s="37" t="str"/>
      <c r="EA149" s="37" t="str"/>
      <c r="EB149" s="37" t="str"/>
      <c r="EC149" s="37" t="str"/>
      <c r="ED149" s="37" t="str"/>
      <c r="EE149" s="37" t="str"/>
      <c r="EF149" s="37" t="str"/>
      <c r="EG149" s="37" t="str"/>
      <c r="EH149" s="37" t="str"/>
      <c r="EI149" s="37" t="str"/>
      <c r="EJ149" s="37" t="str"/>
      <c r="EK149" s="37" t="str"/>
      <c r="EL149" s="37" t="str"/>
      <c r="EM149" s="37" t="str"/>
    </row>
    <row r="150">
      <c r="B150" s="37" t="str"/>
      <c r="C150" s="37" t="str"/>
      <c r="D150" s="37" t="str"/>
      <c r="E150" s="37" t="str"/>
      <c r="F150" s="37" t="str"/>
      <c r="G150" s="37" t="str"/>
      <c r="H150" s="37" t="str"/>
      <c r="I150" s="37" t="str"/>
      <c r="J150" s="37" t="str"/>
      <c r="K150" s="37" t="str"/>
      <c r="L150" s="37" t="str"/>
      <c r="M150" s="37" t="str"/>
      <c r="N150" s="37" t="str"/>
      <c r="O150" s="37" t="str"/>
      <c r="P150" s="37" t="str"/>
      <c r="Q150" s="37" t="str"/>
      <c r="R150" s="37" t="str"/>
      <c r="S150" s="37" t="str"/>
      <c r="T150" s="37" t="str"/>
      <c r="U150" s="37" t="str"/>
      <c r="V150" s="37" t="str"/>
      <c r="W150" s="37" t="str"/>
      <c r="X150" s="37" t="str"/>
      <c r="Y150" s="37" t="str"/>
      <c r="Z150" s="37" t="str"/>
      <c r="AA150" s="37" t="str"/>
      <c r="AB150" s="37" t="str"/>
      <c r="AC150" s="37" t="str"/>
      <c r="AD150" s="37" t="str"/>
      <c r="AE150" s="37" t="str"/>
      <c r="AF150" s="37" t="str"/>
      <c r="AG150" s="37" t="str"/>
      <c r="AH150" s="37" t="str"/>
      <c r="AI150" s="37" t="str"/>
      <c r="AJ150" s="37" t="str"/>
      <c r="AK150" s="37" t="str"/>
      <c r="AL150" s="37" t="str"/>
      <c r="AM150" s="37" t="str"/>
      <c r="AN150" s="37" t="str"/>
      <c r="AO150" s="37" t="str"/>
      <c r="AP150" s="37" t="str"/>
      <c r="AQ150" s="37" t="str"/>
      <c r="AR150" s="37" t="str"/>
      <c r="AS150" s="37" t="str"/>
      <c r="AT150" s="37" t="str"/>
      <c r="AU150" s="37" t="str"/>
      <c r="AV150" s="37" t="str"/>
      <c r="AW150" s="37" t="str"/>
      <c r="AX150" s="37" t="str"/>
      <c r="AY150" s="37" t="str"/>
      <c r="AZ150" s="37" t="str"/>
      <c r="BA150" s="37" t="str"/>
      <c r="BB150" s="37" t="str"/>
      <c r="BC150" s="37" t="str"/>
      <c r="BD150" s="37" t="str"/>
      <c r="BE150" s="37" t="str"/>
      <c r="BF150" s="37" t="str"/>
      <c r="BG150" s="37" t="str"/>
      <c r="BH150" s="37" t="str"/>
      <c r="BI150" s="37" t="str"/>
      <c r="BJ150" s="37" t="str"/>
      <c r="BK150" s="37" t="str"/>
      <c r="BL150" s="37" t="str"/>
      <c r="BM150" s="37" t="str"/>
      <c r="BN150" s="37" t="str"/>
      <c r="BO150" s="37" t="str"/>
      <c r="BP150" s="37" t="str"/>
      <c r="BQ150" s="37" t="str"/>
      <c r="BR150" s="37" t="str"/>
      <c r="BS150" s="37" t="str"/>
      <c r="BT150" s="37" t="str"/>
      <c r="BU150" s="37" t="str"/>
      <c r="BV150" s="37" t="str"/>
      <c r="BW150" s="37" t="str"/>
      <c r="BX150" s="37" t="str"/>
      <c r="BY150" s="37" t="str"/>
      <c r="BZ150" s="37" t="str"/>
      <c r="CA150" s="37" t="str"/>
      <c r="CB150" s="37" t="str"/>
      <c r="CC150" s="37" t="str"/>
      <c r="CD150" s="37" t="str"/>
      <c r="CE150" s="37" t="str"/>
      <c r="CF150" s="37" t="str"/>
      <c r="CG150" s="37" t="str"/>
      <c r="CH150" s="37" t="str"/>
      <c r="CI150" s="37" t="str"/>
      <c r="CJ150" s="37" t="str"/>
      <c r="CK150" s="37" t="str"/>
      <c r="CL150" s="37" t="str"/>
      <c r="CM150" s="37" t="str"/>
      <c r="CN150" s="37" t="str"/>
      <c r="CO150" s="37" t="str"/>
      <c r="CP150" s="37" t="str"/>
      <c r="CQ150" s="37" t="str"/>
      <c r="CR150" s="37" t="str"/>
      <c r="CS150" s="37" t="str"/>
      <c r="CT150" s="37" t="str"/>
      <c r="CU150" s="37" t="str"/>
      <c r="CV150" s="37" t="str"/>
      <c r="CW150" s="37" t="str"/>
      <c r="CX150" s="37" t="str"/>
      <c r="CY150" s="37" t="str"/>
      <c r="CZ150" s="37" t="str"/>
      <c r="DA150" s="37" t="str"/>
      <c r="DB150" s="37" t="str"/>
      <c r="DC150" s="37" t="str"/>
      <c r="DD150" s="37" t="str"/>
      <c r="DE150" s="37" t="str"/>
      <c r="DF150" s="37" t="str"/>
      <c r="DG150" s="37" t="str"/>
      <c r="DH150" s="37" t="str"/>
      <c r="DI150" s="37" t="str"/>
      <c r="DJ150" s="37" t="str"/>
      <c r="DK150" s="37" t="str"/>
      <c r="DL150" s="37" t="str"/>
      <c r="DM150" s="37" t="str"/>
      <c r="DN150" s="37" t="str"/>
      <c r="DO150" s="37" t="str"/>
      <c r="DP150" s="37" t="str"/>
      <c r="DQ150" s="37" t="str"/>
      <c r="DR150" s="37" t="str"/>
      <c r="DS150" s="37" t="str"/>
      <c r="DT150" s="37" t="str"/>
      <c r="DU150" s="37" t="str"/>
      <c r="DV150" s="37" t="str"/>
      <c r="DW150" s="37" t="str"/>
      <c r="DX150" s="37" t="str"/>
      <c r="DY150" s="37" t="str"/>
      <c r="DZ150" s="37" t="str"/>
      <c r="EA150" s="37" t="str"/>
      <c r="EB150" s="37" t="str"/>
      <c r="EC150" s="37" t="str"/>
      <c r="ED150" s="37" t="str"/>
      <c r="EE150" s="37" t="str"/>
      <c r="EF150" s="37" t="str"/>
      <c r="EG150" s="37" t="str"/>
      <c r="EH150" s="37" t="str"/>
      <c r="EI150" s="37" t="str"/>
      <c r="EJ150" s="37" t="str"/>
      <c r="EK150" s="37" t="str"/>
      <c r="EL150" s="37" t="str"/>
      <c r="EM150" s="37" t="str"/>
    </row>
    <row r="151">
      <c r="B151" s="37" t="str"/>
      <c r="C151" s="37" t="str"/>
      <c r="D151" s="37" t="str"/>
      <c r="E151" s="37" t="str"/>
      <c r="F151" s="37" t="str"/>
      <c r="G151" s="37" t="str"/>
      <c r="H151" s="37" t="str"/>
      <c r="I151" s="37" t="str"/>
      <c r="J151" s="37" t="str"/>
      <c r="K151" s="37" t="str"/>
      <c r="L151" s="37" t="str"/>
      <c r="M151" s="37" t="str"/>
      <c r="N151" s="37" t="str"/>
      <c r="O151" s="37" t="str"/>
      <c r="P151" s="37" t="str"/>
      <c r="Q151" s="37" t="str"/>
      <c r="R151" s="37" t="str"/>
      <c r="S151" s="37" t="str"/>
      <c r="T151" s="37" t="str"/>
      <c r="U151" s="37" t="str"/>
      <c r="V151" s="37" t="str"/>
      <c r="W151" s="37" t="str"/>
      <c r="X151" s="37" t="str"/>
      <c r="Y151" s="37" t="str"/>
      <c r="Z151" s="37" t="str"/>
      <c r="AA151" s="37" t="str"/>
      <c r="AB151" s="37" t="str"/>
      <c r="AC151" s="37" t="str"/>
      <c r="AD151" s="37" t="str"/>
      <c r="AE151" s="37" t="str"/>
      <c r="AF151" s="37" t="str"/>
      <c r="AG151" s="37" t="str"/>
      <c r="AH151" s="37" t="str"/>
      <c r="AI151" s="37" t="str"/>
      <c r="AJ151" s="37" t="str"/>
      <c r="AK151" s="37" t="str"/>
      <c r="AL151" s="37" t="str"/>
      <c r="AM151" s="37" t="str"/>
      <c r="AN151" s="37" t="str"/>
      <c r="AO151" s="37" t="str"/>
      <c r="AP151" s="37" t="str"/>
      <c r="AQ151" s="37" t="str"/>
      <c r="AR151" s="37" t="str"/>
      <c r="AS151" s="37" t="str"/>
      <c r="AT151" s="37" t="str"/>
      <c r="AU151" s="37" t="str"/>
      <c r="AV151" s="37" t="str"/>
      <c r="AW151" s="37" t="str"/>
      <c r="AX151" s="37" t="str"/>
      <c r="AY151" s="37" t="str"/>
      <c r="AZ151" s="37" t="str"/>
      <c r="BA151" s="37" t="str"/>
      <c r="BB151" s="37" t="str"/>
      <c r="BC151" s="37" t="str"/>
      <c r="BD151" s="37" t="str"/>
      <c r="BE151" s="37" t="str"/>
      <c r="BF151" s="37" t="str"/>
      <c r="BG151" s="37" t="str"/>
      <c r="BH151" s="37" t="str"/>
      <c r="BI151" s="37" t="str"/>
      <c r="BJ151" s="37" t="str"/>
      <c r="BK151" s="37" t="str"/>
      <c r="BL151" s="37" t="str"/>
      <c r="BM151" s="37" t="str"/>
      <c r="BN151" s="37" t="str"/>
      <c r="BO151" s="37" t="str"/>
      <c r="BP151" s="37" t="str"/>
      <c r="BQ151" s="37" t="str"/>
      <c r="BR151" s="37" t="str"/>
      <c r="BS151" s="37" t="str"/>
      <c r="BT151" s="37" t="str"/>
      <c r="BU151" s="37" t="str"/>
      <c r="BV151" s="37" t="str"/>
      <c r="BW151" s="37" t="str"/>
      <c r="BX151" s="37" t="str"/>
      <c r="BY151" s="37" t="str"/>
      <c r="BZ151" s="37" t="str"/>
      <c r="CA151" s="37" t="str"/>
      <c r="CB151" s="37" t="str"/>
      <c r="CC151" s="37" t="str"/>
      <c r="CD151" s="37" t="str"/>
      <c r="CE151" s="37" t="str"/>
      <c r="CF151" s="37" t="str"/>
      <c r="CG151" s="37" t="str"/>
      <c r="CH151" s="37" t="str"/>
      <c r="CI151" s="37" t="str"/>
      <c r="CJ151" s="37" t="str"/>
      <c r="CK151" s="37" t="str"/>
      <c r="CL151" s="37" t="str"/>
      <c r="CM151" s="37" t="str"/>
      <c r="CN151" s="37" t="str"/>
      <c r="CO151" s="37" t="str"/>
      <c r="CP151" s="37" t="str"/>
      <c r="CQ151" s="37" t="str"/>
      <c r="CR151" s="37" t="str"/>
      <c r="CS151" s="37" t="str"/>
      <c r="CT151" s="37" t="str"/>
      <c r="CU151" s="37" t="str"/>
      <c r="CV151" s="37" t="str"/>
      <c r="CW151" s="37" t="str"/>
      <c r="CX151" s="37" t="str"/>
      <c r="CY151" s="37" t="str"/>
      <c r="CZ151" s="37" t="str"/>
      <c r="DA151" s="37" t="str"/>
      <c r="DB151" s="37" t="str"/>
      <c r="DC151" s="37" t="str"/>
      <c r="DD151" s="37" t="str"/>
      <c r="DE151" s="37" t="str"/>
      <c r="DF151" s="37" t="str"/>
      <c r="DG151" s="37" t="str"/>
      <c r="DH151" s="37" t="str"/>
      <c r="DI151" s="37" t="str"/>
      <c r="DJ151" s="37" t="str"/>
      <c r="DK151" s="37" t="str"/>
      <c r="DL151" s="37" t="str"/>
      <c r="DM151" s="37" t="str"/>
      <c r="DN151" s="37" t="str"/>
      <c r="DO151" s="37" t="str"/>
      <c r="DP151" s="37" t="str"/>
      <c r="DQ151" s="37" t="str"/>
      <c r="DR151" s="37" t="str"/>
      <c r="DS151" s="37" t="str"/>
      <c r="DT151" s="37" t="str"/>
      <c r="DU151" s="37" t="str"/>
      <c r="DV151" s="37" t="str"/>
      <c r="DW151" s="37" t="str"/>
      <c r="DX151" s="37" t="str"/>
      <c r="DY151" s="37" t="str"/>
      <c r="DZ151" s="37" t="str"/>
      <c r="EA151" s="37" t="str"/>
      <c r="EB151" s="37" t="str"/>
      <c r="EC151" s="37" t="str"/>
      <c r="ED151" s="37" t="str"/>
      <c r="EE151" s="37" t="str"/>
      <c r="EF151" s="37" t="str"/>
      <c r="EG151" s="37" t="str"/>
      <c r="EH151" s="37" t="str"/>
      <c r="EI151" s="37" t="str"/>
      <c r="EJ151" s="37" t="str"/>
      <c r="EK151" s="37" t="str"/>
      <c r="EL151" s="37" t="str"/>
      <c r="EM151" s="37" t="str"/>
    </row>
    <row r="152">
      <c r="B152" s="37" t="str"/>
      <c r="C152" s="37" t="str"/>
      <c r="D152" s="37" t="str"/>
      <c r="E152" s="37" t="str"/>
      <c r="F152" s="37" t="str"/>
      <c r="G152" s="37" t="str"/>
      <c r="H152" s="37" t="str"/>
      <c r="I152" s="37" t="str"/>
      <c r="J152" s="37" t="str"/>
      <c r="K152" s="37" t="str"/>
      <c r="L152" s="37" t="str"/>
      <c r="M152" s="37" t="str"/>
      <c r="N152" s="37" t="str"/>
      <c r="O152" s="37" t="str"/>
      <c r="P152" s="37" t="str"/>
      <c r="Q152" s="37" t="str"/>
      <c r="R152" s="37" t="str"/>
      <c r="S152" s="37" t="str"/>
      <c r="T152" s="37" t="str"/>
      <c r="U152" s="37" t="str"/>
      <c r="V152" s="37" t="str"/>
      <c r="W152" s="37" t="str"/>
      <c r="X152" s="37" t="str"/>
      <c r="Y152" s="37" t="str"/>
      <c r="Z152" s="37" t="str"/>
      <c r="AA152" s="37" t="str"/>
      <c r="AB152" s="37" t="str"/>
      <c r="AC152" s="37" t="str"/>
      <c r="AD152" s="37" t="str"/>
      <c r="AE152" s="37" t="str"/>
      <c r="AF152" s="37" t="str"/>
      <c r="AG152" s="37" t="str"/>
      <c r="AH152" s="37" t="str"/>
      <c r="AI152" s="37" t="str"/>
      <c r="AJ152" s="37" t="str"/>
      <c r="AK152" s="37" t="str"/>
      <c r="AL152" s="37" t="str"/>
      <c r="AM152" s="37" t="str"/>
      <c r="AN152" s="37" t="str"/>
      <c r="AO152" s="37" t="str"/>
      <c r="AP152" s="37" t="str"/>
      <c r="AQ152" s="37" t="str"/>
      <c r="AR152" s="37" t="str"/>
      <c r="AS152" s="37" t="str"/>
      <c r="AT152" s="37" t="str"/>
      <c r="AU152" s="37" t="str"/>
      <c r="AV152" s="37" t="str"/>
      <c r="AW152" s="37" t="str"/>
      <c r="AX152" s="37" t="str"/>
      <c r="AY152" s="37" t="str"/>
      <c r="AZ152" s="37" t="str"/>
      <c r="BA152" s="37" t="str"/>
      <c r="BB152" s="37" t="str"/>
      <c r="BC152" s="37" t="str"/>
      <c r="BD152" s="37" t="str"/>
      <c r="BE152" s="37" t="str"/>
      <c r="BF152" s="37" t="str"/>
      <c r="BG152" s="37" t="str"/>
      <c r="BH152" s="37" t="str"/>
      <c r="BI152" s="37" t="str"/>
      <c r="BJ152" s="37" t="str"/>
      <c r="BK152" s="37" t="str"/>
      <c r="BL152" s="37" t="str"/>
      <c r="BM152" s="37" t="str"/>
      <c r="BN152" s="37" t="str"/>
      <c r="BO152" s="37" t="str"/>
      <c r="BP152" s="37" t="str"/>
      <c r="BQ152" s="37" t="str"/>
      <c r="BR152" s="37" t="str"/>
      <c r="BS152" s="37" t="str"/>
      <c r="BT152" s="37" t="str"/>
      <c r="BU152" s="37" t="str"/>
      <c r="BV152" s="37" t="str"/>
      <c r="BW152" s="37" t="str"/>
      <c r="BX152" s="37" t="str"/>
      <c r="BY152" s="37" t="str"/>
      <c r="BZ152" s="37" t="str"/>
      <c r="CA152" s="37" t="str"/>
      <c r="CB152" s="37" t="str"/>
      <c r="CC152" s="37" t="str"/>
      <c r="CD152" s="37" t="str"/>
      <c r="CE152" s="37" t="str"/>
      <c r="CF152" s="37" t="str"/>
      <c r="CG152" s="37" t="str"/>
      <c r="CH152" s="37" t="str"/>
      <c r="CI152" s="37" t="str"/>
      <c r="CJ152" s="37" t="str"/>
      <c r="CK152" s="37" t="str"/>
      <c r="CL152" s="37" t="str"/>
      <c r="CM152" s="37" t="str"/>
      <c r="CN152" s="37" t="str"/>
      <c r="CO152" s="37" t="str"/>
      <c r="CP152" s="37" t="str"/>
      <c r="CQ152" s="37" t="str"/>
      <c r="CR152" s="37" t="str"/>
      <c r="CS152" s="37" t="str"/>
      <c r="CT152" s="37" t="str"/>
      <c r="CU152" s="37" t="str"/>
      <c r="CV152" s="37" t="str"/>
      <c r="CW152" s="37" t="str"/>
      <c r="CX152" s="37" t="str"/>
      <c r="CY152" s="37" t="str"/>
      <c r="CZ152" s="37" t="str"/>
      <c r="DA152" s="37" t="str"/>
      <c r="DB152" s="37" t="str"/>
      <c r="DC152" s="37" t="str"/>
      <c r="DD152" s="37" t="str"/>
      <c r="DE152" s="37" t="str"/>
      <c r="DF152" s="37" t="str"/>
      <c r="DG152" s="37" t="str"/>
      <c r="DH152" s="37" t="str"/>
      <c r="DI152" s="37" t="str"/>
      <c r="DJ152" s="37" t="str"/>
      <c r="DK152" s="37" t="str"/>
      <c r="DL152" s="37" t="str"/>
      <c r="DM152" s="37" t="str"/>
      <c r="DN152" s="37" t="str"/>
      <c r="DO152" s="37" t="str"/>
      <c r="DP152" s="37" t="str"/>
      <c r="DQ152" s="37" t="str"/>
      <c r="DR152" s="37" t="str"/>
      <c r="DS152" s="37" t="str"/>
      <c r="DT152" s="37" t="str"/>
      <c r="DU152" s="37" t="str"/>
      <c r="DV152" s="37" t="str"/>
      <c r="DW152" s="37" t="str"/>
      <c r="DX152" s="37" t="str"/>
      <c r="DY152" s="37" t="str"/>
      <c r="DZ152" s="37" t="str"/>
      <c r="EA152" s="37" t="str"/>
      <c r="EB152" s="37" t="str"/>
      <c r="EC152" s="37" t="str"/>
      <c r="ED152" s="37" t="str"/>
      <c r="EE152" s="37" t="str"/>
      <c r="EF152" s="37" t="str"/>
      <c r="EG152" s="37" t="str"/>
      <c r="EH152" s="37" t="str"/>
      <c r="EI152" s="37" t="str"/>
      <c r="EJ152" s="37" t="str"/>
      <c r="EK152" s="37" t="str"/>
      <c r="EL152" s="37" t="str"/>
      <c r="EM152" s="37" t="str"/>
    </row>
    <row r="153">
      <c r="B153" s="37" t="str"/>
      <c r="C153" s="37" t="str"/>
      <c r="D153" s="37" t="str"/>
      <c r="E153" s="37" t="str"/>
      <c r="F153" s="37" t="str"/>
      <c r="G153" s="37" t="str"/>
      <c r="H153" s="37" t="str"/>
      <c r="I153" s="37" t="str"/>
      <c r="J153" s="37" t="str"/>
      <c r="K153" s="37" t="str"/>
      <c r="L153" s="37" t="str"/>
      <c r="M153" s="37" t="str"/>
      <c r="N153" s="37" t="str"/>
      <c r="O153" s="37" t="str"/>
      <c r="P153" s="37" t="str"/>
      <c r="Q153" s="37" t="str"/>
      <c r="R153" s="37" t="str"/>
      <c r="S153" s="37" t="str"/>
      <c r="T153" s="37" t="str"/>
      <c r="U153" s="37" t="str"/>
      <c r="V153" s="37" t="str"/>
      <c r="W153" s="37" t="str"/>
      <c r="X153" s="37" t="str"/>
      <c r="Y153" s="37" t="str"/>
      <c r="Z153" s="37" t="str"/>
      <c r="AA153" s="37" t="str"/>
      <c r="AB153" s="37" t="str"/>
      <c r="AC153" s="37" t="str"/>
      <c r="AD153" s="37" t="str"/>
      <c r="AE153" s="37" t="str"/>
      <c r="AF153" s="37" t="str"/>
      <c r="AG153" s="37" t="str"/>
      <c r="AH153" s="37" t="str"/>
      <c r="AI153" s="37" t="str"/>
      <c r="AJ153" s="37" t="str"/>
      <c r="AK153" s="37" t="str"/>
      <c r="AL153" s="37" t="str"/>
      <c r="AM153" s="37" t="str"/>
      <c r="AN153" s="37" t="str"/>
      <c r="AO153" s="37" t="str"/>
      <c r="AP153" s="37" t="str"/>
      <c r="AQ153" s="37" t="str"/>
      <c r="AR153" s="37" t="str"/>
      <c r="AS153" s="37" t="str"/>
      <c r="AT153" s="37" t="str"/>
      <c r="AU153" s="37" t="str"/>
      <c r="AV153" s="37" t="str"/>
      <c r="AW153" s="37" t="str"/>
      <c r="AX153" s="37" t="str"/>
      <c r="AY153" s="37" t="str"/>
      <c r="AZ153" s="37" t="str"/>
      <c r="BA153" s="37" t="str"/>
      <c r="BB153" s="37" t="str"/>
      <c r="BC153" s="37" t="str"/>
      <c r="BD153" s="37" t="str"/>
      <c r="BE153" s="37" t="str"/>
      <c r="BF153" s="37" t="str"/>
      <c r="BG153" s="37" t="str"/>
      <c r="BH153" s="37" t="str"/>
      <c r="BI153" s="37" t="str"/>
      <c r="BJ153" s="37" t="str"/>
      <c r="BK153" s="37" t="str"/>
      <c r="BL153" s="37" t="str"/>
      <c r="BM153" s="37" t="str"/>
      <c r="BN153" s="37" t="str"/>
      <c r="BO153" s="37" t="str"/>
      <c r="BP153" s="37" t="str"/>
      <c r="BQ153" s="37" t="str"/>
      <c r="BR153" s="37" t="str"/>
      <c r="BS153" s="37" t="str"/>
      <c r="BT153" s="37" t="str"/>
      <c r="BU153" s="37" t="str"/>
      <c r="BV153" s="37" t="str"/>
      <c r="BW153" s="37" t="str"/>
      <c r="BX153" s="37" t="str"/>
      <c r="BY153" s="37" t="str"/>
      <c r="BZ153" s="37" t="str"/>
      <c r="CA153" s="37" t="str"/>
      <c r="CB153" s="37" t="str"/>
      <c r="CC153" s="37" t="str"/>
      <c r="CD153" s="37" t="str"/>
      <c r="CE153" s="37" t="str"/>
      <c r="CF153" s="37" t="str"/>
      <c r="CG153" s="37" t="str"/>
      <c r="CH153" s="37" t="str"/>
      <c r="CI153" s="37" t="str"/>
      <c r="CJ153" s="37" t="str"/>
      <c r="CK153" s="37" t="str"/>
      <c r="CL153" s="37" t="str"/>
      <c r="CM153" s="37" t="str"/>
      <c r="CN153" s="37" t="str"/>
      <c r="CO153" s="37" t="str"/>
      <c r="CP153" s="37" t="str"/>
      <c r="CQ153" s="37" t="str"/>
      <c r="CR153" s="37" t="str"/>
      <c r="CS153" s="37" t="str"/>
      <c r="CT153" s="37" t="str"/>
      <c r="CU153" s="37" t="str"/>
      <c r="CV153" s="37" t="str"/>
      <c r="CW153" s="37" t="str"/>
      <c r="CX153" s="37" t="str"/>
      <c r="CY153" s="37" t="str"/>
      <c r="CZ153" s="37" t="str"/>
      <c r="DA153" s="37" t="str"/>
      <c r="DB153" s="37" t="str"/>
      <c r="DC153" s="37" t="str"/>
      <c r="DD153" s="37" t="str"/>
      <c r="DE153" s="37" t="str"/>
      <c r="DF153" s="37" t="str"/>
      <c r="DG153" s="37" t="str"/>
      <c r="DH153" s="37" t="str"/>
      <c r="DI153" s="37" t="str"/>
      <c r="DJ153" s="37" t="str"/>
      <c r="DK153" s="37" t="str"/>
      <c r="DL153" s="37" t="str"/>
      <c r="DM153" s="37" t="str"/>
      <c r="DN153" s="37" t="str"/>
      <c r="DO153" s="37" t="str"/>
      <c r="DP153" s="37" t="str"/>
      <c r="DQ153" s="37" t="str"/>
      <c r="DR153" s="37" t="str"/>
      <c r="DS153" s="37" t="str"/>
      <c r="DT153" s="37" t="str"/>
      <c r="DU153" s="37" t="str"/>
      <c r="DV153" s="37" t="str"/>
      <c r="DW153" s="37" t="str"/>
      <c r="DX153" s="37" t="str"/>
      <c r="DY153" s="37" t="str"/>
      <c r="DZ153" s="37" t="str"/>
      <c r="EA153" s="37" t="str"/>
      <c r="EB153" s="37" t="str"/>
      <c r="EC153" s="37" t="str"/>
      <c r="ED153" s="37" t="str"/>
      <c r="EE153" s="37" t="str"/>
      <c r="EF153" s="37" t="str"/>
      <c r="EG153" s="37" t="str"/>
      <c r="EH153" s="37" t="str"/>
      <c r="EI153" s="37" t="str"/>
      <c r="EJ153" s="37" t="str"/>
      <c r="EK153" s="37" t="str"/>
      <c r="EL153" s="37" t="str"/>
      <c r="EM153" s="37" t="str"/>
    </row>
    <row r="154">
      <c r="B154" s="37" t="str"/>
      <c r="C154" s="37" t="str"/>
      <c r="D154" s="37" t="str"/>
      <c r="E154" s="37" t="str"/>
      <c r="F154" s="37" t="str"/>
      <c r="G154" s="37" t="str"/>
      <c r="H154" s="37" t="str"/>
      <c r="I154" s="37" t="str"/>
      <c r="J154" s="37" t="str"/>
      <c r="K154" s="37" t="str"/>
      <c r="L154" s="37" t="str"/>
      <c r="M154" s="37" t="str"/>
      <c r="N154" s="37" t="str"/>
      <c r="O154" s="37" t="str"/>
      <c r="P154" s="37" t="str"/>
      <c r="Q154" s="37" t="str"/>
      <c r="R154" s="37" t="str"/>
      <c r="S154" s="37" t="str"/>
      <c r="T154" s="37" t="str"/>
      <c r="U154" s="37" t="str"/>
      <c r="V154" s="37" t="str"/>
      <c r="W154" s="37" t="str"/>
      <c r="X154" s="37" t="str"/>
      <c r="Y154" s="37" t="str"/>
      <c r="Z154" s="37" t="str"/>
      <c r="AA154" s="37" t="str"/>
      <c r="AB154" s="37" t="str"/>
      <c r="AC154" s="37" t="str"/>
      <c r="AD154" s="37" t="str"/>
      <c r="AE154" s="37" t="str"/>
      <c r="AF154" s="37" t="str"/>
      <c r="AG154" s="37" t="str"/>
      <c r="AH154" s="37" t="str"/>
      <c r="AI154" s="37" t="str"/>
      <c r="AJ154" s="37" t="str"/>
      <c r="AK154" s="37" t="str"/>
      <c r="AL154" s="37" t="str"/>
      <c r="AM154" s="37" t="str"/>
      <c r="AN154" s="37" t="str"/>
      <c r="AO154" s="37" t="str"/>
      <c r="AP154" s="37" t="str"/>
      <c r="AQ154" s="37" t="str"/>
      <c r="AR154" s="37" t="str"/>
      <c r="AS154" s="37" t="str"/>
      <c r="AT154" s="37" t="str"/>
      <c r="AU154" s="37" t="str"/>
      <c r="AV154" s="37" t="str"/>
      <c r="AW154" s="37" t="str"/>
      <c r="AX154" s="37" t="str"/>
      <c r="AY154" s="37" t="str"/>
      <c r="AZ154" s="37" t="str"/>
      <c r="BA154" s="37" t="str"/>
      <c r="BB154" s="37" t="str"/>
      <c r="BC154" s="37" t="str"/>
      <c r="BD154" s="37" t="str"/>
      <c r="BE154" s="37" t="str"/>
      <c r="BF154" s="37" t="str"/>
      <c r="BG154" s="37" t="str"/>
      <c r="BH154" s="37" t="str"/>
      <c r="BI154" s="37" t="str"/>
      <c r="BJ154" s="37" t="str"/>
      <c r="BK154" s="37" t="str"/>
      <c r="BL154" s="37" t="str"/>
      <c r="BM154" s="37" t="str"/>
      <c r="BN154" s="37" t="str"/>
      <c r="BO154" s="37" t="str"/>
      <c r="BP154" s="37" t="str"/>
      <c r="BQ154" s="37" t="str"/>
      <c r="BR154" s="37" t="str"/>
      <c r="BS154" s="37" t="str"/>
      <c r="BT154" s="37" t="str"/>
      <c r="BU154" s="37" t="str"/>
      <c r="BV154" s="37" t="str"/>
      <c r="BW154" s="37" t="str"/>
      <c r="BX154" s="37" t="str"/>
      <c r="BY154" s="37" t="str"/>
      <c r="BZ154" s="37" t="str"/>
      <c r="CA154" s="37" t="str"/>
      <c r="CB154" s="37" t="str"/>
      <c r="CC154" s="37" t="str"/>
      <c r="CD154" s="37" t="str"/>
      <c r="CE154" s="37" t="str"/>
      <c r="CF154" s="37" t="str"/>
      <c r="CG154" s="37" t="str"/>
      <c r="CH154" s="37" t="str"/>
      <c r="CI154" s="37" t="str"/>
      <c r="CJ154" s="37" t="str"/>
      <c r="CK154" s="37" t="str"/>
      <c r="CL154" s="37" t="str"/>
      <c r="CM154" s="37" t="str"/>
      <c r="CN154" s="37" t="str"/>
      <c r="CO154" s="37" t="str"/>
      <c r="CP154" s="37" t="str"/>
      <c r="CQ154" s="37" t="str"/>
      <c r="CR154" s="37" t="str"/>
      <c r="CS154" s="37" t="str"/>
      <c r="CT154" s="37" t="str"/>
      <c r="CU154" s="37" t="str"/>
      <c r="CV154" s="37" t="str"/>
      <c r="CW154" s="37" t="str"/>
      <c r="CX154" s="37" t="str"/>
      <c r="CY154" s="37" t="str"/>
      <c r="CZ154" s="37" t="str"/>
      <c r="DA154" s="37" t="str"/>
      <c r="DB154" s="37" t="str"/>
      <c r="DC154" s="37" t="str"/>
      <c r="DD154" s="37" t="str"/>
      <c r="DE154" s="37" t="str"/>
      <c r="DF154" s="37" t="str"/>
      <c r="DG154" s="37" t="str"/>
      <c r="DH154" s="37" t="str"/>
      <c r="DI154" s="37" t="str"/>
      <c r="DJ154" s="37" t="str"/>
      <c r="DK154" s="37" t="str"/>
      <c r="DL154" s="37" t="str"/>
      <c r="DM154" s="37" t="str"/>
      <c r="DN154" s="37" t="str"/>
      <c r="DO154" s="37" t="str"/>
      <c r="DP154" s="37" t="str"/>
      <c r="DQ154" s="37" t="str"/>
      <c r="DR154" s="37" t="str"/>
      <c r="DS154" s="37" t="str"/>
      <c r="DT154" s="37" t="str"/>
      <c r="DU154" s="37" t="str"/>
      <c r="DV154" s="37" t="str"/>
      <c r="DW154" s="37" t="str"/>
      <c r="DX154" s="37" t="str"/>
      <c r="DY154" s="37" t="str"/>
      <c r="DZ154" s="37" t="str"/>
      <c r="EA154" s="37" t="str"/>
      <c r="EB154" s="37" t="str"/>
      <c r="EC154" s="37" t="str"/>
      <c r="ED154" s="37" t="str"/>
      <c r="EE154" s="37" t="str"/>
      <c r="EF154" s="37" t="str"/>
      <c r="EG154" s="37" t="str"/>
      <c r="EH154" s="37" t="str"/>
      <c r="EI154" s="37" t="str"/>
      <c r="EJ154" s="37" t="str"/>
      <c r="EK154" s="37" t="str"/>
      <c r="EL154" s="37" t="str"/>
      <c r="EM154" s="37" t="str"/>
    </row>
    <row r="155">
      <c r="B155" s="37" t="str"/>
      <c r="C155" s="37" t="str"/>
      <c r="D155" s="37" t="str"/>
      <c r="E155" s="37" t="str"/>
      <c r="F155" s="37" t="str"/>
      <c r="G155" s="37" t="str"/>
      <c r="H155" s="37" t="str"/>
      <c r="I155" s="37" t="str"/>
      <c r="J155" s="37" t="str"/>
      <c r="K155" s="37" t="str"/>
      <c r="L155" s="37" t="str"/>
      <c r="M155" s="37" t="str"/>
      <c r="N155" s="37" t="str"/>
      <c r="O155" s="37" t="str"/>
      <c r="P155" s="37" t="str"/>
      <c r="Q155" s="37" t="str"/>
      <c r="R155" s="37" t="str"/>
      <c r="S155" s="37" t="str"/>
      <c r="T155" s="37" t="str"/>
      <c r="U155" s="37" t="str"/>
      <c r="V155" s="37" t="str"/>
      <c r="W155" s="37" t="str"/>
      <c r="X155" s="37" t="str"/>
      <c r="Y155" s="37" t="str"/>
      <c r="Z155" s="37" t="str"/>
      <c r="AA155" s="37" t="str"/>
      <c r="AB155" s="37" t="str"/>
      <c r="AC155" s="37" t="str"/>
      <c r="AD155" s="37" t="str"/>
      <c r="AE155" s="37" t="str"/>
      <c r="AF155" s="37" t="str"/>
      <c r="AG155" s="37" t="str"/>
      <c r="AH155" s="37" t="str"/>
      <c r="AI155" s="37" t="str"/>
      <c r="AJ155" s="37" t="str"/>
      <c r="AK155" s="37" t="str"/>
      <c r="AL155" s="37" t="str"/>
      <c r="AM155" s="37" t="str"/>
      <c r="AN155" s="37" t="str"/>
      <c r="AO155" s="37" t="str"/>
      <c r="AP155" s="37" t="str"/>
      <c r="AQ155" s="37" t="str"/>
      <c r="AR155" s="37" t="str"/>
      <c r="AS155" s="37" t="str"/>
      <c r="AT155" s="37" t="str"/>
      <c r="AU155" s="37" t="str"/>
      <c r="AV155" s="37" t="str"/>
      <c r="AW155" s="37" t="str"/>
      <c r="AX155" s="37" t="str"/>
      <c r="AY155" s="37" t="str"/>
      <c r="AZ155" s="37" t="str"/>
      <c r="BA155" s="37" t="str"/>
      <c r="BB155" s="37" t="str"/>
      <c r="BC155" s="37" t="str"/>
      <c r="BD155" s="37" t="str"/>
      <c r="BE155" s="37" t="str"/>
      <c r="BF155" s="37" t="str"/>
      <c r="BG155" s="37" t="str"/>
      <c r="BH155" s="37" t="str"/>
      <c r="BI155" s="37" t="str"/>
      <c r="BJ155" s="37" t="str"/>
      <c r="BK155" s="37" t="str"/>
      <c r="BL155" s="37" t="str"/>
      <c r="BM155" s="37" t="str"/>
      <c r="BN155" s="37" t="str"/>
      <c r="BO155" s="37" t="str"/>
      <c r="BP155" s="37" t="str"/>
      <c r="BQ155" s="37" t="str"/>
      <c r="BR155" s="37" t="str"/>
      <c r="BS155" s="37" t="str"/>
      <c r="BT155" s="37" t="str"/>
      <c r="BU155" s="37" t="str"/>
      <c r="BV155" s="37" t="str"/>
      <c r="BW155" s="37" t="str"/>
      <c r="BX155" s="37" t="str"/>
      <c r="BY155" s="37" t="str"/>
      <c r="BZ155" s="37" t="str"/>
      <c r="CA155" s="37" t="str"/>
      <c r="CB155" s="37" t="str"/>
      <c r="CC155" s="37" t="str"/>
      <c r="CD155" s="37" t="str"/>
      <c r="CE155" s="37" t="str"/>
      <c r="CF155" s="37" t="str"/>
      <c r="CG155" s="37" t="str"/>
      <c r="CH155" s="37" t="str"/>
      <c r="CI155" s="37" t="str"/>
      <c r="CJ155" s="37" t="str"/>
      <c r="CK155" s="37" t="str"/>
      <c r="CL155" s="37" t="str"/>
      <c r="CM155" s="37" t="str"/>
      <c r="CN155" s="37" t="str"/>
      <c r="CO155" s="37" t="str"/>
      <c r="CP155" s="37" t="str"/>
      <c r="CQ155" s="37" t="str"/>
      <c r="CR155" s="37" t="str"/>
      <c r="CS155" s="37" t="str"/>
      <c r="CT155" s="37" t="str"/>
      <c r="CU155" s="37" t="str"/>
      <c r="CV155" s="37" t="str"/>
      <c r="CW155" s="37" t="str"/>
      <c r="CX155" s="37" t="str"/>
      <c r="CY155" s="37" t="str"/>
      <c r="CZ155" s="37" t="str"/>
      <c r="DA155" s="37" t="str"/>
      <c r="DB155" s="37" t="str"/>
      <c r="DC155" s="37" t="str"/>
      <c r="DD155" s="37" t="str"/>
      <c r="DE155" s="37" t="str"/>
      <c r="DF155" s="37" t="str"/>
      <c r="DG155" s="37" t="str"/>
      <c r="DH155" s="37" t="str"/>
      <c r="DI155" s="37" t="str"/>
      <c r="DJ155" s="37" t="str"/>
      <c r="DK155" s="37" t="str"/>
      <c r="DL155" s="37" t="str"/>
      <c r="DM155" s="37" t="str"/>
      <c r="DN155" s="37" t="str"/>
      <c r="DO155" s="37" t="str"/>
      <c r="DP155" s="37" t="str"/>
      <c r="DQ155" s="37" t="str"/>
      <c r="DR155" s="37" t="str"/>
      <c r="DS155" s="37" t="str"/>
      <c r="DT155" s="37" t="str"/>
      <c r="DU155" s="37" t="str"/>
      <c r="DV155" s="37" t="str"/>
      <c r="DW155" s="37" t="str"/>
      <c r="DX155" s="37" t="str"/>
      <c r="DY155" s="37" t="str"/>
      <c r="DZ155" s="37" t="str"/>
      <c r="EA155" s="37" t="str"/>
      <c r="EB155" s="37" t="str"/>
      <c r="EC155" s="37" t="str"/>
      <c r="ED155" s="37" t="str"/>
      <c r="EE155" s="37" t="str"/>
      <c r="EF155" s="37" t="str"/>
      <c r="EG155" s="37" t="str"/>
      <c r="EH155" s="37" t="str"/>
      <c r="EI155" s="37" t="str"/>
      <c r="EJ155" s="37" t="str"/>
      <c r="EK155" s="37" t="str"/>
      <c r="EL155" s="37" t="str"/>
      <c r="EM155" s="37" t="str"/>
    </row>
    <row r="156">
      <c r="B156" s="37" t="str"/>
      <c r="C156" s="37" t="str"/>
      <c r="D156" s="37" t="str"/>
      <c r="E156" s="37" t="str"/>
      <c r="F156" s="37" t="str"/>
      <c r="G156" s="37" t="str"/>
      <c r="H156" s="37" t="str"/>
      <c r="I156" s="37" t="str"/>
      <c r="J156" s="37" t="str"/>
      <c r="K156" s="37" t="str"/>
      <c r="L156" s="37" t="str"/>
      <c r="M156" s="37" t="str"/>
      <c r="N156" s="37" t="str"/>
      <c r="O156" s="37" t="str"/>
      <c r="P156" s="37" t="str"/>
      <c r="Q156" s="37" t="str"/>
      <c r="R156" s="37" t="str"/>
      <c r="S156" s="37" t="str"/>
      <c r="T156" s="37" t="str"/>
      <c r="U156" s="37" t="str"/>
      <c r="V156" s="37" t="str"/>
      <c r="W156" s="37" t="str"/>
      <c r="X156" s="37" t="str"/>
      <c r="Y156" s="37" t="str"/>
      <c r="Z156" s="37" t="str"/>
      <c r="AA156" s="37" t="str"/>
      <c r="AB156" s="37" t="str"/>
      <c r="AC156" s="37" t="str"/>
      <c r="AD156" s="37" t="str"/>
      <c r="AE156" s="37" t="str"/>
      <c r="AF156" s="37" t="str"/>
      <c r="AG156" s="37" t="str"/>
      <c r="AH156" s="37" t="str"/>
      <c r="AI156" s="37" t="str"/>
      <c r="AJ156" s="37" t="str"/>
      <c r="AK156" s="37" t="str"/>
      <c r="AL156" s="37" t="str"/>
      <c r="AM156" s="37" t="str"/>
      <c r="AN156" s="37" t="str"/>
      <c r="AO156" s="37" t="str"/>
      <c r="AP156" s="37" t="str"/>
      <c r="AQ156" s="37" t="str"/>
      <c r="AR156" s="37" t="str"/>
      <c r="AS156" s="37" t="str"/>
      <c r="AT156" s="37" t="str"/>
      <c r="AU156" s="37" t="str"/>
      <c r="AV156" s="37" t="str"/>
      <c r="AW156" s="37" t="str"/>
      <c r="AX156" s="37" t="str"/>
      <c r="AY156" s="37" t="str"/>
      <c r="AZ156" s="37" t="str"/>
      <c r="BA156" s="37" t="str"/>
      <c r="BB156" s="37" t="str"/>
      <c r="BC156" s="37" t="str"/>
      <c r="BD156" s="37" t="str"/>
      <c r="BE156" s="37" t="str"/>
      <c r="BF156" s="37" t="str"/>
      <c r="BG156" s="37" t="str"/>
      <c r="BH156" s="37" t="str"/>
      <c r="BI156" s="37" t="str"/>
      <c r="BJ156" s="37" t="str"/>
      <c r="BK156" s="37" t="str"/>
      <c r="BL156" s="37" t="str"/>
      <c r="BM156" s="37" t="str"/>
      <c r="BN156" s="37" t="str"/>
      <c r="BO156" s="37" t="str"/>
      <c r="BP156" s="37" t="str"/>
      <c r="BQ156" s="37" t="str"/>
      <c r="BR156" s="37" t="str"/>
      <c r="BS156" s="37" t="str"/>
      <c r="BT156" s="37" t="str"/>
      <c r="BU156" s="37" t="str"/>
      <c r="BV156" s="37" t="str"/>
      <c r="BW156" s="37" t="str"/>
      <c r="BX156" s="37" t="str"/>
      <c r="BY156" s="37" t="str"/>
      <c r="BZ156" s="37" t="str"/>
      <c r="CA156" s="37" t="str"/>
      <c r="CB156" s="37" t="str"/>
      <c r="CC156" s="37" t="str"/>
      <c r="CD156" s="37" t="str"/>
      <c r="CE156" s="37" t="str"/>
      <c r="CF156" s="37" t="str"/>
      <c r="CG156" s="37" t="str"/>
      <c r="CH156" s="37" t="str"/>
      <c r="CI156" s="37" t="str"/>
      <c r="CJ156" s="37" t="str"/>
      <c r="CK156" s="37" t="str"/>
      <c r="CL156" s="37" t="str"/>
      <c r="CM156" s="37" t="str"/>
      <c r="CN156" s="37" t="str"/>
      <c r="CO156" s="37" t="str"/>
      <c r="CP156" s="37" t="str"/>
      <c r="CQ156" s="37" t="str"/>
      <c r="CR156" s="37" t="str"/>
      <c r="CS156" s="37" t="str"/>
      <c r="CT156" s="37" t="str"/>
      <c r="CU156" s="37" t="str"/>
      <c r="CV156" s="37" t="str"/>
      <c r="CW156" s="37" t="str"/>
      <c r="CX156" s="37" t="str"/>
      <c r="CY156" s="37" t="str"/>
      <c r="CZ156" s="37" t="str"/>
      <c r="DA156" s="37" t="str"/>
      <c r="DB156" s="37" t="str"/>
      <c r="DC156" s="37" t="str"/>
      <c r="DD156" s="37" t="str"/>
      <c r="DE156" s="37" t="str"/>
      <c r="DF156" s="37" t="str"/>
      <c r="DG156" s="37" t="str"/>
      <c r="DH156" s="37" t="str"/>
      <c r="DI156" s="37" t="str"/>
      <c r="DJ156" s="37" t="str"/>
      <c r="DK156" s="37" t="str"/>
      <c r="DL156" s="37" t="str"/>
      <c r="DM156" s="37" t="str"/>
      <c r="DN156" s="37" t="str"/>
      <c r="DO156" s="37" t="str"/>
      <c r="DP156" s="37" t="str"/>
      <c r="DQ156" s="37" t="str"/>
      <c r="DR156" s="37" t="str"/>
      <c r="DS156" s="37" t="str"/>
      <c r="DT156" s="37" t="str"/>
      <c r="DU156" s="37" t="str"/>
      <c r="DV156" s="37" t="str"/>
      <c r="DW156" s="37" t="str"/>
      <c r="DX156" s="37" t="str"/>
      <c r="DY156" s="37" t="str"/>
      <c r="DZ156" s="37" t="str"/>
      <c r="EA156" s="37" t="str"/>
      <c r="EB156" s="37" t="str"/>
      <c r="EC156" s="37" t="str"/>
      <c r="ED156" s="37" t="str"/>
      <c r="EE156" s="37" t="str"/>
      <c r="EF156" s="37" t="str"/>
      <c r="EG156" s="37" t="str"/>
      <c r="EH156" s="37" t="str"/>
      <c r="EI156" s="37" t="str"/>
      <c r="EJ156" s="37" t="str"/>
      <c r="EK156" s="37" t="str"/>
      <c r="EL156" s="37" t="str"/>
      <c r="EM156" s="37" t="str"/>
    </row>
    <row r="157">
      <c r="B157" s="37" t="str"/>
      <c r="C157" s="37" t="str"/>
      <c r="D157" s="37" t="str"/>
      <c r="E157" s="37" t="str"/>
      <c r="F157" s="37" t="str"/>
      <c r="G157" s="37" t="str"/>
      <c r="H157" s="37" t="str"/>
      <c r="I157" s="37" t="str"/>
      <c r="J157" s="37" t="str"/>
      <c r="K157" s="37" t="str"/>
      <c r="L157" s="37" t="str"/>
      <c r="M157" s="37" t="str"/>
      <c r="N157" s="37" t="str"/>
      <c r="O157" s="37" t="str"/>
      <c r="P157" s="37" t="str"/>
      <c r="Q157" s="37" t="str"/>
      <c r="R157" s="37" t="str"/>
      <c r="S157" s="37" t="str"/>
      <c r="T157" s="37" t="str"/>
      <c r="U157" s="37" t="str"/>
      <c r="V157" s="37" t="str"/>
      <c r="W157" s="37" t="str"/>
      <c r="X157" s="37" t="str"/>
      <c r="Y157" s="37" t="str"/>
      <c r="Z157" s="37" t="str"/>
      <c r="AA157" s="37" t="str"/>
      <c r="AB157" s="37" t="str"/>
      <c r="AC157" s="37" t="str"/>
      <c r="AD157" s="37" t="str"/>
      <c r="AE157" s="37" t="str"/>
      <c r="AF157" s="37" t="str"/>
      <c r="AG157" s="37" t="str"/>
      <c r="AH157" s="37" t="str"/>
      <c r="AI157" s="37" t="str"/>
      <c r="AJ157" s="37" t="str"/>
      <c r="AK157" s="37" t="str"/>
      <c r="AL157" s="37" t="str"/>
      <c r="AM157" s="37" t="str"/>
      <c r="AN157" s="37" t="str"/>
      <c r="AO157" s="37" t="str"/>
      <c r="AP157" s="37" t="str"/>
      <c r="AQ157" s="37" t="str"/>
      <c r="AR157" s="37" t="str"/>
      <c r="AS157" s="37" t="str"/>
      <c r="AT157" s="37" t="str"/>
      <c r="AU157" s="37" t="str"/>
      <c r="AV157" s="37" t="str"/>
      <c r="AW157" s="37" t="str"/>
      <c r="AX157" s="37" t="str"/>
      <c r="AY157" s="37" t="str"/>
      <c r="AZ157" s="37" t="str"/>
      <c r="BA157" s="37" t="str"/>
      <c r="BB157" s="37" t="str"/>
      <c r="BC157" s="37" t="str"/>
      <c r="BD157" s="37" t="str"/>
      <c r="BE157" s="37" t="str"/>
      <c r="BF157" s="37" t="str"/>
      <c r="BG157" s="37" t="str"/>
      <c r="BH157" s="37" t="str"/>
      <c r="BI157" s="37" t="str"/>
      <c r="BJ157" s="37" t="str"/>
      <c r="BK157" s="37" t="str"/>
      <c r="BL157" s="37" t="str"/>
      <c r="BM157" s="37" t="str"/>
      <c r="BN157" s="37" t="str"/>
      <c r="BO157" s="37" t="str"/>
      <c r="BP157" s="37" t="str"/>
      <c r="BQ157" s="37" t="str"/>
      <c r="BR157" s="37" t="str"/>
      <c r="BS157" s="37" t="str"/>
      <c r="BT157" s="37" t="str"/>
      <c r="BU157" s="37" t="str"/>
      <c r="BV157" s="37" t="str"/>
      <c r="BW157" s="37" t="str"/>
      <c r="BX157" s="37" t="str"/>
      <c r="BY157" s="37" t="str"/>
      <c r="BZ157" s="37" t="str"/>
      <c r="CA157" s="37" t="str"/>
      <c r="CB157" s="37" t="str"/>
      <c r="CC157" s="37" t="str"/>
      <c r="CD157" s="37" t="str"/>
      <c r="CE157" s="37" t="str"/>
      <c r="CF157" s="37" t="str"/>
      <c r="CG157" s="37" t="str"/>
      <c r="CH157" s="37" t="str"/>
      <c r="CI157" s="37" t="str"/>
      <c r="CJ157" s="37" t="str"/>
      <c r="CK157" s="37" t="str"/>
      <c r="CL157" s="37" t="str"/>
      <c r="CM157" s="37" t="str"/>
      <c r="CN157" s="37" t="str"/>
      <c r="CO157" s="37" t="str"/>
      <c r="CP157" s="37" t="str"/>
      <c r="CQ157" s="37" t="str"/>
      <c r="CR157" s="37" t="str"/>
      <c r="CS157" s="37" t="str"/>
      <c r="CT157" s="37" t="str"/>
      <c r="CU157" s="37" t="str"/>
      <c r="CV157" s="37" t="str"/>
      <c r="CW157" s="37" t="str"/>
      <c r="CX157" s="37" t="str"/>
      <c r="CY157" s="37" t="str"/>
      <c r="CZ157" s="37" t="str"/>
      <c r="DA157" s="37" t="str"/>
      <c r="DB157" s="37" t="str"/>
      <c r="DC157" s="37" t="str"/>
      <c r="DD157" s="37" t="str"/>
      <c r="DE157" s="37" t="str"/>
      <c r="DF157" s="37" t="str"/>
      <c r="DG157" s="37" t="str"/>
      <c r="DH157" s="37" t="str"/>
      <c r="DI157" s="37" t="str"/>
      <c r="DJ157" s="37" t="str"/>
      <c r="DK157" s="37" t="str"/>
      <c r="DL157" s="37" t="str"/>
      <c r="DM157" s="37" t="str"/>
      <c r="DN157" s="37" t="str"/>
      <c r="DO157" s="37" t="str"/>
      <c r="DP157" s="37" t="str"/>
      <c r="DQ157" s="37" t="str"/>
      <c r="DR157" s="37" t="str"/>
      <c r="DS157" s="37" t="str"/>
      <c r="DT157" s="37" t="str"/>
      <c r="DU157" s="37" t="str"/>
      <c r="DV157" s="37" t="str"/>
      <c r="DW157" s="37" t="str"/>
      <c r="DX157" s="37" t="str"/>
      <c r="DY157" s="37" t="str"/>
      <c r="DZ157" s="37" t="str"/>
      <c r="EA157" s="37" t="str"/>
      <c r="EB157" s="37" t="str"/>
      <c r="EC157" s="37" t="str"/>
      <c r="ED157" s="37" t="str"/>
      <c r="EE157" s="37" t="str"/>
      <c r="EF157" s="37" t="str"/>
      <c r="EG157" s="37" t="str"/>
      <c r="EH157" s="37" t="str"/>
      <c r="EI157" s="37" t="str"/>
      <c r="EJ157" s="37" t="str"/>
      <c r="EK157" s="37" t="str"/>
      <c r="EL157" s="37" t="str"/>
      <c r="EM157" s="37" t="str"/>
    </row>
    <row r="158">
      <c r="B158" s="37" t="str"/>
      <c r="C158" s="37" t="str"/>
      <c r="D158" s="37" t="str"/>
      <c r="E158" s="37" t="str"/>
      <c r="F158" s="37" t="str"/>
      <c r="G158" s="37" t="str"/>
      <c r="H158" s="37" t="str"/>
      <c r="I158" s="37" t="str"/>
      <c r="J158" s="37" t="str"/>
      <c r="K158" s="37" t="str"/>
      <c r="L158" s="37" t="str"/>
      <c r="M158" s="37" t="str"/>
      <c r="N158" s="37" t="str"/>
      <c r="O158" s="37" t="str"/>
      <c r="P158" s="37" t="str"/>
      <c r="Q158" s="37" t="str"/>
      <c r="R158" s="37" t="str"/>
      <c r="S158" s="37" t="str"/>
      <c r="T158" s="37" t="str"/>
      <c r="U158" s="37" t="str"/>
      <c r="V158" s="37" t="str"/>
      <c r="W158" s="37" t="str"/>
      <c r="X158" s="37" t="str"/>
      <c r="Y158" s="37" t="str"/>
      <c r="Z158" s="37" t="str"/>
      <c r="AA158" s="37" t="str"/>
      <c r="AB158" s="37" t="str"/>
      <c r="AC158" s="37" t="str"/>
      <c r="AD158" s="37" t="str"/>
      <c r="AE158" s="37" t="str"/>
      <c r="AF158" s="37" t="str"/>
      <c r="AG158" s="37" t="str"/>
      <c r="AH158" s="37" t="str"/>
      <c r="AI158" s="37" t="str"/>
      <c r="AJ158" s="37" t="str"/>
      <c r="AK158" s="37" t="str"/>
      <c r="AL158" s="37" t="str"/>
      <c r="AM158" s="37" t="str"/>
      <c r="AN158" s="37" t="str"/>
      <c r="AO158" s="37" t="str"/>
      <c r="AP158" s="37" t="str"/>
      <c r="AQ158" s="37" t="str"/>
      <c r="AR158" s="37" t="str"/>
      <c r="AS158" s="37" t="str"/>
      <c r="AT158" s="37" t="str"/>
      <c r="AU158" s="37" t="str"/>
      <c r="AV158" s="37" t="str"/>
      <c r="AW158" s="37" t="str"/>
      <c r="AX158" s="37" t="str"/>
      <c r="AY158" s="37" t="str"/>
      <c r="AZ158" s="37" t="str"/>
      <c r="BA158" s="37" t="str"/>
      <c r="BB158" s="37" t="str"/>
      <c r="BC158" s="37" t="str"/>
      <c r="BD158" s="37" t="str"/>
      <c r="BE158" s="37" t="str"/>
      <c r="BF158" s="37" t="str"/>
      <c r="BG158" s="37" t="str"/>
      <c r="BH158" s="37" t="str"/>
      <c r="BI158" s="37" t="str"/>
      <c r="BJ158" s="37" t="str"/>
      <c r="BK158" s="37" t="str"/>
      <c r="BL158" s="37" t="str"/>
      <c r="BM158" s="37" t="str"/>
      <c r="BN158" s="37" t="str"/>
      <c r="BO158" s="37" t="str"/>
      <c r="BP158" s="37" t="str"/>
      <c r="BQ158" s="37" t="str"/>
      <c r="BR158" s="37" t="str"/>
      <c r="BS158" s="37" t="str"/>
      <c r="BT158" s="37" t="str"/>
      <c r="BU158" s="37" t="str"/>
      <c r="BV158" s="37" t="str"/>
      <c r="BW158" s="37" t="str"/>
      <c r="BX158" s="37" t="str"/>
      <c r="BY158" s="37" t="str"/>
      <c r="BZ158" s="37" t="str"/>
      <c r="CA158" s="37" t="str"/>
      <c r="CB158" s="37" t="str"/>
      <c r="CC158" s="37" t="str"/>
      <c r="CD158" s="37" t="str"/>
      <c r="CE158" s="37" t="str"/>
      <c r="CF158" s="37" t="str"/>
      <c r="CG158" s="37" t="str"/>
      <c r="CH158" s="37" t="str"/>
      <c r="CI158" s="37" t="str"/>
      <c r="CJ158" s="37" t="str"/>
      <c r="CK158" s="37" t="str"/>
      <c r="CL158" s="37" t="str"/>
      <c r="CM158" s="37" t="str"/>
      <c r="CN158" s="37" t="str"/>
      <c r="CO158" s="37" t="str"/>
      <c r="CP158" s="37" t="str"/>
      <c r="CQ158" s="37" t="str"/>
      <c r="CR158" s="37" t="str"/>
      <c r="CS158" s="37" t="str"/>
      <c r="CT158" s="37" t="str"/>
      <c r="CU158" s="37" t="str"/>
      <c r="CV158" s="37" t="str"/>
      <c r="CW158" s="37" t="str"/>
      <c r="CX158" s="37" t="str"/>
      <c r="CY158" s="37" t="str"/>
      <c r="CZ158" s="37" t="str"/>
      <c r="DA158" s="37" t="str"/>
      <c r="DB158" s="37" t="str"/>
      <c r="DC158" s="37" t="str"/>
      <c r="DD158" s="37" t="str"/>
      <c r="DE158" s="37" t="str"/>
      <c r="DF158" s="37" t="str"/>
      <c r="DG158" s="37" t="str"/>
      <c r="DH158" s="37" t="str"/>
      <c r="DI158" s="37" t="str"/>
      <c r="DJ158" s="37" t="str"/>
      <c r="DK158" s="37" t="str"/>
      <c r="DL158" s="37" t="str"/>
      <c r="DM158" s="37" t="str"/>
      <c r="DN158" s="37" t="str"/>
      <c r="DO158" s="37" t="str"/>
      <c r="DP158" s="37" t="str"/>
      <c r="DQ158" s="37" t="str"/>
      <c r="DR158" s="37" t="str"/>
      <c r="DS158" s="37" t="str"/>
      <c r="DT158" s="37" t="str"/>
      <c r="DU158" s="37" t="str"/>
      <c r="DV158" s="37" t="str"/>
      <c r="DW158" s="37" t="str"/>
      <c r="DX158" s="37" t="str"/>
      <c r="DY158" s="37" t="str"/>
      <c r="DZ158" s="37" t="str"/>
      <c r="EA158" s="37" t="str"/>
      <c r="EB158" s="37" t="str"/>
      <c r="EC158" s="37" t="str"/>
      <c r="ED158" s="37" t="str"/>
      <c r="EE158" s="37" t="str"/>
      <c r="EF158" s="37" t="str"/>
      <c r="EG158" s="37" t="str"/>
      <c r="EH158" s="37" t="str"/>
      <c r="EI158" s="37" t="str"/>
      <c r="EJ158" s="37" t="str"/>
      <c r="EK158" s="37" t="str"/>
      <c r="EL158" s="37" t="str"/>
      <c r="EM158" s="37" t="str"/>
    </row>
    <row r="159">
      <c r="B159" s="37" t="str"/>
      <c r="C159" s="37" t="str"/>
      <c r="D159" s="37" t="str"/>
      <c r="E159" s="37" t="str"/>
      <c r="F159" s="37" t="str"/>
      <c r="G159" s="37" t="str"/>
      <c r="H159" s="37" t="str"/>
      <c r="I159" s="37" t="str"/>
      <c r="J159" s="37" t="str"/>
      <c r="K159" s="37" t="str"/>
      <c r="L159" s="37" t="str"/>
      <c r="M159" s="37" t="str"/>
      <c r="N159" s="37" t="str"/>
      <c r="O159" s="37" t="str"/>
      <c r="P159" s="37" t="str"/>
      <c r="Q159" s="37" t="str"/>
      <c r="R159" s="37" t="str"/>
      <c r="S159" s="37" t="str"/>
      <c r="T159" s="37" t="str"/>
      <c r="U159" s="37" t="str"/>
      <c r="V159" s="37" t="str"/>
      <c r="W159" s="37" t="str"/>
      <c r="X159" s="37" t="str"/>
      <c r="Y159" s="37" t="str"/>
      <c r="Z159" s="37" t="str"/>
      <c r="AA159" s="37" t="str"/>
      <c r="AB159" s="37" t="str"/>
      <c r="AC159" s="37" t="str"/>
      <c r="AD159" s="37" t="str"/>
      <c r="AE159" s="37" t="str"/>
      <c r="AF159" s="37" t="str"/>
      <c r="AG159" s="37" t="str"/>
      <c r="AH159" s="37" t="str"/>
      <c r="AI159" s="37" t="str"/>
      <c r="AJ159" s="37" t="str"/>
      <c r="AK159" s="37" t="str"/>
      <c r="AL159" s="37" t="str"/>
      <c r="AM159" s="37" t="str"/>
      <c r="AN159" s="37" t="str"/>
      <c r="AO159" s="37" t="str"/>
      <c r="AP159" s="37" t="str"/>
      <c r="AQ159" s="37" t="str"/>
      <c r="AR159" s="37" t="str"/>
      <c r="AS159" s="37" t="str"/>
      <c r="AT159" s="37" t="str"/>
      <c r="AU159" s="37" t="str"/>
      <c r="AV159" s="37" t="str"/>
      <c r="AW159" s="37" t="str"/>
      <c r="AX159" s="37" t="str"/>
      <c r="AY159" s="37" t="str"/>
      <c r="AZ159" s="37" t="str"/>
      <c r="BA159" s="37" t="str"/>
      <c r="BB159" s="37" t="str"/>
      <c r="BC159" s="37" t="str"/>
      <c r="BD159" s="37" t="str"/>
      <c r="BE159" s="37" t="str"/>
      <c r="BF159" s="37" t="str"/>
      <c r="BG159" s="37" t="str"/>
      <c r="BH159" s="37" t="str"/>
      <c r="BI159" s="37" t="str"/>
      <c r="BJ159" s="37" t="str"/>
      <c r="BK159" s="37" t="str"/>
      <c r="BL159" s="37" t="str"/>
      <c r="BM159" s="37" t="str"/>
      <c r="BN159" s="37" t="str"/>
      <c r="BO159" s="37" t="str"/>
      <c r="BP159" s="37" t="str"/>
      <c r="BQ159" s="37" t="str"/>
      <c r="BR159" s="37" t="str"/>
      <c r="BS159" s="37" t="str"/>
      <c r="BT159" s="37" t="str"/>
      <c r="BU159" s="37" t="str"/>
      <c r="BV159" s="37" t="str"/>
      <c r="BW159" s="37" t="str"/>
      <c r="BX159" s="37" t="str"/>
      <c r="BY159" s="37" t="str"/>
      <c r="BZ159" s="37" t="str"/>
      <c r="CA159" s="37" t="str"/>
      <c r="CB159" s="37" t="str"/>
      <c r="CC159" s="37" t="str"/>
      <c r="CD159" s="37" t="str"/>
      <c r="CE159" s="37" t="str"/>
      <c r="CF159" s="37" t="str"/>
      <c r="CG159" s="37" t="str"/>
      <c r="CH159" s="37" t="str"/>
      <c r="CI159" s="37" t="str"/>
      <c r="CJ159" s="37" t="str"/>
      <c r="CK159" s="37" t="str"/>
      <c r="CL159" s="37" t="str"/>
      <c r="CM159" s="37" t="str"/>
      <c r="CN159" s="37" t="str"/>
      <c r="CO159" s="37" t="str"/>
      <c r="CP159" s="37" t="str"/>
      <c r="CQ159" s="37" t="str"/>
      <c r="CR159" s="37" t="str"/>
      <c r="CS159" s="37" t="str"/>
      <c r="CT159" s="37" t="str"/>
      <c r="CU159" s="37" t="str"/>
      <c r="CV159" s="37" t="str"/>
      <c r="CW159" s="37" t="str"/>
      <c r="CX159" s="37" t="str"/>
      <c r="CY159" s="37" t="str"/>
      <c r="CZ159" s="37" t="str"/>
      <c r="DA159" s="37" t="str"/>
      <c r="DB159" s="37" t="str"/>
      <c r="DC159" s="37" t="str"/>
      <c r="DD159" s="37" t="str"/>
      <c r="DE159" s="37" t="str"/>
      <c r="DF159" s="37" t="str"/>
      <c r="DG159" s="37" t="str"/>
      <c r="DH159" s="37" t="str"/>
      <c r="DI159" s="37" t="str"/>
      <c r="DJ159" s="37" t="str"/>
      <c r="DK159" s="37" t="str"/>
      <c r="DL159" s="37" t="str"/>
      <c r="DM159" s="37" t="str"/>
      <c r="DN159" s="37" t="str"/>
      <c r="DO159" s="37" t="str"/>
      <c r="DP159" s="37" t="str"/>
      <c r="DQ159" s="37" t="str"/>
      <c r="DR159" s="37" t="str"/>
      <c r="DS159" s="37" t="str"/>
      <c r="DT159" s="37" t="str"/>
      <c r="DU159" s="37" t="str"/>
      <c r="DV159" s="37" t="str"/>
      <c r="DW159" s="37" t="str"/>
      <c r="DX159" s="37" t="str"/>
      <c r="DY159" s="37" t="str"/>
      <c r="DZ159" s="37" t="str"/>
      <c r="EA159" s="37" t="str"/>
      <c r="EB159" s="37" t="str"/>
      <c r="EC159" s="37" t="str"/>
      <c r="ED159" s="37" t="str"/>
      <c r="EE159" s="37" t="str"/>
      <c r="EF159" s="37" t="str"/>
      <c r="EG159" s="37" t="str"/>
      <c r="EH159" s="37" t="str"/>
      <c r="EI159" s="37" t="str"/>
      <c r="EJ159" s="37" t="str"/>
      <c r="EK159" s="37" t="str"/>
      <c r="EL159" s="37" t="str"/>
      <c r="EM159" s="37" t="str"/>
    </row>
    <row r="160">
      <c r="B160" s="37" t="str"/>
      <c r="C160" s="37" t="str"/>
      <c r="D160" s="37" t="str"/>
      <c r="E160" s="37" t="str"/>
      <c r="F160" s="37" t="str"/>
      <c r="G160" s="37" t="str"/>
      <c r="H160" s="37" t="str"/>
      <c r="I160" s="37" t="str"/>
      <c r="J160" s="37" t="str"/>
      <c r="K160" s="37" t="str"/>
      <c r="L160" s="37" t="str"/>
      <c r="M160" s="37" t="str"/>
      <c r="N160" s="37" t="str"/>
      <c r="O160" s="37" t="str"/>
      <c r="P160" s="37" t="str"/>
      <c r="Q160" s="37" t="str"/>
      <c r="R160" s="37" t="str"/>
      <c r="S160" s="37" t="str"/>
      <c r="T160" s="37" t="str"/>
      <c r="U160" s="37" t="str"/>
      <c r="V160" s="37" t="str"/>
      <c r="W160" s="37" t="str"/>
      <c r="X160" s="37" t="str"/>
      <c r="Y160" s="37" t="str"/>
      <c r="Z160" s="37" t="str"/>
      <c r="AA160" s="37" t="str"/>
      <c r="AB160" s="37" t="str"/>
      <c r="AC160" s="37" t="str"/>
      <c r="AD160" s="37" t="str"/>
      <c r="AE160" s="37" t="str"/>
      <c r="AF160" s="37" t="str"/>
      <c r="AG160" s="37" t="str"/>
      <c r="AH160" s="37" t="str"/>
      <c r="AI160" s="37" t="str"/>
      <c r="AJ160" s="37" t="str"/>
      <c r="AK160" s="37" t="str"/>
      <c r="AL160" s="37" t="str"/>
      <c r="AM160" s="37" t="str"/>
      <c r="AN160" s="37" t="str"/>
      <c r="AO160" s="37" t="str"/>
      <c r="AP160" s="37" t="str"/>
      <c r="AQ160" s="37" t="str"/>
      <c r="AR160" s="37" t="str"/>
      <c r="AS160" s="37" t="str"/>
      <c r="AT160" s="37" t="str"/>
      <c r="AU160" s="37" t="str"/>
      <c r="AV160" s="37" t="str"/>
      <c r="AW160" s="37" t="str"/>
      <c r="AX160" s="37" t="str"/>
      <c r="AY160" s="37" t="str"/>
      <c r="AZ160" s="37" t="str"/>
      <c r="BA160" s="37" t="str"/>
      <c r="BB160" s="37" t="str"/>
      <c r="BC160" s="37" t="str"/>
      <c r="BD160" s="37" t="str"/>
      <c r="BE160" s="37" t="str"/>
      <c r="BF160" s="37" t="str"/>
      <c r="BG160" s="37" t="str"/>
      <c r="BH160" s="37" t="str"/>
      <c r="BI160" s="37" t="str"/>
      <c r="BJ160" s="37" t="str"/>
      <c r="BK160" s="37" t="str"/>
      <c r="BL160" s="37" t="str"/>
      <c r="BM160" s="37" t="str"/>
      <c r="BN160" s="37" t="str"/>
      <c r="BO160" s="37" t="str"/>
      <c r="BP160" s="37" t="str"/>
      <c r="BQ160" s="37" t="str"/>
      <c r="BR160" s="37" t="str"/>
      <c r="BS160" s="37" t="str"/>
      <c r="BT160" s="37" t="str"/>
      <c r="BU160" s="37" t="str"/>
      <c r="BV160" s="37" t="str"/>
      <c r="BW160" s="37" t="str"/>
      <c r="BX160" s="37" t="str"/>
      <c r="BY160" s="37" t="str"/>
      <c r="BZ160" s="37" t="str"/>
      <c r="CA160" s="37" t="str"/>
      <c r="CB160" s="37" t="str"/>
      <c r="CC160" s="37" t="str"/>
      <c r="CD160" s="37" t="str"/>
      <c r="CE160" s="37" t="str"/>
      <c r="CF160" s="37" t="str"/>
      <c r="CG160" s="37" t="str"/>
      <c r="CH160" s="37" t="str"/>
      <c r="CI160" s="37" t="str"/>
      <c r="CJ160" s="37" t="str"/>
      <c r="CK160" s="37" t="str"/>
      <c r="CL160" s="37" t="str"/>
      <c r="CM160" s="37" t="str"/>
      <c r="CN160" s="37" t="str"/>
      <c r="CO160" s="37" t="str"/>
      <c r="CP160" s="37" t="str"/>
      <c r="CQ160" s="37" t="str"/>
      <c r="CR160" s="37" t="str"/>
      <c r="CS160" s="37" t="str"/>
      <c r="CT160" s="37" t="str"/>
      <c r="CU160" s="37" t="str"/>
      <c r="CV160" s="37" t="str"/>
      <c r="CW160" s="37" t="str"/>
      <c r="CX160" s="37" t="str"/>
      <c r="CY160" s="37" t="str"/>
      <c r="CZ160" s="37" t="str"/>
      <c r="DA160" s="37" t="str"/>
      <c r="DB160" s="37" t="str"/>
      <c r="DC160" s="37" t="str"/>
      <c r="DD160" s="37" t="str"/>
      <c r="DE160" s="37" t="str"/>
      <c r="DF160" s="37" t="str"/>
      <c r="DG160" s="37" t="str"/>
      <c r="DH160" s="37" t="str"/>
      <c r="DI160" s="37" t="str"/>
      <c r="DJ160" s="37" t="str"/>
      <c r="DK160" s="37" t="str"/>
      <c r="DL160" s="37" t="str"/>
      <c r="DM160" s="37" t="str"/>
      <c r="DN160" s="37" t="str"/>
      <c r="DO160" s="37" t="str"/>
      <c r="DP160" s="37" t="str"/>
      <c r="DQ160" s="37" t="str"/>
      <c r="DR160" s="37" t="str"/>
      <c r="DS160" s="37" t="str"/>
      <c r="DT160" s="37" t="str"/>
      <c r="DU160" s="37" t="str"/>
      <c r="DV160" s="37" t="str"/>
      <c r="DW160" s="37" t="str"/>
      <c r="DX160" s="37" t="str"/>
      <c r="DY160" s="37" t="str"/>
      <c r="DZ160" s="37" t="str"/>
      <c r="EA160" s="37" t="str"/>
      <c r="EB160" s="37" t="str"/>
      <c r="EC160" s="37" t="str"/>
      <c r="ED160" s="37" t="str"/>
      <c r="EE160" s="37" t="str"/>
      <c r="EF160" s="37" t="str"/>
      <c r="EG160" s="37" t="str"/>
      <c r="EH160" s="37" t="str"/>
      <c r="EI160" s="37" t="str"/>
      <c r="EJ160" s="37" t="str"/>
      <c r="EK160" s="37" t="str"/>
      <c r="EL160" s="37" t="str"/>
      <c r="EM160" s="37" t="str"/>
    </row>
    <row r="161">
      <c r="B161" s="37" t="str"/>
      <c r="C161" s="37" t="str"/>
      <c r="D161" s="37" t="str"/>
      <c r="E161" s="37" t="str"/>
      <c r="F161" s="37" t="str"/>
      <c r="G161" s="37" t="str"/>
      <c r="H161" s="37" t="str"/>
      <c r="I161" s="37" t="str"/>
      <c r="J161" s="37" t="str"/>
      <c r="K161" s="37" t="str"/>
      <c r="L161" s="37" t="str"/>
      <c r="M161" s="37" t="str"/>
      <c r="N161" s="37" t="str"/>
      <c r="O161" s="37" t="str"/>
      <c r="P161" s="37" t="str"/>
      <c r="Q161" s="37" t="str"/>
      <c r="R161" s="37" t="str"/>
      <c r="S161" s="37" t="str"/>
      <c r="T161" s="37" t="str"/>
      <c r="U161" s="37" t="str"/>
      <c r="V161" s="37" t="str"/>
      <c r="W161" s="37" t="str"/>
      <c r="X161" s="37" t="str"/>
      <c r="Y161" s="37" t="str"/>
      <c r="Z161" s="37" t="str"/>
      <c r="AA161" s="37" t="str"/>
      <c r="AB161" s="37" t="str"/>
      <c r="AC161" s="37" t="str"/>
      <c r="AD161" s="37" t="str"/>
      <c r="AE161" s="37" t="str"/>
      <c r="AF161" s="37" t="str"/>
      <c r="AG161" s="37" t="str"/>
      <c r="AH161" s="37" t="str"/>
      <c r="AI161" s="37" t="str"/>
      <c r="AJ161" s="37" t="str"/>
      <c r="AK161" s="37" t="str"/>
      <c r="AL161" s="37" t="str"/>
      <c r="AM161" s="37" t="str"/>
      <c r="AN161" s="37" t="str"/>
      <c r="AO161" s="37" t="str"/>
      <c r="AP161" s="37" t="str"/>
      <c r="AQ161" s="37" t="str"/>
      <c r="AR161" s="37" t="str"/>
      <c r="AS161" s="37" t="str"/>
      <c r="AT161" s="37" t="str"/>
      <c r="AU161" s="37" t="str"/>
      <c r="AV161" s="37" t="str"/>
      <c r="AW161" s="37" t="str"/>
      <c r="AX161" s="37" t="str"/>
      <c r="AY161" s="37" t="str"/>
      <c r="AZ161" s="37" t="str"/>
      <c r="BA161" s="37" t="str"/>
      <c r="BB161" s="37" t="str"/>
      <c r="BC161" s="37" t="str"/>
      <c r="BD161" s="37" t="str"/>
      <c r="BE161" s="37" t="str"/>
      <c r="BF161" s="37" t="str"/>
      <c r="BG161" s="37" t="str"/>
      <c r="BH161" s="37" t="str"/>
      <c r="BI161" s="37" t="str"/>
      <c r="BJ161" s="37" t="str"/>
      <c r="BK161" s="37" t="str"/>
      <c r="BL161" s="37" t="str"/>
      <c r="BM161" s="37" t="str"/>
      <c r="BN161" s="37" t="str"/>
      <c r="BO161" s="37" t="str"/>
      <c r="BP161" s="37" t="str"/>
      <c r="BQ161" s="37" t="str"/>
      <c r="BR161" s="37" t="str"/>
      <c r="BS161" s="37" t="str"/>
      <c r="BT161" s="37" t="str"/>
      <c r="BU161" s="37" t="str"/>
      <c r="BV161" s="37" t="str"/>
      <c r="BW161" s="37" t="str"/>
      <c r="BX161" s="37" t="str"/>
      <c r="BY161" s="37" t="str"/>
      <c r="BZ161" s="37" t="str"/>
      <c r="CA161" s="37" t="str"/>
      <c r="CB161" s="37" t="str"/>
      <c r="CC161" s="37" t="str"/>
      <c r="CD161" s="37" t="str"/>
      <c r="CE161" s="37" t="str"/>
      <c r="CF161" s="37" t="str"/>
      <c r="CG161" s="37" t="str"/>
      <c r="CH161" s="37" t="str"/>
      <c r="CI161" s="37" t="str"/>
      <c r="CJ161" s="37" t="str"/>
      <c r="CK161" s="37" t="str"/>
      <c r="CL161" s="37" t="str"/>
      <c r="CM161" s="37" t="str"/>
      <c r="CN161" s="37" t="str"/>
      <c r="CO161" s="37" t="str"/>
      <c r="CP161" s="37" t="str"/>
      <c r="CQ161" s="37" t="str"/>
      <c r="CR161" s="37" t="str"/>
      <c r="CS161" s="37" t="str"/>
      <c r="CT161" s="37" t="str"/>
      <c r="CU161" s="37" t="str"/>
      <c r="CV161" s="37" t="str"/>
      <c r="CW161" s="37" t="str"/>
      <c r="CX161" s="37" t="str"/>
      <c r="CY161" s="37" t="str"/>
      <c r="CZ161" s="37" t="str"/>
      <c r="DA161" s="37" t="str"/>
      <c r="DB161" s="37" t="str"/>
      <c r="DC161" s="37" t="str"/>
      <c r="DD161" s="37" t="str"/>
      <c r="DE161" s="37" t="str"/>
      <c r="DF161" s="37" t="str"/>
      <c r="DG161" s="37" t="str"/>
      <c r="DH161" s="37" t="str"/>
      <c r="DI161" s="37" t="str"/>
      <c r="DJ161" s="37" t="str"/>
      <c r="DK161" s="37" t="str"/>
      <c r="DL161" s="37" t="str"/>
      <c r="DM161" s="37" t="str"/>
      <c r="DN161" s="37" t="str"/>
      <c r="DO161" s="37" t="str"/>
      <c r="DP161" s="37" t="str"/>
      <c r="DQ161" s="37" t="str"/>
      <c r="DR161" s="37" t="str"/>
      <c r="DS161" s="37" t="str"/>
      <c r="DT161" s="37" t="str"/>
      <c r="DU161" s="37" t="str"/>
      <c r="DV161" s="37" t="str"/>
      <c r="DW161" s="37" t="str"/>
      <c r="DX161" s="37" t="str"/>
      <c r="DY161" s="37" t="str"/>
      <c r="DZ161" s="37" t="str"/>
      <c r="EA161" s="37" t="str"/>
      <c r="EB161" s="37" t="str"/>
      <c r="EC161" s="37" t="str"/>
      <c r="ED161" s="37" t="str"/>
      <c r="EE161" s="37" t="str"/>
      <c r="EF161" s="37" t="str"/>
      <c r="EG161" s="37" t="str"/>
      <c r="EH161" s="37" t="str"/>
      <c r="EI161" s="37" t="str"/>
      <c r="EJ161" s="37" t="str"/>
      <c r="EK161" s="37" t="str"/>
      <c r="EL161" s="37" t="str"/>
      <c r="EM161" s="37" t="str"/>
    </row>
    <row r="162">
      <c r="B162" s="37" t="str"/>
      <c r="C162" s="37" t="str"/>
      <c r="D162" s="37" t="str"/>
      <c r="E162" s="37" t="str"/>
      <c r="F162" s="37" t="str"/>
      <c r="G162" s="37" t="str"/>
      <c r="H162" s="37" t="str"/>
      <c r="I162" s="37" t="str"/>
      <c r="J162" s="37" t="str"/>
      <c r="K162" s="37" t="str"/>
      <c r="L162" s="37" t="str"/>
      <c r="M162" s="37" t="str"/>
      <c r="N162" s="37" t="str"/>
      <c r="O162" s="37" t="str"/>
      <c r="P162" s="37" t="str"/>
      <c r="Q162" s="37" t="str"/>
      <c r="R162" s="37" t="str"/>
      <c r="S162" s="37" t="str"/>
      <c r="T162" s="37" t="str"/>
      <c r="U162" s="37" t="str"/>
      <c r="V162" s="37" t="str"/>
      <c r="W162" s="37" t="str"/>
      <c r="X162" s="37" t="str"/>
      <c r="Y162" s="37" t="str"/>
      <c r="Z162" s="37" t="str"/>
      <c r="AA162" s="37" t="str"/>
      <c r="AB162" s="37" t="str"/>
      <c r="AC162" s="37" t="str"/>
      <c r="AD162" s="37" t="str"/>
      <c r="AE162" s="37" t="str"/>
      <c r="AF162" s="37" t="str"/>
      <c r="AG162" s="37" t="str"/>
      <c r="AH162" s="37" t="str"/>
      <c r="AI162" s="37" t="str"/>
      <c r="AJ162" s="37" t="str"/>
      <c r="AK162" s="37" t="str"/>
      <c r="AL162" s="37" t="str"/>
      <c r="AM162" s="37" t="str"/>
      <c r="AN162" s="37" t="str"/>
      <c r="AO162" s="37" t="str"/>
      <c r="AP162" s="37" t="str"/>
      <c r="AQ162" s="37" t="str"/>
      <c r="AR162" s="37" t="str"/>
      <c r="AS162" s="37" t="str"/>
      <c r="AT162" s="37" t="str"/>
      <c r="AU162" s="37" t="str"/>
      <c r="AV162" s="37" t="str"/>
      <c r="AW162" s="37" t="str"/>
      <c r="AX162" s="37" t="str"/>
      <c r="AY162" s="37" t="str"/>
      <c r="AZ162" s="37" t="str"/>
      <c r="BA162" s="37" t="str"/>
      <c r="BB162" s="37" t="str"/>
      <c r="BC162" s="37" t="str"/>
      <c r="BD162" s="37" t="str"/>
      <c r="BE162" s="37" t="str"/>
      <c r="BF162" s="37" t="str"/>
      <c r="BG162" s="37" t="str"/>
      <c r="BH162" s="37" t="str"/>
      <c r="BI162" s="37" t="str"/>
      <c r="BJ162" s="37" t="str"/>
      <c r="BK162" s="37" t="str"/>
      <c r="BL162" s="37" t="str"/>
      <c r="BM162" s="37" t="str"/>
      <c r="BN162" s="37" t="str"/>
      <c r="BO162" s="37" t="str"/>
      <c r="BP162" s="37" t="str"/>
      <c r="BQ162" s="37" t="str"/>
      <c r="BR162" s="37" t="str"/>
      <c r="BS162" s="37" t="str"/>
      <c r="BT162" s="37" t="str"/>
      <c r="BU162" s="37" t="str"/>
      <c r="BV162" s="37" t="str"/>
      <c r="BW162" s="37" t="str"/>
      <c r="BX162" s="37" t="str"/>
      <c r="BY162" s="37" t="str"/>
      <c r="BZ162" s="37" t="str"/>
      <c r="CA162" s="37" t="str"/>
      <c r="CB162" s="37" t="str"/>
      <c r="CC162" s="37" t="str"/>
      <c r="CD162" s="37" t="str"/>
      <c r="CE162" s="37" t="str"/>
      <c r="CF162" s="37" t="str"/>
      <c r="CG162" s="37" t="str"/>
      <c r="CH162" s="37" t="str"/>
      <c r="CI162" s="37" t="str"/>
      <c r="CJ162" s="37" t="str"/>
      <c r="CK162" s="37" t="str"/>
      <c r="CL162" s="37" t="str"/>
      <c r="CM162" s="37" t="str"/>
      <c r="CN162" s="37" t="str"/>
      <c r="CO162" s="37" t="str"/>
      <c r="CP162" s="37" t="str"/>
      <c r="CQ162" s="37" t="str"/>
      <c r="CR162" s="37" t="str"/>
      <c r="CS162" s="37" t="str"/>
      <c r="CT162" s="37" t="str"/>
      <c r="CU162" s="37" t="str"/>
      <c r="CV162" s="37" t="str"/>
      <c r="CW162" s="37" t="str"/>
      <c r="CX162" s="37" t="str"/>
      <c r="CY162" s="37" t="str"/>
      <c r="CZ162" s="37" t="str"/>
      <c r="DA162" s="37" t="str"/>
      <c r="DB162" s="37" t="str"/>
      <c r="DC162" s="37" t="str"/>
      <c r="DD162" s="37" t="str"/>
      <c r="DE162" s="37" t="str"/>
      <c r="DF162" s="37" t="str"/>
      <c r="DG162" s="37" t="str"/>
      <c r="DH162" s="37" t="str"/>
      <c r="DI162" s="37" t="str"/>
      <c r="DJ162" s="37" t="str"/>
      <c r="DK162" s="37" t="str"/>
      <c r="DL162" s="37" t="str"/>
      <c r="DM162" s="37" t="str"/>
      <c r="DN162" s="37" t="str"/>
      <c r="DO162" s="37" t="str"/>
      <c r="DP162" s="37" t="str"/>
      <c r="DQ162" s="37" t="str"/>
      <c r="DR162" s="37" t="str"/>
      <c r="DS162" s="37" t="str"/>
      <c r="DT162" s="37" t="str"/>
      <c r="DU162" s="37" t="str"/>
      <c r="DV162" s="37" t="str"/>
      <c r="DW162" s="37" t="str"/>
      <c r="DX162" s="37" t="str"/>
      <c r="DY162" s="37" t="str"/>
      <c r="DZ162" s="37" t="str"/>
      <c r="EA162" s="37" t="str"/>
      <c r="EB162" s="37" t="str"/>
      <c r="EC162" s="37" t="str"/>
      <c r="ED162" s="37" t="str"/>
      <c r="EE162" s="37" t="str"/>
      <c r="EF162" s="37" t="str"/>
      <c r="EG162" s="37" t="str"/>
      <c r="EH162" s="37" t="str"/>
      <c r="EI162" s="37" t="str"/>
      <c r="EJ162" s="37" t="str"/>
      <c r="EK162" s="37" t="str"/>
      <c r="EL162" s="37" t="str"/>
      <c r="EM162" s="37" t="str"/>
    </row>
    <row r="163">
      <c r="B163" s="37" t="str"/>
      <c r="C163" s="37" t="str"/>
      <c r="D163" s="37" t="str"/>
      <c r="E163" s="37" t="str"/>
      <c r="F163" s="37" t="str"/>
      <c r="G163" s="37" t="str"/>
      <c r="H163" s="37" t="str"/>
      <c r="I163" s="37" t="str"/>
      <c r="J163" s="37" t="str"/>
      <c r="K163" s="37" t="str"/>
      <c r="L163" s="37" t="str"/>
      <c r="M163" s="37" t="str"/>
      <c r="N163" s="37" t="str"/>
      <c r="O163" s="37" t="str"/>
      <c r="P163" s="37" t="str"/>
      <c r="Q163" s="37" t="str"/>
      <c r="R163" s="37" t="str"/>
      <c r="S163" s="37" t="str"/>
      <c r="T163" s="37" t="str"/>
      <c r="U163" s="37" t="str"/>
      <c r="V163" s="37" t="str"/>
      <c r="W163" s="37" t="str"/>
      <c r="X163" s="37" t="str"/>
      <c r="Y163" s="37" t="str"/>
      <c r="Z163" s="37" t="str"/>
      <c r="AA163" s="37" t="str"/>
      <c r="AB163" s="37" t="str"/>
      <c r="AC163" s="37" t="str"/>
      <c r="AD163" s="37" t="str"/>
      <c r="AE163" s="37" t="str"/>
      <c r="AF163" s="37" t="str"/>
      <c r="AG163" s="37" t="str"/>
      <c r="AH163" s="37" t="str"/>
      <c r="AI163" s="37" t="str"/>
      <c r="AJ163" s="37" t="str"/>
      <c r="AK163" s="37" t="str"/>
      <c r="AL163" s="37" t="str"/>
      <c r="AM163" s="37" t="str"/>
      <c r="AN163" s="37" t="str"/>
      <c r="AO163" s="37" t="str"/>
      <c r="AP163" s="37" t="str"/>
      <c r="AQ163" s="37" t="str"/>
      <c r="AR163" s="37" t="str"/>
      <c r="AS163" s="37" t="str"/>
      <c r="AT163" s="37" t="str"/>
      <c r="AU163" s="37" t="str"/>
      <c r="AV163" s="37" t="str"/>
      <c r="AW163" s="37" t="str"/>
      <c r="AX163" s="37" t="str"/>
      <c r="AY163" s="37" t="str"/>
      <c r="AZ163" s="37" t="str"/>
      <c r="BA163" s="37" t="str"/>
      <c r="BB163" s="37" t="str"/>
      <c r="BC163" s="37" t="str"/>
      <c r="BD163" s="37" t="str"/>
      <c r="BE163" s="37" t="str"/>
      <c r="BF163" s="37" t="str"/>
      <c r="BG163" s="37" t="str"/>
      <c r="BH163" s="37" t="str"/>
      <c r="BI163" s="37" t="str"/>
      <c r="BJ163" s="37" t="str"/>
      <c r="BK163" s="37" t="str"/>
      <c r="BL163" s="37" t="str"/>
      <c r="BM163" s="37" t="str"/>
      <c r="BN163" s="37" t="str"/>
      <c r="BO163" s="37" t="str"/>
      <c r="BP163" s="37" t="str"/>
      <c r="BQ163" s="37" t="str"/>
      <c r="BR163" s="37" t="str"/>
      <c r="BS163" s="37" t="str"/>
      <c r="BT163" s="37" t="str"/>
      <c r="BU163" s="37" t="str"/>
      <c r="BV163" s="37" t="str"/>
      <c r="BW163" s="37" t="str"/>
      <c r="BX163" s="37" t="str"/>
      <c r="BY163" s="37" t="str"/>
      <c r="BZ163" s="37" t="str"/>
      <c r="CA163" s="37" t="str"/>
      <c r="CB163" s="37" t="str"/>
      <c r="CC163" s="37" t="str"/>
      <c r="CD163" s="37" t="str"/>
      <c r="CE163" s="37" t="str"/>
      <c r="CF163" s="37" t="str"/>
      <c r="CG163" s="37" t="str"/>
      <c r="CH163" s="37" t="str"/>
      <c r="CI163" s="37" t="str"/>
      <c r="CJ163" s="37" t="str"/>
      <c r="CK163" s="37" t="str"/>
      <c r="CL163" s="37" t="str"/>
      <c r="CM163" s="37" t="str"/>
      <c r="CN163" s="37" t="str"/>
      <c r="CO163" s="37" t="str"/>
      <c r="CP163" s="37" t="str"/>
      <c r="CQ163" s="37" t="str"/>
      <c r="CR163" s="37" t="str"/>
      <c r="CS163" s="37" t="str"/>
      <c r="CT163" s="37" t="str"/>
      <c r="CU163" s="37" t="str"/>
      <c r="CV163" s="37" t="str"/>
      <c r="CW163" s="37" t="str"/>
      <c r="CX163" s="37" t="str"/>
      <c r="CY163" s="37" t="str"/>
      <c r="CZ163" s="37" t="str"/>
      <c r="DA163" s="37" t="str"/>
      <c r="DB163" s="37" t="str"/>
      <c r="DC163" s="37" t="str"/>
      <c r="DD163" s="37" t="str"/>
      <c r="DE163" s="37" t="str"/>
      <c r="DF163" s="37" t="str"/>
      <c r="DG163" s="37" t="str"/>
      <c r="DH163" s="37" t="str"/>
      <c r="DI163" s="37" t="str"/>
      <c r="DJ163" s="37" t="str"/>
      <c r="DK163" s="37" t="str"/>
      <c r="DL163" s="37" t="str"/>
      <c r="DM163" s="37" t="str"/>
      <c r="DN163" s="37" t="str"/>
      <c r="DO163" s="37" t="str"/>
      <c r="DP163" s="37" t="str"/>
      <c r="DQ163" s="37" t="str"/>
      <c r="DR163" s="37" t="str"/>
      <c r="DS163" s="37" t="str"/>
      <c r="DT163" s="37" t="str"/>
      <c r="DU163" s="37" t="str"/>
      <c r="DV163" s="37" t="str"/>
      <c r="DW163" s="37" t="str"/>
      <c r="DX163" s="37" t="str"/>
      <c r="DY163" s="37" t="str"/>
      <c r="DZ163" s="37" t="str"/>
      <c r="EA163" s="37" t="str"/>
      <c r="EB163" s="37" t="str"/>
      <c r="EC163" s="37" t="str"/>
      <c r="ED163" s="37" t="str"/>
      <c r="EE163" s="37" t="str"/>
      <c r="EF163" s="37" t="str"/>
      <c r="EG163" s="37" t="str"/>
      <c r="EH163" s="37" t="str"/>
      <c r="EI163" s="37" t="str"/>
      <c r="EJ163" s="37" t="str"/>
      <c r="EK163" s="37" t="str"/>
      <c r="EL163" s="37" t="str"/>
      <c r="EM163" s="37" t="str"/>
    </row>
    <row r="164">
      <c r="B164" s="37" t="str"/>
      <c r="C164" s="37" t="str"/>
      <c r="D164" s="37" t="str"/>
      <c r="E164" s="37" t="str"/>
      <c r="F164" s="37" t="str"/>
      <c r="G164" s="37" t="str"/>
      <c r="H164" s="37" t="str"/>
      <c r="I164" s="37" t="str"/>
      <c r="J164" s="37" t="str"/>
      <c r="K164" s="37" t="str"/>
      <c r="L164" s="37" t="str"/>
      <c r="M164" s="37" t="str"/>
      <c r="N164" s="37" t="str"/>
      <c r="O164" s="37" t="str"/>
      <c r="P164" s="37" t="str"/>
      <c r="Q164" s="37" t="str"/>
      <c r="R164" s="37" t="str"/>
      <c r="S164" s="37" t="str"/>
      <c r="T164" s="37" t="str"/>
      <c r="U164" s="37" t="str"/>
      <c r="V164" s="37" t="str"/>
      <c r="W164" s="37" t="str"/>
      <c r="X164" s="37" t="str"/>
      <c r="Y164" s="37" t="str"/>
      <c r="Z164" s="37" t="str"/>
      <c r="AA164" s="37" t="str"/>
      <c r="AB164" s="37" t="str"/>
      <c r="AC164" s="37" t="str"/>
      <c r="AD164" s="37" t="str"/>
      <c r="AE164" s="37" t="str"/>
      <c r="AF164" s="37" t="str"/>
      <c r="AG164" s="37" t="str"/>
      <c r="AH164" s="37" t="str"/>
      <c r="AI164" s="37" t="str"/>
      <c r="AJ164" s="37" t="str"/>
      <c r="AK164" s="37" t="str"/>
      <c r="AL164" s="37" t="str"/>
      <c r="AM164" s="37" t="str"/>
      <c r="AN164" s="37" t="str"/>
      <c r="AO164" s="37" t="str"/>
      <c r="AP164" s="37" t="str"/>
      <c r="AQ164" s="37" t="str"/>
      <c r="AR164" s="37" t="str"/>
      <c r="AS164" s="37" t="str"/>
      <c r="AT164" s="37" t="str"/>
      <c r="AU164" s="37" t="str"/>
      <c r="AV164" s="37" t="str"/>
      <c r="AW164" s="37" t="str"/>
      <c r="AX164" s="37" t="str"/>
      <c r="AY164" s="37" t="str"/>
      <c r="AZ164" s="37" t="str"/>
      <c r="BA164" s="37" t="str"/>
      <c r="BB164" s="37" t="str"/>
      <c r="BC164" s="37" t="str"/>
      <c r="BD164" s="37" t="str"/>
      <c r="BE164" s="37" t="str"/>
      <c r="BF164" s="37" t="str"/>
      <c r="BG164" s="37" t="str"/>
      <c r="BH164" s="37" t="str"/>
      <c r="BI164" s="37" t="str"/>
      <c r="BJ164" s="37" t="str"/>
      <c r="BK164" s="37" t="str"/>
      <c r="BL164" s="37" t="str"/>
      <c r="BM164" s="37" t="str"/>
      <c r="BN164" s="37" t="str"/>
      <c r="BO164" s="37" t="str"/>
      <c r="BP164" s="37" t="str"/>
      <c r="BQ164" s="37" t="str"/>
      <c r="BR164" s="37" t="str"/>
      <c r="BS164" s="37" t="str"/>
      <c r="BT164" s="37" t="str"/>
      <c r="BU164" s="37" t="str"/>
      <c r="BV164" s="37" t="str"/>
      <c r="BW164" s="37" t="str"/>
      <c r="BX164" s="37" t="str"/>
      <c r="BY164" s="37" t="str"/>
      <c r="BZ164" s="37" t="str"/>
      <c r="CA164" s="37" t="str"/>
      <c r="CB164" s="37" t="str"/>
      <c r="CC164" s="37" t="str"/>
      <c r="CD164" s="37" t="str"/>
      <c r="CE164" s="37" t="str"/>
      <c r="CF164" s="37" t="str"/>
      <c r="CG164" s="37" t="str"/>
      <c r="CH164" s="37" t="str"/>
      <c r="CI164" s="37" t="str"/>
      <c r="CJ164" s="37" t="str"/>
      <c r="CK164" s="37" t="str"/>
      <c r="CL164" s="37" t="str"/>
      <c r="CM164" s="37" t="str"/>
      <c r="CN164" s="37" t="str"/>
      <c r="CO164" s="37" t="str"/>
      <c r="CP164" s="37" t="str"/>
      <c r="CQ164" s="37" t="str"/>
      <c r="CR164" s="37" t="str"/>
      <c r="CS164" s="37" t="str"/>
      <c r="CT164" s="37" t="str"/>
      <c r="CU164" s="37" t="str"/>
      <c r="CV164" s="37" t="str"/>
      <c r="CW164" s="37" t="str"/>
      <c r="CX164" s="37" t="str"/>
      <c r="CY164" s="37" t="str"/>
      <c r="CZ164" s="37" t="str"/>
      <c r="DA164" s="37" t="str"/>
      <c r="DB164" s="37" t="str"/>
      <c r="DC164" s="37" t="str"/>
      <c r="DD164" s="37" t="str"/>
      <c r="DE164" s="37" t="str"/>
      <c r="DF164" s="37" t="str"/>
      <c r="DG164" s="37" t="str"/>
      <c r="DH164" s="37" t="str"/>
      <c r="DI164" s="37" t="str"/>
      <c r="DJ164" s="37" t="str"/>
      <c r="DK164" s="37" t="str"/>
      <c r="DL164" s="37" t="str"/>
      <c r="DM164" s="37" t="str"/>
      <c r="DN164" s="37" t="str"/>
      <c r="DO164" s="37" t="str"/>
      <c r="DP164" s="37" t="str"/>
      <c r="DQ164" s="37" t="str"/>
      <c r="DR164" s="37" t="str"/>
      <c r="DS164" s="37" t="str"/>
      <c r="DT164" s="37" t="str"/>
      <c r="DU164" s="37" t="str"/>
      <c r="DV164" s="37" t="str"/>
      <c r="DW164" s="37" t="str"/>
      <c r="DX164" s="37" t="str"/>
      <c r="DY164" s="37" t="str"/>
      <c r="DZ164" s="37" t="str"/>
      <c r="EA164" s="37" t="str"/>
      <c r="EB164" s="37" t="str"/>
      <c r="EC164" s="37" t="str"/>
      <c r="ED164" s="37" t="str"/>
      <c r="EE164" s="37" t="str"/>
      <c r="EF164" s="37" t="str"/>
      <c r="EG164" s="37" t="str"/>
      <c r="EH164" s="37" t="str"/>
      <c r="EI164" s="37" t="str"/>
      <c r="EJ164" s="37" t="str"/>
      <c r="EK164" s="37" t="str"/>
      <c r="EL164" s="37" t="str"/>
      <c r="EM164" s="37" t="str"/>
    </row>
    <row r="165">
      <c r="B165" s="37" t="str"/>
      <c r="C165" s="37" t="str"/>
      <c r="D165" s="37" t="str"/>
      <c r="E165" s="37" t="str"/>
      <c r="F165" s="37" t="str"/>
      <c r="G165" s="37" t="str"/>
      <c r="H165" s="37" t="str"/>
      <c r="I165" s="37" t="str"/>
      <c r="J165" s="37" t="str"/>
      <c r="K165" s="37" t="str"/>
      <c r="L165" s="37" t="str"/>
      <c r="M165" s="37" t="str"/>
      <c r="N165" s="37" t="str"/>
      <c r="O165" s="37" t="str"/>
      <c r="P165" s="37" t="str"/>
      <c r="Q165" s="37" t="str"/>
      <c r="R165" s="37" t="str"/>
      <c r="S165" s="37" t="str"/>
      <c r="T165" s="37" t="str"/>
      <c r="U165" s="37" t="str"/>
      <c r="V165" s="37" t="str"/>
      <c r="W165" s="37" t="str"/>
      <c r="X165" s="37" t="str"/>
      <c r="Y165" s="37" t="str"/>
      <c r="Z165" s="37" t="str"/>
      <c r="AA165" s="37" t="str"/>
      <c r="AB165" s="37" t="str"/>
      <c r="AC165" s="37" t="str"/>
      <c r="AD165" s="37" t="str"/>
      <c r="AE165" s="37" t="str"/>
      <c r="AF165" s="37" t="str"/>
      <c r="AG165" s="37" t="str"/>
      <c r="AH165" s="37" t="str"/>
      <c r="AI165" s="37" t="str"/>
      <c r="AJ165" s="37" t="str"/>
      <c r="AK165" s="37" t="str"/>
      <c r="AL165" s="37" t="str"/>
      <c r="AM165" s="37" t="str"/>
      <c r="AN165" s="37" t="str"/>
      <c r="AO165" s="37" t="str"/>
      <c r="AP165" s="37" t="str"/>
      <c r="AQ165" s="37" t="str"/>
      <c r="AR165" s="37" t="str"/>
      <c r="AS165" s="37" t="str"/>
      <c r="AT165" s="37" t="str"/>
      <c r="AU165" s="37" t="str"/>
      <c r="AV165" s="37" t="str"/>
      <c r="AW165" s="37" t="str"/>
      <c r="AX165" s="37" t="str"/>
      <c r="AY165" s="37" t="str"/>
      <c r="AZ165" s="37" t="str"/>
      <c r="BA165" s="37" t="str"/>
      <c r="BB165" s="37" t="str"/>
      <c r="BC165" s="37" t="str"/>
      <c r="BD165" s="37" t="str"/>
      <c r="BE165" s="37" t="str"/>
      <c r="BF165" s="37" t="str"/>
      <c r="BG165" s="37" t="str"/>
      <c r="BH165" s="37" t="str"/>
      <c r="BI165" s="37" t="str"/>
      <c r="BJ165" s="37" t="str"/>
      <c r="BK165" s="37" t="str"/>
      <c r="BL165" s="37" t="str"/>
      <c r="BM165" s="37" t="str"/>
      <c r="BN165" s="37" t="str"/>
      <c r="BO165" s="37" t="str"/>
      <c r="BP165" s="37" t="str"/>
      <c r="BQ165" s="37" t="str"/>
      <c r="BR165" s="37" t="str"/>
      <c r="BS165" s="37" t="str"/>
      <c r="BT165" s="37" t="str"/>
      <c r="BU165" s="37" t="str"/>
      <c r="BV165" s="37" t="str"/>
      <c r="BW165" s="37" t="str"/>
      <c r="BX165" s="37" t="str"/>
      <c r="BY165" s="37" t="str"/>
      <c r="BZ165" s="37" t="str"/>
      <c r="CA165" s="37" t="str"/>
      <c r="CB165" s="37" t="str"/>
      <c r="CC165" s="37" t="str"/>
      <c r="CD165" s="37" t="str"/>
      <c r="CE165" s="37" t="str"/>
      <c r="CF165" s="37" t="str"/>
      <c r="CG165" s="37" t="str"/>
      <c r="CH165" s="37" t="str"/>
      <c r="CI165" s="37" t="str"/>
      <c r="CJ165" s="37" t="str"/>
      <c r="CK165" s="37" t="str"/>
      <c r="CL165" s="37" t="str"/>
      <c r="CM165" s="37" t="str"/>
      <c r="CN165" s="37" t="str"/>
      <c r="CO165" s="37" t="str"/>
      <c r="CP165" s="37" t="str"/>
      <c r="CQ165" s="37" t="str"/>
      <c r="CR165" s="37" t="str"/>
      <c r="CS165" s="37" t="str"/>
      <c r="CT165" s="37" t="str"/>
      <c r="CU165" s="37" t="str"/>
      <c r="CV165" s="37" t="str"/>
      <c r="CW165" s="37" t="str"/>
      <c r="CX165" s="37" t="str"/>
      <c r="CY165" s="37" t="str"/>
      <c r="CZ165" s="37" t="str"/>
      <c r="DA165" s="37" t="str"/>
      <c r="DB165" s="37" t="str"/>
      <c r="DC165" s="37" t="str"/>
      <c r="DD165" s="37" t="str"/>
      <c r="DE165" s="37" t="str"/>
      <c r="DF165" s="37" t="str"/>
      <c r="DG165" s="37" t="str"/>
      <c r="DH165" s="37" t="str"/>
      <c r="DI165" s="37" t="str"/>
      <c r="DJ165" s="37" t="str"/>
      <c r="DK165" s="37" t="str"/>
      <c r="DL165" s="37" t="str"/>
      <c r="DM165" s="37" t="str"/>
      <c r="DN165" s="37" t="str"/>
      <c r="DO165" s="37" t="str"/>
      <c r="DP165" s="37" t="str"/>
      <c r="DQ165" s="37" t="str"/>
      <c r="DR165" s="37" t="str"/>
      <c r="DS165" s="37" t="str"/>
      <c r="DT165" s="37" t="str"/>
      <c r="DU165" s="37" t="str"/>
      <c r="DV165" s="37" t="str"/>
      <c r="DW165" s="37" t="str"/>
      <c r="DX165" s="37" t="str"/>
      <c r="DY165" s="37" t="str"/>
      <c r="DZ165" s="37" t="str"/>
      <c r="EA165" s="37" t="str"/>
      <c r="EB165" s="37" t="str"/>
      <c r="EC165" s="37" t="str"/>
      <c r="ED165" s="37" t="str"/>
      <c r="EE165" s="37" t="str"/>
      <c r="EF165" s="37" t="str"/>
      <c r="EG165" s="37" t="str"/>
      <c r="EH165" s="37" t="str"/>
      <c r="EI165" s="37" t="str"/>
      <c r="EJ165" s="37" t="str"/>
      <c r="EK165" s="37" t="str"/>
      <c r="EL165" s="37" t="str"/>
      <c r="EM165" s="37" t="str"/>
    </row>
    <row r="166">
      <c r="B166" s="37" t="str"/>
      <c r="C166" s="37" t="str"/>
      <c r="D166" s="37" t="str"/>
      <c r="E166" s="37" t="str"/>
      <c r="F166" s="37" t="str"/>
      <c r="G166" s="37" t="str"/>
      <c r="H166" s="37" t="str"/>
      <c r="I166" s="37" t="str"/>
      <c r="J166" s="37" t="str"/>
      <c r="K166" s="37" t="str"/>
      <c r="L166" s="37" t="str"/>
      <c r="M166" s="37" t="str"/>
      <c r="N166" s="37" t="str"/>
      <c r="O166" s="37" t="str"/>
      <c r="P166" s="37" t="str"/>
      <c r="Q166" s="37" t="str"/>
      <c r="R166" s="37" t="str"/>
      <c r="S166" s="37" t="str"/>
      <c r="T166" s="37" t="str"/>
      <c r="U166" s="37" t="str"/>
      <c r="V166" s="37" t="str"/>
      <c r="W166" s="37" t="str"/>
      <c r="X166" s="37" t="str"/>
      <c r="Y166" s="37" t="str"/>
      <c r="Z166" s="37" t="str"/>
      <c r="AA166" s="37" t="str"/>
      <c r="AB166" s="37" t="str"/>
      <c r="AC166" s="37" t="str"/>
      <c r="AD166" s="37" t="str"/>
      <c r="AE166" s="37" t="str"/>
      <c r="AF166" s="37" t="str"/>
      <c r="AG166" s="37" t="str"/>
      <c r="AH166" s="37" t="str"/>
      <c r="AI166" s="37" t="str"/>
      <c r="AJ166" s="37" t="str"/>
      <c r="AK166" s="37" t="str"/>
      <c r="AL166" s="37" t="str"/>
      <c r="AM166" s="37" t="str"/>
      <c r="AN166" s="37" t="str"/>
      <c r="AO166" s="37" t="str"/>
      <c r="AP166" s="37" t="str"/>
      <c r="AQ166" s="37" t="str"/>
      <c r="AR166" s="37" t="str"/>
      <c r="AS166" s="37" t="str"/>
      <c r="AT166" s="37" t="str"/>
      <c r="AU166" s="37" t="str"/>
      <c r="AV166" s="37" t="str"/>
      <c r="AW166" s="37" t="str"/>
      <c r="AX166" s="37" t="str"/>
      <c r="AY166" s="37" t="str"/>
      <c r="AZ166" s="37" t="str"/>
      <c r="BA166" s="37" t="str"/>
      <c r="BB166" s="37" t="str"/>
      <c r="BC166" s="37" t="str"/>
      <c r="BD166" s="37" t="str"/>
      <c r="BE166" s="37" t="str"/>
      <c r="BF166" s="37" t="str"/>
      <c r="BG166" s="37" t="str"/>
      <c r="BH166" s="37" t="str"/>
      <c r="BI166" s="37" t="str"/>
      <c r="BJ166" s="37" t="str"/>
      <c r="BK166" s="37" t="str"/>
      <c r="BL166" s="37" t="str"/>
      <c r="BM166" s="37" t="str"/>
      <c r="BN166" s="37" t="str"/>
      <c r="BO166" s="37" t="str"/>
      <c r="BP166" s="37" t="str"/>
      <c r="BQ166" s="37" t="str"/>
      <c r="BR166" s="37" t="str"/>
      <c r="BS166" s="37" t="str"/>
      <c r="BT166" s="37" t="str"/>
      <c r="BU166" s="37" t="str"/>
      <c r="BV166" s="37" t="str"/>
      <c r="BW166" s="37" t="str"/>
      <c r="BX166" s="37" t="str"/>
      <c r="BY166" s="37" t="str"/>
      <c r="BZ166" s="37" t="str"/>
      <c r="CA166" s="37" t="str"/>
      <c r="CB166" s="37" t="str"/>
      <c r="CC166" s="37" t="str"/>
      <c r="CD166" s="37" t="str"/>
      <c r="CE166" s="37" t="str"/>
      <c r="CF166" s="37" t="str"/>
      <c r="CG166" s="37" t="str"/>
      <c r="CH166" s="37" t="str"/>
      <c r="CI166" s="37" t="str"/>
      <c r="CJ166" s="37" t="str"/>
      <c r="CK166" s="37" t="str"/>
      <c r="CL166" s="37" t="str"/>
      <c r="CM166" s="37" t="str"/>
      <c r="CN166" s="37" t="str"/>
      <c r="CO166" s="37" t="str"/>
      <c r="CP166" s="37" t="str"/>
      <c r="CQ166" s="37" t="str"/>
      <c r="CR166" s="37" t="str"/>
      <c r="CS166" s="37" t="str"/>
      <c r="CT166" s="37" t="str"/>
      <c r="CU166" s="37" t="str"/>
      <c r="CV166" s="37" t="str"/>
      <c r="CW166" s="37" t="str"/>
      <c r="CX166" s="37" t="str"/>
      <c r="CY166" s="37" t="str"/>
      <c r="CZ166" s="37" t="str"/>
      <c r="DA166" s="37" t="str"/>
      <c r="DB166" s="37" t="str"/>
      <c r="DC166" s="37" t="str"/>
      <c r="DD166" s="37" t="str"/>
      <c r="DE166" s="37" t="str"/>
      <c r="DF166" s="37" t="str"/>
      <c r="DG166" s="37" t="str"/>
      <c r="DH166" s="37" t="str"/>
      <c r="DI166" s="37" t="str"/>
      <c r="DJ166" s="37" t="str"/>
      <c r="DK166" s="37" t="str"/>
      <c r="DL166" s="37" t="str"/>
      <c r="DM166" s="37" t="str"/>
      <c r="DN166" s="37" t="str"/>
      <c r="DO166" s="37" t="str"/>
      <c r="DP166" s="37" t="str"/>
      <c r="DQ166" s="37" t="str"/>
      <c r="DR166" s="37" t="str"/>
      <c r="DS166" s="37" t="str"/>
      <c r="DT166" s="37" t="str"/>
      <c r="DU166" s="37" t="str"/>
      <c r="DV166" s="37" t="str"/>
      <c r="DW166" s="37" t="str"/>
      <c r="DX166" s="37" t="str"/>
      <c r="DY166" s="37" t="str"/>
      <c r="DZ166" s="37" t="str"/>
      <c r="EA166" s="37" t="str"/>
      <c r="EB166" s="37" t="str"/>
      <c r="EC166" s="37" t="str"/>
      <c r="ED166" s="37" t="str"/>
      <c r="EE166" s="37" t="str"/>
      <c r="EF166" s="37" t="str"/>
      <c r="EG166" s="37" t="str"/>
      <c r="EH166" s="37" t="str"/>
      <c r="EI166" s="37" t="str"/>
      <c r="EJ166" s="37" t="str"/>
      <c r="EK166" s="37" t="str"/>
      <c r="EL166" s="37" t="str"/>
      <c r="EM166" s="37" t="str"/>
    </row>
    <row r="167">
      <c r="B167" s="37" t="str"/>
      <c r="C167" s="37" t="str"/>
      <c r="D167" s="37" t="str"/>
      <c r="E167" s="37" t="str"/>
      <c r="F167" s="37" t="str"/>
      <c r="G167" s="37" t="str"/>
      <c r="H167" s="37" t="str"/>
      <c r="I167" s="37" t="str"/>
      <c r="J167" s="37" t="str"/>
      <c r="K167" s="37" t="str"/>
      <c r="L167" s="37" t="str"/>
      <c r="M167" s="37" t="str"/>
      <c r="N167" s="37" t="str"/>
      <c r="O167" s="37" t="str"/>
      <c r="P167" s="37" t="str"/>
      <c r="Q167" s="37" t="str"/>
      <c r="R167" s="37" t="str"/>
      <c r="S167" s="37" t="str"/>
      <c r="T167" s="37" t="str"/>
      <c r="U167" s="37" t="str"/>
      <c r="V167" s="37" t="str"/>
      <c r="W167" s="37" t="str"/>
      <c r="X167" s="37" t="str"/>
      <c r="Y167" s="37" t="str"/>
      <c r="Z167" s="37" t="str"/>
      <c r="AA167" s="37" t="str"/>
      <c r="AB167" s="37" t="str"/>
      <c r="AC167" s="37" t="str"/>
      <c r="AD167" s="37" t="str"/>
      <c r="AE167" s="37" t="str"/>
      <c r="AF167" s="37" t="str"/>
      <c r="AG167" s="37" t="str"/>
      <c r="AH167" s="37" t="str"/>
      <c r="AI167" s="37" t="str"/>
      <c r="AJ167" s="37" t="str"/>
      <c r="AK167" s="37" t="str"/>
      <c r="AL167" s="37" t="str"/>
      <c r="AM167" s="37" t="str"/>
      <c r="AN167" s="37" t="str"/>
      <c r="AO167" s="37" t="str"/>
      <c r="AP167" s="37" t="str"/>
      <c r="AQ167" s="37" t="str"/>
      <c r="AR167" s="37" t="str"/>
      <c r="AS167" s="37" t="str"/>
      <c r="AT167" s="37" t="str"/>
      <c r="AU167" s="37" t="str"/>
      <c r="AV167" s="37" t="str"/>
      <c r="AW167" s="37" t="str"/>
      <c r="AX167" s="37" t="str"/>
      <c r="AY167" s="37" t="str"/>
      <c r="AZ167" s="37" t="str"/>
      <c r="BA167" s="37" t="str"/>
      <c r="BB167" s="37" t="str"/>
      <c r="BC167" s="37" t="str"/>
      <c r="BD167" s="37" t="str"/>
      <c r="BE167" s="37" t="str"/>
      <c r="BF167" s="37" t="str"/>
      <c r="BG167" s="37" t="str"/>
      <c r="BH167" s="37" t="str"/>
      <c r="BI167" s="37" t="str"/>
      <c r="BJ167" s="37" t="str"/>
      <c r="BK167" s="37" t="str"/>
      <c r="BL167" s="37" t="str"/>
      <c r="BM167" s="37" t="str"/>
      <c r="BN167" s="37" t="str"/>
      <c r="BO167" s="37" t="str"/>
      <c r="BP167" s="37" t="str"/>
      <c r="BQ167" s="37" t="str"/>
      <c r="BR167" s="37" t="str"/>
      <c r="BS167" s="37" t="str"/>
      <c r="BT167" s="37" t="str"/>
      <c r="BU167" s="37" t="str"/>
      <c r="BV167" s="37" t="str"/>
      <c r="BW167" s="37" t="str"/>
      <c r="BX167" s="37" t="str"/>
      <c r="BY167" s="37" t="str"/>
      <c r="BZ167" s="37" t="str"/>
      <c r="CA167" s="37" t="str"/>
      <c r="CB167" s="37" t="str"/>
      <c r="CC167" s="37" t="str"/>
      <c r="CD167" s="37" t="str"/>
      <c r="CE167" s="37" t="str"/>
      <c r="CF167" s="37" t="str"/>
      <c r="CG167" s="37" t="str"/>
      <c r="CH167" s="37" t="str"/>
      <c r="CI167" s="37" t="str"/>
      <c r="CJ167" s="37" t="str"/>
      <c r="CK167" s="37" t="str"/>
      <c r="CL167" s="37" t="str"/>
      <c r="CM167" s="37" t="str"/>
      <c r="CN167" s="37" t="str"/>
      <c r="CO167" s="37" t="str"/>
      <c r="CP167" s="37" t="str"/>
      <c r="CQ167" s="37" t="str"/>
      <c r="CR167" s="37" t="str"/>
      <c r="CS167" s="37" t="str"/>
      <c r="CT167" s="37" t="str"/>
      <c r="CU167" s="37" t="str"/>
      <c r="CV167" s="37" t="str"/>
      <c r="CW167" s="37" t="str"/>
      <c r="CX167" s="37" t="str"/>
      <c r="CY167" s="37" t="str"/>
      <c r="CZ167" s="37" t="str"/>
      <c r="DA167" s="37" t="str"/>
      <c r="DB167" s="37" t="str"/>
      <c r="DC167" s="37" t="str"/>
      <c r="DD167" s="37" t="str"/>
      <c r="DE167" s="37" t="str"/>
      <c r="DF167" s="37" t="str"/>
      <c r="DG167" s="37" t="str"/>
      <c r="DH167" s="37" t="str"/>
      <c r="DI167" s="37" t="str"/>
      <c r="DJ167" s="37" t="str"/>
      <c r="DK167" s="37" t="str"/>
      <c r="DL167" s="37" t="str"/>
      <c r="DM167" s="37" t="str"/>
      <c r="DN167" s="37" t="str"/>
      <c r="DO167" s="37" t="str"/>
      <c r="DP167" s="37" t="str"/>
      <c r="DQ167" s="37" t="str"/>
      <c r="DR167" s="37" t="str"/>
      <c r="DS167" s="37" t="str"/>
      <c r="DT167" s="37" t="str"/>
      <c r="DU167" s="37" t="str"/>
      <c r="DV167" s="37" t="str"/>
      <c r="DW167" s="37" t="str"/>
      <c r="DX167" s="37" t="str"/>
      <c r="DY167" s="37" t="str"/>
      <c r="DZ167" s="37" t="str"/>
      <c r="EA167" s="37" t="str"/>
      <c r="EB167" s="37" t="str"/>
      <c r="EC167" s="37" t="str"/>
      <c r="ED167" s="37" t="str"/>
      <c r="EE167" s="37" t="str"/>
      <c r="EF167" s="37" t="str"/>
      <c r="EG167" s="37" t="str"/>
      <c r="EH167" s="37" t="str"/>
      <c r="EI167" s="37" t="str"/>
      <c r="EJ167" s="37" t="str"/>
      <c r="EK167" s="37" t="str"/>
      <c r="EL167" s="37" t="str"/>
      <c r="EM167" s="37" t="str"/>
    </row>
    <row r="168">
      <c r="B168" s="37" t="str"/>
      <c r="C168" s="37" t="str"/>
      <c r="D168" s="37" t="str"/>
      <c r="E168" s="37" t="str"/>
      <c r="F168" s="37" t="str"/>
      <c r="G168" s="37" t="str"/>
      <c r="H168" s="37" t="str"/>
      <c r="I168" s="37" t="str"/>
      <c r="J168" s="37" t="str"/>
      <c r="K168" s="37" t="str"/>
      <c r="L168" s="37" t="str"/>
      <c r="M168" s="37" t="str"/>
      <c r="N168" s="37" t="str"/>
      <c r="O168" s="37" t="str"/>
      <c r="P168" s="37" t="str"/>
      <c r="Q168" s="37" t="str"/>
      <c r="R168" s="37" t="str"/>
      <c r="S168" s="37" t="str"/>
      <c r="T168" s="37" t="str"/>
      <c r="U168" s="37" t="str"/>
      <c r="V168" s="37" t="str"/>
      <c r="W168" s="37" t="str"/>
      <c r="X168" s="37" t="str"/>
      <c r="Y168" s="37" t="str"/>
      <c r="Z168" s="37" t="str"/>
      <c r="AA168" s="37" t="str"/>
      <c r="AB168" s="37" t="str"/>
      <c r="AC168" s="37" t="str"/>
      <c r="AD168" s="37" t="str"/>
      <c r="AE168" s="37" t="str"/>
      <c r="AF168" s="37" t="str"/>
      <c r="AG168" s="37" t="str"/>
      <c r="AH168" s="37" t="str"/>
      <c r="AI168" s="37" t="str"/>
      <c r="AJ168" s="37" t="str"/>
      <c r="AK168" s="37" t="str"/>
      <c r="AL168" s="37" t="str"/>
      <c r="AM168" s="37" t="str"/>
      <c r="AN168" s="37" t="str"/>
      <c r="AO168" s="37" t="str"/>
      <c r="AP168" s="37" t="str"/>
      <c r="AQ168" s="37" t="str"/>
      <c r="AR168" s="37" t="str"/>
      <c r="AS168" s="37" t="str"/>
      <c r="AT168" s="37" t="str"/>
      <c r="AU168" s="37" t="str"/>
      <c r="AV168" s="37" t="str"/>
      <c r="AW168" s="37" t="str"/>
      <c r="AX168" s="37" t="str"/>
      <c r="AY168" s="37" t="str"/>
      <c r="AZ168" s="37" t="str"/>
      <c r="BA168" s="37" t="str"/>
      <c r="BB168" s="37" t="str"/>
      <c r="BC168" s="37" t="str"/>
      <c r="BD168" s="37" t="str"/>
      <c r="BE168" s="37" t="str"/>
      <c r="BF168" s="37" t="str"/>
      <c r="BG168" s="37" t="str"/>
      <c r="BH168" s="37" t="str"/>
      <c r="BI168" s="37" t="str"/>
      <c r="BJ168" s="37" t="str"/>
      <c r="BK168" s="37" t="str"/>
      <c r="BL168" s="37" t="str"/>
      <c r="BM168" s="37" t="str"/>
      <c r="BN168" s="37" t="str"/>
      <c r="BO168" s="37" t="str"/>
      <c r="BP168" s="37" t="str"/>
      <c r="BQ168" s="37" t="str"/>
      <c r="BR168" s="37" t="str"/>
      <c r="BS168" s="37" t="str"/>
      <c r="BT168" s="37" t="str"/>
      <c r="BU168" s="37" t="str"/>
      <c r="BV168" s="37" t="str"/>
      <c r="BW168" s="37" t="str"/>
      <c r="BX168" s="37" t="str"/>
      <c r="BY168" s="37" t="str"/>
      <c r="BZ168" s="37" t="str"/>
      <c r="CA168" s="37" t="str"/>
      <c r="CB168" s="37" t="str"/>
      <c r="CC168" s="37" t="str"/>
      <c r="CD168" s="37" t="str"/>
      <c r="CE168" s="37" t="str"/>
      <c r="CF168" s="37" t="str"/>
      <c r="CG168" s="37" t="str"/>
      <c r="CH168" s="37" t="str"/>
      <c r="CI168" s="37" t="str"/>
      <c r="CJ168" s="37" t="str"/>
      <c r="CK168" s="37" t="str"/>
      <c r="CL168" s="37" t="str"/>
      <c r="CM168" s="37" t="str"/>
      <c r="CN168" s="37" t="str"/>
      <c r="CO168" s="37" t="str"/>
      <c r="CP168" s="37" t="str"/>
      <c r="CQ168" s="37" t="str"/>
      <c r="CR168" s="37" t="str"/>
      <c r="CS168" s="37" t="str"/>
      <c r="CT168" s="37" t="str"/>
      <c r="CU168" s="37" t="str"/>
      <c r="CV168" s="37" t="str"/>
      <c r="CW168" s="37" t="str"/>
      <c r="CX168" s="37" t="str"/>
      <c r="CY168" s="37" t="str"/>
      <c r="CZ168" s="37" t="str"/>
      <c r="DA168" s="37" t="str"/>
      <c r="DB168" s="37" t="str"/>
      <c r="DC168" s="37" t="str"/>
      <c r="DD168" s="37" t="str"/>
      <c r="DE168" s="37" t="str"/>
      <c r="DF168" s="37" t="str"/>
      <c r="DG168" s="37" t="str"/>
      <c r="DH168" s="37" t="str"/>
      <c r="DI168" s="37" t="str"/>
      <c r="DJ168" s="37" t="str"/>
      <c r="DK168" s="37" t="str"/>
      <c r="DL168" s="37" t="str"/>
      <c r="DM168" s="37" t="str"/>
      <c r="DN168" s="37" t="str"/>
      <c r="DO168" s="37" t="str"/>
      <c r="DP168" s="37" t="str"/>
      <c r="DQ168" s="37" t="str"/>
      <c r="DR168" s="37" t="str"/>
      <c r="DS168" s="37" t="str"/>
      <c r="DT168" s="37" t="str"/>
      <c r="DU168" s="37" t="str"/>
      <c r="DV168" s="37" t="str"/>
      <c r="DW168" s="37" t="str"/>
      <c r="DX168" s="37" t="str"/>
      <c r="DY168" s="37" t="str"/>
      <c r="DZ168" s="37" t="str"/>
      <c r="EA168" s="37" t="str"/>
      <c r="EB168" s="37" t="str"/>
      <c r="EC168" s="37" t="str"/>
      <c r="ED168" s="37" t="str"/>
      <c r="EE168" s="37" t="str"/>
      <c r="EF168" s="37" t="str"/>
      <c r="EG168" s="37" t="str"/>
      <c r="EH168" s="37" t="str"/>
      <c r="EI168" s="37" t="str"/>
      <c r="EJ168" s="37" t="str"/>
      <c r="EK168" s="37" t="str"/>
      <c r="EL168" s="37" t="str"/>
      <c r="EM168" s="37" t="str"/>
    </row>
    <row r="169">
      <c r="B169" s="37" t="str"/>
      <c r="C169" s="37" t="str"/>
      <c r="D169" s="37" t="str"/>
      <c r="E169" s="37" t="str"/>
      <c r="F169" s="37" t="str"/>
      <c r="G169" s="37" t="str"/>
      <c r="H169" s="37" t="str"/>
      <c r="I169" s="37" t="str"/>
      <c r="J169" s="37" t="str"/>
      <c r="K169" s="37" t="str"/>
      <c r="L169" s="37" t="str"/>
      <c r="M169" s="37" t="str"/>
      <c r="N169" s="37" t="str"/>
      <c r="O169" s="37" t="str"/>
      <c r="P169" s="37" t="str"/>
      <c r="Q169" s="37" t="str"/>
      <c r="R169" s="37" t="str"/>
      <c r="S169" s="37" t="str"/>
      <c r="T169" s="37" t="str"/>
      <c r="U169" s="37" t="str"/>
      <c r="V169" s="37" t="str"/>
      <c r="W169" s="37" t="str"/>
      <c r="X169" s="37" t="str"/>
      <c r="Y169" s="37" t="str"/>
      <c r="Z169" s="37" t="str"/>
      <c r="AA169" s="37" t="str"/>
      <c r="AB169" s="37" t="str"/>
      <c r="AC169" s="37" t="str"/>
      <c r="AD169" s="37" t="str"/>
      <c r="AE169" s="37" t="str"/>
      <c r="AF169" s="37" t="str"/>
      <c r="AG169" s="37" t="str"/>
      <c r="AH169" s="37" t="str"/>
      <c r="AI169" s="37" t="str"/>
      <c r="AJ169" s="37" t="str"/>
      <c r="AK169" s="37" t="str"/>
      <c r="AL169" s="37" t="str"/>
      <c r="AM169" s="37" t="str"/>
      <c r="AN169" s="37" t="str"/>
      <c r="AO169" s="37" t="str"/>
      <c r="AP169" s="37" t="str"/>
      <c r="AQ169" s="37" t="str"/>
      <c r="AR169" s="37" t="str"/>
      <c r="AS169" s="37" t="str"/>
      <c r="AT169" s="37" t="str"/>
      <c r="AU169" s="37" t="str"/>
      <c r="AV169" s="37" t="str"/>
      <c r="AW169" s="37" t="str"/>
      <c r="AX169" s="37" t="str"/>
      <c r="AY169" s="37" t="str"/>
      <c r="AZ169" s="37" t="str"/>
      <c r="BA169" s="37" t="str"/>
      <c r="BB169" s="37" t="str"/>
      <c r="BC169" s="37" t="str"/>
      <c r="BD169" s="37" t="str"/>
      <c r="BE169" s="37" t="str"/>
      <c r="BF169" s="37" t="str"/>
      <c r="BG169" s="37" t="str"/>
      <c r="BH169" s="37" t="str"/>
      <c r="BI169" s="37" t="str"/>
      <c r="BJ169" s="37" t="str"/>
      <c r="BK169" s="37" t="str"/>
      <c r="BL169" s="37" t="str"/>
      <c r="BM169" s="37" t="str"/>
      <c r="BN169" s="37" t="str"/>
      <c r="BO169" s="37" t="str"/>
      <c r="BP169" s="37" t="str"/>
      <c r="BQ169" s="37" t="str"/>
      <c r="BR169" s="37" t="str"/>
      <c r="BS169" s="37" t="str"/>
      <c r="BT169" s="37" t="str"/>
      <c r="BU169" s="37" t="str"/>
      <c r="BV169" s="37" t="str"/>
      <c r="BW169" s="37" t="str"/>
      <c r="BX169" s="37" t="str"/>
      <c r="BY169" s="37" t="str"/>
      <c r="BZ169" s="37" t="str"/>
      <c r="CA169" s="37" t="str"/>
      <c r="CB169" s="37" t="str"/>
      <c r="CC169" s="37" t="str"/>
      <c r="CD169" s="37" t="str"/>
      <c r="CE169" s="37" t="str"/>
      <c r="CF169" s="37" t="str"/>
      <c r="CG169" s="37" t="str"/>
      <c r="CH169" s="37" t="str"/>
      <c r="CI169" s="37" t="str"/>
      <c r="CJ169" s="37" t="str"/>
      <c r="CK169" s="37" t="str"/>
      <c r="CL169" s="37" t="str"/>
      <c r="CM169" s="37" t="str"/>
      <c r="CN169" s="37" t="str"/>
      <c r="CO169" s="37" t="str"/>
      <c r="CP169" s="37" t="str"/>
      <c r="CQ169" s="37" t="str"/>
      <c r="CR169" s="37" t="str"/>
      <c r="CS169" s="37" t="str"/>
      <c r="CT169" s="37" t="str"/>
      <c r="CU169" s="37" t="str"/>
      <c r="CV169" s="37" t="str"/>
      <c r="CW169" s="37" t="str"/>
      <c r="CX169" s="37" t="str"/>
      <c r="CY169" s="37" t="str"/>
      <c r="CZ169" s="37" t="str"/>
      <c r="DA169" s="37" t="str"/>
      <c r="DB169" s="37" t="str"/>
      <c r="DC169" s="37" t="str"/>
      <c r="DD169" s="37" t="str"/>
      <c r="DE169" s="37" t="str"/>
      <c r="DF169" s="37" t="str"/>
      <c r="DG169" s="37" t="str"/>
      <c r="DH169" s="37" t="str"/>
      <c r="DI169" s="37" t="str"/>
      <c r="DJ169" s="37" t="str"/>
      <c r="DK169" s="37" t="str"/>
      <c r="DL169" s="37" t="str"/>
      <c r="DM169" s="37" t="str"/>
      <c r="DN169" s="37" t="str"/>
      <c r="DO169" s="37" t="str"/>
      <c r="DP169" s="37" t="str"/>
      <c r="DQ169" s="37" t="str"/>
      <c r="DR169" s="37" t="str"/>
      <c r="DS169" s="37" t="str"/>
      <c r="DT169" s="37" t="str"/>
      <c r="DU169" s="37" t="str"/>
      <c r="DV169" s="37" t="str"/>
      <c r="DW169" s="37" t="str"/>
      <c r="DX169" s="37" t="str"/>
      <c r="DY169" s="37" t="str"/>
      <c r="DZ169" s="37" t="str"/>
      <c r="EA169" s="37" t="str"/>
      <c r="EB169" s="37" t="str"/>
      <c r="EC169" s="37" t="str"/>
      <c r="ED169" s="37" t="str"/>
      <c r="EE169" s="37" t="str"/>
      <c r="EF169" s="37" t="str"/>
      <c r="EG169" s="37" t="str"/>
      <c r="EH169" s="37" t="str"/>
      <c r="EI169" s="37" t="str"/>
      <c r="EJ169" s="37" t="str"/>
      <c r="EK169" s="37" t="str"/>
      <c r="EL169" s="37" t="str"/>
      <c r="EM169" s="37" t="str"/>
    </row>
    <row r="170">
      <c r="B170" s="37" t="str"/>
      <c r="C170" s="37" t="str"/>
      <c r="D170" s="37" t="str"/>
      <c r="E170" s="37" t="str"/>
      <c r="F170" s="37" t="str"/>
      <c r="G170" s="37" t="str"/>
      <c r="H170" s="37" t="str"/>
      <c r="I170" s="37" t="str"/>
      <c r="J170" s="37" t="str"/>
      <c r="K170" s="37" t="str"/>
      <c r="L170" s="37" t="str"/>
      <c r="M170" s="37" t="str"/>
      <c r="N170" s="37" t="str"/>
      <c r="O170" s="37" t="str"/>
      <c r="P170" s="37" t="str"/>
      <c r="Q170" s="37" t="str"/>
      <c r="R170" s="37" t="str"/>
      <c r="S170" s="37" t="str"/>
      <c r="T170" s="37" t="str"/>
      <c r="U170" s="37" t="str"/>
      <c r="V170" s="37" t="str"/>
      <c r="W170" s="37" t="str"/>
      <c r="X170" s="37" t="str"/>
      <c r="Y170" s="37" t="str"/>
      <c r="Z170" s="37" t="str"/>
      <c r="AA170" s="37" t="str"/>
      <c r="AB170" s="37" t="str"/>
      <c r="AC170" s="37" t="str"/>
      <c r="AD170" s="37" t="str"/>
      <c r="AE170" s="37" t="str"/>
      <c r="AF170" s="37" t="str"/>
      <c r="AG170" s="37" t="str"/>
      <c r="AH170" s="37" t="str"/>
      <c r="AI170" s="37" t="str"/>
      <c r="AJ170" s="37" t="str"/>
      <c r="AK170" s="37" t="str"/>
      <c r="AL170" s="37" t="str"/>
      <c r="AM170" s="37" t="str"/>
      <c r="AN170" s="37" t="str"/>
      <c r="AO170" s="37" t="str"/>
      <c r="AP170" s="37" t="str"/>
      <c r="AQ170" s="37" t="str"/>
      <c r="AR170" s="37" t="str"/>
      <c r="AS170" s="37" t="str"/>
      <c r="AT170" s="37" t="str"/>
      <c r="AU170" s="37" t="str"/>
      <c r="AV170" s="37" t="str"/>
      <c r="AW170" s="37" t="str"/>
      <c r="AX170" s="37" t="str"/>
      <c r="AY170" s="37" t="str"/>
      <c r="AZ170" s="37" t="str"/>
      <c r="BA170" s="37" t="str"/>
      <c r="BB170" s="37" t="str"/>
      <c r="BC170" s="37" t="str"/>
      <c r="BD170" s="37" t="str"/>
      <c r="BE170" s="37" t="str"/>
      <c r="BF170" s="37" t="str"/>
      <c r="BG170" s="37" t="str"/>
      <c r="BH170" s="37" t="str"/>
      <c r="BI170" s="37" t="str"/>
      <c r="BJ170" s="37" t="str"/>
      <c r="BK170" s="37" t="str"/>
      <c r="BL170" s="37" t="str"/>
      <c r="BM170" s="37" t="str"/>
      <c r="BN170" s="37" t="str"/>
      <c r="BO170" s="37" t="str"/>
      <c r="BP170" s="37" t="str"/>
      <c r="BQ170" s="37" t="str"/>
      <c r="BR170" s="37" t="str"/>
      <c r="BS170" s="37" t="str"/>
      <c r="BT170" s="37" t="str"/>
      <c r="BU170" s="37" t="str"/>
      <c r="BV170" s="37" t="str"/>
      <c r="BW170" s="37" t="str"/>
      <c r="BX170" s="37" t="str"/>
      <c r="BY170" s="37" t="str"/>
      <c r="BZ170" s="37" t="str"/>
      <c r="CA170" s="37" t="str"/>
      <c r="CB170" s="37" t="str"/>
      <c r="CC170" s="37" t="str"/>
      <c r="CD170" s="37" t="str"/>
      <c r="CE170" s="37" t="str"/>
      <c r="CF170" s="37" t="str"/>
      <c r="CG170" s="37" t="str"/>
      <c r="CH170" s="37" t="str"/>
      <c r="CI170" s="37" t="str"/>
      <c r="CJ170" s="37" t="str"/>
      <c r="CK170" s="37" t="str"/>
      <c r="CL170" s="37" t="str"/>
      <c r="CM170" s="37" t="str"/>
      <c r="CN170" s="37" t="str"/>
      <c r="CO170" s="37" t="str"/>
      <c r="CP170" s="37" t="str"/>
      <c r="CQ170" s="37" t="str"/>
      <c r="CR170" s="37" t="str"/>
      <c r="CS170" s="37" t="str"/>
      <c r="CT170" s="37" t="str"/>
      <c r="CU170" s="37" t="str"/>
      <c r="CV170" s="37" t="str"/>
      <c r="CW170" s="37" t="str"/>
      <c r="CX170" s="37" t="str"/>
      <c r="CY170" s="37" t="str"/>
      <c r="CZ170" s="37" t="str"/>
      <c r="DA170" s="37" t="str"/>
      <c r="DB170" s="37" t="str"/>
      <c r="DC170" s="37" t="str"/>
      <c r="DD170" s="37" t="str"/>
      <c r="DE170" s="37" t="str"/>
      <c r="DF170" s="37" t="str"/>
      <c r="DG170" s="37" t="str"/>
      <c r="DH170" s="37" t="str"/>
      <c r="DI170" s="37" t="str"/>
      <c r="DJ170" s="37" t="str"/>
      <c r="DK170" s="37" t="str"/>
      <c r="DL170" s="37" t="str"/>
      <c r="DM170" s="37" t="str"/>
      <c r="DN170" s="37" t="str"/>
      <c r="DO170" s="37" t="str"/>
      <c r="DP170" s="37" t="str"/>
      <c r="DQ170" s="37" t="str"/>
      <c r="DR170" s="37" t="str"/>
      <c r="DS170" s="37" t="str"/>
      <c r="DT170" s="37" t="str"/>
      <c r="DU170" s="37" t="str"/>
      <c r="DV170" s="37" t="str"/>
      <c r="DW170" s="37" t="str"/>
      <c r="DX170" s="37" t="str"/>
      <c r="DY170" s="37" t="str"/>
      <c r="DZ170" s="37" t="str"/>
      <c r="EA170" s="37" t="str"/>
      <c r="EB170" s="37" t="str"/>
      <c r="EC170" s="37" t="str"/>
      <c r="ED170" s="37" t="str"/>
      <c r="EE170" s="37" t="str"/>
      <c r="EF170" s="37" t="str"/>
      <c r="EG170" s="37" t="str"/>
      <c r="EH170" s="37" t="str"/>
      <c r="EI170" s="37" t="str"/>
      <c r="EJ170" s="37" t="str"/>
      <c r="EK170" s="37" t="str"/>
      <c r="EL170" s="37" t="str"/>
      <c r="EM170" s="37" t="str"/>
    </row>
    <row r="171">
      <c r="B171" s="37" t="str"/>
      <c r="C171" s="37" t="str"/>
      <c r="D171" s="37" t="str"/>
      <c r="E171" s="37" t="str"/>
      <c r="F171" s="37" t="str"/>
      <c r="G171" s="37" t="str"/>
      <c r="H171" s="37" t="str"/>
      <c r="I171" s="37" t="str"/>
      <c r="J171" s="37" t="str"/>
      <c r="K171" s="37" t="str"/>
      <c r="L171" s="37" t="str"/>
      <c r="M171" s="37" t="str"/>
      <c r="N171" s="37" t="str"/>
      <c r="O171" s="37" t="str"/>
      <c r="P171" s="37" t="str"/>
      <c r="Q171" s="37" t="str"/>
      <c r="R171" s="37" t="str"/>
      <c r="S171" s="37" t="str"/>
      <c r="T171" s="37" t="str"/>
      <c r="U171" s="37" t="str"/>
      <c r="V171" s="37" t="str"/>
      <c r="W171" s="37" t="str"/>
      <c r="X171" s="37" t="str"/>
      <c r="Y171" s="37" t="str"/>
      <c r="Z171" s="37" t="str"/>
      <c r="AA171" s="37" t="str"/>
      <c r="AB171" s="37" t="str"/>
      <c r="AC171" s="37" t="str"/>
      <c r="AD171" s="37" t="str"/>
      <c r="AE171" s="37" t="str"/>
      <c r="AF171" s="37" t="str"/>
      <c r="AG171" s="37" t="str"/>
      <c r="AH171" s="37" t="str"/>
      <c r="AI171" s="37" t="str"/>
      <c r="AJ171" s="37" t="str"/>
      <c r="AK171" s="37" t="str"/>
      <c r="AL171" s="37" t="str"/>
      <c r="AM171" s="37" t="str"/>
      <c r="AN171" s="37" t="str"/>
      <c r="AO171" s="37" t="str"/>
      <c r="AP171" s="37" t="str"/>
      <c r="AQ171" s="37" t="str"/>
      <c r="AR171" s="37" t="str"/>
      <c r="AS171" s="37" t="str"/>
      <c r="AT171" s="37" t="str"/>
      <c r="AU171" s="37" t="str"/>
      <c r="AV171" s="37" t="str"/>
      <c r="AW171" s="37" t="str"/>
      <c r="AX171" s="37" t="str"/>
      <c r="AY171" s="37" t="str"/>
      <c r="AZ171" s="37" t="str"/>
      <c r="BA171" s="37" t="str"/>
      <c r="BB171" s="37" t="str"/>
      <c r="BC171" s="37" t="str"/>
      <c r="BD171" s="37" t="str"/>
      <c r="BE171" s="37" t="str"/>
      <c r="BF171" s="37" t="str"/>
      <c r="BG171" s="37" t="str"/>
      <c r="BH171" s="37" t="str"/>
      <c r="BI171" s="37" t="str"/>
      <c r="BJ171" s="37" t="str"/>
      <c r="BK171" s="37" t="str"/>
      <c r="BL171" s="37" t="str"/>
      <c r="BM171" s="37" t="str"/>
      <c r="BN171" s="37" t="str"/>
      <c r="BO171" s="37" t="str"/>
      <c r="BP171" s="37" t="str"/>
      <c r="BQ171" s="37" t="str"/>
      <c r="BR171" s="37" t="str"/>
      <c r="BS171" s="37" t="str"/>
      <c r="BT171" s="37" t="str"/>
      <c r="BU171" s="37" t="str"/>
      <c r="BV171" s="37" t="str"/>
      <c r="BW171" s="37" t="str"/>
      <c r="BX171" s="37" t="str"/>
      <c r="BY171" s="37" t="str"/>
      <c r="BZ171" s="37" t="str"/>
      <c r="CA171" s="37" t="str"/>
      <c r="CB171" s="37" t="str"/>
      <c r="CC171" s="37" t="str"/>
      <c r="CD171" s="37" t="str"/>
      <c r="CE171" s="37" t="str"/>
      <c r="CF171" s="37" t="str"/>
      <c r="CG171" s="37" t="str"/>
      <c r="CH171" s="37" t="str"/>
      <c r="CI171" s="37" t="str"/>
      <c r="CJ171" s="37" t="str"/>
      <c r="CK171" s="37" t="str"/>
      <c r="CL171" s="37" t="str"/>
      <c r="CM171" s="37" t="str"/>
      <c r="CN171" s="37" t="str"/>
      <c r="CO171" s="37" t="str"/>
      <c r="CP171" s="37" t="str"/>
      <c r="CQ171" s="37" t="str"/>
      <c r="CR171" s="37" t="str"/>
      <c r="CS171" s="37" t="str"/>
      <c r="CT171" s="37" t="str"/>
      <c r="CU171" s="37" t="str"/>
      <c r="CV171" s="37" t="str"/>
      <c r="CW171" s="37" t="str"/>
      <c r="CX171" s="37" t="str"/>
      <c r="CY171" s="37" t="str"/>
      <c r="CZ171" s="37" t="str"/>
      <c r="DA171" s="37" t="str"/>
      <c r="DB171" s="37" t="str"/>
      <c r="DC171" s="37" t="str"/>
      <c r="DD171" s="37" t="str"/>
      <c r="DE171" s="37" t="str"/>
      <c r="DF171" s="37" t="str"/>
      <c r="DG171" s="37" t="str"/>
      <c r="DH171" s="37" t="str"/>
      <c r="DI171" s="37" t="str"/>
      <c r="DJ171" s="37" t="str"/>
      <c r="DK171" s="37" t="str"/>
      <c r="DL171" s="37" t="str"/>
      <c r="DM171" s="37" t="str"/>
      <c r="DN171" s="37" t="str"/>
      <c r="DO171" s="37" t="str"/>
      <c r="DP171" s="37" t="str"/>
      <c r="DQ171" s="37" t="str"/>
      <c r="DR171" s="37" t="str"/>
      <c r="DS171" s="37" t="str"/>
      <c r="DT171" s="37" t="str"/>
      <c r="DU171" s="37" t="str"/>
      <c r="DV171" s="37" t="str"/>
      <c r="DW171" s="37" t="str"/>
      <c r="DX171" s="37" t="str"/>
      <c r="DY171" s="37" t="str"/>
      <c r="DZ171" s="37" t="str"/>
      <c r="EA171" s="37" t="str"/>
      <c r="EB171" s="37" t="str"/>
      <c r="EC171" s="37" t="str"/>
      <c r="ED171" s="37" t="str"/>
      <c r="EE171" s="37" t="str"/>
      <c r="EF171" s="37" t="str"/>
      <c r="EG171" s="37" t="str"/>
      <c r="EH171" s="37" t="str"/>
      <c r="EI171" s="37" t="str"/>
      <c r="EJ171" s="37" t="str"/>
      <c r="EK171" s="37" t="str"/>
      <c r="EL171" s="37" t="str"/>
      <c r="EM171" s="37" t="str"/>
    </row>
    <row r="172">
      <c r="B172" s="37" t="str"/>
      <c r="C172" s="37" t="str"/>
      <c r="D172" s="37" t="str"/>
      <c r="E172" s="37" t="str"/>
      <c r="F172" s="37" t="str"/>
      <c r="G172" s="37" t="str"/>
      <c r="H172" s="37" t="str"/>
      <c r="I172" s="37" t="str"/>
      <c r="J172" s="37" t="str"/>
      <c r="K172" s="37" t="str"/>
      <c r="L172" s="37" t="str"/>
      <c r="M172" s="37" t="str"/>
      <c r="N172" s="37" t="str"/>
      <c r="O172" s="37" t="str"/>
      <c r="P172" s="37" t="str"/>
      <c r="Q172" s="37" t="str"/>
      <c r="R172" s="37" t="str"/>
      <c r="S172" s="37" t="str"/>
      <c r="T172" s="37" t="str"/>
      <c r="U172" s="37" t="str"/>
      <c r="V172" s="37" t="str"/>
      <c r="W172" s="37" t="str"/>
      <c r="X172" s="37" t="str"/>
      <c r="Y172" s="37" t="str"/>
      <c r="Z172" s="37" t="str"/>
      <c r="AA172" s="37" t="str"/>
      <c r="AB172" s="37" t="str"/>
      <c r="AC172" s="37" t="str"/>
      <c r="AD172" s="37" t="str"/>
      <c r="AE172" s="37" t="str"/>
      <c r="AF172" s="37" t="str"/>
      <c r="AG172" s="37" t="str"/>
      <c r="AH172" s="37" t="str"/>
      <c r="AI172" s="37" t="str"/>
      <c r="AJ172" s="37" t="str"/>
      <c r="AK172" s="37" t="str"/>
      <c r="AL172" s="37" t="str"/>
      <c r="AM172" s="37" t="str"/>
      <c r="AN172" s="37" t="str"/>
      <c r="AO172" s="37" t="str"/>
      <c r="AP172" s="37" t="str"/>
      <c r="AQ172" s="37" t="str"/>
      <c r="AR172" s="37" t="str"/>
      <c r="AS172" s="37" t="str"/>
      <c r="AT172" s="37" t="str"/>
      <c r="AU172" s="37" t="str"/>
      <c r="AV172" s="37" t="str"/>
      <c r="AW172" s="37" t="str"/>
      <c r="AX172" s="37" t="str"/>
      <c r="AY172" s="37" t="str"/>
      <c r="AZ172" s="37" t="str"/>
      <c r="BA172" s="37" t="str"/>
      <c r="BB172" s="37" t="str"/>
      <c r="BC172" s="37" t="str"/>
      <c r="BD172" s="37" t="str"/>
      <c r="BE172" s="37" t="str"/>
      <c r="BF172" s="37" t="str"/>
      <c r="BG172" s="37" t="str"/>
      <c r="BH172" s="37" t="str"/>
      <c r="BI172" s="37" t="str"/>
      <c r="BJ172" s="37" t="str"/>
      <c r="BK172" s="37" t="str"/>
      <c r="BL172" s="37" t="str"/>
      <c r="BM172" s="37" t="str"/>
      <c r="BN172" s="37" t="str"/>
      <c r="BO172" s="37" t="str"/>
      <c r="BP172" s="37" t="str"/>
      <c r="BQ172" s="37" t="str"/>
      <c r="BR172" s="37" t="str"/>
      <c r="BS172" s="37" t="str"/>
      <c r="BT172" s="37" t="str"/>
      <c r="BU172" s="37" t="str"/>
      <c r="BV172" s="37" t="str"/>
      <c r="BW172" s="37" t="str"/>
      <c r="BX172" s="37" t="str"/>
      <c r="BY172" s="37" t="str"/>
      <c r="BZ172" s="37" t="str"/>
      <c r="CA172" s="37" t="str"/>
      <c r="CB172" s="37" t="str"/>
      <c r="CC172" s="37" t="str"/>
      <c r="CD172" s="37" t="str"/>
      <c r="CE172" s="37" t="str"/>
      <c r="CF172" s="37" t="str"/>
      <c r="CG172" s="37" t="str"/>
      <c r="CH172" s="37" t="str"/>
      <c r="CI172" s="37" t="str"/>
      <c r="CJ172" s="37" t="str"/>
      <c r="CK172" s="37" t="str"/>
      <c r="CL172" s="37" t="str"/>
      <c r="CM172" s="37" t="str"/>
      <c r="CN172" s="37" t="str"/>
      <c r="CO172" s="37" t="str"/>
      <c r="CP172" s="37" t="str"/>
      <c r="CQ172" s="37" t="str"/>
      <c r="CR172" s="37" t="str"/>
      <c r="CS172" s="37" t="str"/>
      <c r="CT172" s="37" t="str"/>
      <c r="CU172" s="37" t="str"/>
      <c r="CV172" s="37" t="str"/>
      <c r="CW172" s="37" t="str"/>
      <c r="CX172" s="37" t="str"/>
      <c r="CY172" s="37" t="str"/>
      <c r="CZ172" s="37" t="str"/>
      <c r="DA172" s="37" t="str"/>
      <c r="DB172" s="37" t="str"/>
      <c r="DC172" s="37" t="str"/>
      <c r="DD172" s="37" t="str"/>
      <c r="DE172" s="37" t="str"/>
      <c r="DF172" s="37" t="str"/>
      <c r="DG172" s="37" t="str"/>
      <c r="DH172" s="37" t="str"/>
      <c r="DI172" s="37" t="str"/>
      <c r="DJ172" s="37" t="str"/>
      <c r="DK172" s="37" t="str"/>
      <c r="DL172" s="37" t="str"/>
      <c r="DM172" s="37" t="str"/>
      <c r="DN172" s="37" t="str"/>
      <c r="DO172" s="37" t="str"/>
      <c r="DP172" s="37" t="str"/>
      <c r="DQ172" s="37" t="str"/>
      <c r="DR172" s="37" t="str"/>
      <c r="DS172" s="37" t="str"/>
      <c r="DT172" s="37" t="str"/>
      <c r="DU172" s="37" t="str"/>
      <c r="DV172" s="37" t="str"/>
      <c r="DW172" s="37" t="str"/>
      <c r="DX172" s="37" t="str"/>
      <c r="DY172" s="37" t="str"/>
      <c r="DZ172" s="37" t="str"/>
      <c r="EA172" s="37" t="str"/>
      <c r="EB172" s="37" t="str"/>
      <c r="EC172" s="37" t="str"/>
      <c r="ED172" s="37" t="str"/>
      <c r="EE172" s="37" t="str"/>
      <c r="EF172" s="37" t="str"/>
      <c r="EG172" s="37" t="str"/>
      <c r="EH172" s="37" t="str"/>
      <c r="EI172" s="37" t="str"/>
      <c r="EJ172" s="37" t="str"/>
      <c r="EK172" s="37" t="str"/>
      <c r="EL172" s="37" t="str"/>
      <c r="EM172" s="37" t="str"/>
    </row>
    <row r="173">
      <c r="B173" s="37" t="str"/>
      <c r="C173" s="37" t="str"/>
      <c r="D173" s="37" t="str"/>
      <c r="E173" s="37" t="str"/>
      <c r="F173" s="37" t="str"/>
      <c r="G173" s="37" t="str"/>
      <c r="H173" s="37" t="str"/>
      <c r="I173" s="37" t="str"/>
      <c r="J173" s="37" t="str"/>
      <c r="K173" s="37" t="str"/>
      <c r="L173" s="37" t="str"/>
      <c r="M173" s="37" t="str"/>
      <c r="N173" s="37" t="str"/>
      <c r="O173" s="37" t="str"/>
      <c r="P173" s="37" t="str"/>
      <c r="Q173" s="37" t="str"/>
      <c r="R173" s="37" t="str"/>
      <c r="S173" s="37" t="str"/>
      <c r="T173" s="37" t="str"/>
      <c r="U173" s="37" t="str"/>
      <c r="V173" s="37" t="str"/>
      <c r="W173" s="37" t="str"/>
      <c r="X173" s="37" t="str"/>
      <c r="Y173" s="37" t="str"/>
      <c r="Z173" s="37" t="str"/>
      <c r="AA173" s="37" t="str"/>
      <c r="AB173" s="37" t="str"/>
      <c r="AC173" s="37" t="str"/>
      <c r="AD173" s="37" t="str"/>
      <c r="AE173" s="37" t="str"/>
      <c r="AF173" s="37" t="str"/>
      <c r="AG173" s="37" t="str"/>
      <c r="AH173" s="37" t="str"/>
      <c r="AI173" s="37" t="str"/>
      <c r="AJ173" s="37" t="str"/>
      <c r="AK173" s="37" t="str"/>
      <c r="AL173" s="37" t="str"/>
      <c r="AM173" s="37" t="str"/>
      <c r="AN173" s="37" t="str"/>
      <c r="AO173" s="37" t="str"/>
      <c r="AP173" s="37" t="str"/>
      <c r="AQ173" s="37" t="str"/>
      <c r="AR173" s="37" t="str"/>
      <c r="AS173" s="37" t="str"/>
      <c r="AT173" s="37" t="str"/>
      <c r="AU173" s="37" t="str"/>
      <c r="AV173" s="37" t="str"/>
      <c r="AW173" s="37" t="str"/>
      <c r="AX173" s="37" t="str"/>
      <c r="AY173" s="37" t="str"/>
      <c r="AZ173" s="37" t="str"/>
      <c r="BA173" s="37" t="str"/>
      <c r="BB173" s="37" t="str"/>
      <c r="BC173" s="37" t="str"/>
      <c r="BD173" s="37" t="str"/>
      <c r="BE173" s="37" t="str"/>
      <c r="BF173" s="37" t="str"/>
      <c r="BG173" s="37" t="str"/>
      <c r="BH173" s="37" t="str"/>
      <c r="BI173" s="37" t="str"/>
      <c r="BJ173" s="37" t="str"/>
      <c r="BK173" s="37" t="str"/>
      <c r="BL173" s="37" t="str"/>
      <c r="BM173" s="37" t="str"/>
      <c r="BN173" s="37" t="str"/>
      <c r="BO173" s="37" t="str"/>
      <c r="BP173" s="37" t="str"/>
      <c r="BQ173" s="37" t="str"/>
      <c r="BR173" s="37" t="str"/>
      <c r="BS173" s="37" t="str"/>
      <c r="BT173" s="37" t="str"/>
      <c r="BU173" s="37" t="str"/>
      <c r="BV173" s="37" t="str"/>
      <c r="BW173" s="37" t="str"/>
      <c r="BX173" s="37" t="str"/>
      <c r="BY173" s="37" t="str"/>
      <c r="BZ173" s="37" t="str"/>
      <c r="CA173" s="37" t="str"/>
      <c r="CB173" s="37" t="str"/>
      <c r="CC173" s="37" t="str"/>
      <c r="CD173" s="37" t="str"/>
      <c r="CE173" s="37" t="str"/>
      <c r="CF173" s="37" t="str"/>
      <c r="CG173" s="37" t="str"/>
      <c r="CH173" s="37" t="str"/>
      <c r="CI173" s="37" t="str"/>
      <c r="CJ173" s="37" t="str"/>
      <c r="CK173" s="37" t="str"/>
      <c r="CL173" s="37" t="str"/>
      <c r="CM173" s="37" t="str"/>
      <c r="CN173" s="37" t="str"/>
      <c r="CO173" s="37" t="str"/>
      <c r="CP173" s="37" t="str"/>
      <c r="CQ173" s="37" t="str"/>
      <c r="CR173" s="37" t="str"/>
      <c r="CS173" s="37" t="str"/>
      <c r="CT173" s="37" t="str"/>
      <c r="CU173" s="37" t="str"/>
      <c r="CV173" s="37" t="str"/>
      <c r="CW173" s="37" t="str"/>
      <c r="CX173" s="37" t="str"/>
      <c r="CY173" s="37" t="str"/>
      <c r="CZ173" s="37" t="str"/>
      <c r="DA173" s="37" t="str"/>
      <c r="DB173" s="37" t="str"/>
      <c r="DC173" s="37" t="str"/>
      <c r="DD173" s="37" t="str"/>
      <c r="DE173" s="37" t="str"/>
      <c r="DF173" s="37" t="str"/>
      <c r="DG173" s="37" t="str"/>
      <c r="DH173" s="37" t="str"/>
      <c r="DI173" s="37" t="str"/>
      <c r="DJ173" s="37" t="str"/>
      <c r="DK173" s="37" t="str"/>
      <c r="DL173" s="37" t="str"/>
      <c r="DM173" s="37" t="str"/>
      <c r="DN173" s="37" t="str"/>
      <c r="DO173" s="37" t="str"/>
      <c r="DP173" s="37" t="str"/>
      <c r="DQ173" s="37" t="str"/>
      <c r="DR173" s="37" t="str"/>
      <c r="DS173" s="37" t="str"/>
      <c r="DT173" s="37" t="str"/>
      <c r="DU173" s="37" t="str"/>
      <c r="DV173" s="37" t="str"/>
      <c r="DW173" s="37" t="str"/>
      <c r="DX173" s="37" t="str"/>
      <c r="DY173" s="37" t="str"/>
      <c r="DZ173" s="37" t="str"/>
      <c r="EA173" s="37" t="str"/>
      <c r="EB173" s="37" t="str"/>
      <c r="EC173" s="37" t="str"/>
      <c r="ED173" s="37" t="str"/>
      <c r="EE173" s="37" t="str"/>
      <c r="EF173" s="37" t="str"/>
      <c r="EG173" s="37" t="str"/>
      <c r="EH173" s="37" t="str"/>
      <c r="EI173" s="37" t="str"/>
      <c r="EJ173" s="37" t="str"/>
      <c r="EK173" s="37" t="str"/>
      <c r="EL173" s="37" t="str"/>
      <c r="EM173" s="37" t="str"/>
    </row>
    <row r="174">
      <c r="B174" s="37" t="str"/>
      <c r="C174" s="37" t="str"/>
      <c r="D174" s="37" t="str"/>
      <c r="E174" s="37" t="str"/>
      <c r="F174" s="37" t="str"/>
      <c r="G174" s="37" t="str"/>
      <c r="H174" s="37" t="str"/>
      <c r="I174" s="37" t="str"/>
      <c r="J174" s="37" t="str"/>
      <c r="K174" s="37" t="str"/>
      <c r="L174" s="37" t="str"/>
      <c r="M174" s="37" t="str"/>
      <c r="N174" s="37" t="str"/>
      <c r="O174" s="37" t="str"/>
      <c r="P174" s="37" t="str"/>
      <c r="Q174" s="37" t="str"/>
      <c r="R174" s="37" t="str"/>
      <c r="S174" s="37" t="str"/>
      <c r="T174" s="37" t="str"/>
      <c r="U174" s="37" t="str"/>
      <c r="V174" s="37" t="str"/>
      <c r="W174" s="37" t="str"/>
      <c r="X174" s="37" t="str"/>
      <c r="Y174" s="37" t="str"/>
      <c r="Z174" s="37" t="str"/>
      <c r="AA174" s="37" t="str"/>
      <c r="AB174" s="37" t="str"/>
      <c r="AC174" s="37" t="str"/>
      <c r="AD174" s="37" t="str"/>
      <c r="AE174" s="37" t="str"/>
      <c r="AF174" s="37" t="str"/>
      <c r="AG174" s="37" t="str"/>
      <c r="AH174" s="37" t="str"/>
      <c r="AI174" s="37" t="str"/>
      <c r="AJ174" s="37" t="str"/>
      <c r="AK174" s="37" t="str"/>
      <c r="AL174" s="37" t="str"/>
      <c r="AM174" s="37" t="str"/>
      <c r="AN174" s="37" t="str"/>
      <c r="AO174" s="37" t="str"/>
      <c r="AP174" s="37" t="str"/>
      <c r="AQ174" s="37" t="str"/>
      <c r="AR174" s="37" t="str"/>
      <c r="AS174" s="37" t="str"/>
      <c r="AT174" s="37" t="str"/>
      <c r="AU174" s="37" t="str"/>
      <c r="AV174" s="37" t="str"/>
      <c r="AW174" s="37" t="str"/>
      <c r="AX174" s="37" t="str"/>
      <c r="AY174" s="37" t="str"/>
      <c r="AZ174" s="37" t="str"/>
      <c r="BA174" s="37" t="str"/>
      <c r="BB174" s="37" t="str"/>
      <c r="BC174" s="37" t="str"/>
      <c r="BD174" s="37" t="str"/>
      <c r="BE174" s="37" t="str"/>
      <c r="BF174" s="37" t="str"/>
      <c r="BG174" s="37" t="str"/>
      <c r="BH174" s="37" t="str"/>
      <c r="BI174" s="37" t="str"/>
      <c r="BJ174" s="37" t="str"/>
      <c r="BK174" s="37" t="str"/>
      <c r="BL174" s="37" t="str"/>
      <c r="BM174" s="37" t="str"/>
      <c r="BN174" s="37" t="str"/>
      <c r="BO174" s="37" t="str"/>
      <c r="BP174" s="37" t="str"/>
      <c r="BQ174" s="37" t="str"/>
      <c r="BR174" s="37" t="str"/>
      <c r="BS174" s="37" t="str"/>
      <c r="BT174" s="37" t="str"/>
      <c r="BU174" s="37" t="str"/>
      <c r="BV174" s="37" t="str"/>
      <c r="BW174" s="37" t="str"/>
      <c r="BX174" s="37" t="str"/>
      <c r="BY174" s="37" t="str"/>
      <c r="BZ174" s="37" t="str"/>
      <c r="CA174" s="37" t="str"/>
      <c r="CB174" s="37" t="str"/>
      <c r="CC174" s="37" t="str"/>
      <c r="CD174" s="37" t="str"/>
      <c r="CE174" s="37" t="str"/>
      <c r="CF174" s="37" t="str"/>
      <c r="CG174" s="37" t="str"/>
      <c r="CH174" s="37" t="str"/>
      <c r="CI174" s="37" t="str"/>
      <c r="CJ174" s="37" t="str"/>
      <c r="CK174" s="37" t="str"/>
      <c r="CL174" s="37" t="str"/>
      <c r="CM174" s="37" t="str"/>
      <c r="CN174" s="37" t="str"/>
      <c r="CO174" s="37" t="str"/>
      <c r="CP174" s="37" t="str"/>
      <c r="CQ174" s="37" t="str"/>
      <c r="CR174" s="37" t="str"/>
      <c r="CS174" s="37" t="str"/>
      <c r="CT174" s="37" t="str"/>
      <c r="CU174" s="37" t="str"/>
      <c r="CV174" s="37" t="str"/>
      <c r="CW174" s="37" t="str"/>
      <c r="CX174" s="37" t="str"/>
      <c r="CY174" s="37" t="str"/>
      <c r="CZ174" s="37" t="str"/>
      <c r="DA174" s="37" t="str"/>
      <c r="DB174" s="37" t="str"/>
      <c r="DC174" s="37" t="str"/>
      <c r="DD174" s="37" t="str"/>
      <c r="DE174" s="37" t="str"/>
      <c r="DF174" s="37" t="str"/>
      <c r="DG174" s="37" t="str"/>
      <c r="DH174" s="37" t="str"/>
      <c r="DI174" s="37" t="str"/>
      <c r="DJ174" s="37" t="str"/>
      <c r="DK174" s="37" t="str"/>
      <c r="DL174" s="37" t="str"/>
      <c r="DM174" s="37" t="str"/>
      <c r="DN174" s="37" t="str"/>
      <c r="DO174" s="37" t="str"/>
      <c r="DP174" s="37" t="str"/>
      <c r="DQ174" s="37" t="str"/>
      <c r="DR174" s="37" t="str"/>
      <c r="DS174" s="37" t="str"/>
      <c r="DT174" s="37" t="str"/>
      <c r="DU174" s="37" t="str"/>
      <c r="DV174" s="37" t="str"/>
      <c r="DW174" s="37" t="str"/>
      <c r="DX174" s="37" t="str"/>
      <c r="DY174" s="37" t="str"/>
      <c r="DZ174" s="37" t="str"/>
      <c r="EA174" s="37" t="str"/>
      <c r="EB174" s="37" t="str"/>
      <c r="EC174" s="37" t="str"/>
      <c r="ED174" s="37" t="str"/>
      <c r="EE174" s="37" t="str"/>
      <c r="EF174" s="37" t="str"/>
      <c r="EG174" s="37" t="str"/>
      <c r="EH174" s="37" t="str"/>
      <c r="EI174" s="37" t="str"/>
      <c r="EJ174" s="37" t="str"/>
      <c r="EK174" s="37" t="str"/>
      <c r="EL174" s="37" t="str"/>
      <c r="EM174" s="37" t="str"/>
    </row>
    <row r="175">
      <c r="B175" s="37" t="str"/>
      <c r="C175" s="37" t="str"/>
      <c r="D175" s="37" t="str"/>
      <c r="E175" s="37" t="str"/>
      <c r="F175" s="37" t="str"/>
      <c r="G175" s="37" t="str"/>
      <c r="H175" s="37" t="str"/>
      <c r="I175" s="37" t="str"/>
      <c r="J175" s="37" t="str"/>
      <c r="K175" s="37" t="str"/>
      <c r="L175" s="37" t="str"/>
      <c r="M175" s="37" t="str"/>
      <c r="N175" s="37" t="str"/>
      <c r="O175" s="37" t="str"/>
      <c r="P175" s="37" t="str"/>
      <c r="Q175" s="37" t="str"/>
      <c r="R175" s="37" t="str"/>
      <c r="S175" s="37" t="str"/>
      <c r="T175" s="37" t="str"/>
      <c r="U175" s="37" t="str"/>
      <c r="V175" s="37" t="str"/>
      <c r="W175" s="37" t="str"/>
      <c r="X175" s="37" t="str"/>
      <c r="Y175" s="37" t="str"/>
      <c r="Z175" s="37" t="str"/>
      <c r="AA175" s="37" t="str"/>
      <c r="AB175" s="37" t="str"/>
      <c r="AC175" s="37" t="str"/>
      <c r="AD175" s="37" t="str"/>
      <c r="AE175" s="37" t="str"/>
      <c r="AF175" s="37" t="str"/>
      <c r="AG175" s="37" t="str"/>
      <c r="AH175" s="37" t="str"/>
      <c r="AI175" s="37" t="str"/>
      <c r="AJ175" s="37" t="str"/>
      <c r="AK175" s="37" t="str"/>
      <c r="AL175" s="37" t="str"/>
      <c r="AM175" s="37" t="str"/>
      <c r="AN175" s="37" t="str"/>
      <c r="AO175" s="37" t="str"/>
      <c r="AP175" s="37" t="str"/>
      <c r="AQ175" s="37" t="str"/>
      <c r="AR175" s="37" t="str"/>
      <c r="AS175" s="37" t="str"/>
      <c r="AT175" s="37" t="str"/>
      <c r="AU175" s="37" t="str"/>
      <c r="AV175" s="37" t="str"/>
      <c r="AW175" s="37" t="str"/>
      <c r="AX175" s="37" t="str"/>
      <c r="AY175" s="37" t="str"/>
      <c r="AZ175" s="37" t="str"/>
      <c r="BA175" s="37" t="str"/>
      <c r="BB175" s="37" t="str"/>
      <c r="BC175" s="37" t="str"/>
      <c r="BD175" s="37" t="str"/>
      <c r="BE175" s="37" t="str"/>
      <c r="BF175" s="37" t="str"/>
      <c r="BG175" s="37" t="str"/>
      <c r="BH175" s="37" t="str"/>
      <c r="BI175" s="37" t="str"/>
      <c r="BJ175" s="37" t="str"/>
      <c r="BK175" s="37" t="str"/>
      <c r="BL175" s="37" t="str"/>
      <c r="BM175" s="37" t="str"/>
      <c r="BN175" s="37" t="str"/>
      <c r="BO175" s="37" t="str"/>
      <c r="BP175" s="37" t="str"/>
      <c r="BQ175" s="37" t="str"/>
      <c r="BR175" s="37" t="str"/>
      <c r="BS175" s="37" t="str"/>
      <c r="BT175" s="37" t="str"/>
      <c r="BU175" s="37" t="str"/>
      <c r="BV175" s="37" t="str"/>
      <c r="BW175" s="37" t="str"/>
      <c r="BX175" s="37" t="str"/>
      <c r="BY175" s="37" t="str"/>
      <c r="BZ175" s="37" t="str"/>
      <c r="CA175" s="37" t="str"/>
      <c r="CB175" s="37" t="str"/>
      <c r="CC175" s="37" t="str"/>
      <c r="CD175" s="37" t="str"/>
      <c r="CE175" s="37" t="str"/>
      <c r="CF175" s="37" t="str"/>
      <c r="CG175" s="37" t="str"/>
      <c r="CH175" s="37" t="str"/>
      <c r="CI175" s="37" t="str"/>
      <c r="CJ175" s="37" t="str"/>
      <c r="CK175" s="37" t="str"/>
      <c r="CL175" s="37" t="str"/>
      <c r="CM175" s="37" t="str"/>
      <c r="CN175" s="37" t="str"/>
      <c r="CO175" s="37" t="str"/>
      <c r="CP175" s="37" t="str"/>
      <c r="CQ175" s="37" t="str"/>
      <c r="CR175" s="37" t="str"/>
      <c r="CS175" s="37" t="str"/>
      <c r="CT175" s="37" t="str"/>
      <c r="CU175" s="37" t="str"/>
      <c r="CV175" s="37" t="str"/>
      <c r="CW175" s="37" t="str"/>
      <c r="CX175" s="37" t="str"/>
      <c r="CY175" s="37" t="str"/>
      <c r="CZ175" s="37" t="str"/>
      <c r="DA175" s="37" t="str"/>
      <c r="DB175" s="37" t="str"/>
      <c r="DC175" s="37" t="str"/>
      <c r="DD175" s="37" t="str"/>
      <c r="DE175" s="37" t="str"/>
      <c r="DF175" s="37" t="str"/>
      <c r="DG175" s="37" t="str"/>
      <c r="DH175" s="37" t="str"/>
      <c r="DI175" s="37" t="str"/>
      <c r="DJ175" s="37" t="str"/>
      <c r="DK175" s="37" t="str"/>
      <c r="DL175" s="37" t="str"/>
      <c r="DM175" s="37" t="str"/>
      <c r="DN175" s="37" t="str"/>
      <c r="DO175" s="37" t="str"/>
      <c r="DP175" s="37" t="str"/>
      <c r="DQ175" s="37" t="str"/>
      <c r="DR175" s="37" t="str"/>
      <c r="DS175" s="37" t="str"/>
      <c r="DT175" s="37" t="str"/>
      <c r="DU175" s="37" t="str"/>
      <c r="DV175" s="37" t="str"/>
      <c r="DW175" s="37" t="str"/>
      <c r="DX175" s="37" t="str"/>
      <c r="DY175" s="37" t="str"/>
      <c r="DZ175" s="37" t="str"/>
      <c r="EA175" s="37" t="str"/>
      <c r="EB175" s="37" t="str"/>
      <c r="EC175" s="37" t="str"/>
      <c r="ED175" s="37" t="str"/>
      <c r="EE175" s="37" t="str"/>
      <c r="EF175" s="37" t="str"/>
      <c r="EG175" s="37" t="str"/>
      <c r="EH175" s="37" t="str"/>
      <c r="EI175" s="37" t="str"/>
      <c r="EJ175" s="37" t="str"/>
      <c r="EK175" s="37" t="str"/>
      <c r="EL175" s="37" t="str"/>
      <c r="EM175" s="37" t="str"/>
    </row>
    <row r="176">
      <c r="B176" s="37" t="str"/>
      <c r="C176" s="37" t="str"/>
      <c r="D176" s="37" t="str"/>
      <c r="E176" s="37" t="str"/>
      <c r="F176" s="37" t="str"/>
      <c r="G176" s="37" t="str"/>
      <c r="H176" s="37" t="str"/>
      <c r="I176" s="37" t="str"/>
      <c r="J176" s="37" t="str"/>
      <c r="K176" s="37" t="str"/>
      <c r="L176" s="37" t="str"/>
      <c r="M176" s="37" t="str"/>
      <c r="N176" s="37" t="str"/>
      <c r="O176" s="37" t="str"/>
      <c r="P176" s="37" t="str"/>
      <c r="Q176" s="37" t="str"/>
      <c r="R176" s="37" t="str"/>
      <c r="S176" s="37" t="str"/>
      <c r="T176" s="37" t="str"/>
      <c r="U176" s="37" t="str"/>
      <c r="V176" s="37" t="str"/>
      <c r="W176" s="37" t="str"/>
      <c r="X176" s="37" t="str"/>
      <c r="Y176" s="37" t="str"/>
      <c r="Z176" s="37" t="str"/>
      <c r="AA176" s="37" t="str"/>
      <c r="AB176" s="37" t="str"/>
      <c r="AC176" s="37" t="str"/>
      <c r="AD176" s="37" t="str"/>
      <c r="AE176" s="37" t="str"/>
      <c r="AF176" s="37" t="str"/>
      <c r="AG176" s="37" t="str"/>
      <c r="AH176" s="37" t="str"/>
      <c r="AI176" s="37" t="str"/>
      <c r="AJ176" s="37" t="str"/>
      <c r="AK176" s="37" t="str"/>
      <c r="AL176" s="37" t="str"/>
      <c r="AM176" s="37" t="str"/>
      <c r="AN176" s="37" t="str"/>
      <c r="AO176" s="37" t="str"/>
      <c r="AP176" s="37" t="str"/>
      <c r="AQ176" s="37" t="str"/>
      <c r="AR176" s="37" t="str"/>
      <c r="AS176" s="37" t="str"/>
      <c r="AT176" s="37" t="str"/>
      <c r="AU176" s="37" t="str"/>
      <c r="AV176" s="37" t="str"/>
      <c r="AW176" s="37" t="str"/>
      <c r="AX176" s="37" t="str"/>
      <c r="AY176" s="37" t="str"/>
      <c r="AZ176" s="37" t="str"/>
      <c r="BA176" s="37" t="str"/>
      <c r="BB176" s="37" t="str"/>
      <c r="BC176" s="37" t="str"/>
      <c r="BD176" s="37" t="str"/>
      <c r="BE176" s="37" t="str"/>
      <c r="BF176" s="37" t="str"/>
      <c r="BG176" s="37" t="str"/>
      <c r="BH176" s="37" t="str"/>
      <c r="BI176" s="37" t="str"/>
      <c r="BJ176" s="37" t="str"/>
      <c r="BK176" s="37" t="str"/>
      <c r="BL176" s="37" t="str"/>
      <c r="BM176" s="37" t="str"/>
      <c r="BN176" s="37" t="str"/>
      <c r="BO176" s="37" t="str"/>
      <c r="BP176" s="37" t="str"/>
      <c r="BQ176" s="37" t="str"/>
      <c r="BR176" s="37" t="str"/>
      <c r="BS176" s="37" t="str"/>
      <c r="BT176" s="37" t="str"/>
      <c r="BU176" s="37" t="str"/>
      <c r="BV176" s="37" t="str"/>
      <c r="BW176" s="37" t="str"/>
      <c r="BX176" s="37" t="str"/>
      <c r="BY176" s="37" t="str"/>
      <c r="BZ176" s="37" t="str"/>
      <c r="CA176" s="37" t="str"/>
      <c r="CB176" s="37" t="str"/>
      <c r="CC176" s="37" t="str"/>
      <c r="CD176" s="37" t="str"/>
      <c r="CE176" s="37" t="str"/>
      <c r="CF176" s="37" t="str"/>
      <c r="CG176" s="37" t="str"/>
      <c r="CH176" s="37" t="str"/>
      <c r="CI176" s="37" t="str"/>
      <c r="CJ176" s="37" t="str"/>
      <c r="CK176" s="37" t="str"/>
      <c r="CL176" s="37" t="str"/>
      <c r="CM176" s="37" t="str"/>
      <c r="CN176" s="37" t="str"/>
      <c r="CO176" s="37" t="str"/>
      <c r="CP176" s="37" t="str"/>
      <c r="CQ176" s="37" t="str"/>
      <c r="CR176" s="37" t="str"/>
      <c r="CS176" s="37" t="str"/>
      <c r="CT176" s="37" t="str"/>
      <c r="CU176" s="37" t="str"/>
      <c r="CV176" s="37" t="str"/>
      <c r="CW176" s="37" t="str"/>
      <c r="CX176" s="37" t="str"/>
      <c r="CY176" s="37" t="str"/>
      <c r="CZ176" s="37" t="str"/>
      <c r="DA176" s="37" t="str"/>
      <c r="DB176" s="37" t="str"/>
      <c r="DC176" s="37" t="str"/>
      <c r="DD176" s="37" t="str"/>
      <c r="DE176" s="37" t="str"/>
      <c r="DF176" s="37" t="str"/>
      <c r="DG176" s="37" t="str"/>
      <c r="DH176" s="37" t="str"/>
      <c r="DI176" s="37" t="str"/>
      <c r="DJ176" s="37" t="str"/>
      <c r="DK176" s="37" t="str"/>
      <c r="DL176" s="37" t="str"/>
      <c r="DM176" s="37" t="str"/>
      <c r="DN176" s="37" t="str"/>
      <c r="DO176" s="37" t="str"/>
      <c r="DP176" s="37" t="str"/>
      <c r="DQ176" s="37" t="str"/>
      <c r="DR176" s="37" t="str"/>
      <c r="DS176" s="37" t="str"/>
      <c r="DT176" s="37" t="str"/>
      <c r="DU176" s="37" t="str"/>
      <c r="DV176" s="37" t="str"/>
      <c r="DW176" s="37" t="str"/>
      <c r="DX176" s="37" t="str"/>
      <c r="DY176" s="37" t="str"/>
      <c r="DZ176" s="37" t="str"/>
      <c r="EA176" s="37" t="str"/>
      <c r="EB176" s="37" t="str"/>
      <c r="EC176" s="37" t="str"/>
      <c r="ED176" s="37" t="str"/>
      <c r="EE176" s="37" t="str"/>
      <c r="EF176" s="37" t="str"/>
      <c r="EG176" s="37" t="str"/>
      <c r="EH176" s="37" t="str"/>
      <c r="EI176" s="37" t="str"/>
      <c r="EJ176" s="37" t="str"/>
      <c r="EK176" s="37" t="str"/>
      <c r="EL176" s="37" t="str"/>
      <c r="EM176" s="37" t="str"/>
    </row>
    <row r="177">
      <c r="B177" s="37" t="str"/>
      <c r="C177" s="37" t="str"/>
      <c r="D177" s="37" t="str"/>
      <c r="E177" s="37" t="str"/>
      <c r="F177" s="37" t="str"/>
      <c r="G177" s="37" t="str"/>
      <c r="H177" s="37" t="str"/>
      <c r="I177" s="37" t="str"/>
      <c r="J177" s="37" t="str"/>
      <c r="K177" s="37" t="str"/>
      <c r="L177" s="37" t="str"/>
      <c r="M177" s="37" t="str"/>
      <c r="N177" s="37" t="str"/>
      <c r="O177" s="37" t="str"/>
      <c r="P177" s="37" t="str"/>
      <c r="Q177" s="37" t="str"/>
      <c r="R177" s="37" t="str"/>
      <c r="S177" s="37" t="str"/>
      <c r="T177" s="37" t="str"/>
      <c r="U177" s="37" t="str"/>
      <c r="V177" s="37" t="str"/>
      <c r="W177" s="37" t="str"/>
      <c r="X177" s="37" t="str"/>
      <c r="Y177" s="37" t="str"/>
      <c r="Z177" s="37" t="str"/>
      <c r="AA177" s="37" t="str"/>
      <c r="AB177" s="37" t="str"/>
      <c r="AC177" s="37" t="str"/>
      <c r="AD177" s="37" t="str"/>
      <c r="AE177" s="37" t="str"/>
      <c r="AF177" s="37" t="str"/>
      <c r="AG177" s="37" t="str"/>
      <c r="AH177" s="37" t="str"/>
      <c r="AI177" s="37" t="str"/>
      <c r="AJ177" s="37" t="str"/>
      <c r="AK177" s="37" t="str"/>
      <c r="AL177" s="37" t="str"/>
      <c r="AM177" s="37" t="str"/>
      <c r="AN177" s="37" t="str"/>
      <c r="AO177" s="37" t="str"/>
      <c r="AP177" s="37" t="str"/>
      <c r="AQ177" s="37" t="str"/>
      <c r="AR177" s="37" t="str"/>
      <c r="AS177" s="37" t="str"/>
      <c r="AT177" s="37" t="str"/>
      <c r="AU177" s="37" t="str"/>
      <c r="AV177" s="37" t="str"/>
      <c r="AW177" s="37" t="str"/>
      <c r="AX177" s="37" t="str"/>
      <c r="AY177" s="37" t="str"/>
      <c r="AZ177" s="37" t="str"/>
      <c r="BA177" s="37" t="str"/>
      <c r="BB177" s="37" t="str"/>
      <c r="BC177" s="37" t="str"/>
      <c r="BD177" s="37" t="str"/>
      <c r="BE177" s="37" t="str"/>
      <c r="BF177" s="37" t="str"/>
      <c r="BG177" s="37" t="str"/>
      <c r="BH177" s="37" t="str"/>
      <c r="BI177" s="37" t="str"/>
      <c r="BJ177" s="37" t="str"/>
      <c r="BK177" s="37" t="str"/>
      <c r="BL177" s="37" t="str"/>
      <c r="BM177" s="37" t="str"/>
      <c r="BN177" s="37" t="str"/>
      <c r="BO177" s="37" t="str"/>
      <c r="BP177" s="37" t="str"/>
      <c r="BQ177" s="37" t="str"/>
      <c r="BR177" s="37" t="str"/>
      <c r="BS177" s="37" t="str"/>
      <c r="BT177" s="37" t="str"/>
      <c r="BU177" s="37" t="str"/>
      <c r="BV177" s="37" t="str"/>
      <c r="BW177" s="37" t="str"/>
      <c r="BX177" s="37" t="str"/>
      <c r="BY177" s="37" t="str"/>
      <c r="BZ177" s="37" t="str"/>
      <c r="CA177" s="37" t="str"/>
      <c r="CB177" s="37" t="str"/>
      <c r="CC177" s="37" t="str"/>
      <c r="CD177" s="37" t="str"/>
      <c r="CE177" s="37" t="str"/>
      <c r="CF177" s="37" t="str"/>
      <c r="CG177" s="37" t="str"/>
      <c r="CH177" s="37" t="str"/>
      <c r="CI177" s="37" t="str"/>
      <c r="CJ177" s="37" t="str"/>
      <c r="CK177" s="37" t="str"/>
      <c r="CL177" s="37" t="str"/>
      <c r="CM177" s="37" t="str"/>
      <c r="CN177" s="37" t="str"/>
      <c r="CO177" s="37" t="str"/>
      <c r="CP177" s="37" t="str"/>
      <c r="CQ177" s="37" t="str"/>
      <c r="CR177" s="37" t="str"/>
      <c r="CS177" s="37" t="str"/>
      <c r="CT177" s="37" t="str"/>
      <c r="CU177" s="37" t="str"/>
      <c r="CV177" s="37" t="str"/>
      <c r="CW177" s="37" t="str"/>
      <c r="CX177" s="37" t="str"/>
      <c r="CY177" s="37" t="str"/>
      <c r="CZ177" s="37" t="str"/>
      <c r="DA177" s="37" t="str"/>
      <c r="DB177" s="37" t="str"/>
      <c r="DC177" s="37" t="str"/>
      <c r="DD177" s="37" t="str"/>
      <c r="DE177" s="37" t="str"/>
      <c r="DF177" s="37" t="str"/>
      <c r="DG177" s="37" t="str"/>
      <c r="DH177" s="37" t="str"/>
      <c r="DI177" s="37" t="str"/>
      <c r="DJ177" s="37" t="str"/>
      <c r="DK177" s="37" t="str"/>
      <c r="DL177" s="37" t="str"/>
      <c r="DM177" s="37" t="str"/>
      <c r="DN177" s="37" t="str"/>
      <c r="DO177" s="37" t="str"/>
      <c r="DP177" s="37" t="str"/>
      <c r="DQ177" s="37" t="str"/>
      <c r="DR177" s="37" t="str"/>
      <c r="DS177" s="37" t="str"/>
      <c r="DT177" s="37" t="str"/>
      <c r="DU177" s="37" t="str"/>
      <c r="DV177" s="37" t="str"/>
      <c r="DW177" s="37" t="str"/>
      <c r="DX177" s="37" t="str"/>
      <c r="DY177" s="37" t="str"/>
      <c r="DZ177" s="37" t="str"/>
      <c r="EA177" s="37" t="str"/>
      <c r="EB177" s="37" t="str"/>
      <c r="EC177" s="37" t="str"/>
      <c r="ED177" s="37" t="str"/>
      <c r="EE177" s="37" t="str"/>
      <c r="EF177" s="37" t="str"/>
      <c r="EG177" s="37" t="str"/>
      <c r="EH177" s="37" t="str"/>
      <c r="EI177" s="37" t="str"/>
      <c r="EJ177" s="37" t="str"/>
      <c r="EK177" s="37" t="str"/>
      <c r="EL177" s="37" t="str"/>
      <c r="EM177" s="37" t="str"/>
    </row>
    <row r="178">
      <c r="B178" s="37" t="str"/>
      <c r="C178" s="37" t="str"/>
      <c r="D178" s="37" t="str"/>
      <c r="E178" s="37" t="str"/>
      <c r="F178" s="37" t="str"/>
      <c r="G178" s="37" t="str"/>
      <c r="H178" s="37" t="str"/>
      <c r="I178" s="37" t="str"/>
      <c r="J178" s="37" t="str"/>
      <c r="K178" s="37" t="str"/>
      <c r="L178" s="37" t="str"/>
      <c r="M178" s="37" t="str"/>
      <c r="N178" s="37" t="str"/>
      <c r="O178" s="37" t="str"/>
      <c r="P178" s="37" t="str"/>
      <c r="Q178" s="37" t="str"/>
      <c r="R178" s="37" t="str"/>
      <c r="S178" s="37" t="str"/>
      <c r="T178" s="37" t="str"/>
      <c r="U178" s="37" t="str"/>
      <c r="V178" s="37" t="str"/>
      <c r="W178" s="37" t="str"/>
      <c r="X178" s="37" t="str"/>
      <c r="Y178" s="37" t="str"/>
      <c r="Z178" s="37" t="str"/>
      <c r="AA178" s="37" t="str"/>
      <c r="AB178" s="37" t="str"/>
      <c r="AC178" s="37" t="str"/>
      <c r="AD178" s="37" t="str"/>
      <c r="AE178" s="37" t="str"/>
      <c r="AF178" s="37" t="str"/>
      <c r="AG178" s="37" t="str"/>
      <c r="AH178" s="37" t="str"/>
      <c r="AI178" s="37" t="str"/>
      <c r="AJ178" s="37" t="str"/>
      <c r="AK178" s="37" t="str"/>
      <c r="AL178" s="37" t="str"/>
      <c r="AM178" s="37" t="str"/>
      <c r="AN178" s="37" t="str"/>
      <c r="AO178" s="37" t="str"/>
      <c r="AP178" s="37" t="str"/>
      <c r="AQ178" s="37" t="str"/>
      <c r="AR178" s="37" t="str"/>
      <c r="AS178" s="37" t="str"/>
      <c r="AT178" s="37" t="str"/>
      <c r="AU178" s="37" t="str"/>
      <c r="AV178" s="37" t="str"/>
      <c r="AW178" s="37" t="str"/>
      <c r="AX178" s="37" t="str"/>
      <c r="AY178" s="37" t="str"/>
      <c r="AZ178" s="37" t="str"/>
      <c r="BA178" s="37" t="str"/>
      <c r="BB178" s="37" t="str"/>
      <c r="BC178" s="37" t="str"/>
      <c r="BD178" s="37" t="str"/>
      <c r="BE178" s="37" t="str"/>
      <c r="BF178" s="37" t="str"/>
      <c r="BG178" s="37" t="str"/>
      <c r="BH178" s="37" t="str"/>
      <c r="BI178" s="37" t="str"/>
      <c r="BJ178" s="37" t="str"/>
      <c r="BK178" s="37" t="str"/>
      <c r="BL178" s="37" t="str"/>
      <c r="BM178" s="37" t="str"/>
      <c r="BN178" s="37" t="str"/>
      <c r="BO178" s="37" t="str"/>
      <c r="BP178" s="37" t="str"/>
      <c r="BQ178" s="37" t="str"/>
      <c r="BR178" s="37" t="str"/>
      <c r="BS178" s="37" t="str"/>
      <c r="BT178" s="37" t="str"/>
      <c r="BU178" s="37" t="str"/>
      <c r="BV178" s="37" t="str"/>
      <c r="BW178" s="37" t="str"/>
      <c r="BX178" s="37" t="str"/>
      <c r="BY178" s="37" t="str"/>
      <c r="BZ178" s="37" t="str"/>
      <c r="CA178" s="37" t="str"/>
      <c r="CB178" s="37" t="str"/>
      <c r="CC178" s="37" t="str"/>
      <c r="CD178" s="37" t="str"/>
      <c r="CE178" s="37" t="str"/>
      <c r="CF178" s="37" t="str"/>
      <c r="CG178" s="37" t="str"/>
      <c r="CH178" s="37" t="str"/>
      <c r="CI178" s="37" t="str"/>
      <c r="CJ178" s="37" t="str"/>
      <c r="CK178" s="37" t="str"/>
      <c r="CL178" s="37" t="str"/>
      <c r="CM178" s="37" t="str"/>
      <c r="CN178" s="37" t="str"/>
      <c r="CO178" s="37" t="str"/>
      <c r="CP178" s="37" t="str"/>
      <c r="CQ178" s="37" t="str"/>
      <c r="CR178" s="37" t="str"/>
      <c r="CS178" s="37" t="str"/>
      <c r="CT178" s="37" t="str"/>
      <c r="CU178" s="37" t="str"/>
      <c r="CV178" s="37" t="str"/>
      <c r="CW178" s="37" t="str"/>
      <c r="CX178" s="37" t="str"/>
      <c r="CY178" s="37" t="str"/>
      <c r="CZ178" s="37" t="str"/>
      <c r="DA178" s="37" t="str"/>
      <c r="DB178" s="37" t="str"/>
      <c r="DC178" s="37" t="str"/>
      <c r="DD178" s="37" t="str"/>
      <c r="DE178" s="37" t="str"/>
      <c r="DF178" s="37" t="str"/>
      <c r="DG178" s="37" t="str"/>
      <c r="DH178" s="37" t="str"/>
      <c r="DI178" s="37" t="str"/>
      <c r="DJ178" s="37" t="str"/>
      <c r="DK178" s="37" t="str"/>
      <c r="DL178" s="37" t="str"/>
      <c r="DM178" s="37" t="str"/>
      <c r="DN178" s="37" t="str"/>
      <c r="DO178" s="37" t="str"/>
      <c r="DP178" s="37" t="str"/>
      <c r="DQ178" s="37" t="str"/>
      <c r="DR178" s="37" t="str"/>
      <c r="DS178" s="37" t="str"/>
      <c r="DT178" s="37" t="str"/>
      <c r="DU178" s="37" t="str"/>
      <c r="DV178" s="37" t="str"/>
      <c r="DW178" s="37" t="str"/>
      <c r="DX178" s="37" t="str"/>
      <c r="DY178" s="37" t="str"/>
      <c r="DZ178" s="37" t="str"/>
      <c r="EA178" s="37" t="str"/>
      <c r="EB178" s="37" t="str"/>
      <c r="EC178" s="37" t="str"/>
      <c r="ED178" s="37" t="str"/>
      <c r="EE178" s="37" t="str"/>
      <c r="EF178" s="37" t="str"/>
      <c r="EG178" s="37" t="str"/>
      <c r="EH178" s="37" t="str"/>
      <c r="EI178" s="37" t="str"/>
      <c r="EJ178" s="37" t="str"/>
      <c r="EK178" s="37" t="str"/>
      <c r="EL178" s="37" t="str"/>
      <c r="EM178" s="37" t="str"/>
    </row>
    <row r="179">
      <c r="B179" s="37" t="str"/>
      <c r="C179" s="37" t="str"/>
      <c r="D179" s="37" t="str"/>
      <c r="E179" s="37" t="str"/>
      <c r="F179" s="37" t="str"/>
      <c r="G179" s="37" t="str"/>
      <c r="H179" s="37" t="str"/>
      <c r="I179" s="37" t="str"/>
      <c r="J179" s="37" t="str"/>
      <c r="K179" s="37" t="str"/>
      <c r="L179" s="37" t="str"/>
      <c r="M179" s="37" t="str"/>
      <c r="N179" s="37" t="str"/>
      <c r="O179" s="37" t="str"/>
      <c r="P179" s="37" t="str"/>
      <c r="Q179" s="37" t="str"/>
      <c r="R179" s="37" t="str"/>
      <c r="S179" s="37" t="str"/>
      <c r="T179" s="37" t="str"/>
      <c r="U179" s="37" t="str"/>
      <c r="V179" s="37" t="str"/>
      <c r="W179" s="37" t="str"/>
      <c r="X179" s="37" t="str"/>
      <c r="Y179" s="37" t="str"/>
      <c r="Z179" s="37" t="str"/>
      <c r="AA179" s="37" t="str"/>
      <c r="AB179" s="37" t="str"/>
      <c r="AC179" s="37" t="str"/>
      <c r="AD179" s="37" t="str"/>
      <c r="AE179" s="37" t="str"/>
      <c r="AF179" s="37" t="str"/>
      <c r="AG179" s="37" t="str"/>
      <c r="AH179" s="37" t="str"/>
      <c r="AI179" s="37" t="str"/>
      <c r="AJ179" s="37" t="str"/>
      <c r="AK179" s="37" t="str"/>
      <c r="AL179" s="37" t="str"/>
      <c r="AM179" s="37" t="str"/>
      <c r="AN179" s="37" t="str"/>
      <c r="AO179" s="37" t="str"/>
      <c r="AP179" s="37" t="str"/>
      <c r="AQ179" s="37" t="str"/>
      <c r="AR179" s="37" t="str"/>
      <c r="AS179" s="37" t="str"/>
      <c r="AT179" s="37" t="str"/>
      <c r="AU179" s="37" t="str"/>
      <c r="AV179" s="37" t="str"/>
      <c r="AW179" s="37" t="str"/>
      <c r="AX179" s="37" t="str"/>
      <c r="AY179" s="37" t="str"/>
      <c r="AZ179" s="37" t="str"/>
      <c r="BA179" s="37" t="str"/>
      <c r="BB179" s="37" t="str"/>
      <c r="BC179" s="37" t="str"/>
      <c r="BD179" s="37" t="str"/>
      <c r="BE179" s="37" t="str"/>
      <c r="BF179" s="37" t="str"/>
      <c r="BG179" s="37" t="str"/>
      <c r="BH179" s="37" t="str"/>
      <c r="BI179" s="37" t="str"/>
      <c r="BJ179" s="37" t="str"/>
      <c r="BK179" s="37" t="str"/>
      <c r="BL179" s="37" t="str"/>
      <c r="BM179" s="37" t="str"/>
      <c r="BN179" s="37" t="str"/>
      <c r="BO179" s="37" t="str"/>
      <c r="BP179" s="37" t="str"/>
      <c r="BQ179" s="37" t="str"/>
      <c r="BR179" s="37" t="str"/>
      <c r="BS179" s="37" t="str"/>
      <c r="BT179" s="37" t="str"/>
      <c r="BU179" s="37" t="str"/>
      <c r="BV179" s="37" t="str"/>
      <c r="BW179" s="37" t="str"/>
      <c r="BX179" s="37" t="str"/>
      <c r="BY179" s="37" t="str"/>
      <c r="BZ179" s="37" t="str"/>
      <c r="CA179" s="37" t="str"/>
      <c r="CB179" s="37" t="str"/>
      <c r="CC179" s="37" t="str"/>
      <c r="CD179" s="37" t="str"/>
      <c r="CE179" s="37" t="str"/>
      <c r="CF179" s="37" t="str"/>
      <c r="CG179" s="37" t="str"/>
      <c r="CH179" s="37" t="str"/>
      <c r="CI179" s="37" t="str"/>
      <c r="CJ179" s="37" t="str"/>
      <c r="CK179" s="37" t="str"/>
      <c r="CL179" s="37" t="str"/>
      <c r="CM179" s="37" t="str"/>
      <c r="CN179" s="37" t="str"/>
      <c r="CO179" s="37" t="str"/>
      <c r="CP179" s="37" t="str"/>
      <c r="CQ179" s="37" t="str"/>
      <c r="CR179" s="37" t="str"/>
      <c r="CS179" s="37" t="str"/>
      <c r="CT179" s="37" t="str"/>
      <c r="CU179" s="37" t="str"/>
      <c r="CV179" s="37" t="str"/>
      <c r="CW179" s="37" t="str"/>
      <c r="CX179" s="37" t="str"/>
      <c r="CY179" s="37" t="str"/>
      <c r="CZ179" s="37" t="str"/>
      <c r="DA179" s="37" t="str"/>
      <c r="DB179" s="37" t="str"/>
      <c r="DC179" s="37" t="str"/>
      <c r="DD179" s="37" t="str"/>
      <c r="DE179" s="37" t="str"/>
      <c r="DF179" s="37" t="str"/>
      <c r="DG179" s="37" t="str"/>
      <c r="DH179" s="37" t="str"/>
      <c r="DI179" s="37" t="str"/>
      <c r="DJ179" s="37" t="str"/>
      <c r="DK179" s="37" t="str"/>
      <c r="DL179" s="37" t="str"/>
      <c r="DM179" s="37" t="str"/>
      <c r="DN179" s="37" t="str"/>
      <c r="DO179" s="37" t="str"/>
      <c r="DP179" s="37" t="str"/>
      <c r="DQ179" s="37" t="str"/>
      <c r="DR179" s="37" t="str"/>
      <c r="DS179" s="37" t="str"/>
      <c r="DT179" s="37" t="str"/>
      <c r="DU179" s="37" t="str"/>
      <c r="DV179" s="37" t="str"/>
      <c r="DW179" s="37" t="str"/>
      <c r="DX179" s="37" t="str"/>
      <c r="DY179" s="37" t="str"/>
      <c r="DZ179" s="37" t="str"/>
      <c r="EA179" s="37" t="str"/>
      <c r="EB179" s="37" t="str"/>
      <c r="EC179" s="37" t="str"/>
      <c r="ED179" s="37" t="str"/>
      <c r="EE179" s="37" t="str"/>
      <c r="EF179" s="37" t="str"/>
      <c r="EG179" s="37" t="str"/>
      <c r="EH179" s="37" t="str"/>
      <c r="EI179" s="37" t="str"/>
      <c r="EJ179" s="37" t="str"/>
      <c r="EK179" s="37" t="str"/>
      <c r="EL179" s="37" t="str"/>
      <c r="EM179" s="37" t="str"/>
    </row>
    <row r="180">
      <c r="B180" s="37" t="str"/>
      <c r="C180" s="37" t="str"/>
      <c r="D180" s="37" t="str"/>
      <c r="E180" s="37" t="str"/>
      <c r="F180" s="37" t="str"/>
      <c r="G180" s="37" t="str"/>
      <c r="H180" s="37" t="str"/>
      <c r="I180" s="37" t="str"/>
      <c r="J180" s="37" t="str"/>
      <c r="K180" s="37" t="str"/>
      <c r="L180" s="37" t="str"/>
      <c r="M180" s="37" t="str"/>
      <c r="N180" s="37" t="str"/>
      <c r="O180" s="37" t="str"/>
      <c r="P180" s="37" t="str"/>
      <c r="Q180" s="37" t="str"/>
      <c r="R180" s="37" t="str"/>
      <c r="S180" s="37" t="str"/>
      <c r="T180" s="37" t="str"/>
      <c r="U180" s="37" t="str"/>
      <c r="V180" s="37" t="str"/>
      <c r="W180" s="37" t="str"/>
      <c r="X180" s="37" t="str"/>
      <c r="Y180" s="37" t="str"/>
      <c r="Z180" s="37" t="str"/>
      <c r="AA180" s="37" t="str"/>
      <c r="AB180" s="37" t="str"/>
      <c r="AC180" s="37" t="str"/>
      <c r="AD180" s="37" t="str"/>
      <c r="AE180" s="37" t="str"/>
      <c r="AF180" s="37" t="str"/>
      <c r="AG180" s="37" t="str"/>
      <c r="AH180" s="37" t="str"/>
      <c r="AI180" s="37" t="str"/>
      <c r="AJ180" s="37" t="str"/>
      <c r="AK180" s="37" t="str"/>
      <c r="AL180" s="37" t="str"/>
      <c r="AM180" s="37" t="str"/>
      <c r="AN180" s="37" t="str"/>
      <c r="AO180" s="37" t="str"/>
      <c r="AP180" s="37" t="str"/>
      <c r="AQ180" s="37" t="str"/>
      <c r="AR180" s="37" t="str"/>
      <c r="AS180" s="37" t="str"/>
      <c r="AT180" s="37" t="str"/>
      <c r="AU180" s="37" t="str"/>
      <c r="AV180" s="37" t="str"/>
      <c r="AW180" s="37" t="str"/>
      <c r="AX180" s="37" t="str"/>
      <c r="AY180" s="37" t="str"/>
      <c r="AZ180" s="37" t="str"/>
      <c r="BA180" s="37" t="str"/>
      <c r="BB180" s="37" t="str"/>
      <c r="BC180" s="37" t="str"/>
      <c r="BD180" s="37" t="str"/>
      <c r="BE180" s="37" t="str"/>
      <c r="BF180" s="37" t="str"/>
      <c r="BG180" s="37" t="str"/>
      <c r="BH180" s="37" t="str"/>
      <c r="BI180" s="37" t="str"/>
      <c r="BJ180" s="37" t="str"/>
      <c r="BK180" s="37" t="str"/>
      <c r="BL180" s="37" t="str"/>
      <c r="BM180" s="37" t="str"/>
      <c r="BN180" s="37" t="str"/>
      <c r="BO180" s="37" t="str"/>
      <c r="BP180" s="37" t="str"/>
      <c r="BQ180" s="37" t="str"/>
      <c r="BR180" s="37" t="str"/>
      <c r="BS180" s="37" t="str"/>
      <c r="BT180" s="37" t="str"/>
      <c r="BU180" s="37" t="str"/>
      <c r="BV180" s="37" t="str"/>
      <c r="BW180" s="37" t="str"/>
      <c r="BX180" s="37" t="str"/>
      <c r="BY180" s="37" t="str"/>
      <c r="BZ180" s="37" t="str"/>
      <c r="CA180" s="37" t="str"/>
      <c r="CB180" s="37" t="str"/>
      <c r="CC180" s="37" t="str"/>
      <c r="CD180" s="37" t="str"/>
      <c r="CE180" s="37" t="str"/>
      <c r="CF180" s="37" t="str"/>
      <c r="CG180" s="37" t="str"/>
      <c r="CH180" s="37" t="str"/>
      <c r="CI180" s="37" t="str"/>
      <c r="CJ180" s="37" t="str"/>
      <c r="CK180" s="37" t="str"/>
      <c r="CL180" s="37" t="str"/>
      <c r="CM180" s="37" t="str"/>
      <c r="CN180" s="37" t="str"/>
      <c r="CO180" s="37" t="str"/>
      <c r="CP180" s="37" t="str"/>
      <c r="CQ180" s="37" t="str"/>
      <c r="CR180" s="37" t="str"/>
      <c r="CS180" s="37" t="str"/>
      <c r="CT180" s="37" t="str"/>
      <c r="CU180" s="37" t="str"/>
      <c r="CV180" s="37" t="str"/>
      <c r="CW180" s="37" t="str"/>
      <c r="CX180" s="37" t="str"/>
      <c r="CY180" s="37" t="str"/>
      <c r="CZ180" s="37" t="str"/>
      <c r="DA180" s="37" t="str"/>
      <c r="DB180" s="37" t="str"/>
      <c r="DC180" s="37" t="str"/>
      <c r="DD180" s="37" t="str"/>
      <c r="DE180" s="37" t="str"/>
      <c r="DF180" s="37" t="str"/>
      <c r="DG180" s="37" t="str"/>
      <c r="DH180" s="37" t="str"/>
      <c r="DI180" s="37" t="str"/>
      <c r="DJ180" s="37" t="str"/>
      <c r="DK180" s="37" t="str"/>
      <c r="DL180" s="37" t="str"/>
      <c r="DM180" s="37" t="str"/>
      <c r="DN180" s="37" t="str"/>
      <c r="DO180" s="37" t="str"/>
      <c r="DP180" s="37" t="str"/>
      <c r="DQ180" s="37" t="str"/>
      <c r="DR180" s="37" t="str"/>
      <c r="DS180" s="37" t="str"/>
      <c r="DT180" s="37" t="str"/>
      <c r="DU180" s="37" t="str"/>
      <c r="DV180" s="37" t="str"/>
      <c r="DW180" s="37" t="str"/>
      <c r="DX180" s="37" t="str"/>
      <c r="DY180" s="37" t="str"/>
      <c r="DZ180" s="37" t="str"/>
      <c r="EA180" s="37" t="str"/>
      <c r="EB180" s="37" t="str"/>
      <c r="EC180" s="37" t="str"/>
      <c r="ED180" s="37" t="str"/>
      <c r="EE180" s="37" t="str"/>
      <c r="EF180" s="37" t="str"/>
      <c r="EG180" s="37" t="str"/>
      <c r="EH180" s="37" t="str"/>
      <c r="EI180" s="37" t="str"/>
      <c r="EJ180" s="37" t="str"/>
      <c r="EK180" s="37" t="str"/>
      <c r="EL180" s="37" t="str"/>
      <c r="EM180" s="37" t="str"/>
    </row>
    <row r="181">
      <c r="B181" s="37" t="str"/>
      <c r="C181" s="37" t="str"/>
      <c r="D181" s="37" t="str"/>
      <c r="E181" s="37" t="str"/>
      <c r="F181" s="37" t="str"/>
      <c r="G181" s="37" t="str"/>
      <c r="H181" s="37" t="str"/>
      <c r="I181" s="37" t="str"/>
      <c r="J181" s="37" t="str"/>
      <c r="K181" s="37" t="str"/>
      <c r="L181" s="37" t="str"/>
      <c r="M181" s="37" t="str"/>
      <c r="N181" s="37" t="str"/>
      <c r="O181" s="37" t="str"/>
      <c r="P181" s="37" t="str"/>
      <c r="Q181" s="37" t="str"/>
      <c r="R181" s="37" t="str"/>
      <c r="S181" s="37" t="str"/>
      <c r="T181" s="37" t="str"/>
      <c r="U181" s="37" t="str"/>
      <c r="V181" s="37" t="str"/>
      <c r="W181" s="37" t="str"/>
      <c r="X181" s="37" t="str"/>
      <c r="Y181" s="37" t="str"/>
      <c r="Z181" s="37" t="str"/>
      <c r="AA181" s="37" t="str"/>
      <c r="AB181" s="37" t="str"/>
      <c r="AC181" s="37" t="str"/>
      <c r="AD181" s="37" t="str"/>
      <c r="AE181" s="37" t="str"/>
      <c r="AF181" s="37" t="str"/>
      <c r="AG181" s="37" t="str"/>
      <c r="AH181" s="37" t="str"/>
      <c r="AI181" s="37" t="str"/>
      <c r="AJ181" s="37" t="str"/>
      <c r="AK181" s="37" t="str"/>
      <c r="AL181" s="37" t="str"/>
      <c r="AM181" s="37" t="str"/>
      <c r="AN181" s="37" t="str"/>
      <c r="AO181" s="37" t="str"/>
      <c r="AP181" s="37" t="str"/>
      <c r="AQ181" s="37" t="str"/>
      <c r="AR181" s="37" t="str"/>
      <c r="AS181" s="37" t="str"/>
      <c r="AT181" s="37" t="str"/>
      <c r="AU181" s="37" t="str"/>
      <c r="AV181" s="37" t="str"/>
      <c r="AW181" s="37" t="str"/>
      <c r="AX181" s="37" t="str"/>
      <c r="AY181" s="37" t="str"/>
      <c r="AZ181" s="37" t="str"/>
      <c r="BA181" s="37" t="str"/>
      <c r="BB181" s="37" t="str"/>
      <c r="BC181" s="37" t="str"/>
      <c r="BD181" s="37" t="str"/>
      <c r="BE181" s="37" t="str"/>
      <c r="BF181" s="37" t="str"/>
      <c r="BG181" s="37" t="str"/>
      <c r="BH181" s="37" t="str"/>
      <c r="BI181" s="37" t="str"/>
      <c r="BJ181" s="37" t="str"/>
      <c r="BK181" s="37" t="str"/>
      <c r="BL181" s="37" t="str"/>
      <c r="BM181" s="37" t="str"/>
      <c r="BN181" s="37" t="str"/>
      <c r="BO181" s="37" t="str"/>
      <c r="BP181" s="37" t="str"/>
      <c r="BQ181" s="37" t="str"/>
      <c r="BR181" s="37" t="str"/>
      <c r="BS181" s="37" t="str"/>
      <c r="BT181" s="37" t="str"/>
      <c r="BU181" s="37" t="str"/>
      <c r="BV181" s="37" t="str"/>
      <c r="BW181" s="37" t="str"/>
      <c r="BX181" s="37" t="str"/>
      <c r="BY181" s="37" t="str"/>
      <c r="BZ181" s="37" t="str"/>
      <c r="CA181" s="37" t="str"/>
      <c r="CB181" s="37" t="str"/>
      <c r="CC181" s="37" t="str"/>
      <c r="CD181" s="37" t="str"/>
      <c r="CE181" s="37" t="str"/>
      <c r="CF181" s="37" t="str"/>
      <c r="CG181" s="37" t="str"/>
      <c r="CH181" s="37" t="str"/>
      <c r="CI181" s="37" t="str"/>
      <c r="CJ181" s="37" t="str"/>
      <c r="CK181" s="37" t="str"/>
      <c r="CL181" s="37" t="str"/>
      <c r="CM181" s="37" t="str"/>
      <c r="CN181" s="37" t="str"/>
      <c r="CO181" s="37" t="str"/>
      <c r="CP181" s="37" t="str"/>
      <c r="CQ181" s="37" t="str"/>
      <c r="CR181" s="37" t="str"/>
      <c r="CS181" s="37" t="str"/>
      <c r="CT181" s="37" t="str"/>
      <c r="CU181" s="37" t="str"/>
      <c r="CV181" s="37" t="str"/>
      <c r="CW181" s="37" t="str"/>
      <c r="CX181" s="37" t="str"/>
      <c r="CY181" s="37" t="str"/>
      <c r="CZ181" s="37" t="str"/>
      <c r="DA181" s="37" t="str"/>
      <c r="DB181" s="37" t="str"/>
      <c r="DC181" s="37" t="str"/>
      <c r="DD181" s="37" t="str"/>
      <c r="DE181" s="37" t="str"/>
      <c r="DF181" s="37" t="str"/>
      <c r="DG181" s="37" t="str"/>
      <c r="DH181" s="37" t="str"/>
      <c r="DI181" s="37" t="str"/>
      <c r="DJ181" s="37" t="str"/>
      <c r="DK181" s="37" t="str"/>
      <c r="DL181" s="37" t="str"/>
      <c r="DM181" s="37" t="str"/>
      <c r="DN181" s="37" t="str"/>
      <c r="DO181" s="37" t="str"/>
      <c r="DP181" s="37" t="str"/>
      <c r="DQ181" s="37" t="str"/>
      <c r="DR181" s="37" t="str"/>
      <c r="DS181" s="37" t="str"/>
      <c r="DT181" s="37" t="str"/>
      <c r="DU181" s="37" t="str"/>
      <c r="DV181" s="37" t="str"/>
      <c r="DW181" s="37" t="str"/>
      <c r="DX181" s="37" t="str"/>
      <c r="DY181" s="37" t="str"/>
      <c r="DZ181" s="37" t="str"/>
      <c r="EA181" s="37" t="str"/>
      <c r="EB181" s="37" t="str"/>
      <c r="EC181" s="37" t="str"/>
      <c r="ED181" s="37" t="str"/>
      <c r="EE181" s="37" t="str"/>
      <c r="EF181" s="37" t="str"/>
      <c r="EG181" s="37" t="str"/>
      <c r="EH181" s="37" t="str"/>
      <c r="EI181" s="37" t="str"/>
      <c r="EJ181" s="37" t="str"/>
      <c r="EK181" s="37" t="str"/>
      <c r="EL181" s="37" t="str"/>
      <c r="EM181" s="37" t="str"/>
    </row>
    <row r="182">
      <c r="B182" s="37" t="str"/>
      <c r="C182" s="37" t="str"/>
      <c r="D182" s="37" t="str"/>
      <c r="E182" s="37" t="str"/>
      <c r="F182" s="37" t="str"/>
      <c r="G182" s="37" t="str"/>
      <c r="H182" s="37" t="str"/>
      <c r="I182" s="37" t="str"/>
      <c r="J182" s="37" t="str"/>
      <c r="K182" s="37" t="str"/>
      <c r="L182" s="37" t="str"/>
      <c r="M182" s="37" t="str"/>
      <c r="N182" s="37" t="str"/>
      <c r="O182" s="37" t="str"/>
      <c r="P182" s="37" t="str"/>
      <c r="Q182" s="37" t="str"/>
      <c r="R182" s="37" t="str"/>
      <c r="S182" s="37" t="str"/>
      <c r="T182" s="37" t="str"/>
      <c r="U182" s="37" t="str"/>
      <c r="V182" s="37" t="str"/>
      <c r="W182" s="37" t="str"/>
      <c r="X182" s="37" t="str"/>
      <c r="Y182" s="37" t="str"/>
      <c r="Z182" s="37" t="str"/>
      <c r="AA182" s="37" t="str"/>
      <c r="AB182" s="37" t="str"/>
      <c r="AC182" s="37" t="str"/>
      <c r="AD182" s="37" t="str"/>
      <c r="AE182" s="37" t="str"/>
      <c r="AF182" s="37" t="str"/>
      <c r="AG182" s="37" t="str"/>
      <c r="AH182" s="37" t="str"/>
      <c r="AI182" s="37" t="str"/>
      <c r="AJ182" s="37" t="str"/>
      <c r="AK182" s="37" t="str"/>
      <c r="AL182" s="37" t="str"/>
      <c r="AM182" s="37" t="str"/>
      <c r="AN182" s="37" t="str"/>
      <c r="AO182" s="37" t="str"/>
      <c r="AP182" s="37" t="str"/>
      <c r="AQ182" s="37" t="str"/>
      <c r="AR182" s="37" t="str"/>
      <c r="AS182" s="37" t="str"/>
      <c r="AT182" s="37" t="str"/>
      <c r="AU182" s="37" t="str"/>
      <c r="AV182" s="37" t="str"/>
      <c r="AW182" s="37" t="str"/>
      <c r="AX182" s="37" t="str"/>
      <c r="AY182" s="37" t="str"/>
      <c r="AZ182" s="37" t="str"/>
      <c r="BA182" s="37" t="str"/>
      <c r="BB182" s="37" t="str"/>
      <c r="BC182" s="37" t="str"/>
      <c r="BD182" s="37" t="str"/>
      <c r="BE182" s="37" t="str"/>
      <c r="BF182" s="37" t="str"/>
      <c r="BG182" s="37" t="str"/>
      <c r="BH182" s="37" t="str"/>
      <c r="BI182" s="37" t="str"/>
      <c r="BJ182" s="37" t="str"/>
      <c r="BK182" s="37" t="str"/>
      <c r="BL182" s="37" t="str"/>
      <c r="BM182" s="37" t="str"/>
      <c r="BN182" s="37" t="str"/>
      <c r="BO182" s="37" t="str"/>
      <c r="BP182" s="37" t="str"/>
      <c r="BQ182" s="37" t="str"/>
      <c r="BR182" s="37" t="str"/>
      <c r="BS182" s="37" t="str"/>
      <c r="BT182" s="37" t="str"/>
      <c r="BU182" s="37" t="str"/>
      <c r="BV182" s="37" t="str"/>
      <c r="BW182" s="37" t="str"/>
      <c r="BX182" s="37" t="str"/>
      <c r="BY182" s="37" t="str"/>
      <c r="BZ182" s="37" t="str"/>
      <c r="CA182" s="37" t="str"/>
      <c r="CB182" s="37" t="str"/>
      <c r="CC182" s="37" t="str"/>
      <c r="CD182" s="37" t="str"/>
      <c r="CE182" s="37" t="str"/>
      <c r="CF182" s="37" t="str"/>
      <c r="CG182" s="37" t="str"/>
      <c r="CH182" s="37" t="str"/>
      <c r="CI182" s="37" t="str"/>
      <c r="CJ182" s="37" t="str"/>
      <c r="CK182" s="37" t="str"/>
      <c r="CL182" s="37" t="str"/>
      <c r="CM182" s="37" t="str"/>
      <c r="CN182" s="37" t="str"/>
      <c r="CO182" s="37" t="str"/>
      <c r="CP182" s="37" t="str"/>
      <c r="CQ182" s="37" t="str"/>
      <c r="CR182" s="37" t="str"/>
      <c r="CS182" s="37" t="str"/>
      <c r="CT182" s="37" t="str"/>
      <c r="CU182" s="37" t="str"/>
      <c r="CV182" s="37" t="str"/>
      <c r="CW182" s="37" t="str"/>
      <c r="CX182" s="37" t="str"/>
      <c r="CY182" s="37" t="str"/>
      <c r="CZ182" s="37" t="str"/>
      <c r="DA182" s="37" t="str"/>
      <c r="DB182" s="37" t="str"/>
      <c r="DC182" s="37" t="str"/>
      <c r="DD182" s="37" t="str"/>
      <c r="DE182" s="37" t="str"/>
      <c r="DF182" s="37" t="str"/>
      <c r="DG182" s="37" t="str"/>
      <c r="DH182" s="37" t="str"/>
      <c r="DI182" s="37" t="str"/>
      <c r="DJ182" s="37" t="str"/>
      <c r="DK182" s="37" t="str"/>
      <c r="DL182" s="37" t="str"/>
      <c r="DM182" s="37" t="str"/>
      <c r="DN182" s="37" t="str"/>
      <c r="DO182" s="37" t="str"/>
      <c r="DP182" s="37" t="str"/>
      <c r="DQ182" s="37" t="str"/>
      <c r="DR182" s="37" t="str"/>
      <c r="DS182" s="37" t="str"/>
      <c r="DT182" s="37" t="str"/>
      <c r="DU182" s="37" t="str"/>
      <c r="DV182" s="37" t="str"/>
      <c r="DW182" s="37" t="str"/>
      <c r="DX182" s="37" t="str"/>
      <c r="DY182" s="37" t="str"/>
      <c r="DZ182" s="37" t="str"/>
      <c r="EA182" s="37" t="str"/>
      <c r="EB182" s="37" t="str"/>
      <c r="EC182" s="37" t="str"/>
      <c r="ED182" s="37" t="str"/>
      <c r="EE182" s="37" t="str"/>
      <c r="EF182" s="37" t="str"/>
      <c r="EG182" s="37" t="str"/>
      <c r="EH182" s="37" t="str"/>
      <c r="EI182" s="37" t="str"/>
      <c r="EJ182" s="37" t="str"/>
      <c r="EK182" s="37" t="str"/>
      <c r="EL182" s="37" t="str"/>
      <c r="EM182" s="37" t="str"/>
    </row>
    <row r="183">
      <c r="B183" s="37" t="str"/>
      <c r="C183" s="37" t="str"/>
      <c r="D183" s="37" t="str"/>
      <c r="E183" s="37" t="str"/>
      <c r="F183" s="37" t="str"/>
      <c r="G183" s="37" t="str"/>
      <c r="H183" s="37" t="str"/>
      <c r="I183" s="37" t="str"/>
      <c r="J183" s="37" t="str"/>
      <c r="K183" s="37" t="str"/>
      <c r="L183" s="37" t="str"/>
      <c r="M183" s="37" t="str"/>
      <c r="N183" s="37" t="str"/>
      <c r="O183" s="37" t="str"/>
      <c r="P183" s="37" t="str"/>
      <c r="Q183" s="37" t="str"/>
      <c r="R183" s="37" t="str"/>
      <c r="S183" s="37" t="str"/>
      <c r="T183" s="37" t="str"/>
      <c r="U183" s="37" t="str"/>
      <c r="V183" s="37" t="str"/>
      <c r="W183" s="37" t="str"/>
      <c r="X183" s="37" t="str"/>
      <c r="Y183" s="37" t="str"/>
      <c r="Z183" s="37" t="str"/>
      <c r="AA183" s="37" t="str"/>
      <c r="AB183" s="37" t="str"/>
      <c r="AC183" s="37" t="str"/>
      <c r="AD183" s="37" t="str"/>
      <c r="AE183" s="37" t="str"/>
      <c r="AF183" s="37" t="str"/>
      <c r="AG183" s="37" t="str"/>
      <c r="AH183" s="37" t="str"/>
      <c r="AI183" s="37" t="str"/>
      <c r="AJ183" s="37" t="str"/>
      <c r="AK183" s="37" t="str"/>
      <c r="AL183" s="37" t="str"/>
      <c r="AM183" s="37" t="str"/>
      <c r="AN183" s="37" t="str"/>
      <c r="AO183" s="37" t="str"/>
      <c r="AP183" s="37" t="str"/>
      <c r="AQ183" s="37" t="str"/>
      <c r="AR183" s="37" t="str"/>
      <c r="AS183" s="37" t="str"/>
      <c r="AT183" s="37" t="str"/>
      <c r="AU183" s="37" t="str"/>
      <c r="AV183" s="37" t="str"/>
      <c r="AW183" s="37" t="str"/>
      <c r="AX183" s="37" t="str"/>
      <c r="AY183" s="37" t="str"/>
      <c r="AZ183" s="37" t="str"/>
      <c r="BA183" s="37" t="str"/>
      <c r="BB183" s="37" t="str"/>
      <c r="BC183" s="37" t="str"/>
      <c r="BD183" s="37" t="str"/>
      <c r="BE183" s="37" t="str"/>
      <c r="BF183" s="37" t="str"/>
      <c r="BG183" s="37" t="str"/>
      <c r="BH183" s="37" t="str"/>
      <c r="BI183" s="37" t="str"/>
      <c r="BJ183" s="37" t="str"/>
      <c r="BK183" s="37" t="str"/>
      <c r="BL183" s="37" t="str"/>
      <c r="BM183" s="37" t="str"/>
      <c r="BN183" s="37" t="str"/>
      <c r="BO183" s="37" t="str"/>
      <c r="BP183" s="37" t="str"/>
      <c r="BQ183" s="37" t="str"/>
      <c r="BR183" s="37" t="str"/>
      <c r="BS183" s="37" t="str"/>
      <c r="BT183" s="37" t="str"/>
      <c r="BU183" s="37" t="str"/>
      <c r="BV183" s="37" t="str"/>
      <c r="BW183" s="37" t="str"/>
      <c r="BX183" s="37" t="str"/>
      <c r="BY183" s="37" t="str"/>
      <c r="BZ183" s="37" t="str"/>
      <c r="CA183" s="37" t="str"/>
      <c r="CB183" s="37" t="str"/>
      <c r="CC183" s="37" t="str"/>
      <c r="CD183" s="37" t="str"/>
      <c r="CE183" s="37" t="str"/>
      <c r="CF183" s="37" t="str"/>
      <c r="CG183" s="37" t="str"/>
      <c r="CH183" s="37" t="str"/>
      <c r="CI183" s="37" t="str"/>
      <c r="CJ183" s="37" t="str"/>
      <c r="CK183" s="37" t="str"/>
      <c r="CL183" s="37" t="str"/>
      <c r="CM183" s="37" t="str"/>
      <c r="CN183" s="37" t="str"/>
      <c r="CO183" s="37" t="str"/>
      <c r="CP183" s="37" t="str"/>
      <c r="CQ183" s="37" t="str"/>
      <c r="CR183" s="37" t="str"/>
      <c r="CS183" s="37" t="str"/>
      <c r="CT183" s="37" t="str"/>
      <c r="CU183" s="37" t="str"/>
      <c r="CV183" s="37" t="str"/>
      <c r="CW183" s="37" t="str"/>
      <c r="CX183" s="37" t="str"/>
      <c r="CY183" s="37" t="str"/>
      <c r="CZ183" s="37" t="str"/>
      <c r="DA183" s="37" t="str"/>
      <c r="DB183" s="37" t="str"/>
      <c r="DC183" s="37" t="str"/>
      <c r="DD183" s="37" t="str"/>
      <c r="DE183" s="37" t="str"/>
      <c r="DF183" s="37" t="str"/>
      <c r="DG183" s="37" t="str"/>
      <c r="DH183" s="37" t="str"/>
      <c r="DI183" s="37" t="str"/>
      <c r="DJ183" s="37" t="str"/>
      <c r="DK183" s="37" t="str"/>
      <c r="DL183" s="37" t="str"/>
      <c r="DM183" s="37" t="str"/>
      <c r="DN183" s="37" t="str"/>
      <c r="DO183" s="37" t="str"/>
      <c r="DP183" s="37" t="str"/>
      <c r="DQ183" s="37" t="str"/>
      <c r="DR183" s="37" t="str"/>
      <c r="DS183" s="37" t="str"/>
      <c r="DT183" s="37" t="str"/>
      <c r="DU183" s="37" t="str"/>
      <c r="DV183" s="37" t="str"/>
      <c r="DW183" s="37" t="str"/>
      <c r="DX183" s="37" t="str"/>
      <c r="DY183" s="37" t="str"/>
      <c r="DZ183" s="37" t="str"/>
      <c r="EA183" s="37" t="str"/>
      <c r="EB183" s="37" t="str"/>
      <c r="EC183" s="37" t="str"/>
      <c r="ED183" s="37" t="str"/>
      <c r="EE183" s="37" t="str"/>
      <c r="EF183" s="37" t="str"/>
      <c r="EG183" s="37" t="str"/>
      <c r="EH183" s="37" t="str"/>
      <c r="EI183" s="37" t="str"/>
      <c r="EJ183" s="37" t="str"/>
      <c r="EK183" s="37" t="str"/>
      <c r="EL183" s="37" t="str"/>
      <c r="EM183" s="37" t="str"/>
    </row>
    <row r="184">
      <c r="B184" s="37" t="str"/>
      <c r="C184" s="37" t="str"/>
      <c r="D184" s="37" t="str"/>
      <c r="E184" s="37" t="str"/>
      <c r="F184" s="37" t="str"/>
      <c r="G184" s="37" t="str"/>
      <c r="H184" s="37" t="str"/>
      <c r="I184" s="37" t="str"/>
      <c r="J184" s="37" t="str"/>
      <c r="K184" s="37" t="str"/>
      <c r="L184" s="37" t="str"/>
      <c r="M184" s="37" t="str"/>
      <c r="N184" s="37" t="str"/>
      <c r="O184" s="37" t="str"/>
      <c r="P184" s="37" t="str"/>
      <c r="Q184" s="37" t="str"/>
      <c r="R184" s="37" t="str"/>
      <c r="S184" s="37" t="str"/>
      <c r="T184" s="37" t="str"/>
      <c r="U184" s="37" t="str"/>
      <c r="V184" s="37" t="str"/>
      <c r="W184" s="37" t="str"/>
      <c r="X184" s="37" t="str"/>
      <c r="Y184" s="37" t="str"/>
      <c r="Z184" s="37" t="str"/>
      <c r="AA184" s="37" t="str"/>
      <c r="AB184" s="37" t="str"/>
      <c r="AC184" s="37" t="str"/>
      <c r="AD184" s="37" t="str"/>
      <c r="AE184" s="37" t="str"/>
      <c r="AF184" s="37" t="str"/>
      <c r="AG184" s="37" t="str"/>
      <c r="AH184" s="37" t="str"/>
      <c r="AI184" s="37" t="str"/>
      <c r="AJ184" s="37" t="str"/>
      <c r="AK184" s="37" t="str"/>
      <c r="AL184" s="37" t="str"/>
      <c r="AM184" s="37" t="str"/>
      <c r="AN184" s="37" t="str"/>
      <c r="AO184" s="37" t="str"/>
      <c r="AP184" s="37" t="str"/>
      <c r="AQ184" s="37" t="str"/>
      <c r="AR184" s="37" t="str"/>
      <c r="AS184" s="37" t="str"/>
      <c r="AT184" s="37" t="str"/>
      <c r="AU184" s="37" t="str"/>
      <c r="AV184" s="37" t="str"/>
      <c r="AW184" s="37" t="str"/>
      <c r="AX184" s="37" t="str"/>
      <c r="AY184" s="37" t="str"/>
      <c r="AZ184" s="37" t="str"/>
      <c r="BA184" s="37" t="str"/>
      <c r="BB184" s="37" t="str"/>
      <c r="BC184" s="37" t="str"/>
      <c r="BD184" s="37" t="str"/>
      <c r="BE184" s="37" t="str"/>
      <c r="BF184" s="37" t="str"/>
      <c r="BG184" s="37" t="str"/>
      <c r="BH184" s="37" t="str"/>
      <c r="BI184" s="37" t="str"/>
      <c r="BJ184" s="37" t="str"/>
      <c r="BK184" s="37" t="str"/>
      <c r="BL184" s="37" t="str"/>
      <c r="BM184" s="37" t="str"/>
      <c r="BN184" s="37" t="str"/>
      <c r="BO184" s="37" t="str"/>
      <c r="BP184" s="37" t="str"/>
      <c r="BQ184" s="37" t="str"/>
      <c r="BR184" s="37" t="str"/>
      <c r="BS184" s="37" t="str"/>
      <c r="BT184" s="37" t="str"/>
      <c r="BU184" s="37" t="str"/>
      <c r="BV184" s="37" t="str"/>
      <c r="BW184" s="37" t="str"/>
      <c r="BX184" s="37" t="str"/>
      <c r="BY184" s="37" t="str"/>
      <c r="BZ184" s="37" t="str"/>
      <c r="CA184" s="37" t="str"/>
      <c r="CB184" s="37" t="str"/>
      <c r="CC184" s="37" t="str"/>
      <c r="CD184" s="37" t="str"/>
      <c r="CE184" s="37" t="str"/>
      <c r="CF184" s="37" t="str"/>
      <c r="CG184" s="37" t="str"/>
      <c r="CH184" s="37" t="str"/>
      <c r="CI184" s="37" t="str"/>
      <c r="CJ184" s="37" t="str"/>
      <c r="CK184" s="37" t="str"/>
      <c r="CL184" s="37" t="str"/>
      <c r="CM184" s="37" t="str"/>
      <c r="CN184" s="37" t="str"/>
      <c r="CO184" s="37" t="str"/>
      <c r="CP184" s="37" t="str"/>
      <c r="CQ184" s="37" t="str"/>
      <c r="CR184" s="37" t="str"/>
      <c r="CS184" s="37" t="str"/>
      <c r="CT184" s="37" t="str"/>
      <c r="CU184" s="37" t="str"/>
      <c r="CV184" s="37" t="str"/>
      <c r="CW184" s="37" t="str"/>
      <c r="CX184" s="37" t="str"/>
      <c r="CY184" s="37" t="str"/>
      <c r="CZ184" s="37" t="str"/>
      <c r="DA184" s="37" t="str"/>
      <c r="DB184" s="37" t="str"/>
      <c r="DC184" s="37" t="str"/>
      <c r="DD184" s="37" t="str"/>
      <c r="DE184" s="37" t="str"/>
      <c r="DF184" s="37" t="str"/>
      <c r="DG184" s="37" t="str"/>
      <c r="DH184" s="37" t="str"/>
      <c r="DI184" s="37" t="str"/>
      <c r="DJ184" s="37" t="str"/>
      <c r="DK184" s="37" t="str"/>
      <c r="DL184" s="37" t="str"/>
      <c r="DM184" s="37" t="str"/>
      <c r="DN184" s="37" t="str"/>
      <c r="DO184" s="37" t="str"/>
      <c r="DP184" s="37" t="str"/>
      <c r="DQ184" s="37" t="str"/>
      <c r="DR184" s="37" t="str"/>
      <c r="DS184" s="37" t="str"/>
      <c r="DT184" s="37" t="str"/>
      <c r="DU184" s="37" t="str"/>
      <c r="DV184" s="37" t="str"/>
      <c r="DW184" s="37" t="str"/>
      <c r="DX184" s="37" t="str"/>
      <c r="DY184" s="37" t="str"/>
      <c r="DZ184" s="37" t="str"/>
      <c r="EA184" s="37" t="str"/>
      <c r="EB184" s="37" t="str"/>
      <c r="EC184" s="37" t="str"/>
      <c r="ED184" s="37" t="str"/>
      <c r="EE184" s="37" t="str"/>
      <c r="EF184" s="37" t="str"/>
      <c r="EG184" s="37" t="str"/>
      <c r="EH184" s="37" t="str"/>
      <c r="EI184" s="37" t="str"/>
      <c r="EJ184" s="37" t="str"/>
      <c r="EK184" s="37" t="str"/>
      <c r="EL184" s="37" t="str"/>
      <c r="EM184" s="37" t="str"/>
    </row>
    <row r="185">
      <c r="B185" s="37" t="str"/>
      <c r="C185" s="37" t="str"/>
      <c r="D185" s="37" t="str"/>
      <c r="E185" s="37" t="str"/>
      <c r="F185" s="37" t="str"/>
      <c r="G185" s="37" t="str"/>
      <c r="H185" s="37" t="str"/>
      <c r="I185" s="37" t="str"/>
      <c r="J185" s="37" t="str"/>
      <c r="K185" s="37" t="str"/>
      <c r="L185" s="37" t="str"/>
      <c r="M185" s="37" t="str"/>
      <c r="N185" s="37" t="str"/>
      <c r="O185" s="37" t="str"/>
      <c r="P185" s="37" t="str"/>
      <c r="Q185" s="37" t="str"/>
      <c r="R185" s="37" t="str"/>
      <c r="S185" s="37" t="str"/>
      <c r="T185" s="37" t="str"/>
      <c r="U185" s="37" t="str"/>
      <c r="V185" s="37" t="str"/>
      <c r="W185" s="37" t="str"/>
      <c r="X185" s="37" t="str"/>
      <c r="Y185" s="37" t="str"/>
      <c r="Z185" s="37" t="str"/>
      <c r="AA185" s="37" t="str"/>
      <c r="AB185" s="37" t="str"/>
      <c r="AC185" s="37" t="str"/>
      <c r="AD185" s="37" t="str"/>
      <c r="AE185" s="37" t="str"/>
      <c r="AF185" s="37" t="str"/>
      <c r="AG185" s="37" t="str"/>
      <c r="AH185" s="37" t="str"/>
      <c r="AI185" s="37" t="str"/>
      <c r="AJ185" s="37" t="str"/>
      <c r="AK185" s="37" t="str"/>
      <c r="AL185" s="37" t="str"/>
      <c r="AM185" s="37" t="str"/>
      <c r="AN185" s="37" t="str"/>
      <c r="AO185" s="37" t="str"/>
      <c r="AP185" s="37" t="str"/>
      <c r="AQ185" s="37" t="str"/>
      <c r="AR185" s="37" t="str"/>
      <c r="AS185" s="37" t="str"/>
      <c r="AT185" s="37" t="str"/>
      <c r="AU185" s="37" t="str"/>
      <c r="AV185" s="37" t="str"/>
      <c r="AW185" s="37" t="str"/>
      <c r="AX185" s="37" t="str"/>
      <c r="AY185" s="37" t="str"/>
      <c r="AZ185" s="37" t="str"/>
      <c r="BA185" s="37" t="str"/>
      <c r="BB185" s="37" t="str"/>
      <c r="BC185" s="37" t="str"/>
      <c r="BD185" s="37" t="str"/>
      <c r="BE185" s="37" t="str"/>
      <c r="BF185" s="37" t="str"/>
      <c r="BG185" s="37" t="str"/>
      <c r="BH185" s="37" t="str"/>
      <c r="BI185" s="37" t="str"/>
      <c r="BJ185" s="37" t="str"/>
      <c r="BK185" s="37" t="str"/>
      <c r="BL185" s="37" t="str"/>
      <c r="BM185" s="37" t="str"/>
      <c r="BN185" s="37" t="str"/>
      <c r="BO185" s="37" t="str"/>
      <c r="BP185" s="37" t="str"/>
      <c r="BQ185" s="37" t="str"/>
      <c r="BR185" s="37" t="str"/>
      <c r="BS185" s="37" t="str"/>
      <c r="BT185" s="37" t="str"/>
      <c r="BU185" s="37" t="str"/>
      <c r="BV185" s="37" t="str"/>
      <c r="BW185" s="37" t="str"/>
      <c r="BX185" s="37" t="str"/>
      <c r="BY185" s="37" t="str"/>
      <c r="BZ185" s="37" t="str"/>
      <c r="CA185" s="37" t="str"/>
      <c r="CB185" s="37" t="str"/>
      <c r="CC185" s="37" t="str"/>
      <c r="CD185" s="37" t="str"/>
      <c r="CE185" s="37" t="str"/>
      <c r="CF185" s="37" t="str"/>
      <c r="CG185" s="37" t="str"/>
      <c r="CH185" s="37" t="str"/>
      <c r="CI185" s="37" t="str"/>
      <c r="CJ185" s="37" t="str"/>
      <c r="CK185" s="37" t="str"/>
      <c r="CL185" s="37" t="str"/>
      <c r="CM185" s="37" t="str"/>
      <c r="CN185" s="37" t="str"/>
      <c r="CO185" s="37" t="str"/>
      <c r="CP185" s="37" t="str"/>
      <c r="CQ185" s="37" t="str"/>
      <c r="CR185" s="37" t="str"/>
      <c r="CS185" s="37" t="str"/>
      <c r="CT185" s="37" t="str"/>
      <c r="CU185" s="37" t="str"/>
      <c r="CV185" s="37" t="str"/>
      <c r="CW185" s="37" t="str"/>
      <c r="CX185" s="37" t="str"/>
      <c r="CY185" s="37" t="str"/>
      <c r="CZ185" s="37" t="str"/>
      <c r="DA185" s="37" t="str"/>
      <c r="DB185" s="37" t="str"/>
      <c r="DC185" s="37" t="str"/>
      <c r="DD185" s="37" t="str"/>
      <c r="DE185" s="37" t="str"/>
      <c r="DF185" s="37" t="str"/>
      <c r="DG185" s="37" t="str"/>
      <c r="DH185" s="37" t="str"/>
      <c r="DI185" s="37" t="str"/>
      <c r="DJ185" s="37" t="str"/>
      <c r="DK185" s="37" t="str"/>
      <c r="DL185" s="37" t="str"/>
      <c r="DM185" s="37" t="str"/>
      <c r="DN185" s="37" t="str"/>
      <c r="DO185" s="37" t="str"/>
      <c r="DP185" s="37" t="str"/>
      <c r="DQ185" s="37" t="str"/>
      <c r="DR185" s="37" t="str"/>
      <c r="DS185" s="37" t="str"/>
      <c r="DT185" s="37" t="str"/>
      <c r="DU185" s="37" t="str"/>
      <c r="DV185" s="37" t="str"/>
      <c r="DW185" s="37" t="str"/>
      <c r="DX185" s="37" t="str"/>
      <c r="DY185" s="37" t="str"/>
      <c r="DZ185" s="37" t="str"/>
      <c r="EA185" s="37" t="str"/>
      <c r="EB185" s="37" t="str"/>
      <c r="EC185" s="37" t="str"/>
      <c r="ED185" s="37" t="str"/>
      <c r="EE185" s="37" t="str"/>
      <c r="EF185" s="37" t="str"/>
      <c r="EG185" s="37" t="str"/>
      <c r="EH185" s="37" t="str"/>
      <c r="EI185" s="37" t="str"/>
      <c r="EJ185" s="37" t="str"/>
      <c r="EK185" s="37" t="str"/>
      <c r="EL185" s="37" t="str"/>
      <c r="EM185" s="37" t="str"/>
    </row>
    <row r="186">
      <c r="B186" s="37" t="str"/>
      <c r="C186" s="37" t="str"/>
      <c r="D186" s="37" t="str"/>
      <c r="E186" s="37" t="str"/>
      <c r="F186" s="37" t="str"/>
      <c r="G186" s="37" t="str"/>
      <c r="H186" s="37" t="str"/>
      <c r="I186" s="37" t="str"/>
      <c r="J186" s="37" t="str"/>
      <c r="K186" s="37" t="str"/>
      <c r="L186" s="37" t="str"/>
      <c r="M186" s="37" t="str"/>
      <c r="N186" s="37" t="str"/>
      <c r="O186" s="37" t="str"/>
      <c r="P186" s="37" t="str"/>
      <c r="Q186" s="37" t="str"/>
      <c r="R186" s="37" t="str"/>
      <c r="S186" s="37" t="str"/>
      <c r="T186" s="37" t="str"/>
      <c r="U186" s="37" t="str"/>
      <c r="V186" s="37" t="str"/>
      <c r="W186" s="37" t="str"/>
      <c r="X186" s="37" t="str"/>
      <c r="Y186" s="37" t="str"/>
      <c r="Z186" s="37" t="str"/>
      <c r="AA186" s="37" t="str"/>
      <c r="AB186" s="37" t="str"/>
      <c r="AC186" s="37" t="str"/>
      <c r="AD186" s="37" t="str"/>
      <c r="AE186" s="37" t="str"/>
      <c r="AF186" s="37" t="str"/>
      <c r="AG186" s="37" t="str"/>
      <c r="AH186" s="37" t="str"/>
      <c r="AI186" s="37" t="str"/>
      <c r="AJ186" s="37" t="str"/>
      <c r="AK186" s="37" t="str"/>
      <c r="AL186" s="37" t="str"/>
      <c r="AM186" s="37" t="str"/>
      <c r="AN186" s="37" t="str"/>
      <c r="AO186" s="37" t="str"/>
      <c r="AP186" s="37" t="str"/>
      <c r="AQ186" s="37" t="str"/>
      <c r="AR186" s="37" t="str"/>
      <c r="AS186" s="37" t="str"/>
      <c r="AT186" s="37" t="str"/>
      <c r="AU186" s="37" t="str"/>
      <c r="AV186" s="37" t="str"/>
      <c r="AW186" s="37" t="str"/>
      <c r="AX186" s="37" t="str"/>
      <c r="AY186" s="37" t="str"/>
      <c r="AZ186" s="37" t="str"/>
      <c r="BA186" s="37" t="str"/>
      <c r="BB186" s="37" t="str"/>
      <c r="BC186" s="37" t="str"/>
      <c r="BD186" s="37" t="str"/>
      <c r="BE186" s="37" t="str"/>
      <c r="BF186" s="37" t="str"/>
      <c r="BG186" s="37" t="str"/>
      <c r="BH186" s="37" t="str"/>
      <c r="BI186" s="37" t="str"/>
      <c r="BJ186" s="37" t="str"/>
      <c r="BK186" s="37" t="str"/>
      <c r="BL186" s="37" t="str"/>
      <c r="BM186" s="37" t="str"/>
      <c r="BN186" s="37" t="str"/>
      <c r="BO186" s="37" t="str"/>
      <c r="BP186" s="37" t="str"/>
      <c r="BQ186" s="37" t="str"/>
      <c r="BR186" s="37" t="str"/>
      <c r="BS186" s="37" t="str"/>
      <c r="BT186" s="37" t="str"/>
      <c r="BU186" s="37" t="str"/>
      <c r="BV186" s="37" t="str"/>
      <c r="BW186" s="37" t="str"/>
      <c r="BX186" s="37" t="str"/>
      <c r="BY186" s="37" t="str"/>
      <c r="BZ186" s="37" t="str"/>
      <c r="CA186" s="37" t="str"/>
      <c r="CB186" s="37" t="str"/>
      <c r="CC186" s="37" t="str"/>
      <c r="CD186" s="37" t="str"/>
      <c r="CE186" s="37" t="str"/>
      <c r="CF186" s="37" t="str"/>
      <c r="CG186" s="37" t="str"/>
      <c r="CH186" s="37" t="str"/>
      <c r="CI186" s="37" t="str"/>
      <c r="CJ186" s="37" t="str"/>
      <c r="CK186" s="37" t="str"/>
      <c r="CL186" s="37" t="str"/>
      <c r="CM186" s="37" t="str"/>
      <c r="CN186" s="37" t="str"/>
      <c r="CO186" s="37" t="str"/>
      <c r="CP186" s="37" t="str"/>
      <c r="CQ186" s="37" t="str"/>
      <c r="CR186" s="37" t="str"/>
      <c r="CS186" s="37" t="str"/>
      <c r="CT186" s="37" t="str"/>
      <c r="CU186" s="37" t="str"/>
      <c r="CV186" s="37" t="str"/>
      <c r="CW186" s="37" t="str"/>
      <c r="CX186" s="37" t="str"/>
      <c r="CY186" s="37" t="str"/>
      <c r="CZ186" s="37" t="str"/>
      <c r="DA186" s="37" t="str"/>
      <c r="DB186" s="37" t="str"/>
      <c r="DC186" s="37" t="str"/>
      <c r="DD186" s="37" t="str"/>
      <c r="DE186" s="37" t="str"/>
      <c r="DF186" s="37" t="str"/>
      <c r="DG186" s="37" t="str"/>
      <c r="DH186" s="37" t="str"/>
      <c r="DI186" s="37" t="str"/>
      <c r="DJ186" s="37" t="str"/>
      <c r="DK186" s="37" t="str"/>
      <c r="DL186" s="37" t="str"/>
      <c r="DM186" s="37" t="str"/>
      <c r="DN186" s="37" t="str"/>
      <c r="DO186" s="37" t="str"/>
      <c r="DP186" s="37" t="str"/>
      <c r="DQ186" s="37" t="str"/>
      <c r="DR186" s="37" t="str"/>
      <c r="DS186" s="37" t="str"/>
      <c r="DT186" s="37" t="str"/>
      <c r="DU186" s="37" t="str"/>
      <c r="DV186" s="37" t="str"/>
      <c r="DW186" s="37" t="str"/>
      <c r="DX186" s="37" t="str"/>
      <c r="DY186" s="37" t="str"/>
      <c r="DZ186" s="37" t="str"/>
      <c r="EA186" s="37" t="str"/>
      <c r="EB186" s="37" t="str"/>
      <c r="EC186" s="37" t="str"/>
      <c r="ED186" s="37" t="str"/>
      <c r="EE186" s="37" t="str"/>
      <c r="EF186" s="37" t="str"/>
      <c r="EG186" s="37" t="str"/>
      <c r="EH186" s="37" t="str"/>
      <c r="EI186" s="37" t="str"/>
      <c r="EJ186" s="37" t="str"/>
      <c r="EK186" s="37" t="str"/>
      <c r="EL186" s="37" t="str"/>
      <c r="EM186" s="37" t="str"/>
    </row>
    <row r="187">
      <c r="B187" s="37" t="str"/>
      <c r="C187" s="37" t="str"/>
      <c r="D187" s="37" t="str"/>
      <c r="E187" s="37" t="str"/>
      <c r="F187" s="37" t="str"/>
      <c r="G187" s="37" t="str"/>
      <c r="H187" s="37" t="str"/>
      <c r="I187" s="37" t="str"/>
      <c r="J187" s="37" t="str"/>
      <c r="K187" s="37" t="str"/>
      <c r="L187" s="37" t="str"/>
      <c r="M187" s="37" t="str"/>
      <c r="N187" s="37" t="str"/>
      <c r="O187" s="37" t="str"/>
      <c r="P187" s="37" t="str"/>
      <c r="Q187" s="37" t="str"/>
      <c r="R187" s="37" t="str"/>
      <c r="S187" s="37" t="str"/>
      <c r="T187" s="37" t="str"/>
      <c r="U187" s="37" t="str"/>
      <c r="V187" s="37" t="str"/>
      <c r="W187" s="37" t="str"/>
      <c r="X187" s="37" t="str"/>
      <c r="Y187" s="37" t="str"/>
      <c r="Z187" s="37" t="str"/>
      <c r="AA187" s="37" t="str"/>
      <c r="AB187" s="37" t="str"/>
      <c r="AC187" s="37" t="str"/>
      <c r="AD187" s="37" t="str"/>
      <c r="AE187" s="37" t="str"/>
      <c r="AF187" s="37" t="str"/>
      <c r="AG187" s="37" t="str"/>
      <c r="AH187" s="37" t="str"/>
      <c r="AI187" s="37" t="str"/>
      <c r="AJ187" s="37" t="str"/>
      <c r="AK187" s="37" t="str"/>
      <c r="AL187" s="37" t="str"/>
      <c r="AM187" s="37" t="str"/>
      <c r="AN187" s="37" t="str"/>
      <c r="AO187" s="37" t="str"/>
      <c r="AP187" s="37" t="str"/>
      <c r="AQ187" s="37" t="str"/>
      <c r="AR187" s="37" t="str"/>
      <c r="AS187" s="37" t="str"/>
      <c r="AT187" s="37" t="str"/>
      <c r="AU187" s="37" t="str"/>
      <c r="AV187" s="37" t="str"/>
      <c r="AW187" s="37" t="str"/>
      <c r="AX187" s="37" t="str"/>
      <c r="AY187" s="37" t="str"/>
      <c r="AZ187" s="37" t="str"/>
      <c r="BA187" s="37" t="str"/>
      <c r="BB187" s="37" t="str"/>
      <c r="BC187" s="37" t="str"/>
      <c r="BD187" s="37" t="str"/>
      <c r="BE187" s="37" t="str"/>
      <c r="BF187" s="37" t="str"/>
      <c r="BG187" s="37" t="str"/>
      <c r="BH187" s="37" t="str"/>
      <c r="BI187" s="37" t="str"/>
      <c r="BJ187" s="37" t="str"/>
      <c r="BK187" s="37" t="str"/>
      <c r="BL187" s="37" t="str"/>
      <c r="BM187" s="37" t="str"/>
      <c r="BN187" s="37" t="str"/>
      <c r="BO187" s="37" t="str"/>
      <c r="BP187" s="37" t="str"/>
      <c r="BQ187" s="37" t="str"/>
      <c r="BR187" s="37" t="str"/>
      <c r="BS187" s="37" t="str"/>
      <c r="BT187" s="37" t="str"/>
      <c r="BU187" s="37" t="str"/>
      <c r="BV187" s="37" t="str"/>
      <c r="BW187" s="37" t="str"/>
      <c r="BX187" s="37" t="str"/>
      <c r="BY187" s="37" t="str"/>
      <c r="BZ187" s="37" t="str"/>
      <c r="CA187" s="37" t="str"/>
      <c r="CB187" s="37" t="str"/>
      <c r="CC187" s="37" t="str"/>
      <c r="CD187" s="37" t="str"/>
      <c r="CE187" s="37" t="str"/>
      <c r="CF187" s="37" t="str"/>
      <c r="CG187" s="37" t="str"/>
      <c r="CH187" s="37" t="str"/>
      <c r="CI187" s="37" t="str"/>
      <c r="CJ187" s="37" t="str"/>
      <c r="CK187" s="37" t="str"/>
      <c r="CL187" s="37" t="str"/>
      <c r="CM187" s="37" t="str"/>
      <c r="CN187" s="37" t="str"/>
      <c r="CO187" s="37" t="str"/>
      <c r="CP187" s="37" t="str"/>
      <c r="CQ187" s="37" t="str"/>
      <c r="CR187" s="37" t="str"/>
      <c r="CS187" s="37" t="str"/>
      <c r="CT187" s="37" t="str"/>
      <c r="CU187" s="37" t="str"/>
      <c r="CV187" s="37" t="str"/>
      <c r="CW187" s="37" t="str"/>
      <c r="CX187" s="37" t="str"/>
      <c r="CY187" s="37" t="str"/>
      <c r="CZ187" s="37" t="str"/>
      <c r="DA187" s="37" t="str"/>
      <c r="DB187" s="37" t="str"/>
      <c r="DC187" s="37" t="str"/>
      <c r="DD187" s="37" t="str"/>
      <c r="DE187" s="37" t="str"/>
      <c r="DF187" s="37" t="str"/>
      <c r="DG187" s="37" t="str"/>
      <c r="DH187" s="37" t="str"/>
      <c r="DI187" s="37" t="str"/>
      <c r="DJ187" s="37" t="str"/>
      <c r="DK187" s="37" t="str"/>
      <c r="DL187" s="37" t="str"/>
      <c r="DM187" s="37" t="str"/>
      <c r="DN187" s="37" t="str"/>
      <c r="DO187" s="37" t="str"/>
      <c r="DP187" s="37" t="str"/>
      <c r="DQ187" s="37" t="str"/>
      <c r="DR187" s="37" t="str"/>
      <c r="DS187" s="37" t="str"/>
      <c r="DT187" s="37" t="str"/>
      <c r="DU187" s="37" t="str"/>
      <c r="DV187" s="37" t="str"/>
      <c r="DW187" s="37" t="str"/>
      <c r="DX187" s="37" t="str"/>
      <c r="DY187" s="37" t="str"/>
      <c r="DZ187" s="37" t="str"/>
      <c r="EA187" s="37" t="str"/>
      <c r="EB187" s="37" t="str"/>
      <c r="EC187" s="37" t="str"/>
      <c r="ED187" s="37" t="str"/>
      <c r="EE187" s="37" t="str"/>
      <c r="EF187" s="37" t="str"/>
      <c r="EG187" s="37" t="str"/>
      <c r="EH187" s="37" t="str"/>
      <c r="EI187" s="37" t="str"/>
      <c r="EJ187" s="37" t="str"/>
      <c r="EK187" s="37" t="str"/>
      <c r="EL187" s="37" t="str"/>
      <c r="EM187" s="37" t="str"/>
    </row>
    <row r="188">
      <c r="B188" s="37" t="str"/>
      <c r="C188" s="37" t="str"/>
      <c r="D188" s="37" t="str"/>
      <c r="E188" s="37" t="str"/>
      <c r="F188" s="37" t="str"/>
      <c r="G188" s="37" t="str"/>
      <c r="H188" s="37" t="str"/>
      <c r="I188" s="37" t="str"/>
      <c r="J188" s="37" t="str"/>
      <c r="K188" s="37" t="str"/>
      <c r="L188" s="37" t="str"/>
      <c r="M188" s="37" t="str"/>
      <c r="N188" s="37" t="str"/>
      <c r="O188" s="37" t="str"/>
      <c r="P188" s="37" t="str"/>
      <c r="Q188" s="37" t="str"/>
      <c r="R188" s="37" t="str"/>
      <c r="S188" s="37" t="str"/>
      <c r="T188" s="37" t="str"/>
      <c r="U188" s="37" t="str"/>
      <c r="V188" s="37" t="str"/>
      <c r="W188" s="37" t="str"/>
      <c r="X188" s="37" t="str"/>
      <c r="Y188" s="37" t="str"/>
      <c r="Z188" s="37" t="str"/>
      <c r="AA188" s="37" t="str"/>
      <c r="AB188" s="37" t="str"/>
      <c r="AC188" s="37" t="str"/>
      <c r="AD188" s="37" t="str"/>
      <c r="AE188" s="37" t="str"/>
      <c r="AF188" s="37" t="str"/>
      <c r="AG188" s="37" t="str"/>
      <c r="AH188" s="37" t="str"/>
      <c r="AI188" s="37" t="str"/>
      <c r="AJ188" s="37" t="str"/>
      <c r="AK188" s="37" t="str"/>
      <c r="AL188" s="37" t="str"/>
      <c r="AM188" s="37" t="str"/>
      <c r="AN188" s="37" t="str"/>
      <c r="AO188" s="37" t="str"/>
      <c r="AP188" s="37" t="str"/>
      <c r="AQ188" s="37" t="str"/>
      <c r="AR188" s="37" t="str"/>
      <c r="AS188" s="37" t="str"/>
      <c r="AT188" s="37" t="str"/>
      <c r="AU188" s="37" t="str"/>
      <c r="AV188" s="37" t="str"/>
      <c r="AW188" s="37" t="str"/>
      <c r="AX188" s="37" t="str"/>
      <c r="AY188" s="37" t="str"/>
      <c r="AZ188" s="37" t="str"/>
      <c r="BA188" s="37" t="str"/>
      <c r="BB188" s="37" t="str"/>
      <c r="BC188" s="37" t="str"/>
      <c r="BD188" s="37" t="str"/>
      <c r="BE188" s="37" t="str"/>
      <c r="BF188" s="37" t="str"/>
      <c r="BG188" s="37" t="str"/>
      <c r="BH188" s="37" t="str"/>
      <c r="BI188" s="37" t="str"/>
      <c r="BJ188" s="37" t="str"/>
      <c r="BK188" s="37" t="str"/>
      <c r="BL188" s="37" t="str"/>
      <c r="BM188" s="37" t="str"/>
      <c r="BN188" s="37" t="str"/>
      <c r="BO188" s="37" t="str"/>
      <c r="BP188" s="37" t="str"/>
      <c r="BQ188" s="37" t="str"/>
      <c r="BR188" s="37" t="str"/>
      <c r="BS188" s="37" t="str"/>
      <c r="BT188" s="37" t="str"/>
      <c r="BU188" s="37" t="str"/>
      <c r="BV188" s="37" t="str"/>
      <c r="BW188" s="37" t="str"/>
      <c r="BX188" s="37" t="str"/>
      <c r="BY188" s="37" t="str"/>
      <c r="BZ188" s="37" t="str"/>
      <c r="CA188" s="37" t="str"/>
      <c r="CB188" s="37" t="str"/>
      <c r="CC188" s="37" t="str"/>
      <c r="CD188" s="37" t="str"/>
      <c r="CE188" s="37" t="str"/>
      <c r="CF188" s="37" t="str"/>
      <c r="CG188" s="37" t="str"/>
      <c r="CH188" s="37" t="str"/>
      <c r="CI188" s="37" t="str"/>
      <c r="CJ188" s="37" t="str"/>
      <c r="CK188" s="37" t="str"/>
      <c r="CL188" s="37" t="str"/>
      <c r="CM188" s="37" t="str"/>
      <c r="CN188" s="37" t="str"/>
      <c r="CO188" s="37" t="str"/>
      <c r="CP188" s="37" t="str"/>
      <c r="CQ188" s="37" t="str"/>
      <c r="CR188" s="37" t="str"/>
      <c r="CS188" s="37" t="str"/>
      <c r="CT188" s="37" t="str"/>
      <c r="CU188" s="37" t="str"/>
      <c r="CV188" s="37" t="str"/>
      <c r="CW188" s="37" t="str"/>
      <c r="CX188" s="37" t="str"/>
      <c r="CY188" s="37" t="str"/>
      <c r="CZ188" s="37" t="str"/>
      <c r="DA188" s="37" t="str"/>
      <c r="DB188" s="37" t="str"/>
      <c r="DC188" s="37" t="str"/>
      <c r="DD188" s="37" t="str"/>
      <c r="DE188" s="37" t="str"/>
      <c r="DF188" s="37" t="str"/>
      <c r="DG188" s="37" t="str"/>
      <c r="DH188" s="37" t="str"/>
      <c r="DI188" s="37" t="str"/>
      <c r="DJ188" s="37" t="str"/>
      <c r="DK188" s="37" t="str"/>
      <c r="DL188" s="37" t="str"/>
      <c r="DM188" s="37" t="str"/>
      <c r="DN188" s="37" t="str"/>
      <c r="DO188" s="37" t="str"/>
      <c r="DP188" s="37" t="str"/>
      <c r="DQ188" s="37" t="str"/>
      <c r="DR188" s="37" t="str"/>
      <c r="DS188" s="37" t="str"/>
      <c r="DT188" s="37" t="str"/>
      <c r="DU188" s="37" t="str"/>
      <c r="DV188" s="37" t="str"/>
      <c r="DW188" s="37" t="str"/>
      <c r="DX188" s="37" t="str"/>
      <c r="DY188" s="37" t="str"/>
      <c r="DZ188" s="37" t="str"/>
      <c r="EA188" s="37" t="str"/>
      <c r="EB188" s="37" t="str"/>
      <c r="EC188" s="37" t="str"/>
      <c r="ED188" s="37" t="str"/>
      <c r="EE188" s="37" t="str"/>
      <c r="EF188" s="37" t="str"/>
      <c r="EG188" s="37" t="str"/>
      <c r="EH188" s="37" t="str"/>
      <c r="EI188" s="37" t="str"/>
      <c r="EJ188" s="37" t="str"/>
      <c r="EK188" s="37" t="str"/>
      <c r="EL188" s="37" t="str"/>
      <c r="EM188" s="37" t="str"/>
    </row>
    <row r="189">
      <c r="B189" s="37" t="str"/>
      <c r="C189" s="37" t="str"/>
      <c r="D189" s="37" t="str"/>
      <c r="E189" s="37" t="str"/>
      <c r="F189" s="37" t="str"/>
      <c r="G189" s="37" t="str"/>
      <c r="H189" s="37" t="str"/>
      <c r="I189" s="37" t="str"/>
      <c r="J189" s="37" t="str"/>
      <c r="K189" s="37" t="str"/>
      <c r="L189" s="37" t="str"/>
      <c r="M189" s="37" t="str"/>
      <c r="N189" s="37" t="str"/>
      <c r="O189" s="37" t="str"/>
      <c r="P189" s="37" t="str"/>
      <c r="Q189" s="37" t="str"/>
      <c r="R189" s="37" t="str"/>
      <c r="S189" s="37" t="str"/>
      <c r="T189" s="37" t="str"/>
      <c r="U189" s="37" t="str"/>
      <c r="V189" s="37" t="str"/>
      <c r="W189" s="37" t="str"/>
      <c r="X189" s="37" t="str"/>
      <c r="Y189" s="37" t="str"/>
      <c r="Z189" s="37" t="str"/>
      <c r="AA189" s="37" t="str"/>
      <c r="AB189" s="37" t="str"/>
      <c r="AC189" s="37" t="str"/>
      <c r="AD189" s="37" t="str"/>
      <c r="AE189" s="37" t="str"/>
      <c r="AF189" s="37" t="str"/>
      <c r="AG189" s="37" t="str"/>
      <c r="AH189" s="37" t="str"/>
      <c r="AI189" s="37" t="str"/>
      <c r="AJ189" s="37" t="str"/>
      <c r="AK189" s="37" t="str"/>
      <c r="AL189" s="37" t="str"/>
      <c r="AM189" s="37" t="str"/>
      <c r="AN189" s="37" t="str"/>
      <c r="AO189" s="37" t="str"/>
      <c r="AP189" s="37" t="str"/>
      <c r="AQ189" s="37" t="str"/>
      <c r="AR189" s="37" t="str"/>
      <c r="AS189" s="37" t="str"/>
      <c r="AT189" s="37" t="str"/>
      <c r="AU189" s="37" t="str"/>
      <c r="AV189" s="37" t="str"/>
      <c r="AW189" s="37" t="str"/>
      <c r="AX189" s="37" t="str"/>
      <c r="AY189" s="37" t="str"/>
      <c r="AZ189" s="37" t="str"/>
      <c r="BA189" s="37" t="str"/>
      <c r="BB189" s="37" t="str"/>
      <c r="BC189" s="37" t="str"/>
      <c r="BD189" s="37" t="str"/>
      <c r="BE189" s="37" t="str"/>
      <c r="BF189" s="37" t="str"/>
      <c r="BG189" s="37" t="str"/>
      <c r="BH189" s="37" t="str"/>
      <c r="BI189" s="37" t="str"/>
      <c r="BJ189" s="37" t="str"/>
      <c r="BK189" s="37" t="str"/>
      <c r="BL189" s="37" t="str"/>
      <c r="BM189" s="37" t="str"/>
      <c r="BN189" s="37" t="str"/>
      <c r="BO189" s="37" t="str"/>
      <c r="BP189" s="37" t="str"/>
      <c r="BQ189" s="37" t="str"/>
      <c r="BR189" s="37" t="str"/>
      <c r="BS189" s="37" t="str"/>
      <c r="BT189" s="37" t="str"/>
      <c r="BU189" s="37" t="str"/>
      <c r="BV189" s="37" t="str"/>
      <c r="BW189" s="37" t="str"/>
      <c r="BX189" s="37" t="str"/>
      <c r="BY189" s="37" t="str"/>
      <c r="BZ189" s="37" t="str"/>
      <c r="CA189" s="37" t="str"/>
      <c r="CB189" s="37" t="str"/>
      <c r="CC189" s="37" t="str"/>
      <c r="CD189" s="37" t="str"/>
      <c r="CE189" s="37" t="str"/>
      <c r="CF189" s="37" t="str"/>
      <c r="CG189" s="37" t="str"/>
      <c r="CH189" s="37" t="str"/>
      <c r="CI189" s="37" t="str"/>
      <c r="CJ189" s="37" t="str"/>
      <c r="CK189" s="37" t="str"/>
      <c r="CL189" s="37" t="str"/>
      <c r="CM189" s="37" t="str"/>
      <c r="CN189" s="37" t="str"/>
      <c r="CO189" s="37" t="str"/>
      <c r="CP189" s="37" t="str"/>
      <c r="CQ189" s="37" t="str"/>
      <c r="CR189" s="37" t="str"/>
      <c r="CS189" s="37" t="str"/>
      <c r="CT189" s="37" t="str"/>
      <c r="CU189" s="37" t="str"/>
      <c r="CV189" s="37" t="str"/>
      <c r="CW189" s="37" t="str"/>
      <c r="CX189" s="37" t="str"/>
      <c r="CY189" s="37" t="str"/>
      <c r="CZ189" s="37" t="str"/>
      <c r="DA189" s="37" t="str"/>
      <c r="DB189" s="37" t="str"/>
      <c r="DC189" s="37" t="str"/>
      <c r="DD189" s="37" t="str"/>
      <c r="DE189" s="37" t="str"/>
      <c r="DF189" s="37" t="str"/>
      <c r="DG189" s="37" t="str"/>
      <c r="DH189" s="37" t="str"/>
      <c r="DI189" s="37" t="str"/>
      <c r="DJ189" s="37" t="str"/>
      <c r="DK189" s="37" t="str"/>
      <c r="DL189" s="37" t="str"/>
      <c r="DM189" s="37" t="str"/>
      <c r="DN189" s="37" t="str"/>
      <c r="DO189" s="37" t="str"/>
      <c r="DP189" s="37" t="str"/>
      <c r="DQ189" s="37" t="str"/>
      <c r="DR189" s="37" t="str"/>
      <c r="DS189" s="37" t="str"/>
      <c r="DT189" s="37" t="str"/>
      <c r="DU189" s="37" t="str"/>
      <c r="DV189" s="37" t="str"/>
      <c r="DW189" s="37" t="str"/>
      <c r="DX189" s="37" t="str"/>
      <c r="DY189" s="37" t="str"/>
      <c r="DZ189" s="37" t="str"/>
      <c r="EA189" s="37" t="str"/>
      <c r="EB189" s="37" t="str"/>
      <c r="EC189" s="37" t="str"/>
      <c r="ED189" s="37" t="str"/>
      <c r="EE189" s="37" t="str"/>
      <c r="EF189" s="37" t="str"/>
      <c r="EG189" s="37" t="str"/>
      <c r="EH189" s="37" t="str"/>
      <c r="EI189" s="37" t="str"/>
      <c r="EJ189" s="37" t="str"/>
      <c r="EK189" s="37" t="str"/>
      <c r="EL189" s="37" t="str"/>
      <c r="EM189" s="37" t="str"/>
    </row>
    <row r="190">
      <c r="B190" s="37" t="str"/>
      <c r="C190" s="37" t="str"/>
      <c r="D190" s="37" t="str"/>
      <c r="E190" s="37" t="str"/>
      <c r="F190" s="37" t="str"/>
      <c r="G190" s="37" t="str"/>
      <c r="H190" s="37" t="str"/>
      <c r="I190" s="37" t="str"/>
      <c r="J190" s="37" t="str"/>
      <c r="K190" s="37" t="str"/>
      <c r="L190" s="37" t="str"/>
      <c r="M190" s="37" t="str"/>
      <c r="N190" s="37" t="str"/>
      <c r="O190" s="37" t="str"/>
      <c r="P190" s="37" t="str"/>
      <c r="Q190" s="37" t="str"/>
      <c r="R190" s="37" t="str"/>
      <c r="S190" s="37" t="str"/>
      <c r="T190" s="37" t="str"/>
      <c r="U190" s="37" t="str"/>
      <c r="V190" s="37" t="str"/>
      <c r="W190" s="37" t="str"/>
      <c r="X190" s="37" t="str"/>
      <c r="Y190" s="37" t="str"/>
      <c r="Z190" s="37" t="str"/>
      <c r="AA190" s="37" t="str"/>
      <c r="AB190" s="37" t="str"/>
      <c r="AC190" s="37" t="str"/>
      <c r="AD190" s="37" t="str"/>
      <c r="AE190" s="37" t="str"/>
      <c r="AF190" s="37" t="str"/>
      <c r="AG190" s="37" t="str"/>
      <c r="AH190" s="37" t="str"/>
      <c r="AI190" s="37" t="str"/>
      <c r="AJ190" s="37" t="str"/>
      <c r="AK190" s="37" t="str"/>
      <c r="AL190" s="37" t="str"/>
      <c r="AM190" s="37" t="str"/>
      <c r="AN190" s="37" t="str"/>
      <c r="AO190" s="37" t="str"/>
      <c r="AP190" s="37" t="str"/>
      <c r="AQ190" s="37" t="str"/>
      <c r="AR190" s="37" t="str"/>
      <c r="AS190" s="37" t="str"/>
      <c r="AT190" s="37" t="str"/>
      <c r="AU190" s="37" t="str"/>
      <c r="AV190" s="37" t="str"/>
      <c r="AW190" s="37" t="str"/>
      <c r="AX190" s="37" t="str"/>
      <c r="AY190" s="37" t="str"/>
      <c r="AZ190" s="37" t="str"/>
      <c r="BA190" s="37" t="str"/>
      <c r="BB190" s="37" t="str"/>
      <c r="BC190" s="37" t="str"/>
      <c r="BD190" s="37" t="str"/>
      <c r="BE190" s="37" t="str"/>
      <c r="BF190" s="37" t="str"/>
      <c r="BG190" s="37" t="str"/>
      <c r="BH190" s="37" t="str"/>
      <c r="BI190" s="37" t="str"/>
      <c r="BJ190" s="37" t="str"/>
      <c r="BK190" s="37" t="str"/>
      <c r="BL190" s="37" t="str"/>
      <c r="BM190" s="37" t="str"/>
      <c r="BN190" s="37" t="str"/>
      <c r="BO190" s="37" t="str"/>
      <c r="BP190" s="37" t="str"/>
      <c r="BQ190" s="37" t="str"/>
      <c r="BR190" s="37" t="str"/>
      <c r="BS190" s="37" t="str"/>
      <c r="BT190" s="37" t="str"/>
      <c r="BU190" s="37" t="str"/>
      <c r="BV190" s="37" t="str"/>
      <c r="BW190" s="37" t="str"/>
      <c r="BX190" s="37" t="str"/>
      <c r="BY190" s="37" t="str"/>
      <c r="BZ190" s="37" t="str"/>
      <c r="CA190" s="37" t="str"/>
      <c r="CB190" s="37" t="str"/>
      <c r="CC190" s="37" t="str"/>
      <c r="CD190" s="37" t="str"/>
      <c r="CE190" s="37" t="str"/>
      <c r="CF190" s="37" t="str"/>
      <c r="CG190" s="37" t="str"/>
      <c r="CH190" s="37" t="str"/>
      <c r="CI190" s="37" t="str"/>
      <c r="CJ190" s="37" t="str"/>
      <c r="CK190" s="37" t="str"/>
      <c r="CL190" s="37" t="str"/>
      <c r="CM190" s="37" t="str"/>
      <c r="CN190" s="37" t="str"/>
      <c r="CO190" s="37" t="str"/>
      <c r="CP190" s="37" t="str"/>
      <c r="CQ190" s="37" t="str"/>
      <c r="CR190" s="37" t="str"/>
      <c r="CS190" s="37" t="str"/>
      <c r="CT190" s="37" t="str"/>
      <c r="CU190" s="37" t="str"/>
      <c r="CV190" s="37" t="str"/>
      <c r="CW190" s="37" t="str"/>
      <c r="CX190" s="37" t="str"/>
      <c r="CY190" s="37" t="str"/>
      <c r="CZ190" s="37" t="str"/>
      <c r="DA190" s="37" t="str"/>
      <c r="DB190" s="37" t="str"/>
      <c r="DC190" s="37" t="str"/>
      <c r="DD190" s="37" t="str"/>
      <c r="DE190" s="37" t="str"/>
      <c r="DF190" s="37" t="str"/>
      <c r="DG190" s="37" t="str"/>
      <c r="DH190" s="37" t="str"/>
      <c r="DI190" s="37" t="str"/>
      <c r="DJ190" s="37" t="str"/>
      <c r="DK190" s="37" t="str"/>
      <c r="DL190" s="37" t="str"/>
      <c r="DM190" s="37" t="str"/>
      <c r="DN190" s="37" t="str"/>
      <c r="DO190" s="37" t="str"/>
      <c r="DP190" s="37" t="str"/>
      <c r="DQ190" s="37" t="str"/>
      <c r="DR190" s="37" t="str"/>
      <c r="DS190" s="37" t="str"/>
      <c r="DT190" s="37" t="str"/>
      <c r="DU190" s="37" t="str"/>
      <c r="DV190" s="37" t="str"/>
      <c r="DW190" s="37" t="str"/>
      <c r="DX190" s="37" t="str"/>
      <c r="DY190" s="37" t="str"/>
      <c r="DZ190" s="37" t="str"/>
      <c r="EA190" s="37" t="str"/>
      <c r="EB190" s="37" t="str"/>
      <c r="EC190" s="37" t="str"/>
      <c r="ED190" s="37" t="str"/>
      <c r="EE190" s="37" t="str"/>
      <c r="EF190" s="37" t="str"/>
      <c r="EG190" s="37" t="str"/>
      <c r="EH190" s="37" t="str"/>
      <c r="EI190" s="37" t="str"/>
      <c r="EJ190" s="37" t="str"/>
      <c r="EK190" s="37" t="str"/>
      <c r="EL190" s="37" t="str"/>
      <c r="EM190" s="37" t="str"/>
    </row>
    <row r="191">
      <c r="B191" s="37" t="str"/>
      <c r="C191" s="37" t="str"/>
      <c r="D191" s="37" t="str"/>
      <c r="E191" s="37" t="str"/>
      <c r="F191" s="37" t="str"/>
      <c r="G191" s="37" t="str"/>
      <c r="H191" s="37" t="str"/>
      <c r="I191" s="37" t="str"/>
      <c r="J191" s="37" t="str"/>
      <c r="K191" s="37" t="str"/>
      <c r="L191" s="37" t="str"/>
      <c r="M191" s="37" t="str"/>
      <c r="N191" s="37" t="str"/>
      <c r="O191" s="37" t="str"/>
      <c r="P191" s="37" t="str"/>
      <c r="Q191" s="37" t="str"/>
      <c r="R191" s="37" t="str"/>
      <c r="S191" s="37" t="str"/>
      <c r="T191" s="37" t="str"/>
      <c r="U191" s="37" t="str"/>
      <c r="V191" s="37" t="str"/>
      <c r="W191" s="37" t="str"/>
      <c r="X191" s="37" t="str"/>
      <c r="Y191" s="37" t="str"/>
      <c r="Z191" s="37" t="str"/>
      <c r="AA191" s="37" t="str"/>
      <c r="AB191" s="37" t="str"/>
      <c r="AC191" s="37" t="str"/>
      <c r="AD191" s="37" t="str"/>
      <c r="AE191" s="37" t="str"/>
      <c r="AF191" s="37" t="str"/>
      <c r="AG191" s="37" t="str"/>
      <c r="AH191" s="37" t="str"/>
      <c r="AI191" s="37" t="str"/>
      <c r="AJ191" s="37" t="str"/>
      <c r="AK191" s="37" t="str"/>
      <c r="AL191" s="37" t="str"/>
      <c r="AM191" s="37" t="str"/>
      <c r="AN191" s="37" t="str"/>
      <c r="AO191" s="37" t="str"/>
      <c r="AP191" s="37" t="str"/>
      <c r="AQ191" s="37" t="str"/>
      <c r="AR191" s="37" t="str"/>
      <c r="AS191" s="37" t="str"/>
      <c r="AT191" s="37" t="str"/>
      <c r="AU191" s="37" t="str"/>
      <c r="AV191" s="37" t="str"/>
      <c r="AW191" s="37" t="str"/>
      <c r="AX191" s="37" t="str"/>
      <c r="AY191" s="37" t="str"/>
      <c r="AZ191" s="37" t="str"/>
      <c r="BA191" s="37" t="str"/>
      <c r="BB191" s="37" t="str"/>
      <c r="BC191" s="37" t="str"/>
      <c r="BD191" s="37" t="str"/>
      <c r="BE191" s="37" t="str"/>
      <c r="BF191" s="37" t="str"/>
      <c r="BG191" s="37" t="str"/>
      <c r="BH191" s="37" t="str"/>
      <c r="BI191" s="37" t="str"/>
      <c r="BJ191" s="37" t="str"/>
      <c r="BK191" s="37" t="str"/>
      <c r="BL191" s="37" t="str"/>
      <c r="BM191" s="37" t="str"/>
      <c r="BN191" s="37" t="str"/>
      <c r="BO191" s="37" t="str"/>
      <c r="BP191" s="37" t="str"/>
      <c r="BQ191" s="37" t="str"/>
      <c r="BR191" s="37" t="str"/>
      <c r="BS191" s="37" t="str"/>
      <c r="BT191" s="37" t="str"/>
      <c r="BU191" s="37" t="str"/>
      <c r="BV191" s="37" t="str"/>
      <c r="BW191" s="37" t="str"/>
      <c r="BX191" s="37" t="str"/>
      <c r="BY191" s="37" t="str"/>
      <c r="BZ191" s="37" t="str"/>
      <c r="CA191" s="37" t="str"/>
      <c r="CB191" s="37" t="str"/>
      <c r="CC191" s="37" t="str"/>
      <c r="CD191" s="37" t="str"/>
      <c r="CE191" s="37" t="str"/>
      <c r="CF191" s="37" t="str"/>
      <c r="CG191" s="37" t="str"/>
      <c r="CH191" s="37" t="str"/>
      <c r="CI191" s="37" t="str"/>
      <c r="CJ191" s="37" t="str"/>
      <c r="CK191" s="37" t="str"/>
      <c r="CL191" s="37" t="str"/>
      <c r="CM191" s="37" t="str"/>
      <c r="CN191" s="37" t="str"/>
      <c r="CO191" s="37" t="str"/>
      <c r="CP191" s="37" t="str"/>
      <c r="CQ191" s="37" t="str"/>
      <c r="CR191" s="37" t="str"/>
      <c r="CS191" s="37" t="str"/>
      <c r="CT191" s="37" t="str"/>
      <c r="CU191" s="37" t="str"/>
      <c r="CV191" s="37" t="str"/>
      <c r="CW191" s="37" t="str"/>
      <c r="CX191" s="37" t="str"/>
      <c r="CY191" s="37" t="str"/>
      <c r="CZ191" s="37" t="str"/>
      <c r="DA191" s="37" t="str"/>
      <c r="DB191" s="37" t="str"/>
      <c r="DC191" s="37" t="str"/>
      <c r="DD191" s="37" t="str"/>
      <c r="DE191" s="37" t="str"/>
      <c r="DF191" s="37" t="str"/>
      <c r="DG191" s="37" t="str"/>
      <c r="DH191" s="37" t="str"/>
      <c r="DI191" s="37" t="str"/>
      <c r="DJ191" s="37" t="str"/>
      <c r="DK191" s="37" t="str"/>
      <c r="DL191" s="37" t="str"/>
      <c r="DM191" s="37" t="str"/>
      <c r="DN191" s="37" t="str"/>
      <c r="DO191" s="37" t="str"/>
      <c r="DP191" s="37" t="str"/>
      <c r="DQ191" s="37" t="str"/>
      <c r="DR191" s="37" t="str"/>
      <c r="DS191" s="37" t="str"/>
      <c r="DT191" s="37" t="str"/>
      <c r="DU191" s="37" t="str"/>
      <c r="DV191" s="37" t="str"/>
      <c r="DW191" s="37" t="str"/>
      <c r="DX191" s="37" t="str"/>
      <c r="DY191" s="37" t="str"/>
      <c r="DZ191" s="37" t="str"/>
      <c r="EA191" s="37" t="str"/>
      <c r="EB191" s="37" t="str"/>
      <c r="EC191" s="37" t="str"/>
      <c r="ED191" s="37" t="str"/>
      <c r="EE191" s="37" t="str"/>
      <c r="EF191" s="37" t="str"/>
      <c r="EG191" s="37" t="str"/>
      <c r="EH191" s="37" t="str"/>
      <c r="EI191" s="37" t="str"/>
      <c r="EJ191" s="37" t="str"/>
      <c r="EK191" s="37" t="str"/>
      <c r="EL191" s="37" t="str"/>
      <c r="EM191" s="37" t="str"/>
    </row>
    <row r="192">
      <c r="B192" s="37" t="str"/>
      <c r="C192" s="37" t="str"/>
      <c r="D192" s="37" t="str"/>
      <c r="E192" s="37" t="str"/>
      <c r="F192" s="37" t="str"/>
      <c r="G192" s="37" t="str"/>
      <c r="H192" s="37" t="str"/>
      <c r="I192" s="37" t="str"/>
      <c r="J192" s="37" t="str"/>
      <c r="K192" s="37" t="str"/>
      <c r="L192" s="37" t="str"/>
      <c r="M192" s="37" t="str"/>
      <c r="N192" s="37" t="str"/>
      <c r="O192" s="37" t="str"/>
      <c r="P192" s="37" t="str"/>
      <c r="Q192" s="37" t="str"/>
      <c r="R192" s="37" t="str"/>
      <c r="S192" s="37" t="str"/>
      <c r="T192" s="37" t="str"/>
      <c r="U192" s="37" t="str"/>
      <c r="V192" s="37" t="str"/>
      <c r="W192" s="37" t="str"/>
      <c r="X192" s="37" t="str"/>
      <c r="Y192" s="37" t="str"/>
      <c r="Z192" s="37" t="str"/>
      <c r="AA192" s="37" t="str"/>
      <c r="AB192" s="37" t="str"/>
      <c r="AC192" s="37" t="str"/>
      <c r="AD192" s="37" t="str"/>
      <c r="AE192" s="37" t="str"/>
      <c r="AF192" s="37" t="str"/>
      <c r="AG192" s="37" t="str"/>
      <c r="AH192" s="37" t="str"/>
      <c r="AI192" s="37" t="str"/>
      <c r="AJ192" s="37" t="str"/>
      <c r="AK192" s="37" t="str"/>
      <c r="AL192" s="37" t="str"/>
      <c r="AM192" s="37" t="str"/>
      <c r="AN192" s="37" t="str"/>
      <c r="AO192" s="37" t="str"/>
      <c r="AP192" s="37" t="str"/>
      <c r="AQ192" s="37" t="str"/>
      <c r="AR192" s="37" t="str"/>
      <c r="AS192" s="37" t="str"/>
      <c r="AT192" s="37" t="str"/>
      <c r="AU192" s="37" t="str"/>
      <c r="AV192" s="37" t="str"/>
      <c r="AW192" s="37" t="str"/>
      <c r="AX192" s="37" t="str"/>
      <c r="AY192" s="37" t="str"/>
      <c r="AZ192" s="37" t="str"/>
      <c r="BA192" s="37" t="str"/>
      <c r="BB192" s="37" t="str"/>
      <c r="BC192" s="37" t="str"/>
      <c r="BD192" s="37" t="str"/>
      <c r="BE192" s="37" t="str"/>
      <c r="BF192" s="37" t="str"/>
      <c r="BG192" s="37" t="str"/>
      <c r="BH192" s="37" t="str"/>
      <c r="BI192" s="37" t="str"/>
      <c r="BJ192" s="37" t="str"/>
      <c r="BK192" s="37" t="str"/>
      <c r="BL192" s="37" t="str"/>
      <c r="BM192" s="37" t="str"/>
      <c r="BN192" s="37" t="str"/>
      <c r="BO192" s="37" t="str"/>
      <c r="BP192" s="37" t="str"/>
      <c r="BQ192" s="37" t="str"/>
      <c r="BR192" s="37" t="str"/>
      <c r="BS192" s="37" t="str"/>
      <c r="BT192" s="37" t="str"/>
      <c r="BU192" s="37" t="str"/>
      <c r="BV192" s="37" t="str"/>
      <c r="BW192" s="37" t="str"/>
      <c r="BX192" s="37" t="str"/>
      <c r="BY192" s="37" t="str"/>
      <c r="BZ192" s="37" t="str"/>
      <c r="CA192" s="37" t="str"/>
      <c r="CB192" s="37" t="str"/>
      <c r="CC192" s="37" t="str"/>
      <c r="CD192" s="37" t="str"/>
      <c r="CE192" s="37" t="str"/>
      <c r="CF192" s="37" t="str"/>
      <c r="CG192" s="37" t="str"/>
      <c r="CH192" s="37" t="str"/>
      <c r="CI192" s="37" t="str"/>
      <c r="CJ192" s="37" t="str"/>
      <c r="CK192" s="37" t="str"/>
      <c r="CL192" s="37" t="str"/>
      <c r="CM192" s="37" t="str"/>
      <c r="CN192" s="37" t="str"/>
      <c r="CO192" s="37" t="str"/>
      <c r="CP192" s="37" t="str"/>
      <c r="CQ192" s="37" t="str"/>
      <c r="CR192" s="37" t="str"/>
      <c r="CS192" s="37" t="str"/>
      <c r="CT192" s="37" t="str"/>
      <c r="CU192" s="37" t="str"/>
      <c r="CV192" s="37" t="str"/>
      <c r="CW192" s="37" t="str"/>
      <c r="CX192" s="37" t="str"/>
      <c r="CY192" s="37" t="str"/>
      <c r="CZ192" s="37" t="str"/>
      <c r="DA192" s="37" t="str"/>
      <c r="DB192" s="37" t="str"/>
      <c r="DC192" s="37" t="str"/>
      <c r="DD192" s="37" t="str"/>
      <c r="DE192" s="37" t="str"/>
      <c r="DF192" s="37" t="str"/>
      <c r="DG192" s="37" t="str"/>
      <c r="DH192" s="37" t="str"/>
      <c r="DI192" s="37" t="str"/>
      <c r="DJ192" s="37" t="str"/>
      <c r="DK192" s="37" t="str"/>
      <c r="DL192" s="37" t="str"/>
      <c r="DM192" s="37" t="str"/>
      <c r="DN192" s="37" t="str"/>
      <c r="DO192" s="37" t="str"/>
      <c r="DP192" s="37" t="str"/>
      <c r="DQ192" s="37" t="str"/>
      <c r="DR192" s="37" t="str"/>
      <c r="DS192" s="37" t="str"/>
      <c r="DT192" s="37" t="str"/>
      <c r="DU192" s="37" t="str"/>
      <c r="DV192" s="37" t="str"/>
      <c r="DW192" s="37" t="str"/>
      <c r="DX192" s="37" t="str"/>
      <c r="DY192" s="37" t="str"/>
      <c r="DZ192" s="37" t="str"/>
      <c r="EA192" s="37" t="str"/>
      <c r="EB192" s="37" t="str"/>
      <c r="EC192" s="37" t="str"/>
      <c r="ED192" s="37" t="str"/>
      <c r="EE192" s="37" t="str"/>
      <c r="EF192" s="37" t="str"/>
      <c r="EG192" s="37" t="str"/>
      <c r="EH192" s="37" t="str"/>
      <c r="EI192" s="37" t="str"/>
      <c r="EJ192" s="37" t="str"/>
      <c r="EK192" s="37" t="str"/>
      <c r="EL192" s="37" t="str"/>
      <c r="EM192" s="37" t="str"/>
    </row>
    <row r="193">
      <c r="B193" s="37" t="str"/>
      <c r="C193" s="37" t="str"/>
      <c r="D193" s="37" t="str"/>
      <c r="E193" s="37" t="str"/>
      <c r="F193" s="37" t="str"/>
      <c r="G193" s="37" t="str"/>
      <c r="H193" s="37" t="str"/>
      <c r="I193" s="37" t="str"/>
      <c r="J193" s="37" t="str"/>
      <c r="K193" s="37" t="str"/>
      <c r="L193" s="37" t="str"/>
      <c r="M193" s="37" t="str"/>
      <c r="N193" s="37" t="str"/>
      <c r="O193" s="37" t="str"/>
      <c r="P193" s="37" t="str"/>
      <c r="Q193" s="37" t="str"/>
      <c r="R193" s="37" t="str"/>
      <c r="S193" s="37" t="str"/>
      <c r="T193" s="37" t="str"/>
      <c r="U193" s="37" t="str"/>
      <c r="V193" s="37" t="str"/>
      <c r="W193" s="37" t="str"/>
      <c r="X193" s="37" t="str"/>
      <c r="Y193" s="37" t="str"/>
      <c r="Z193" s="37" t="str"/>
      <c r="AA193" s="37" t="str"/>
      <c r="AB193" s="37" t="str"/>
      <c r="AC193" s="37" t="str"/>
      <c r="AD193" s="37" t="str"/>
      <c r="AE193" s="37" t="str"/>
      <c r="AF193" s="37" t="str"/>
      <c r="AG193" s="37" t="str"/>
      <c r="AH193" s="37" t="str"/>
      <c r="AI193" s="37" t="str"/>
      <c r="AJ193" s="37" t="str"/>
      <c r="AK193" s="37" t="str"/>
      <c r="AL193" s="37" t="str"/>
      <c r="AM193" s="37" t="str"/>
      <c r="AN193" s="37" t="str"/>
      <c r="AO193" s="37" t="str"/>
      <c r="AP193" s="37" t="str"/>
      <c r="AQ193" s="37" t="str"/>
      <c r="AR193" s="37" t="str"/>
      <c r="AS193" s="37" t="str"/>
      <c r="AT193" s="37" t="str"/>
      <c r="AU193" s="37" t="str"/>
      <c r="AV193" s="37" t="str"/>
      <c r="AW193" s="37" t="str"/>
      <c r="AX193" s="37" t="str"/>
      <c r="AY193" s="37" t="str"/>
      <c r="AZ193" s="37" t="str"/>
      <c r="BA193" s="37" t="str"/>
      <c r="BB193" s="37" t="str"/>
      <c r="BC193" s="37" t="str"/>
      <c r="BD193" s="37" t="str"/>
      <c r="BE193" s="37" t="str"/>
      <c r="BF193" s="37" t="str"/>
      <c r="BG193" s="37" t="str"/>
      <c r="BH193" s="37" t="str"/>
      <c r="BI193" s="37" t="str"/>
      <c r="BJ193" s="37" t="str"/>
      <c r="BK193" s="37" t="str"/>
      <c r="BL193" s="37" t="str"/>
      <c r="BM193" s="37" t="str"/>
      <c r="BN193" s="37" t="str"/>
      <c r="BO193" s="37" t="str"/>
      <c r="BP193" s="37" t="str"/>
      <c r="BQ193" s="37" t="str"/>
      <c r="BR193" s="37" t="str"/>
      <c r="BS193" s="37" t="str"/>
      <c r="BT193" s="37" t="str"/>
      <c r="BU193" s="37" t="str"/>
      <c r="BV193" s="37" t="str"/>
      <c r="BW193" s="37" t="str"/>
      <c r="BX193" s="37" t="str"/>
      <c r="BY193" s="37" t="str"/>
      <c r="BZ193" s="37" t="str"/>
      <c r="CA193" s="37" t="str"/>
      <c r="CB193" s="37" t="str"/>
      <c r="CC193" s="37" t="str"/>
      <c r="CD193" s="37" t="str"/>
      <c r="CE193" s="37" t="str"/>
      <c r="CF193" s="37" t="str"/>
      <c r="CG193" s="37" t="str"/>
      <c r="CH193" s="37" t="str"/>
      <c r="CI193" s="37" t="str"/>
      <c r="CJ193" s="37" t="str"/>
      <c r="CK193" s="37" t="str"/>
      <c r="CL193" s="37" t="str"/>
      <c r="CM193" s="37" t="str"/>
      <c r="CN193" s="37" t="str"/>
      <c r="CO193" s="37" t="str"/>
      <c r="CP193" s="37" t="str"/>
      <c r="CQ193" s="37" t="str"/>
      <c r="CR193" s="37" t="str"/>
      <c r="CS193" s="37" t="str"/>
      <c r="CT193" s="37" t="str"/>
      <c r="CU193" s="37" t="str"/>
      <c r="CV193" s="37" t="str"/>
      <c r="CW193" s="37" t="str"/>
      <c r="CX193" s="37" t="str"/>
      <c r="CY193" s="37" t="str"/>
      <c r="CZ193" s="37" t="str"/>
      <c r="DA193" s="37" t="str"/>
      <c r="DB193" s="37" t="str"/>
      <c r="DC193" s="37" t="str"/>
      <c r="DD193" s="37" t="str"/>
      <c r="DE193" s="37" t="str"/>
      <c r="DF193" s="37" t="str"/>
      <c r="DG193" s="37" t="str"/>
      <c r="DH193" s="37" t="str"/>
      <c r="DI193" s="37" t="str"/>
      <c r="DJ193" s="37" t="str"/>
      <c r="DK193" s="37" t="str"/>
      <c r="DL193" s="37" t="str"/>
      <c r="DM193" s="37" t="str"/>
      <c r="DN193" s="37" t="str"/>
      <c r="DO193" s="37" t="str"/>
      <c r="DP193" s="37" t="str"/>
      <c r="DQ193" s="37" t="str"/>
      <c r="DR193" s="37" t="str"/>
      <c r="DS193" s="37" t="str"/>
      <c r="DT193" s="37" t="str"/>
      <c r="DU193" s="37" t="str"/>
      <c r="DV193" s="37" t="str"/>
      <c r="DW193" s="37" t="str"/>
      <c r="DX193" s="37" t="str"/>
      <c r="DY193" s="37" t="str"/>
      <c r="DZ193" s="37" t="str"/>
      <c r="EA193" s="37" t="str"/>
      <c r="EB193" s="37" t="str"/>
      <c r="EC193" s="37" t="str"/>
      <c r="ED193" s="37" t="str"/>
      <c r="EE193" s="37" t="str"/>
      <c r="EF193" s="37" t="str"/>
      <c r="EG193" s="37" t="str"/>
      <c r="EH193" s="37" t="str"/>
      <c r="EI193" s="37" t="str"/>
      <c r="EJ193" s="37" t="str"/>
      <c r="EK193" s="37" t="str"/>
      <c r="EL193" s="37" t="str"/>
      <c r="EM193" s="37" t="str"/>
    </row>
    <row r="194">
      <c r="B194" s="37" t="str"/>
      <c r="C194" s="37" t="str"/>
      <c r="D194" s="37" t="str"/>
      <c r="E194" s="37" t="str"/>
      <c r="F194" s="37" t="str"/>
      <c r="G194" s="37" t="str"/>
      <c r="H194" s="37" t="str"/>
      <c r="I194" s="37" t="str"/>
      <c r="J194" s="37" t="str"/>
      <c r="K194" s="37" t="str"/>
      <c r="L194" s="37" t="str"/>
      <c r="M194" s="37" t="str"/>
      <c r="N194" s="37" t="str"/>
      <c r="O194" s="37" t="str"/>
      <c r="P194" s="37" t="str"/>
      <c r="Q194" s="37" t="str"/>
      <c r="R194" s="37" t="str"/>
      <c r="S194" s="37" t="str"/>
      <c r="T194" s="37" t="str"/>
      <c r="U194" s="37" t="str"/>
      <c r="V194" s="37" t="str"/>
      <c r="W194" s="37" t="str"/>
      <c r="X194" s="37" t="str"/>
      <c r="Y194" s="37" t="str"/>
      <c r="Z194" s="37" t="str"/>
      <c r="AA194" s="37" t="str"/>
      <c r="AB194" s="37" t="str"/>
      <c r="AC194" s="37" t="str"/>
      <c r="AD194" s="37" t="str"/>
      <c r="AE194" s="37" t="str"/>
      <c r="AF194" s="37" t="str"/>
      <c r="AG194" s="37" t="str"/>
      <c r="AH194" s="37" t="str"/>
      <c r="AI194" s="37" t="str"/>
      <c r="AJ194" s="37" t="str"/>
      <c r="AK194" s="37" t="str"/>
      <c r="AL194" s="37" t="str"/>
      <c r="AM194" s="37" t="str"/>
      <c r="AN194" s="37" t="str"/>
      <c r="AO194" s="37" t="str"/>
      <c r="AP194" s="37" t="str"/>
      <c r="AQ194" s="37" t="str"/>
      <c r="AR194" s="37" t="str"/>
      <c r="AS194" s="37" t="str"/>
      <c r="AT194" s="37" t="str"/>
      <c r="AU194" s="37" t="str"/>
      <c r="AV194" s="37" t="str"/>
      <c r="AW194" s="37" t="str"/>
      <c r="AX194" s="37" t="str"/>
      <c r="AY194" s="37" t="str"/>
      <c r="AZ194" s="37" t="str"/>
      <c r="BA194" s="37" t="str"/>
      <c r="BB194" s="37" t="str"/>
      <c r="BC194" s="37" t="str"/>
      <c r="BD194" s="37" t="str"/>
      <c r="BE194" s="37" t="str"/>
      <c r="BF194" s="37" t="str"/>
      <c r="BG194" s="37" t="str"/>
      <c r="BH194" s="37" t="str"/>
      <c r="BI194" s="37" t="str"/>
      <c r="BJ194" s="37" t="str"/>
      <c r="BK194" s="37" t="str"/>
      <c r="BL194" s="37" t="str"/>
      <c r="BM194" s="37" t="str"/>
      <c r="BN194" s="37" t="str"/>
      <c r="BO194" s="37" t="str"/>
      <c r="BP194" s="37" t="str"/>
      <c r="BQ194" s="37" t="str"/>
      <c r="BR194" s="37" t="str"/>
      <c r="BS194" s="37" t="str"/>
      <c r="BT194" s="37" t="str"/>
      <c r="BU194" s="37" t="str"/>
      <c r="BV194" s="37" t="str"/>
      <c r="BW194" s="37" t="str"/>
      <c r="BX194" s="37" t="str"/>
      <c r="BY194" s="37" t="str"/>
      <c r="BZ194" s="37" t="str"/>
      <c r="CA194" s="37" t="str"/>
      <c r="CB194" s="37" t="str"/>
      <c r="CC194" s="37" t="str"/>
      <c r="CD194" s="37" t="str"/>
      <c r="CE194" s="37" t="str"/>
      <c r="CF194" s="37" t="str"/>
      <c r="CG194" s="37" t="str"/>
      <c r="CH194" s="37" t="str"/>
      <c r="CI194" s="37" t="str"/>
      <c r="CJ194" s="37" t="str"/>
      <c r="CK194" s="37" t="str"/>
      <c r="CL194" s="37" t="str"/>
      <c r="CM194" s="37" t="str"/>
      <c r="CN194" s="37" t="str"/>
      <c r="CO194" s="37" t="str"/>
      <c r="CP194" s="37" t="str"/>
      <c r="CQ194" s="37" t="str"/>
      <c r="CR194" s="37" t="str"/>
      <c r="CS194" s="37" t="str"/>
      <c r="CT194" s="37" t="str"/>
      <c r="CU194" s="37" t="str"/>
      <c r="CV194" s="37" t="str"/>
      <c r="CW194" s="37" t="str"/>
      <c r="CX194" s="37" t="str"/>
      <c r="CY194" s="37" t="str"/>
      <c r="CZ194" s="37" t="str"/>
      <c r="DA194" s="37" t="str"/>
      <c r="DB194" s="37" t="str"/>
      <c r="DC194" s="37" t="str"/>
      <c r="DD194" s="37" t="str"/>
      <c r="DE194" s="37" t="str"/>
      <c r="DF194" s="37" t="str"/>
      <c r="DG194" s="37" t="str"/>
      <c r="DH194" s="37" t="str"/>
      <c r="DI194" s="37" t="str"/>
      <c r="DJ194" s="37" t="str"/>
      <c r="DK194" s="37" t="str"/>
      <c r="DL194" s="37" t="str"/>
      <c r="DM194" s="37" t="str"/>
      <c r="DN194" s="37" t="str"/>
      <c r="DO194" s="37" t="str"/>
      <c r="DP194" s="37" t="str"/>
      <c r="DQ194" s="37" t="str"/>
      <c r="DR194" s="37" t="str"/>
      <c r="DS194" s="37" t="str"/>
      <c r="DT194" s="37" t="str"/>
      <c r="DU194" s="37" t="str"/>
      <c r="DV194" s="37" t="str"/>
      <c r="DW194" s="37" t="str"/>
      <c r="DX194" s="37" t="str"/>
      <c r="DY194" s="37" t="str"/>
      <c r="DZ194" s="37" t="str"/>
      <c r="EA194" s="37" t="str"/>
      <c r="EB194" s="37" t="str"/>
      <c r="EC194" s="37" t="str"/>
      <c r="ED194" s="37" t="str"/>
      <c r="EE194" s="37" t="str"/>
      <c r="EF194" s="37" t="str"/>
      <c r="EG194" s="37" t="str"/>
      <c r="EH194" s="37" t="str"/>
      <c r="EI194" s="37" t="str"/>
      <c r="EJ194" s="37" t="str"/>
      <c r="EK194" s="37" t="str"/>
      <c r="EL194" s="37" t="str"/>
      <c r="EM194" s="37" t="str"/>
    </row>
    <row r="195">
      <c r="B195" s="37" t="str"/>
      <c r="C195" s="37" t="str"/>
      <c r="D195" s="37" t="str"/>
      <c r="E195" s="37" t="str"/>
      <c r="F195" s="37" t="str"/>
      <c r="G195" s="37" t="str"/>
      <c r="H195" s="37" t="str"/>
      <c r="I195" s="37" t="str"/>
      <c r="J195" s="37" t="str"/>
      <c r="K195" s="37" t="str"/>
      <c r="L195" s="37" t="str"/>
      <c r="M195" s="37" t="str"/>
      <c r="N195" s="37" t="str"/>
      <c r="O195" s="37" t="str"/>
      <c r="P195" s="37" t="str"/>
      <c r="Q195" s="37" t="str"/>
      <c r="R195" s="37" t="str"/>
      <c r="S195" s="37" t="str"/>
      <c r="T195" s="37" t="str"/>
      <c r="U195" s="37" t="str"/>
      <c r="V195" s="37" t="str"/>
      <c r="W195" s="37" t="str"/>
      <c r="X195" s="37" t="str"/>
      <c r="Y195" s="37" t="str"/>
      <c r="Z195" s="37" t="str"/>
      <c r="AA195" s="37" t="str"/>
      <c r="AB195" s="37" t="str"/>
      <c r="AC195" s="37" t="str"/>
      <c r="AD195" s="37" t="str"/>
      <c r="AE195" s="37" t="str"/>
      <c r="AF195" s="37" t="str"/>
      <c r="AG195" s="37" t="str"/>
      <c r="AH195" s="37" t="str"/>
      <c r="AI195" s="37" t="str"/>
      <c r="AJ195" s="37" t="str"/>
      <c r="AK195" s="37" t="str"/>
      <c r="AL195" s="37" t="str"/>
      <c r="AM195" s="37" t="str"/>
      <c r="AN195" s="37" t="str"/>
      <c r="AO195" s="37" t="str"/>
      <c r="AP195" s="37" t="str"/>
      <c r="AQ195" s="37" t="str"/>
      <c r="AR195" s="37" t="str"/>
      <c r="AS195" s="37" t="str"/>
      <c r="AT195" s="37" t="str"/>
      <c r="AU195" s="37" t="str"/>
      <c r="AV195" s="37" t="str"/>
      <c r="AW195" s="37" t="str"/>
      <c r="AX195" s="37" t="str"/>
      <c r="AY195" s="37" t="str"/>
      <c r="AZ195" s="37" t="str"/>
      <c r="BA195" s="37" t="str"/>
      <c r="BB195" s="37" t="str"/>
      <c r="BC195" s="37" t="str"/>
      <c r="BD195" s="37" t="str"/>
      <c r="BE195" s="37" t="str"/>
      <c r="BF195" s="37" t="str"/>
      <c r="BG195" s="37" t="str"/>
      <c r="BH195" s="37" t="str"/>
      <c r="BI195" s="37" t="str"/>
      <c r="BJ195" s="37" t="str"/>
      <c r="BK195" s="37" t="str"/>
      <c r="BL195" s="37" t="str"/>
      <c r="BM195" s="37" t="str"/>
      <c r="BN195" s="37" t="str"/>
      <c r="BO195" s="37" t="str"/>
      <c r="BP195" s="37" t="str"/>
      <c r="BQ195" s="37" t="str"/>
      <c r="BR195" s="37" t="str"/>
      <c r="BS195" s="37" t="str"/>
      <c r="BT195" s="37" t="str"/>
      <c r="BU195" s="37" t="str"/>
      <c r="BV195" s="37" t="str"/>
      <c r="BW195" s="37" t="str"/>
      <c r="BX195" s="37" t="str"/>
      <c r="BY195" s="37" t="str"/>
      <c r="BZ195" s="37" t="str"/>
      <c r="CA195" s="37" t="str"/>
      <c r="CB195" s="37" t="str"/>
      <c r="CC195" s="37" t="str"/>
      <c r="CD195" s="37" t="str"/>
      <c r="CE195" s="37" t="str"/>
      <c r="CF195" s="37" t="str"/>
      <c r="CG195" s="37" t="str"/>
      <c r="CH195" s="37" t="str"/>
      <c r="CI195" s="37" t="str"/>
      <c r="CJ195" s="37" t="str"/>
      <c r="CK195" s="37" t="str"/>
      <c r="CL195" s="37" t="str"/>
      <c r="CM195" s="37" t="str"/>
      <c r="CN195" s="37" t="str"/>
      <c r="CO195" s="37" t="str"/>
      <c r="CP195" s="37" t="str"/>
      <c r="CQ195" s="37" t="str"/>
      <c r="CR195" s="37" t="str"/>
      <c r="CS195" s="37" t="str"/>
      <c r="CT195" s="37" t="str"/>
      <c r="CU195" s="37" t="str"/>
      <c r="CV195" s="37" t="str"/>
      <c r="CW195" s="37" t="str"/>
      <c r="CX195" s="37" t="str"/>
      <c r="CY195" s="37" t="str"/>
      <c r="CZ195" s="37" t="str"/>
      <c r="DA195" s="37" t="str"/>
      <c r="DB195" s="37" t="str"/>
      <c r="DC195" s="37" t="str"/>
      <c r="DD195" s="37" t="str"/>
      <c r="DE195" s="37" t="str"/>
      <c r="DF195" s="37" t="str"/>
      <c r="DG195" s="37" t="str"/>
      <c r="DH195" s="37" t="str"/>
      <c r="DI195" s="37" t="str"/>
      <c r="DJ195" s="37" t="str"/>
      <c r="DK195" s="37" t="str"/>
      <c r="DL195" s="37" t="str"/>
      <c r="DM195" s="37" t="str"/>
      <c r="DN195" s="37" t="str"/>
      <c r="DO195" s="37" t="str"/>
      <c r="DP195" s="37" t="str"/>
      <c r="DQ195" s="37" t="str"/>
      <c r="DR195" s="37" t="str"/>
      <c r="DS195" s="37" t="str"/>
      <c r="DT195" s="37" t="str"/>
      <c r="DU195" s="37" t="str"/>
      <c r="DV195" s="37" t="str"/>
      <c r="DW195" s="37" t="str"/>
      <c r="DX195" s="37" t="str"/>
      <c r="DY195" s="37" t="str"/>
      <c r="DZ195" s="37" t="str"/>
      <c r="EA195" s="37" t="str"/>
      <c r="EB195" s="37" t="str"/>
      <c r="EC195" s="37" t="str"/>
      <c r="ED195" s="37" t="str"/>
      <c r="EE195" s="37" t="str"/>
      <c r="EF195" s="37" t="str"/>
      <c r="EG195" s="37" t="str"/>
      <c r="EH195" s="37" t="str"/>
      <c r="EI195" s="37" t="str"/>
      <c r="EJ195" s="37" t="str"/>
      <c r="EK195" s="37" t="str"/>
      <c r="EL195" s="37" t="str"/>
      <c r="EM195" s="37" t="str"/>
    </row>
    <row r="196">
      <c r="B196" s="37" t="str"/>
      <c r="C196" s="37" t="str"/>
      <c r="D196" s="37" t="str"/>
      <c r="E196" s="37" t="str"/>
      <c r="F196" s="37" t="str"/>
      <c r="G196" s="37" t="str"/>
      <c r="H196" s="37" t="str"/>
      <c r="I196" s="37" t="str"/>
      <c r="J196" s="37" t="str"/>
      <c r="K196" s="37" t="str"/>
      <c r="L196" s="37" t="str"/>
      <c r="M196" s="37" t="str"/>
      <c r="N196" s="37" t="str"/>
      <c r="O196" s="37" t="str"/>
      <c r="P196" s="37" t="str"/>
      <c r="Q196" s="37" t="str"/>
      <c r="R196" s="37" t="str"/>
      <c r="S196" s="37" t="str"/>
      <c r="T196" s="37" t="str"/>
      <c r="U196" s="37" t="str"/>
      <c r="V196" s="37" t="str"/>
      <c r="W196" s="37" t="str"/>
      <c r="X196" s="37" t="str"/>
      <c r="Y196" s="37" t="str"/>
      <c r="Z196" s="37" t="str"/>
      <c r="AA196" s="37" t="str"/>
      <c r="AB196" s="37" t="str"/>
      <c r="AC196" s="37" t="str"/>
      <c r="AD196" s="37" t="str"/>
      <c r="AE196" s="37" t="str"/>
      <c r="AF196" s="37" t="str"/>
      <c r="AG196" s="37" t="str"/>
      <c r="AH196" s="37" t="str"/>
      <c r="AI196" s="37" t="str"/>
      <c r="AJ196" s="37" t="str"/>
      <c r="AK196" s="37" t="str"/>
      <c r="AL196" s="37" t="str"/>
      <c r="AM196" s="37" t="str"/>
      <c r="AN196" s="37" t="str"/>
      <c r="AO196" s="37" t="str"/>
      <c r="AP196" s="37" t="str"/>
      <c r="AQ196" s="37" t="str"/>
      <c r="AR196" s="37" t="str"/>
      <c r="AS196" s="37" t="str"/>
      <c r="AT196" s="37" t="str"/>
      <c r="AU196" s="37" t="str"/>
      <c r="AV196" s="37" t="str"/>
      <c r="AW196" s="37" t="str"/>
      <c r="AX196" s="37" t="str"/>
      <c r="AY196" s="37" t="str"/>
      <c r="AZ196" s="37" t="str"/>
      <c r="BA196" s="37" t="str"/>
      <c r="BB196" s="37" t="str"/>
      <c r="BC196" s="37" t="str"/>
      <c r="BD196" s="37" t="str"/>
      <c r="BE196" s="37" t="str"/>
      <c r="BF196" s="37" t="str"/>
      <c r="BG196" s="37" t="str"/>
      <c r="BH196" s="37" t="str"/>
      <c r="BI196" s="37" t="str"/>
      <c r="BJ196" s="37" t="str"/>
      <c r="BK196" s="37" t="str"/>
      <c r="BL196" s="37" t="str"/>
      <c r="BM196" s="37" t="str"/>
      <c r="BN196" s="37" t="str"/>
      <c r="BO196" s="37" t="str"/>
      <c r="BP196" s="37" t="str"/>
      <c r="BQ196" s="37" t="str"/>
      <c r="BR196" s="37" t="str"/>
      <c r="BS196" s="37" t="str"/>
      <c r="BT196" s="37" t="str"/>
      <c r="BU196" s="37" t="str"/>
      <c r="BV196" s="37" t="str"/>
      <c r="BW196" s="37" t="str"/>
      <c r="BX196" s="37" t="str"/>
      <c r="BY196" s="37" t="str"/>
      <c r="BZ196" s="37" t="str"/>
      <c r="CA196" s="37" t="str"/>
      <c r="CB196" s="37" t="str"/>
      <c r="CC196" s="37" t="str"/>
      <c r="CD196" s="37" t="str"/>
      <c r="CE196" s="37" t="str"/>
      <c r="CF196" s="37" t="str"/>
      <c r="CG196" s="37" t="str"/>
      <c r="CH196" s="37" t="str"/>
      <c r="CI196" s="37" t="str"/>
      <c r="CJ196" s="37" t="str"/>
      <c r="CK196" s="37" t="str"/>
      <c r="CL196" s="37" t="str"/>
      <c r="CM196" s="37" t="str"/>
      <c r="CN196" s="37" t="str"/>
      <c r="CO196" s="37" t="str"/>
      <c r="CP196" s="37" t="str"/>
      <c r="CQ196" s="37" t="str"/>
      <c r="CR196" s="37" t="str"/>
      <c r="CS196" s="37" t="str"/>
      <c r="CT196" s="37" t="str"/>
      <c r="CU196" s="37" t="str"/>
      <c r="CV196" s="37" t="str"/>
      <c r="CW196" s="37" t="str"/>
      <c r="CX196" s="37" t="str"/>
      <c r="CY196" s="37" t="str"/>
      <c r="CZ196" s="37" t="str"/>
      <c r="DA196" s="37" t="str"/>
      <c r="DB196" s="37" t="str"/>
      <c r="DC196" s="37" t="str"/>
      <c r="DD196" s="37" t="str"/>
      <c r="DE196" s="37" t="str"/>
      <c r="DF196" s="37" t="str"/>
      <c r="DG196" s="37" t="str"/>
      <c r="DH196" s="37" t="str"/>
      <c r="DI196" s="37" t="str"/>
      <c r="DJ196" s="37" t="str"/>
      <c r="DK196" s="37" t="str"/>
      <c r="DL196" s="37" t="str"/>
      <c r="DM196" s="37" t="str"/>
      <c r="DN196" s="37" t="str"/>
      <c r="DO196" s="37" t="str"/>
      <c r="DP196" s="37" t="str"/>
      <c r="DQ196" s="37" t="str"/>
      <c r="DR196" s="37" t="str"/>
      <c r="DS196" s="37" t="str"/>
      <c r="DT196" s="37" t="str"/>
      <c r="DU196" s="37" t="str"/>
      <c r="DV196" s="37" t="str"/>
      <c r="DW196" s="37" t="str"/>
      <c r="DX196" s="37" t="str"/>
      <c r="DY196" s="37" t="str"/>
      <c r="DZ196" s="37" t="str"/>
      <c r="EA196" s="37" t="str"/>
      <c r="EB196" s="37" t="str"/>
      <c r="EC196" s="37" t="str"/>
      <c r="ED196" s="37" t="str"/>
      <c r="EE196" s="37" t="str"/>
      <c r="EF196" s="37" t="str"/>
      <c r="EG196" s="37" t="str"/>
      <c r="EH196" s="37" t="str"/>
      <c r="EI196" s="37" t="str"/>
      <c r="EJ196" s="37" t="str"/>
      <c r="EK196" s="37" t="str"/>
      <c r="EL196" s="37" t="str"/>
      <c r="EM196" s="37" t="str"/>
    </row>
    <row r="197">
      <c r="B197" s="37" t="str"/>
      <c r="C197" s="37" t="str"/>
      <c r="D197" s="37" t="str"/>
      <c r="E197" s="37" t="str"/>
      <c r="F197" s="37" t="str"/>
      <c r="G197" s="37" t="str"/>
      <c r="H197" s="37" t="str"/>
      <c r="I197" s="37" t="str"/>
      <c r="J197" s="37" t="str"/>
      <c r="K197" s="37" t="str"/>
      <c r="L197" s="37" t="str"/>
      <c r="M197" s="37" t="str"/>
      <c r="N197" s="37" t="str"/>
      <c r="O197" s="37" t="str"/>
      <c r="P197" s="37" t="str"/>
      <c r="Q197" s="37" t="str"/>
      <c r="R197" s="37" t="str"/>
      <c r="S197" s="37" t="str"/>
      <c r="T197" s="37" t="str"/>
      <c r="U197" s="37" t="str"/>
      <c r="V197" s="37" t="str"/>
      <c r="W197" s="37" t="str"/>
      <c r="X197" s="37" t="str"/>
      <c r="Y197" s="37" t="str"/>
      <c r="Z197" s="37" t="str"/>
      <c r="AA197" s="37" t="str"/>
      <c r="AB197" s="37" t="str"/>
      <c r="AC197" s="37" t="str"/>
      <c r="AD197" s="37" t="str"/>
      <c r="AE197" s="37" t="str"/>
      <c r="AF197" s="37" t="str"/>
      <c r="AG197" s="37" t="str"/>
      <c r="AH197" s="37" t="str"/>
      <c r="AI197" s="37" t="str"/>
      <c r="AJ197" s="37" t="str"/>
      <c r="AK197" s="37" t="str"/>
      <c r="AL197" s="37" t="str"/>
      <c r="AM197" s="37" t="str"/>
      <c r="AN197" s="37" t="str"/>
      <c r="AO197" s="37" t="str"/>
      <c r="AP197" s="37" t="str"/>
      <c r="AQ197" s="37" t="str"/>
      <c r="AR197" s="37" t="str"/>
      <c r="AS197" s="37" t="str"/>
      <c r="AT197" s="37" t="str"/>
      <c r="AU197" s="37" t="str"/>
      <c r="AV197" s="37" t="str"/>
      <c r="AW197" s="37" t="str"/>
      <c r="AX197" s="37" t="str"/>
      <c r="AY197" s="37" t="str"/>
      <c r="AZ197" s="37" t="str"/>
      <c r="BA197" s="37" t="str"/>
      <c r="BB197" s="37" t="str"/>
      <c r="BC197" s="37" t="str"/>
      <c r="BD197" s="37" t="str"/>
      <c r="BE197" s="37" t="str"/>
      <c r="BF197" s="37" t="str"/>
      <c r="BG197" s="37" t="str"/>
      <c r="BH197" s="37" t="str"/>
      <c r="BI197" s="37" t="str"/>
      <c r="BJ197" s="37" t="str"/>
      <c r="BK197" s="37" t="str"/>
      <c r="BL197" s="37" t="str"/>
      <c r="BM197" s="37" t="str"/>
      <c r="BN197" s="37" t="str"/>
      <c r="BO197" s="37" t="str"/>
      <c r="BP197" s="37" t="str"/>
      <c r="BQ197" s="37" t="str"/>
      <c r="BR197" s="37" t="str"/>
      <c r="BS197" s="37" t="str"/>
      <c r="BT197" s="37" t="str"/>
      <c r="BU197" s="37" t="str"/>
      <c r="BV197" s="37" t="str"/>
      <c r="BW197" s="37" t="str"/>
      <c r="BX197" s="37" t="str"/>
      <c r="BY197" s="37" t="str"/>
      <c r="BZ197" s="37" t="str"/>
      <c r="CA197" s="37" t="str"/>
      <c r="CB197" s="37" t="str"/>
      <c r="CC197" s="37" t="str"/>
      <c r="CD197" s="37" t="str"/>
      <c r="CE197" s="37" t="str"/>
      <c r="CF197" s="37" t="str"/>
      <c r="CG197" s="37" t="str"/>
      <c r="CH197" s="37" t="str"/>
      <c r="CI197" s="37" t="str"/>
      <c r="CJ197" s="37" t="str"/>
      <c r="CK197" s="37" t="str"/>
      <c r="CL197" s="37" t="str"/>
      <c r="CM197" s="37" t="str"/>
      <c r="CN197" s="37" t="str"/>
      <c r="CO197" s="37" t="str"/>
      <c r="CP197" s="37" t="str"/>
      <c r="CQ197" s="37" t="str"/>
      <c r="CR197" s="37" t="str"/>
      <c r="CS197" s="37" t="str"/>
      <c r="CT197" s="37" t="str"/>
      <c r="CU197" s="37" t="str"/>
      <c r="CV197" s="37" t="str"/>
      <c r="CW197" s="37" t="str"/>
      <c r="CX197" s="37" t="str"/>
      <c r="CY197" s="37" t="str"/>
      <c r="CZ197" s="37" t="str"/>
      <c r="DA197" s="37" t="str"/>
      <c r="DB197" s="37" t="str"/>
      <c r="DC197" s="37" t="str"/>
      <c r="DD197" s="37" t="str"/>
      <c r="DE197" s="37" t="str"/>
      <c r="DF197" s="37" t="str"/>
      <c r="DG197" s="37" t="str"/>
      <c r="DH197" s="37" t="str"/>
      <c r="DI197" s="37" t="str"/>
      <c r="DJ197" s="37" t="str"/>
      <c r="DK197" s="37" t="str"/>
      <c r="DL197" s="37" t="str"/>
      <c r="DM197" s="37" t="str"/>
      <c r="DN197" s="37" t="str"/>
      <c r="DO197" s="37" t="str"/>
      <c r="DP197" s="37" t="str"/>
      <c r="DQ197" s="37" t="str"/>
      <c r="DR197" s="37" t="str"/>
      <c r="DS197" s="37" t="str"/>
      <c r="DT197" s="37" t="str"/>
      <c r="DU197" s="37" t="str"/>
      <c r="DV197" s="37" t="str"/>
      <c r="DW197" s="37" t="str"/>
      <c r="DX197" s="37" t="str"/>
      <c r="DY197" s="37" t="str"/>
      <c r="DZ197" s="37" t="str"/>
      <c r="EA197" s="37" t="str"/>
      <c r="EB197" s="37" t="str"/>
      <c r="EC197" s="37" t="str"/>
      <c r="ED197" s="37" t="str"/>
      <c r="EE197" s="37" t="str"/>
      <c r="EF197" s="37" t="str"/>
      <c r="EG197" s="37" t="str"/>
      <c r="EH197" s="37" t="str"/>
      <c r="EI197" s="37" t="str"/>
      <c r="EJ197" s="37" t="str"/>
      <c r="EK197" s="37" t="str"/>
      <c r="EL197" s="37" t="str"/>
      <c r="EM197" s="37" t="str"/>
    </row>
    <row r="198">
      <c r="B198" s="37" t="str"/>
      <c r="C198" s="37" t="str"/>
      <c r="D198" s="37" t="str"/>
      <c r="E198" s="37" t="str"/>
      <c r="F198" s="37" t="str"/>
      <c r="G198" s="37" t="str"/>
      <c r="H198" s="37" t="str"/>
      <c r="I198" s="37" t="str"/>
      <c r="J198" s="37" t="str"/>
      <c r="K198" s="37" t="str"/>
      <c r="L198" s="37" t="str"/>
      <c r="M198" s="37" t="str"/>
      <c r="N198" s="37" t="str"/>
      <c r="O198" s="37" t="str"/>
      <c r="P198" s="37" t="str"/>
      <c r="Q198" s="37" t="str"/>
      <c r="R198" s="37" t="str"/>
      <c r="S198" s="37" t="str"/>
      <c r="T198" s="37" t="str"/>
      <c r="U198" s="37" t="str"/>
      <c r="V198" s="37" t="str"/>
      <c r="W198" s="37" t="str"/>
      <c r="X198" s="37" t="str"/>
      <c r="Y198" s="37" t="str"/>
      <c r="Z198" s="37" t="str"/>
      <c r="AA198" s="37" t="str"/>
      <c r="AB198" s="37" t="str"/>
      <c r="AC198" s="37" t="str"/>
      <c r="AD198" s="37" t="str"/>
      <c r="AE198" s="37" t="str"/>
      <c r="AF198" s="37" t="str"/>
      <c r="AG198" s="37" t="str"/>
      <c r="AH198" s="37" t="str"/>
      <c r="AI198" s="37" t="str"/>
      <c r="AJ198" s="37" t="str"/>
      <c r="AK198" s="37" t="str"/>
      <c r="AL198" s="37" t="str"/>
      <c r="AM198" s="37" t="str"/>
      <c r="AN198" s="37" t="str"/>
      <c r="AO198" s="37" t="str"/>
      <c r="AP198" s="37" t="str"/>
      <c r="AQ198" s="37" t="str"/>
      <c r="AR198" s="37" t="str"/>
      <c r="AS198" s="37" t="str"/>
      <c r="AT198" s="37" t="str"/>
      <c r="AU198" s="37" t="str"/>
      <c r="AV198" s="37" t="str"/>
      <c r="AW198" s="37" t="str"/>
      <c r="AX198" s="37" t="str"/>
      <c r="AY198" s="37" t="str"/>
      <c r="AZ198" s="37" t="str"/>
      <c r="BA198" s="37" t="str"/>
      <c r="BB198" s="37" t="str"/>
      <c r="BC198" s="37" t="str"/>
      <c r="BD198" s="37" t="str"/>
      <c r="BE198" s="37" t="str"/>
      <c r="BF198" s="37" t="str"/>
      <c r="BG198" s="37" t="str"/>
      <c r="BH198" s="37" t="str"/>
      <c r="BI198" s="37" t="str"/>
      <c r="BJ198" s="37" t="str"/>
      <c r="BK198" s="37" t="str"/>
      <c r="BL198" s="37" t="str"/>
      <c r="BM198" s="37" t="str"/>
      <c r="BN198" s="37" t="str"/>
      <c r="BO198" s="37" t="str"/>
      <c r="BP198" s="37" t="str"/>
      <c r="BQ198" s="37" t="str"/>
      <c r="BR198" s="37" t="str"/>
      <c r="BS198" s="37" t="str"/>
      <c r="BT198" s="37" t="str"/>
      <c r="BU198" s="37" t="str"/>
      <c r="BV198" s="37" t="str"/>
      <c r="BW198" s="37" t="str"/>
      <c r="BX198" s="37" t="str"/>
      <c r="BY198" s="37" t="str"/>
      <c r="BZ198" s="37" t="str"/>
      <c r="CA198" s="37" t="str"/>
      <c r="CB198" s="37" t="str"/>
      <c r="CC198" s="37" t="str"/>
      <c r="CD198" s="37" t="str"/>
      <c r="CE198" s="37" t="str"/>
      <c r="CF198" s="37" t="str"/>
      <c r="CG198" s="37" t="str"/>
      <c r="CH198" s="37" t="str"/>
      <c r="CI198" s="37" t="str"/>
      <c r="CJ198" s="37" t="str"/>
      <c r="CK198" s="37" t="str"/>
      <c r="CL198" s="37" t="str"/>
      <c r="CM198" s="37" t="str"/>
      <c r="CN198" s="37" t="str"/>
      <c r="CO198" s="37" t="str"/>
      <c r="CP198" s="37" t="str"/>
      <c r="CQ198" s="37" t="str"/>
      <c r="CR198" s="37" t="str"/>
      <c r="CS198" s="37" t="str"/>
      <c r="CT198" s="37" t="str"/>
      <c r="CU198" s="37" t="str"/>
      <c r="CV198" s="37" t="str"/>
      <c r="CW198" s="37" t="str"/>
      <c r="CX198" s="37" t="str"/>
      <c r="CY198" s="37" t="str"/>
      <c r="CZ198" s="37" t="str"/>
      <c r="DA198" s="37" t="str"/>
      <c r="DB198" s="37" t="str"/>
      <c r="DC198" s="37" t="str"/>
      <c r="DD198" s="37" t="str"/>
      <c r="DE198" s="37" t="str"/>
      <c r="DF198" s="37" t="str"/>
      <c r="DG198" s="37" t="str"/>
      <c r="DH198" s="37" t="str"/>
      <c r="DI198" s="37" t="str"/>
      <c r="DJ198" s="37" t="str"/>
      <c r="DK198" s="37" t="str"/>
      <c r="DL198" s="37" t="str"/>
      <c r="DM198" s="37" t="str"/>
      <c r="DN198" s="37" t="str"/>
      <c r="DO198" s="37" t="str"/>
      <c r="DP198" s="37" t="str"/>
      <c r="DQ198" s="37" t="str"/>
      <c r="DR198" s="37" t="str"/>
      <c r="DS198" s="37" t="str"/>
      <c r="DT198" s="37" t="str"/>
      <c r="DU198" s="37" t="str"/>
      <c r="DV198" s="37" t="str"/>
      <c r="DW198" s="37" t="str"/>
      <c r="DX198" s="37" t="str"/>
      <c r="DY198" s="37" t="str"/>
      <c r="DZ198" s="37" t="str"/>
      <c r="EA198" s="37" t="str"/>
      <c r="EB198" s="37" t="str"/>
      <c r="EC198" s="37" t="str"/>
      <c r="ED198" s="37" t="str"/>
      <c r="EE198" s="37" t="str"/>
      <c r="EF198" s="37" t="str"/>
      <c r="EG198" s="37" t="str"/>
      <c r="EH198" s="37" t="str"/>
      <c r="EI198" s="37" t="str"/>
      <c r="EJ198" s="37" t="str"/>
      <c r="EK198" s="37" t="str"/>
      <c r="EL198" s="37" t="str"/>
      <c r="EM198" s="37" t="str"/>
    </row>
    <row r="199">
      <c r="B199" s="37" t="str"/>
      <c r="C199" s="37" t="str"/>
      <c r="D199" s="37" t="str"/>
      <c r="E199" s="37" t="str"/>
      <c r="F199" s="37" t="str"/>
      <c r="G199" s="37" t="str"/>
      <c r="H199" s="37" t="str"/>
      <c r="I199" s="37" t="str"/>
      <c r="J199" s="37" t="str"/>
      <c r="K199" s="37" t="str"/>
      <c r="L199" s="37" t="str"/>
      <c r="M199" s="37" t="str"/>
      <c r="N199" s="37" t="str"/>
      <c r="O199" s="37" t="str"/>
      <c r="P199" s="37" t="str"/>
      <c r="Q199" s="37" t="str"/>
      <c r="R199" s="37" t="str"/>
      <c r="S199" s="37" t="str"/>
      <c r="T199" s="37" t="str"/>
      <c r="U199" s="37" t="str"/>
      <c r="V199" s="37" t="str"/>
      <c r="W199" s="37" t="str"/>
      <c r="X199" s="37" t="str"/>
      <c r="Y199" s="37" t="str"/>
      <c r="Z199" s="37" t="str"/>
      <c r="AA199" s="37" t="str"/>
      <c r="AB199" s="37" t="str"/>
      <c r="AC199" s="37" t="str"/>
      <c r="AD199" s="37" t="str"/>
      <c r="AE199" s="37" t="str"/>
      <c r="AF199" s="37" t="str"/>
      <c r="AG199" s="37" t="str"/>
      <c r="AH199" s="37" t="str"/>
      <c r="AI199" s="37" t="str"/>
      <c r="AJ199" s="37" t="str"/>
      <c r="AK199" s="37" t="str"/>
      <c r="AL199" s="37" t="str"/>
      <c r="AM199" s="37" t="str"/>
      <c r="AN199" s="37" t="str"/>
      <c r="AO199" s="37" t="str"/>
      <c r="AP199" s="37" t="str"/>
      <c r="AQ199" s="37" t="str"/>
      <c r="AR199" s="37" t="str"/>
      <c r="AS199" s="37" t="str"/>
      <c r="AT199" s="37" t="str"/>
      <c r="AU199" s="37" t="str"/>
      <c r="AV199" s="37" t="str"/>
      <c r="AW199" s="37" t="str"/>
      <c r="AX199" s="37" t="str"/>
      <c r="AY199" s="37" t="str"/>
      <c r="AZ199" s="37" t="str"/>
      <c r="BA199" s="37" t="str"/>
      <c r="BB199" s="37" t="str"/>
      <c r="BC199" s="37" t="str"/>
      <c r="BD199" s="37" t="str"/>
      <c r="BE199" s="37" t="str"/>
      <c r="BF199" s="37" t="str"/>
      <c r="BG199" s="37" t="str"/>
      <c r="BH199" s="37" t="str"/>
      <c r="BI199" s="37" t="str"/>
      <c r="BJ199" s="37" t="str"/>
      <c r="BK199" s="37" t="str"/>
      <c r="BL199" s="37" t="str"/>
      <c r="BM199" s="37" t="str"/>
      <c r="BN199" s="37" t="str"/>
      <c r="BO199" s="37" t="str"/>
      <c r="BP199" s="37" t="str"/>
      <c r="BQ199" s="37" t="str"/>
      <c r="BR199" s="37" t="str"/>
      <c r="BS199" s="37" t="str"/>
      <c r="BT199" s="37" t="str"/>
      <c r="BU199" s="37" t="str"/>
      <c r="BV199" s="37" t="str"/>
      <c r="BW199" s="37" t="str"/>
      <c r="BX199" s="37" t="str"/>
      <c r="BY199" s="37" t="str"/>
      <c r="BZ199" s="37" t="str"/>
      <c r="CA199" s="37" t="str"/>
      <c r="CB199" s="37" t="str"/>
      <c r="CC199" s="37" t="str"/>
      <c r="CD199" s="37" t="str"/>
      <c r="CE199" s="37" t="str"/>
      <c r="CF199" s="37" t="str"/>
      <c r="CG199" s="37" t="str"/>
      <c r="CH199" s="37" t="str"/>
      <c r="CI199" s="37" t="str"/>
      <c r="CJ199" s="37" t="str"/>
      <c r="CK199" s="37" t="str"/>
      <c r="CL199" s="37" t="str"/>
      <c r="CM199" s="37" t="str"/>
      <c r="CN199" s="37" t="str"/>
      <c r="CO199" s="37" t="str"/>
      <c r="CP199" s="37" t="str"/>
      <c r="CQ199" s="37" t="str"/>
      <c r="CR199" s="37" t="str"/>
      <c r="CS199" s="37" t="str"/>
      <c r="CT199" s="37" t="str"/>
      <c r="CU199" s="37" t="str"/>
      <c r="CV199" s="37" t="str"/>
      <c r="CW199" s="37" t="str"/>
      <c r="CX199" s="37" t="str"/>
      <c r="CY199" s="37" t="str"/>
      <c r="CZ199" s="37" t="str"/>
      <c r="DA199" s="37" t="str"/>
      <c r="DB199" s="37" t="str"/>
      <c r="DC199" s="37" t="str"/>
      <c r="DD199" s="37" t="str"/>
      <c r="DE199" s="37" t="str"/>
      <c r="DF199" s="37" t="str"/>
      <c r="DG199" s="37" t="str"/>
      <c r="DH199" s="37" t="str"/>
      <c r="DI199" s="37" t="str"/>
      <c r="DJ199" s="37" t="str"/>
      <c r="DK199" s="37" t="str"/>
      <c r="DL199" s="37" t="str"/>
      <c r="DM199" s="37" t="str"/>
      <c r="DN199" s="37" t="str"/>
      <c r="DO199" s="37" t="str"/>
      <c r="DP199" s="37" t="str"/>
      <c r="DQ199" s="37" t="str"/>
      <c r="DR199" s="37" t="str"/>
      <c r="DS199" s="37" t="str"/>
      <c r="DT199" s="37" t="str"/>
      <c r="DU199" s="37" t="str"/>
      <c r="DV199" s="37" t="str"/>
      <c r="DW199" s="37" t="str"/>
      <c r="DX199" s="37" t="str"/>
      <c r="DY199" s="37" t="str"/>
      <c r="DZ199" s="37" t="str"/>
      <c r="EA199" s="37" t="str"/>
      <c r="EB199" s="37" t="str"/>
      <c r="EC199" s="37" t="str"/>
      <c r="ED199" s="37" t="str"/>
      <c r="EE199" s="37" t="str"/>
      <c r="EF199" s="37" t="str"/>
      <c r="EG199" s="37" t="str"/>
      <c r="EH199" s="37" t="str"/>
      <c r="EI199" s="37" t="str"/>
      <c r="EJ199" s="37" t="str"/>
      <c r="EK199" s="37" t="str"/>
      <c r="EL199" s="37" t="str"/>
      <c r="EM199" s="37" t="str"/>
    </row>
    <row r="200">
      <c r="B200" s="37" t="str"/>
      <c r="C200" s="37" t="str"/>
      <c r="D200" s="37" t="str"/>
      <c r="E200" s="37" t="str"/>
      <c r="F200" s="37" t="str"/>
      <c r="G200" s="37" t="str"/>
      <c r="H200" s="37" t="str"/>
      <c r="I200" s="37" t="str"/>
      <c r="J200" s="37" t="str"/>
      <c r="K200" s="37" t="str"/>
      <c r="L200" s="37" t="str"/>
      <c r="M200" s="37" t="str"/>
      <c r="N200" s="37" t="str"/>
      <c r="O200" s="37" t="str"/>
      <c r="P200" s="37" t="str"/>
      <c r="Q200" s="37" t="str"/>
      <c r="R200" s="37" t="str"/>
      <c r="S200" s="37" t="str"/>
      <c r="T200" s="37" t="str"/>
      <c r="U200" s="37" t="str"/>
      <c r="V200" s="37" t="str"/>
      <c r="W200" s="37" t="str"/>
      <c r="X200" s="37" t="str"/>
      <c r="Y200" s="37" t="str"/>
      <c r="Z200" s="37" t="str"/>
      <c r="AA200" s="37" t="str"/>
      <c r="AB200" s="37" t="str"/>
      <c r="AC200" s="37" t="str"/>
      <c r="AD200" s="37" t="str"/>
      <c r="AE200" s="37" t="str"/>
      <c r="AF200" s="37" t="str"/>
      <c r="AG200" s="37" t="str"/>
      <c r="AH200" s="37" t="str"/>
      <c r="AI200" s="37" t="str"/>
      <c r="AJ200" s="37" t="str"/>
      <c r="AK200" s="37" t="str"/>
      <c r="AL200" s="37" t="str"/>
      <c r="AM200" s="37" t="str"/>
      <c r="AN200" s="37" t="str"/>
      <c r="AO200" s="37" t="str"/>
      <c r="AP200" s="37" t="str"/>
      <c r="AQ200" s="37" t="str"/>
      <c r="AR200" s="37" t="str"/>
      <c r="AS200" s="37" t="str"/>
      <c r="AT200" s="37" t="str"/>
      <c r="AU200" s="37" t="str"/>
      <c r="AV200" s="37" t="str"/>
      <c r="AW200" s="37" t="str"/>
      <c r="AX200" s="37" t="str"/>
      <c r="AY200" s="37" t="str"/>
      <c r="AZ200" s="37" t="str"/>
      <c r="BA200" s="37" t="str"/>
      <c r="BB200" s="37" t="str"/>
      <c r="BC200" s="37" t="str"/>
      <c r="BD200" s="37" t="str"/>
      <c r="BE200" s="37" t="str"/>
      <c r="BF200" s="37" t="str"/>
      <c r="BG200" s="37" t="str"/>
      <c r="BH200" s="37" t="str"/>
      <c r="BI200" s="37" t="str"/>
      <c r="BJ200" s="37" t="str"/>
      <c r="BK200" s="37" t="str"/>
      <c r="BL200" s="37" t="str"/>
      <c r="BM200" s="37" t="str"/>
      <c r="BN200" s="37" t="str"/>
      <c r="BO200" s="37" t="str"/>
      <c r="BP200" s="37" t="str"/>
      <c r="BQ200" s="37" t="str"/>
      <c r="BR200" s="37" t="str"/>
      <c r="BS200" s="37" t="str"/>
      <c r="BT200" s="37" t="str"/>
      <c r="BU200" s="37" t="str"/>
      <c r="BV200" s="37" t="str"/>
      <c r="BW200" s="37" t="str"/>
      <c r="BX200" s="37" t="str"/>
      <c r="BY200" s="37" t="str"/>
      <c r="BZ200" s="37" t="str"/>
      <c r="CA200" s="37" t="str"/>
      <c r="CB200" s="37" t="str"/>
      <c r="CC200" s="37" t="str"/>
      <c r="CD200" s="37" t="str"/>
      <c r="CE200" s="37" t="str"/>
      <c r="CF200" s="37" t="str"/>
      <c r="CG200" s="37" t="str"/>
      <c r="CH200" s="37" t="str"/>
      <c r="CI200" s="37" t="str"/>
      <c r="CJ200" s="37" t="str"/>
      <c r="CK200" s="37" t="str"/>
      <c r="CL200" s="37" t="str"/>
      <c r="CM200" s="37" t="str"/>
      <c r="CN200" s="37" t="str"/>
      <c r="CO200" s="37" t="str"/>
      <c r="CP200" s="37" t="str"/>
      <c r="CQ200" s="37" t="str"/>
      <c r="CR200" s="37" t="str"/>
      <c r="CS200" s="37" t="str"/>
      <c r="CT200" s="37" t="str"/>
      <c r="CU200" s="37" t="str"/>
      <c r="CV200" s="37" t="str"/>
      <c r="CW200" s="37" t="str"/>
      <c r="CX200" s="37" t="str"/>
      <c r="CY200" s="37" t="str"/>
      <c r="CZ200" s="37" t="str"/>
      <c r="DA200" s="37" t="str"/>
      <c r="DB200" s="37" t="str"/>
      <c r="DC200" s="37" t="str"/>
      <c r="DD200" s="37" t="str"/>
      <c r="DE200" s="37" t="str"/>
      <c r="DF200" s="37" t="str"/>
      <c r="DG200" s="37" t="str"/>
      <c r="DH200" s="37" t="str"/>
      <c r="DI200" s="37" t="str"/>
      <c r="DJ200" s="37" t="str"/>
      <c r="DK200" s="37" t="str"/>
      <c r="DL200" s="37" t="str"/>
      <c r="DM200" s="37" t="str"/>
      <c r="DN200" s="37" t="str"/>
      <c r="DO200" s="37" t="str"/>
      <c r="DP200" s="37" t="str"/>
      <c r="DQ200" s="37" t="str"/>
      <c r="DR200" s="37" t="str"/>
      <c r="DS200" s="37" t="str"/>
      <c r="DT200" s="37" t="str"/>
      <c r="DU200" s="37" t="str"/>
      <c r="DV200" s="37" t="str"/>
      <c r="DW200" s="37" t="str"/>
      <c r="DX200" s="37" t="str"/>
      <c r="DY200" s="37" t="str"/>
      <c r="DZ200" s="37" t="str"/>
      <c r="EA200" s="37" t="str"/>
      <c r="EB200" s="37" t="str"/>
      <c r="EC200" s="37" t="str"/>
      <c r="ED200" s="37" t="str"/>
      <c r="EE200" s="37" t="str"/>
      <c r="EF200" s="37" t="str"/>
      <c r="EG200" s="37" t="str"/>
      <c r="EH200" s="37" t="str"/>
      <c r="EI200" s="37" t="str"/>
      <c r="EJ200" s="37" t="str"/>
      <c r="EK200" s="37" t="str"/>
      <c r="EL200" s="37" t="str"/>
      <c r="EM200" s="37" t="str"/>
    </row>
    <row r="201">
      <c r="B201" s="37" t="str"/>
      <c r="C201" s="37" t="str"/>
      <c r="D201" s="37" t="str"/>
      <c r="E201" s="37" t="str"/>
      <c r="F201" s="37" t="str"/>
      <c r="G201" s="37" t="str"/>
      <c r="H201" s="37" t="str"/>
      <c r="I201" s="37" t="str"/>
      <c r="J201" s="37" t="str"/>
      <c r="K201" s="37" t="str"/>
      <c r="L201" s="37" t="str"/>
      <c r="M201" s="37" t="str"/>
      <c r="N201" s="37" t="str"/>
      <c r="O201" s="37" t="str"/>
      <c r="P201" s="37" t="str"/>
      <c r="Q201" s="37" t="str"/>
      <c r="R201" s="37" t="str"/>
      <c r="S201" s="37" t="str"/>
      <c r="T201" s="37" t="str"/>
      <c r="U201" s="37" t="str"/>
      <c r="V201" s="37" t="str"/>
      <c r="W201" s="37" t="str"/>
      <c r="X201" s="37" t="str"/>
      <c r="Y201" s="37" t="str"/>
      <c r="Z201" s="37" t="str"/>
      <c r="AA201" s="37" t="str"/>
      <c r="AB201" s="37" t="str"/>
      <c r="AC201" s="37" t="str"/>
      <c r="AD201" s="37" t="str"/>
      <c r="AE201" s="37" t="str"/>
      <c r="AF201" s="37" t="str"/>
      <c r="AG201" s="37" t="str"/>
      <c r="AH201" s="37" t="str"/>
      <c r="AI201" s="37" t="str"/>
      <c r="AJ201" s="37" t="str"/>
      <c r="AK201" s="37" t="str"/>
      <c r="AL201" s="37" t="str"/>
      <c r="AM201" s="37" t="str"/>
      <c r="AN201" s="37" t="str"/>
      <c r="AO201" s="37" t="str"/>
      <c r="AP201" s="37" t="str"/>
      <c r="AQ201" s="37" t="str"/>
      <c r="AR201" s="37" t="str"/>
      <c r="AS201" s="37" t="str"/>
      <c r="AT201" s="37" t="str"/>
      <c r="AU201" s="37" t="str"/>
      <c r="AV201" s="37" t="str"/>
      <c r="AW201" s="37" t="str"/>
      <c r="AX201" s="37" t="str"/>
      <c r="AY201" s="37" t="str"/>
      <c r="AZ201" s="37" t="str"/>
      <c r="BA201" s="37" t="str"/>
      <c r="BB201" s="37" t="str"/>
      <c r="BC201" s="37" t="str"/>
      <c r="BD201" s="37" t="str"/>
      <c r="BE201" s="37" t="str"/>
      <c r="BF201" s="37" t="str"/>
      <c r="BG201" s="37" t="str"/>
      <c r="BH201" s="37" t="str"/>
      <c r="BI201" s="37" t="str"/>
      <c r="BJ201" s="37" t="str"/>
      <c r="BK201" s="37" t="str"/>
      <c r="BL201" s="37" t="str"/>
      <c r="BM201" s="37" t="str"/>
      <c r="BN201" s="37" t="str"/>
      <c r="BO201" s="37" t="str"/>
      <c r="BP201" s="37" t="str"/>
      <c r="BQ201" s="37" t="str"/>
      <c r="BR201" s="37" t="str"/>
      <c r="BS201" s="37" t="str"/>
      <c r="BT201" s="37" t="str"/>
      <c r="BU201" s="37" t="str"/>
      <c r="BV201" s="37" t="str"/>
      <c r="BW201" s="37" t="str"/>
      <c r="BX201" s="37" t="str"/>
      <c r="BY201" s="37" t="str"/>
      <c r="BZ201" s="37" t="str"/>
      <c r="CA201" s="37" t="str"/>
      <c r="CB201" s="37" t="str"/>
      <c r="CC201" s="37" t="str"/>
      <c r="CD201" s="37" t="str"/>
      <c r="CE201" s="37" t="str"/>
      <c r="CF201" s="37" t="str"/>
      <c r="CG201" s="37" t="str"/>
      <c r="CH201" s="37" t="str"/>
      <c r="CI201" s="37" t="str"/>
      <c r="CJ201" s="37" t="str"/>
      <c r="CK201" s="37" t="str"/>
      <c r="CL201" s="37" t="str"/>
      <c r="CM201" s="37" t="str"/>
      <c r="CN201" s="37" t="str"/>
      <c r="CO201" s="37" t="str"/>
      <c r="CP201" s="37" t="str"/>
      <c r="CQ201" s="37" t="str"/>
      <c r="CR201" s="37" t="str"/>
      <c r="CS201" s="37" t="str"/>
      <c r="CT201" s="37" t="str"/>
      <c r="CU201" s="37" t="str"/>
      <c r="CV201" s="37" t="str"/>
      <c r="CW201" s="37" t="str"/>
      <c r="CX201" s="37" t="str"/>
      <c r="CY201" s="37" t="str"/>
      <c r="CZ201" s="37" t="str"/>
      <c r="DA201" s="37" t="str"/>
      <c r="DB201" s="37" t="str"/>
      <c r="DC201" s="37" t="str"/>
      <c r="DD201" s="37" t="str"/>
      <c r="DE201" s="37" t="str"/>
      <c r="DF201" s="37" t="str"/>
      <c r="DG201" s="37" t="str"/>
      <c r="DH201" s="37" t="str"/>
      <c r="DI201" s="37" t="str"/>
      <c r="DJ201" s="37" t="str"/>
      <c r="DK201" s="37" t="str"/>
      <c r="DL201" s="37" t="str"/>
      <c r="DM201" s="37" t="str"/>
      <c r="DN201" s="37" t="str"/>
      <c r="DO201" s="37" t="str"/>
      <c r="DP201" s="37" t="str"/>
      <c r="DQ201" s="37" t="str"/>
      <c r="DR201" s="37" t="str"/>
      <c r="DS201" s="37" t="str"/>
      <c r="DT201" s="37" t="str"/>
      <c r="DU201" s="37" t="str"/>
      <c r="DV201" s="37" t="str"/>
      <c r="DW201" s="37" t="str"/>
      <c r="DX201" s="37" t="str"/>
      <c r="DY201" s="37" t="str"/>
      <c r="DZ201" s="37" t="str"/>
      <c r="EA201" s="37" t="str"/>
      <c r="EB201" s="37" t="str"/>
      <c r="EC201" s="37" t="str"/>
      <c r="ED201" s="37" t="str"/>
      <c r="EE201" s="37" t="str"/>
      <c r="EF201" s="37" t="str"/>
      <c r="EG201" s="37" t="str"/>
      <c r="EH201" s="37" t="str"/>
      <c r="EI201" s="37" t="str"/>
      <c r="EJ201" s="37" t="str"/>
      <c r="EK201" s="37" t="str"/>
      <c r="EL201" s="37" t="str"/>
      <c r="EM201" s="37" t="str"/>
    </row>
    <row r="202">
      <c r="B202" s="37" t="str"/>
      <c r="C202" s="37" t="str"/>
      <c r="D202" s="37" t="str"/>
      <c r="E202" s="37" t="str"/>
      <c r="F202" s="37" t="str"/>
      <c r="G202" s="37" t="str"/>
      <c r="H202" s="37" t="str"/>
      <c r="I202" s="37" t="str"/>
      <c r="J202" s="37" t="str"/>
      <c r="K202" s="37" t="str"/>
      <c r="L202" s="37" t="str"/>
      <c r="M202" s="37" t="str"/>
      <c r="N202" s="37" t="str"/>
      <c r="O202" s="37" t="str"/>
      <c r="P202" s="37" t="str"/>
      <c r="Q202" s="37" t="str"/>
      <c r="R202" s="37" t="str"/>
      <c r="S202" s="37" t="str"/>
      <c r="T202" s="37" t="str"/>
      <c r="U202" s="37" t="str"/>
      <c r="V202" s="37" t="str"/>
      <c r="W202" s="37" t="str"/>
      <c r="X202" s="37" t="str"/>
      <c r="Y202" s="37" t="str"/>
      <c r="Z202" s="37" t="str"/>
      <c r="AA202" s="37" t="str"/>
      <c r="AB202" s="37" t="str"/>
      <c r="AC202" s="37" t="str"/>
      <c r="AD202" s="37" t="str"/>
      <c r="AE202" s="37" t="str"/>
      <c r="AF202" s="37" t="str"/>
      <c r="AG202" s="37" t="str"/>
      <c r="AH202" s="37" t="str"/>
      <c r="AI202" s="37" t="str"/>
      <c r="AJ202" s="37" t="str"/>
      <c r="AK202" s="37" t="str"/>
      <c r="AL202" s="37" t="str"/>
      <c r="AM202" s="37" t="str"/>
      <c r="AN202" s="37" t="str"/>
      <c r="AO202" s="37" t="str"/>
      <c r="AP202" s="37" t="str"/>
      <c r="AQ202" s="37" t="str"/>
      <c r="AR202" s="37" t="str"/>
      <c r="AS202" s="37" t="str"/>
      <c r="AT202" s="37" t="str"/>
      <c r="AU202" s="37" t="str"/>
      <c r="AV202" s="37" t="str"/>
      <c r="AW202" s="37" t="str"/>
      <c r="AX202" s="37" t="str"/>
      <c r="AY202" s="37" t="str"/>
      <c r="AZ202" s="37" t="str"/>
      <c r="BA202" s="37" t="str"/>
      <c r="BB202" s="37" t="str"/>
      <c r="BC202" s="37" t="str"/>
      <c r="BD202" s="37" t="str"/>
      <c r="BE202" s="37" t="str"/>
      <c r="BF202" s="37" t="str"/>
      <c r="BG202" s="37" t="str"/>
      <c r="BH202" s="37" t="str"/>
      <c r="BI202" s="37" t="str"/>
      <c r="BJ202" s="37" t="str"/>
      <c r="BK202" s="37" t="str"/>
      <c r="BL202" s="37" t="str"/>
      <c r="BM202" s="37" t="str"/>
      <c r="BN202" s="37" t="str"/>
      <c r="BO202" s="37" t="str"/>
      <c r="BP202" s="37" t="str"/>
      <c r="BQ202" s="37" t="str"/>
      <c r="BR202" s="37" t="str"/>
      <c r="BS202" s="37" t="str"/>
      <c r="BT202" s="37" t="str"/>
      <c r="BU202" s="37" t="str"/>
      <c r="BV202" s="37" t="str"/>
      <c r="BW202" s="37" t="str"/>
      <c r="BX202" s="37" t="str"/>
      <c r="BY202" s="37" t="str"/>
      <c r="BZ202" s="37" t="str"/>
      <c r="CA202" s="37" t="str"/>
      <c r="CB202" s="37" t="str"/>
      <c r="CC202" s="37" t="str"/>
      <c r="CD202" s="37" t="str"/>
      <c r="CE202" s="37" t="str"/>
      <c r="CF202" s="37" t="str"/>
      <c r="CG202" s="37" t="str"/>
      <c r="CH202" s="37" t="str"/>
      <c r="CI202" s="37" t="str"/>
      <c r="CJ202" s="37" t="str"/>
      <c r="CK202" s="37" t="str"/>
      <c r="CL202" s="37" t="str"/>
      <c r="CM202" s="37" t="str"/>
      <c r="CN202" s="37" t="str"/>
      <c r="CO202" s="37" t="str"/>
      <c r="CP202" s="37" t="str"/>
      <c r="CQ202" s="37" t="str"/>
      <c r="CR202" s="37" t="str"/>
      <c r="CS202" s="37" t="str"/>
      <c r="CT202" s="37" t="str"/>
      <c r="CU202" s="37" t="str"/>
      <c r="CV202" s="37" t="str"/>
      <c r="CW202" s="37" t="str"/>
      <c r="CX202" s="37" t="str"/>
      <c r="CY202" s="37" t="str"/>
      <c r="CZ202" s="37" t="str"/>
      <c r="DA202" s="37" t="str"/>
      <c r="DB202" s="37" t="str"/>
      <c r="DC202" s="37" t="str"/>
      <c r="DD202" s="37" t="str"/>
      <c r="DE202" s="37" t="str"/>
      <c r="DF202" s="37" t="str"/>
      <c r="DG202" s="37" t="str"/>
      <c r="DH202" s="37" t="str"/>
      <c r="DI202" s="37" t="str"/>
      <c r="DJ202" s="37" t="str"/>
      <c r="DK202" s="37" t="str"/>
      <c r="DL202" s="37" t="str"/>
      <c r="DM202" s="37" t="str"/>
      <c r="DN202" s="37" t="str"/>
      <c r="DO202" s="37" t="str"/>
      <c r="DP202" s="37" t="str"/>
      <c r="DQ202" s="37" t="str"/>
      <c r="DR202" s="37" t="str"/>
      <c r="DS202" s="37" t="str"/>
      <c r="DT202" s="37" t="str"/>
      <c r="DU202" s="37" t="str"/>
      <c r="DV202" s="37" t="str"/>
      <c r="DW202" s="37" t="str"/>
      <c r="DX202" s="37" t="str"/>
      <c r="DY202" s="37" t="str"/>
      <c r="DZ202" s="37" t="str"/>
      <c r="EA202" s="37" t="str"/>
      <c r="EB202" s="37" t="str"/>
      <c r="EC202" s="37" t="str"/>
      <c r="ED202" s="37" t="str"/>
      <c r="EE202" s="37" t="str"/>
      <c r="EF202" s="37" t="str"/>
      <c r="EG202" s="37" t="str"/>
      <c r="EH202" s="37" t="str"/>
      <c r="EI202" s="37" t="str"/>
      <c r="EJ202" s="37" t="str"/>
      <c r="EK202" s="37" t="str"/>
      <c r="EL202" s="37" t="str"/>
      <c r="EM202" s="37" t="str"/>
    </row>
    <row r="203">
      <c r="B203" s="37" t="str"/>
      <c r="C203" s="37" t="str"/>
      <c r="D203" s="37" t="str"/>
      <c r="E203" s="37" t="str"/>
      <c r="F203" s="37" t="str"/>
      <c r="G203" s="37" t="str"/>
      <c r="H203" s="37" t="str"/>
      <c r="I203" s="37" t="str"/>
      <c r="J203" s="37" t="str"/>
      <c r="K203" s="37" t="str"/>
      <c r="L203" s="37" t="str"/>
      <c r="M203" s="37" t="str"/>
      <c r="N203" s="37" t="str"/>
      <c r="O203" s="37" t="str"/>
      <c r="P203" s="37" t="str"/>
      <c r="Q203" s="37" t="str"/>
      <c r="R203" s="37" t="str"/>
      <c r="S203" s="37" t="str"/>
      <c r="T203" s="37" t="str"/>
      <c r="U203" s="37" t="str"/>
      <c r="V203" s="37" t="str"/>
      <c r="W203" s="37" t="str"/>
      <c r="X203" s="37" t="str"/>
      <c r="Y203" s="37" t="str"/>
      <c r="Z203" s="37" t="str"/>
      <c r="AA203" s="37" t="str"/>
      <c r="AB203" s="37" t="str"/>
      <c r="AC203" s="37" t="str"/>
      <c r="AD203" s="37" t="str"/>
      <c r="AE203" s="37" t="str"/>
      <c r="AF203" s="37" t="str"/>
      <c r="AG203" s="37" t="str"/>
      <c r="AH203" s="37" t="str"/>
      <c r="AI203" s="37" t="str"/>
      <c r="AJ203" s="37" t="str"/>
      <c r="AK203" s="37" t="str"/>
      <c r="AL203" s="37" t="str"/>
      <c r="AM203" s="37" t="str"/>
      <c r="AN203" s="37" t="str"/>
      <c r="AO203" s="37" t="str"/>
      <c r="AP203" s="37" t="str"/>
      <c r="AQ203" s="37" t="str"/>
      <c r="AR203" s="37" t="str"/>
      <c r="AS203" s="37" t="str"/>
      <c r="AT203" s="37" t="str"/>
      <c r="AU203" s="37" t="str"/>
      <c r="AV203" s="37" t="str"/>
      <c r="AW203" s="37" t="str"/>
      <c r="AX203" s="37" t="str"/>
      <c r="AY203" s="37" t="str"/>
      <c r="AZ203" s="37" t="str"/>
      <c r="BA203" s="37" t="str"/>
      <c r="BB203" s="37" t="str"/>
      <c r="BC203" s="37" t="str"/>
      <c r="BD203" s="37" t="str"/>
      <c r="BE203" s="37" t="str"/>
      <c r="BF203" s="37" t="str"/>
      <c r="BG203" s="37" t="str"/>
      <c r="BH203" s="37" t="str"/>
      <c r="BI203" s="37" t="str"/>
      <c r="BJ203" s="37" t="str"/>
      <c r="BK203" s="37" t="str"/>
      <c r="BL203" s="37" t="str"/>
      <c r="BM203" s="37" t="str"/>
      <c r="BN203" s="37" t="str"/>
      <c r="BO203" s="37" t="str"/>
      <c r="BP203" s="37" t="str"/>
      <c r="BQ203" s="37" t="str"/>
      <c r="BR203" s="37" t="str"/>
      <c r="BS203" s="37" t="str"/>
      <c r="BT203" s="37" t="str"/>
      <c r="BU203" s="37" t="str"/>
      <c r="BV203" s="37" t="str"/>
      <c r="BW203" s="37" t="str"/>
      <c r="BX203" s="37" t="str"/>
      <c r="BY203" s="37" t="str"/>
      <c r="BZ203" s="37" t="str"/>
      <c r="CA203" s="37" t="str"/>
      <c r="CB203" s="37" t="str"/>
      <c r="CC203" s="37" t="str"/>
      <c r="CD203" s="37" t="str"/>
      <c r="CE203" s="37" t="str"/>
      <c r="CF203" s="37" t="str"/>
      <c r="CG203" s="37" t="str"/>
      <c r="CH203" s="37" t="str"/>
      <c r="CI203" s="37" t="str"/>
      <c r="CJ203" s="37" t="str"/>
      <c r="CK203" s="37" t="str"/>
      <c r="CL203" s="37" t="str"/>
      <c r="CM203" s="37" t="str"/>
      <c r="CN203" s="37" t="str"/>
      <c r="CO203" s="37" t="str"/>
      <c r="CP203" s="37" t="str"/>
      <c r="CQ203" s="37" t="str"/>
      <c r="CR203" s="37" t="str"/>
      <c r="CS203" s="37" t="str"/>
      <c r="CT203" s="37" t="str"/>
      <c r="CU203" s="37" t="str"/>
      <c r="CV203" s="37" t="str"/>
      <c r="CW203" s="37" t="str"/>
      <c r="CX203" s="37" t="str"/>
      <c r="CY203" s="37" t="str"/>
      <c r="CZ203" s="37" t="str"/>
      <c r="DA203" s="37" t="str"/>
      <c r="DB203" s="37" t="str"/>
      <c r="DC203" s="37" t="str"/>
      <c r="DD203" s="37" t="str"/>
      <c r="DE203" s="37" t="str"/>
      <c r="DF203" s="37" t="str"/>
      <c r="DG203" s="37" t="str"/>
      <c r="DH203" s="37" t="str"/>
      <c r="DI203" s="37" t="str"/>
      <c r="DJ203" s="37" t="str"/>
      <c r="DK203" s="37" t="str"/>
      <c r="DL203" s="37" t="str"/>
      <c r="DM203" s="37" t="str"/>
      <c r="DN203" s="37" t="str"/>
      <c r="DO203" s="37" t="str"/>
      <c r="DP203" s="37" t="str"/>
      <c r="DQ203" s="37" t="str"/>
      <c r="DR203" s="37" t="str"/>
      <c r="DS203" s="37" t="str"/>
      <c r="DT203" s="37" t="str"/>
      <c r="DU203" s="37" t="str"/>
      <c r="DV203" s="37" t="str"/>
      <c r="DW203" s="37" t="str"/>
      <c r="DX203" s="37" t="str"/>
      <c r="DY203" s="37" t="str"/>
      <c r="DZ203" s="37" t="str"/>
      <c r="EA203" s="37" t="str"/>
      <c r="EB203" s="37" t="str"/>
      <c r="EC203" s="37" t="str"/>
      <c r="ED203" s="37" t="str"/>
      <c r="EE203" s="37" t="str"/>
      <c r="EF203" s="37" t="str"/>
      <c r="EG203" s="37" t="str"/>
      <c r="EH203" s="37" t="str"/>
      <c r="EI203" s="37" t="str"/>
      <c r="EJ203" s="37" t="str"/>
      <c r="EK203" s="37" t="str"/>
      <c r="EL203" s="37" t="str"/>
      <c r="EM203" s="37" t="str"/>
    </row>
    <row r="204">
      <c r="B204" s="37" t="str"/>
      <c r="C204" s="37" t="str"/>
      <c r="D204" s="37" t="str"/>
      <c r="E204" s="37" t="str"/>
      <c r="F204" s="37" t="str"/>
      <c r="G204" s="37" t="str"/>
      <c r="H204" s="37" t="str"/>
      <c r="I204" s="37" t="str"/>
      <c r="J204" s="37" t="str"/>
      <c r="K204" s="37" t="str"/>
      <c r="L204" s="37" t="str"/>
      <c r="M204" s="37" t="str"/>
      <c r="N204" s="37" t="str"/>
      <c r="O204" s="37" t="str"/>
      <c r="P204" s="37" t="str"/>
      <c r="Q204" s="37" t="str"/>
      <c r="R204" s="37" t="str"/>
      <c r="S204" s="37" t="str"/>
      <c r="T204" s="37" t="str"/>
      <c r="U204" s="37" t="str"/>
      <c r="V204" s="37" t="str"/>
      <c r="W204" s="37" t="str"/>
      <c r="X204" s="37" t="str"/>
      <c r="Y204" s="37" t="str"/>
      <c r="Z204" s="37" t="str"/>
      <c r="AA204" s="37" t="str"/>
      <c r="AB204" s="37" t="str"/>
      <c r="AC204" s="37" t="str"/>
      <c r="AD204" s="37" t="str"/>
      <c r="AE204" s="37" t="str"/>
      <c r="AF204" s="37" t="str"/>
      <c r="AG204" s="37" t="str"/>
      <c r="AH204" s="37" t="str"/>
      <c r="AI204" s="37" t="str"/>
      <c r="AJ204" s="37" t="str"/>
      <c r="AK204" s="37" t="str"/>
      <c r="AL204" s="37" t="str"/>
      <c r="AM204" s="37" t="str"/>
      <c r="AN204" s="37" t="str"/>
      <c r="AO204" s="37" t="str"/>
      <c r="AP204" s="37" t="str"/>
      <c r="AQ204" s="37" t="str"/>
      <c r="AR204" s="37" t="str"/>
      <c r="AS204" s="37" t="str"/>
      <c r="AT204" s="37" t="str"/>
      <c r="AU204" s="37" t="str"/>
      <c r="AV204" s="37" t="str"/>
      <c r="AW204" s="37" t="str"/>
      <c r="AX204" s="37" t="str"/>
      <c r="AY204" s="37" t="str"/>
      <c r="AZ204" s="37" t="str"/>
      <c r="BA204" s="37" t="str"/>
      <c r="BB204" s="37" t="str"/>
      <c r="BC204" s="37" t="str"/>
      <c r="BD204" s="37" t="str"/>
      <c r="BE204" s="37" t="str"/>
      <c r="BF204" s="37" t="str"/>
      <c r="BG204" s="37" t="str"/>
      <c r="BH204" s="37" t="str"/>
      <c r="BI204" s="37" t="str"/>
      <c r="BJ204" s="37" t="str"/>
      <c r="BK204" s="37" t="str"/>
      <c r="BL204" s="37" t="str"/>
      <c r="BM204" s="37" t="str"/>
      <c r="BN204" s="37" t="str"/>
      <c r="BO204" s="37" t="str"/>
      <c r="BP204" s="37" t="str"/>
      <c r="BQ204" s="37" t="str"/>
      <c r="BR204" s="37" t="str"/>
      <c r="BS204" s="37" t="str"/>
      <c r="BT204" s="37" t="str"/>
      <c r="BU204" s="37" t="str"/>
      <c r="BV204" s="37" t="str"/>
      <c r="BW204" s="37" t="str"/>
      <c r="BX204" s="37" t="str"/>
      <c r="BY204" s="37" t="str"/>
      <c r="BZ204" s="37" t="str"/>
      <c r="CA204" s="37" t="str"/>
      <c r="CB204" s="37" t="str"/>
      <c r="CC204" s="37" t="str"/>
      <c r="CD204" s="37" t="str"/>
      <c r="CE204" s="37" t="str"/>
      <c r="CF204" s="37" t="str"/>
      <c r="CG204" s="37" t="str"/>
      <c r="CH204" s="37" t="str"/>
      <c r="CI204" s="37" t="str"/>
      <c r="CJ204" s="37" t="str"/>
      <c r="CK204" s="37" t="str"/>
      <c r="CL204" s="37" t="str"/>
      <c r="CM204" s="37" t="str"/>
      <c r="CN204" s="37" t="str"/>
      <c r="CO204" s="37" t="str"/>
      <c r="CP204" s="37" t="str"/>
      <c r="CQ204" s="37" t="str"/>
      <c r="CR204" s="37" t="str"/>
      <c r="CS204" s="37" t="str"/>
      <c r="CT204" s="37" t="str"/>
      <c r="CU204" s="37" t="str"/>
      <c r="CV204" s="37" t="str"/>
      <c r="CW204" s="37" t="str"/>
      <c r="CX204" s="37" t="str"/>
      <c r="CY204" s="37" t="str"/>
      <c r="CZ204" s="37" t="str"/>
      <c r="DA204" s="37" t="str"/>
      <c r="DB204" s="37" t="str"/>
      <c r="DC204" s="37" t="str"/>
      <c r="DD204" s="37" t="str"/>
      <c r="DE204" s="37" t="str"/>
      <c r="DF204" s="37" t="str"/>
      <c r="DG204" s="37" t="str"/>
      <c r="DH204" s="37" t="str"/>
      <c r="DI204" s="37" t="str"/>
      <c r="DJ204" s="37" t="str"/>
      <c r="DK204" s="37" t="str"/>
      <c r="DL204" s="37" t="str"/>
      <c r="DM204" s="37" t="str"/>
      <c r="DN204" s="37" t="str"/>
      <c r="DO204" s="37" t="str"/>
      <c r="DP204" s="37" t="str"/>
      <c r="DQ204" s="37" t="str"/>
      <c r="DR204" s="37" t="str"/>
      <c r="DS204" s="37" t="str"/>
      <c r="DT204" s="37" t="str"/>
      <c r="DU204" s="37" t="str"/>
      <c r="DV204" s="37" t="str"/>
      <c r="DW204" s="37" t="str"/>
      <c r="DX204" s="37" t="str"/>
      <c r="DY204" s="37" t="str"/>
      <c r="DZ204" s="37" t="str"/>
      <c r="EA204" s="37" t="str"/>
      <c r="EB204" s="37" t="str"/>
      <c r="EC204" s="37" t="str"/>
      <c r="ED204" s="37" t="str"/>
      <c r="EE204" s="37" t="str"/>
      <c r="EF204" s="37" t="str"/>
      <c r="EG204" s="37" t="str"/>
      <c r="EH204" s="37" t="str"/>
      <c r="EI204" s="37" t="str"/>
      <c r="EJ204" s="37" t="str"/>
      <c r="EK204" s="37" t="str"/>
      <c r="EL204" s="37" t="str"/>
      <c r="EM204" s="37" t="str"/>
    </row>
    <row r="205">
      <c r="B205" s="37" t="str"/>
      <c r="C205" s="37" t="str"/>
      <c r="D205" s="37" t="str"/>
      <c r="E205" s="37" t="str"/>
      <c r="F205" s="37" t="str"/>
      <c r="G205" s="37" t="str"/>
      <c r="H205" s="37" t="str"/>
      <c r="I205" s="37" t="str"/>
      <c r="J205" s="37" t="str"/>
      <c r="K205" s="37" t="str"/>
      <c r="L205" s="37" t="str"/>
      <c r="M205" s="37" t="str"/>
      <c r="N205" s="37" t="str"/>
      <c r="O205" s="37" t="str"/>
      <c r="P205" s="37" t="str"/>
      <c r="Q205" s="37" t="str"/>
      <c r="R205" s="37" t="str"/>
      <c r="S205" s="37" t="str"/>
      <c r="T205" s="37" t="str"/>
      <c r="U205" s="37" t="str"/>
      <c r="V205" s="37" t="str"/>
      <c r="W205" s="37" t="str"/>
      <c r="X205" s="37" t="str"/>
      <c r="Y205" s="37" t="str"/>
      <c r="Z205" s="37" t="str"/>
      <c r="AA205" s="37" t="str"/>
      <c r="AB205" s="37" t="str"/>
      <c r="AC205" s="37" t="str"/>
      <c r="AD205" s="37" t="str"/>
      <c r="AE205" s="37" t="str"/>
      <c r="AF205" s="37" t="str"/>
      <c r="AG205" s="37" t="str"/>
      <c r="AH205" s="37" t="str"/>
      <c r="AI205" s="37" t="str"/>
      <c r="AJ205" s="37" t="str"/>
      <c r="AK205" s="37" t="str"/>
      <c r="AL205" s="37" t="str"/>
      <c r="AM205" s="37" t="str"/>
      <c r="AN205" s="37" t="str"/>
      <c r="AO205" s="37" t="str"/>
      <c r="AP205" s="37" t="str"/>
      <c r="AQ205" s="37" t="str"/>
      <c r="AR205" s="37" t="str"/>
      <c r="AS205" s="37" t="str"/>
      <c r="AT205" s="37" t="str"/>
      <c r="AU205" s="37" t="str"/>
      <c r="AV205" s="37" t="str"/>
      <c r="AW205" s="37" t="str"/>
      <c r="AX205" s="37" t="str"/>
      <c r="AY205" s="37" t="str"/>
      <c r="AZ205" s="37" t="str"/>
      <c r="BA205" s="37" t="str"/>
      <c r="BB205" s="37" t="str"/>
      <c r="BC205" s="37" t="str"/>
      <c r="BD205" s="37" t="str"/>
      <c r="BE205" s="37" t="str"/>
      <c r="BF205" s="37" t="str"/>
      <c r="BG205" s="37" t="str"/>
      <c r="BH205" s="37" t="str"/>
      <c r="BI205" s="37" t="str"/>
      <c r="BJ205" s="37" t="str"/>
      <c r="BK205" s="37" t="str"/>
      <c r="BL205" s="37" t="str"/>
      <c r="BM205" s="37" t="str"/>
      <c r="BN205" s="37" t="str"/>
      <c r="BO205" s="37" t="str"/>
      <c r="BP205" s="37" t="str"/>
      <c r="BQ205" s="37" t="str"/>
      <c r="BR205" s="37" t="str"/>
      <c r="BS205" s="37" t="str"/>
      <c r="BT205" s="37" t="str"/>
      <c r="BU205" s="37" t="str"/>
      <c r="BV205" s="37" t="str"/>
      <c r="BW205" s="37" t="str"/>
      <c r="BX205" s="37" t="str"/>
      <c r="BY205" s="37" t="str"/>
      <c r="BZ205" s="37" t="str"/>
      <c r="CA205" s="37" t="str"/>
      <c r="CB205" s="37" t="str"/>
      <c r="CC205" s="37" t="str"/>
      <c r="CD205" s="37" t="str"/>
      <c r="CE205" s="37" t="str"/>
      <c r="CF205" s="37" t="str"/>
      <c r="CG205" s="37" t="str"/>
      <c r="CH205" s="37" t="str"/>
      <c r="CI205" s="37" t="str"/>
      <c r="CJ205" s="37" t="str"/>
      <c r="CK205" s="37" t="str"/>
      <c r="CL205" s="37" t="str"/>
      <c r="CM205" s="37" t="str"/>
      <c r="CN205" s="37" t="str"/>
      <c r="CO205" s="37" t="str"/>
      <c r="CP205" s="37" t="str"/>
      <c r="CQ205" s="37" t="str"/>
      <c r="CR205" s="37" t="str"/>
      <c r="CS205" s="37" t="str"/>
      <c r="CT205" s="37" t="str"/>
      <c r="CU205" s="37" t="str"/>
      <c r="CV205" s="37" t="str"/>
      <c r="CW205" s="37" t="str"/>
      <c r="CX205" s="37" t="str"/>
      <c r="CY205" s="37" t="str"/>
      <c r="CZ205" s="37" t="str"/>
      <c r="DA205" s="37" t="str"/>
      <c r="DB205" s="37" t="str"/>
      <c r="DC205" s="37" t="str"/>
      <c r="DD205" s="37" t="str"/>
      <c r="DE205" s="37" t="str"/>
      <c r="DF205" s="37" t="str"/>
      <c r="DG205" s="37" t="str"/>
      <c r="DH205" s="37" t="str"/>
      <c r="DI205" s="37" t="str"/>
      <c r="DJ205" s="37" t="str"/>
      <c r="DK205" s="37" t="str"/>
      <c r="DL205" s="37" t="str"/>
      <c r="DM205" s="37" t="str"/>
      <c r="DN205" s="37" t="str"/>
      <c r="DO205" s="37" t="str"/>
      <c r="DP205" s="37" t="str"/>
      <c r="DQ205" s="37" t="str"/>
      <c r="DR205" s="37" t="str"/>
      <c r="DS205" s="37" t="str"/>
      <c r="DT205" s="37" t="str"/>
      <c r="DU205" s="37" t="str"/>
      <c r="DV205" s="37" t="str"/>
      <c r="DW205" s="37" t="str"/>
      <c r="DX205" s="37" t="str"/>
      <c r="DY205" s="37" t="str"/>
      <c r="DZ205" s="37" t="str"/>
      <c r="EA205" s="37" t="str"/>
      <c r="EB205" s="37" t="str"/>
      <c r="EC205" s="37" t="str"/>
      <c r="ED205" s="37" t="str"/>
      <c r="EE205" s="37" t="str"/>
      <c r="EF205" s="37" t="str"/>
      <c r="EG205" s="37" t="str"/>
      <c r="EH205" s="37" t="str"/>
      <c r="EI205" s="37" t="str"/>
      <c r="EJ205" s="37" t="str"/>
      <c r="EK205" s="37" t="str"/>
      <c r="EL205" s="37" t="str"/>
      <c r="EM205" s="37" t="str"/>
    </row>
    <row r="206">
      <c r="B206" s="37" t="str"/>
      <c r="C206" s="37" t="str"/>
      <c r="D206" s="37" t="str"/>
      <c r="E206" s="37" t="str"/>
      <c r="F206" s="37" t="str"/>
      <c r="G206" s="37" t="str"/>
      <c r="H206" s="37" t="str"/>
      <c r="I206" s="37" t="str"/>
      <c r="J206" s="37" t="str"/>
      <c r="K206" s="37" t="str"/>
      <c r="L206" s="37" t="str"/>
      <c r="M206" s="37" t="str"/>
      <c r="N206" s="37" t="str"/>
      <c r="O206" s="37" t="str"/>
      <c r="P206" s="37" t="str"/>
      <c r="Q206" s="37" t="str"/>
      <c r="R206" s="37" t="str"/>
      <c r="S206" s="37" t="str"/>
      <c r="T206" s="37" t="str"/>
      <c r="U206" s="37" t="str"/>
      <c r="V206" s="37" t="str"/>
      <c r="W206" s="37" t="str"/>
      <c r="X206" s="37" t="str"/>
      <c r="Y206" s="37" t="str"/>
      <c r="Z206" s="37" t="str"/>
      <c r="AA206" s="37" t="str"/>
      <c r="AB206" s="37" t="str"/>
      <c r="AC206" s="37" t="str"/>
      <c r="AD206" s="37" t="str"/>
      <c r="AE206" s="37" t="str"/>
      <c r="AF206" s="37" t="str"/>
      <c r="AG206" s="37" t="str"/>
      <c r="AH206" s="37" t="str"/>
      <c r="AI206" s="37" t="str"/>
      <c r="AJ206" s="37" t="str"/>
      <c r="AK206" s="37" t="str"/>
      <c r="AL206" s="37" t="str"/>
      <c r="AM206" s="37" t="str"/>
      <c r="AN206" s="37" t="str"/>
      <c r="AO206" s="37" t="str"/>
      <c r="AP206" s="37" t="str"/>
      <c r="AQ206" s="37" t="str"/>
      <c r="AR206" s="37" t="str"/>
      <c r="AS206" s="37" t="str"/>
      <c r="AT206" s="37" t="str"/>
      <c r="AU206" s="37" t="str"/>
      <c r="AV206" s="37" t="str"/>
      <c r="AW206" s="37" t="str"/>
      <c r="AX206" s="37" t="str"/>
      <c r="AY206" s="37" t="str"/>
      <c r="AZ206" s="37" t="str"/>
      <c r="BA206" s="37" t="str"/>
      <c r="BB206" s="37" t="str"/>
      <c r="BC206" s="37" t="str"/>
      <c r="BD206" s="37" t="str"/>
      <c r="BE206" s="37" t="str"/>
      <c r="BF206" s="37" t="str"/>
      <c r="BG206" s="37" t="str"/>
      <c r="BH206" s="37" t="str"/>
      <c r="BI206" s="37" t="str"/>
      <c r="BJ206" s="37" t="str"/>
      <c r="BK206" s="37" t="str"/>
      <c r="BL206" s="37" t="str"/>
      <c r="BM206" s="37" t="str"/>
      <c r="BN206" s="37" t="str"/>
      <c r="BO206" s="37" t="str"/>
      <c r="BP206" s="37" t="str"/>
      <c r="BQ206" s="37" t="str"/>
      <c r="BR206" s="37" t="str"/>
      <c r="BS206" s="37" t="str"/>
      <c r="BT206" s="37" t="str"/>
      <c r="BU206" s="37" t="str"/>
      <c r="BV206" s="37" t="str"/>
      <c r="BW206" s="37" t="str"/>
      <c r="BX206" s="37" t="str"/>
      <c r="BY206" s="37" t="str"/>
      <c r="BZ206" s="37" t="str"/>
      <c r="CA206" s="37" t="str"/>
      <c r="CB206" s="37" t="str"/>
      <c r="CC206" s="37" t="str"/>
      <c r="CD206" s="37" t="str"/>
      <c r="CE206" s="37" t="str"/>
      <c r="CF206" s="37" t="str"/>
      <c r="CG206" s="37" t="str"/>
      <c r="CH206" s="37" t="str"/>
      <c r="CI206" s="37" t="str"/>
      <c r="CJ206" s="37" t="str"/>
      <c r="CK206" s="37" t="str"/>
      <c r="CL206" s="37" t="str"/>
      <c r="CM206" s="37" t="str"/>
      <c r="CN206" s="37" t="str"/>
      <c r="CO206" s="37" t="str"/>
      <c r="CP206" s="37" t="str"/>
      <c r="CQ206" s="37" t="str"/>
      <c r="CR206" s="37" t="str"/>
      <c r="CS206" s="37" t="str"/>
      <c r="CT206" s="37" t="str"/>
      <c r="CU206" s="37" t="str"/>
      <c r="CV206" s="37" t="str"/>
      <c r="CW206" s="37" t="str"/>
      <c r="CX206" s="37" t="str"/>
      <c r="CY206" s="37" t="str"/>
      <c r="CZ206" s="37" t="str"/>
      <c r="DA206" s="37" t="str"/>
      <c r="DB206" s="37" t="str"/>
      <c r="DC206" s="37" t="str"/>
      <c r="DD206" s="37" t="str"/>
      <c r="DE206" s="37" t="str"/>
      <c r="DF206" s="37" t="str"/>
      <c r="DG206" s="37" t="str"/>
      <c r="DH206" s="37" t="str"/>
      <c r="DI206" s="37" t="str"/>
      <c r="DJ206" s="37" t="str"/>
      <c r="DK206" s="37" t="str"/>
      <c r="DL206" s="37" t="str"/>
      <c r="DM206" s="37" t="str"/>
      <c r="DN206" s="37" t="str"/>
      <c r="DO206" s="37" t="str"/>
      <c r="DP206" s="37" t="str"/>
      <c r="DQ206" s="37" t="str"/>
      <c r="DR206" s="37" t="str"/>
      <c r="DS206" s="37" t="str"/>
      <c r="DT206" s="37" t="str"/>
      <c r="DU206" s="37" t="str"/>
      <c r="DV206" s="37" t="str"/>
      <c r="DW206" s="37" t="str"/>
      <c r="DX206" s="37" t="str"/>
      <c r="DY206" s="37" t="str"/>
      <c r="DZ206" s="37" t="str"/>
      <c r="EA206" s="37" t="str"/>
      <c r="EB206" s="37" t="str"/>
      <c r="EC206" s="37" t="str"/>
      <c r="ED206" s="37" t="str"/>
      <c r="EE206" s="37" t="str"/>
      <c r="EF206" s="37" t="str"/>
      <c r="EG206" s="37" t="str"/>
      <c r="EH206" s="37" t="str"/>
      <c r="EI206" s="37" t="str"/>
      <c r="EJ206" s="37" t="str"/>
      <c r="EK206" s="37" t="str"/>
      <c r="EL206" s="37" t="str"/>
      <c r="EM206" s="37" t="str"/>
    </row>
    <row r="207">
      <c r="B207" s="37" t="str"/>
      <c r="C207" s="37" t="str"/>
      <c r="D207" s="37" t="str"/>
      <c r="E207" s="37" t="str"/>
      <c r="F207" s="37" t="str"/>
      <c r="G207" s="37" t="str"/>
      <c r="H207" s="37" t="str"/>
      <c r="I207" s="37" t="str"/>
      <c r="J207" s="37" t="str"/>
      <c r="K207" s="37" t="str"/>
      <c r="L207" s="37" t="str"/>
      <c r="M207" s="37" t="str"/>
      <c r="N207" s="37" t="str"/>
      <c r="O207" s="37" t="str"/>
      <c r="P207" s="37" t="str"/>
      <c r="Q207" s="37" t="str"/>
      <c r="R207" s="37" t="str"/>
      <c r="S207" s="37" t="str"/>
      <c r="T207" s="37" t="str"/>
      <c r="U207" s="37" t="str"/>
      <c r="V207" s="37" t="str"/>
      <c r="W207" s="37" t="str"/>
      <c r="X207" s="37" t="str"/>
      <c r="Y207" s="37" t="str"/>
      <c r="Z207" s="37" t="str"/>
      <c r="AA207" s="37" t="str"/>
      <c r="AB207" s="37" t="str"/>
      <c r="AC207" s="37" t="str"/>
      <c r="AD207" s="37" t="str"/>
      <c r="AE207" s="37" t="str"/>
      <c r="AF207" s="37" t="str"/>
      <c r="AG207" s="37" t="str"/>
      <c r="AH207" s="37" t="str"/>
      <c r="AI207" s="37" t="str"/>
      <c r="AJ207" s="37" t="str"/>
      <c r="AK207" s="37" t="str"/>
      <c r="AL207" s="37" t="str"/>
      <c r="AM207" s="37" t="str"/>
      <c r="AN207" s="37" t="str"/>
      <c r="AO207" s="37" t="str"/>
      <c r="AP207" s="37" t="str"/>
      <c r="AQ207" s="37" t="str"/>
      <c r="AR207" s="37" t="str"/>
      <c r="AS207" s="37" t="str"/>
      <c r="AT207" s="37" t="str"/>
      <c r="AU207" s="37" t="str"/>
      <c r="AV207" s="37" t="str"/>
      <c r="AW207" s="37" t="str"/>
      <c r="AX207" s="37" t="str"/>
      <c r="AY207" s="37" t="str"/>
      <c r="AZ207" s="37" t="str"/>
      <c r="BA207" s="37" t="str"/>
      <c r="BB207" s="37" t="str"/>
      <c r="BC207" s="37" t="str"/>
      <c r="BD207" s="37" t="str"/>
      <c r="BE207" s="37" t="str"/>
      <c r="BF207" s="37" t="str"/>
      <c r="BG207" s="37" t="str"/>
      <c r="BH207" s="37" t="str"/>
      <c r="BI207" s="37" t="str"/>
      <c r="BJ207" s="37" t="str"/>
      <c r="BK207" s="37" t="str"/>
      <c r="BL207" s="37" t="str"/>
      <c r="BM207" s="37" t="str"/>
      <c r="BN207" s="37" t="str"/>
      <c r="BO207" s="37" t="str"/>
      <c r="BP207" s="37" t="str"/>
      <c r="BQ207" s="37" t="str"/>
      <c r="BR207" s="37" t="str"/>
      <c r="BS207" s="37" t="str"/>
      <c r="BT207" s="37" t="str"/>
      <c r="BU207" s="37" t="str"/>
      <c r="BV207" s="37" t="str"/>
      <c r="BW207" s="37" t="str"/>
      <c r="BX207" s="37" t="str"/>
      <c r="BY207" s="37" t="str"/>
      <c r="BZ207" s="37" t="str"/>
      <c r="CA207" s="37" t="str"/>
      <c r="CB207" s="37" t="str"/>
      <c r="CC207" s="37" t="str"/>
      <c r="CD207" s="37" t="str"/>
      <c r="CE207" s="37" t="str"/>
      <c r="CF207" s="37" t="str"/>
      <c r="CG207" s="37" t="str"/>
      <c r="CH207" s="37" t="str"/>
      <c r="CI207" s="37" t="str"/>
      <c r="CJ207" s="37" t="str"/>
      <c r="CK207" s="37" t="str"/>
      <c r="CL207" s="37" t="str"/>
      <c r="CM207" s="37" t="str"/>
      <c r="CN207" s="37" t="str"/>
      <c r="CO207" s="37" t="str"/>
      <c r="CP207" s="37" t="str"/>
      <c r="CQ207" s="37" t="str"/>
      <c r="CR207" s="37" t="str"/>
      <c r="CS207" s="37" t="str"/>
      <c r="CT207" s="37" t="str"/>
      <c r="CU207" s="37" t="str"/>
      <c r="CV207" s="37" t="str"/>
      <c r="CW207" s="37" t="str"/>
      <c r="CX207" s="37" t="str"/>
      <c r="CY207" s="37" t="str"/>
      <c r="CZ207" s="37" t="str"/>
      <c r="DA207" s="37" t="str"/>
      <c r="DB207" s="37" t="str"/>
      <c r="DC207" s="37" t="str"/>
      <c r="DD207" s="37" t="str"/>
      <c r="DE207" s="37" t="str"/>
      <c r="DF207" s="37" t="str"/>
      <c r="DG207" s="37" t="str"/>
      <c r="DH207" s="37" t="str"/>
      <c r="DI207" s="37" t="str"/>
      <c r="DJ207" s="37" t="str"/>
      <c r="DK207" s="37" t="str"/>
      <c r="DL207" s="37" t="str"/>
      <c r="DM207" s="37" t="str"/>
      <c r="DN207" s="37" t="str"/>
      <c r="DO207" s="37" t="str"/>
      <c r="DP207" s="37" t="str"/>
      <c r="DQ207" s="37" t="str"/>
      <c r="DR207" s="37" t="str"/>
      <c r="DS207" s="37" t="str"/>
      <c r="DT207" s="37" t="str"/>
      <c r="DU207" s="37" t="str"/>
      <c r="DV207" s="37" t="str"/>
      <c r="DW207" s="37" t="str"/>
      <c r="DX207" s="37" t="str"/>
      <c r="DY207" s="37" t="str"/>
      <c r="DZ207" s="37" t="str"/>
      <c r="EA207" s="37" t="str"/>
      <c r="EB207" s="37" t="str"/>
      <c r="EC207" s="37" t="str"/>
      <c r="ED207" s="37" t="str"/>
      <c r="EE207" s="37" t="str"/>
      <c r="EF207" s="37" t="str"/>
      <c r="EG207" s="37" t="str"/>
      <c r="EH207" s="37" t="str"/>
      <c r="EI207" s="37" t="str"/>
      <c r="EJ207" s="37" t="str"/>
      <c r="EK207" s="37" t="str"/>
      <c r="EL207" s="37" t="str"/>
      <c r="EM207" s="37" t="str"/>
    </row>
    <row r="208">
      <c r="B208" s="37" t="str"/>
      <c r="C208" s="37" t="str"/>
      <c r="D208" s="37" t="str"/>
      <c r="E208" s="37" t="str"/>
      <c r="F208" s="37" t="str"/>
      <c r="G208" s="37" t="str"/>
      <c r="H208" s="37" t="str"/>
      <c r="I208" s="37" t="str"/>
      <c r="J208" s="37" t="str"/>
      <c r="K208" s="37" t="str"/>
      <c r="L208" s="37" t="str"/>
      <c r="M208" s="37" t="str"/>
      <c r="N208" s="37" t="str"/>
      <c r="O208" s="37" t="str"/>
      <c r="P208" s="37" t="str"/>
      <c r="Q208" s="37" t="str"/>
      <c r="R208" s="37" t="str"/>
      <c r="S208" s="37" t="str"/>
      <c r="T208" s="37" t="str"/>
      <c r="U208" s="37" t="str"/>
      <c r="V208" s="37" t="str"/>
      <c r="W208" s="37" t="str"/>
      <c r="X208" s="37" t="str"/>
      <c r="Y208" s="37" t="str"/>
      <c r="Z208" s="37" t="str"/>
      <c r="AA208" s="37" t="str"/>
      <c r="AB208" s="37" t="str"/>
      <c r="AC208" s="37" t="str"/>
      <c r="AD208" s="37" t="str"/>
      <c r="AE208" s="37" t="str"/>
      <c r="AF208" s="37" t="str"/>
      <c r="AG208" s="37" t="str"/>
      <c r="AH208" s="37" t="str"/>
      <c r="AI208" s="37" t="str"/>
      <c r="AJ208" s="37" t="str"/>
      <c r="AK208" s="37" t="str"/>
      <c r="AL208" s="37" t="str"/>
      <c r="AM208" s="37" t="str"/>
      <c r="AN208" s="37" t="str"/>
      <c r="AO208" s="37" t="str"/>
      <c r="AP208" s="37" t="str"/>
      <c r="AQ208" s="37" t="str"/>
      <c r="AR208" s="37" t="str"/>
      <c r="AS208" s="37" t="str"/>
      <c r="AT208" s="37" t="str"/>
      <c r="AU208" s="37" t="str"/>
      <c r="AV208" s="37" t="str"/>
      <c r="AW208" s="37" t="str"/>
      <c r="AX208" s="37" t="str"/>
      <c r="AY208" s="37" t="str"/>
      <c r="AZ208" s="37" t="str"/>
      <c r="BA208" s="37" t="str"/>
      <c r="BB208" s="37" t="str"/>
      <c r="BC208" s="37" t="str"/>
      <c r="BD208" s="37" t="str"/>
      <c r="BE208" s="37" t="str"/>
      <c r="BF208" s="37" t="str"/>
      <c r="BG208" s="37" t="str"/>
      <c r="BH208" s="37" t="str"/>
      <c r="BI208" s="37" t="str"/>
      <c r="BJ208" s="37" t="str"/>
      <c r="BK208" s="37" t="str"/>
      <c r="BL208" s="37" t="str"/>
      <c r="BM208" s="37" t="str"/>
      <c r="BN208" s="37" t="str"/>
      <c r="BO208" s="37" t="str"/>
      <c r="BP208" s="37" t="str"/>
      <c r="BQ208" s="37" t="str"/>
      <c r="BR208" s="37" t="str"/>
      <c r="BS208" s="37" t="str"/>
      <c r="BT208" s="37" t="str"/>
      <c r="BU208" s="37" t="str"/>
      <c r="BV208" s="37" t="str"/>
      <c r="BW208" s="37" t="str"/>
      <c r="BX208" s="37" t="str"/>
      <c r="BY208" s="37" t="str"/>
      <c r="BZ208" s="37" t="str"/>
      <c r="CA208" s="37" t="str"/>
      <c r="CB208" s="37" t="str"/>
      <c r="CC208" s="37" t="str"/>
      <c r="CD208" s="37" t="str"/>
      <c r="CE208" s="37" t="str"/>
      <c r="CF208" s="37" t="str"/>
      <c r="CG208" s="37" t="str"/>
      <c r="CH208" s="37" t="str"/>
      <c r="CI208" s="37" t="str"/>
      <c r="CJ208" s="37" t="str"/>
      <c r="CK208" s="37" t="str"/>
      <c r="CL208" s="37" t="str"/>
      <c r="CM208" s="37" t="str"/>
      <c r="CN208" s="37" t="str"/>
      <c r="CO208" s="37" t="str"/>
      <c r="CP208" s="37" t="str"/>
      <c r="CQ208" s="37" t="str"/>
      <c r="CR208" s="37" t="str"/>
      <c r="CS208" s="37" t="str"/>
      <c r="CT208" s="37" t="str"/>
      <c r="CU208" s="37" t="str"/>
      <c r="CV208" s="37" t="str"/>
      <c r="CW208" s="37" t="str"/>
      <c r="CX208" s="37" t="str"/>
      <c r="CY208" s="37" t="str"/>
      <c r="CZ208" s="37" t="str"/>
      <c r="DA208" s="37" t="str"/>
      <c r="DB208" s="37" t="str"/>
      <c r="DC208" s="37" t="str"/>
      <c r="DD208" s="37" t="str"/>
      <c r="DE208" s="37" t="str"/>
      <c r="DF208" s="37" t="str"/>
      <c r="DG208" s="37" t="str"/>
      <c r="DH208" s="37" t="str"/>
      <c r="DI208" s="37" t="str"/>
      <c r="DJ208" s="37" t="str"/>
      <c r="DK208" s="37" t="str"/>
      <c r="DL208" s="37" t="str"/>
      <c r="DM208" s="37" t="str"/>
      <c r="DN208" s="37" t="str"/>
      <c r="DO208" s="37" t="str"/>
      <c r="DP208" s="37" t="str"/>
      <c r="DQ208" s="37" t="str"/>
      <c r="DR208" s="37" t="str"/>
      <c r="DS208" s="37" t="str"/>
      <c r="DT208" s="37" t="str"/>
      <c r="DU208" s="37" t="str"/>
      <c r="DV208" s="37" t="str"/>
      <c r="DW208" s="37" t="str"/>
      <c r="DX208" s="37" t="str"/>
      <c r="DY208" s="37" t="str"/>
      <c r="DZ208" s="37" t="str"/>
      <c r="EA208" s="37" t="str"/>
      <c r="EB208" s="37" t="str"/>
      <c r="EC208" s="37" t="str"/>
      <c r="ED208" s="37" t="str"/>
      <c r="EE208" s="37" t="str"/>
      <c r="EF208" s="37" t="str"/>
      <c r="EG208" s="37" t="str"/>
      <c r="EH208" s="37" t="str"/>
      <c r="EI208" s="37" t="str"/>
      <c r="EJ208" s="37" t="str"/>
      <c r="EK208" s="37" t="str"/>
      <c r="EL208" s="37" t="str"/>
      <c r="EM208" s="37" t="str"/>
    </row>
    <row r="209">
      <c r="B209" s="37" t="str"/>
      <c r="C209" s="37" t="str"/>
      <c r="D209" s="37" t="str"/>
      <c r="E209" s="37" t="str"/>
      <c r="F209" s="37" t="str"/>
      <c r="G209" s="37" t="str"/>
      <c r="H209" s="37" t="str"/>
      <c r="I209" s="37" t="str"/>
      <c r="J209" s="37" t="str"/>
      <c r="K209" s="37" t="str"/>
      <c r="L209" s="37" t="str"/>
      <c r="M209" s="37" t="str"/>
      <c r="N209" s="37" t="str"/>
      <c r="O209" s="37" t="str"/>
      <c r="P209" s="37" t="str"/>
      <c r="Q209" s="37" t="str"/>
      <c r="R209" s="37" t="str"/>
      <c r="S209" s="37" t="str"/>
      <c r="T209" s="37" t="str"/>
      <c r="U209" s="37" t="str"/>
      <c r="V209" s="37" t="str"/>
      <c r="W209" s="37" t="str"/>
      <c r="X209" s="37" t="str"/>
      <c r="Y209" s="37" t="str"/>
      <c r="Z209" s="37" t="str"/>
      <c r="AA209" s="37" t="str"/>
      <c r="AB209" s="37" t="str"/>
      <c r="AC209" s="37" t="str"/>
      <c r="AD209" s="37" t="str"/>
      <c r="AE209" s="37" t="str"/>
      <c r="AF209" s="37" t="str"/>
      <c r="AG209" s="37" t="str"/>
      <c r="AH209" s="37" t="str"/>
      <c r="AI209" s="37" t="str"/>
      <c r="AJ209" s="37" t="str"/>
      <c r="AK209" s="37" t="str"/>
      <c r="AL209" s="37" t="str"/>
      <c r="AM209" s="37" t="str"/>
      <c r="AN209" s="37" t="str"/>
      <c r="AO209" s="37" t="str"/>
      <c r="AP209" s="37" t="str"/>
      <c r="AQ209" s="37" t="str"/>
      <c r="AR209" s="37" t="str"/>
      <c r="AS209" s="37" t="str"/>
      <c r="AT209" s="37" t="str"/>
      <c r="AU209" s="37" t="str"/>
      <c r="AV209" s="37" t="str"/>
      <c r="AW209" s="37" t="str"/>
      <c r="AX209" s="37" t="str"/>
      <c r="AY209" s="37" t="str"/>
      <c r="AZ209" s="37" t="str"/>
      <c r="BA209" s="37" t="str"/>
      <c r="BB209" s="37" t="str"/>
      <c r="BC209" s="37" t="str"/>
      <c r="BD209" s="37" t="str"/>
      <c r="BE209" s="37" t="str"/>
      <c r="BF209" s="37" t="str"/>
      <c r="BG209" s="37" t="str"/>
      <c r="BH209" s="37" t="str"/>
      <c r="BI209" s="37" t="str"/>
      <c r="BJ209" s="37" t="str"/>
      <c r="BK209" s="37" t="str"/>
      <c r="BL209" s="37" t="str"/>
      <c r="BM209" s="37" t="str"/>
      <c r="BN209" s="37" t="str"/>
      <c r="BO209" s="37" t="str"/>
      <c r="BP209" s="37" t="str"/>
      <c r="BQ209" s="37" t="str"/>
      <c r="BR209" s="37" t="str"/>
      <c r="BS209" s="37" t="str"/>
      <c r="BT209" s="37" t="str"/>
      <c r="BU209" s="37" t="str"/>
      <c r="BV209" s="37" t="str"/>
      <c r="BW209" s="37" t="str"/>
      <c r="BX209" s="37" t="str"/>
      <c r="BY209" s="37" t="str"/>
      <c r="BZ209" s="37" t="str"/>
      <c r="CA209" s="37" t="str"/>
      <c r="CB209" s="37" t="str"/>
      <c r="CC209" s="37" t="str"/>
      <c r="CD209" s="37" t="str"/>
      <c r="CE209" s="37" t="str"/>
      <c r="CF209" s="37" t="str"/>
      <c r="CG209" s="37" t="str"/>
      <c r="CH209" s="37" t="str"/>
      <c r="CI209" s="37" t="str"/>
      <c r="CJ209" s="37" t="str"/>
      <c r="CK209" s="37" t="str"/>
      <c r="CL209" s="37" t="str"/>
      <c r="CM209" s="37" t="str"/>
      <c r="CN209" s="37" t="str"/>
      <c r="CO209" s="37" t="str"/>
      <c r="CP209" s="37" t="str"/>
      <c r="CQ209" s="37" t="str"/>
      <c r="CR209" s="37" t="str"/>
      <c r="CS209" s="37" t="str"/>
      <c r="CT209" s="37" t="str"/>
      <c r="CU209" s="37" t="str"/>
      <c r="CV209" s="37" t="str"/>
      <c r="CW209" s="37" t="str"/>
      <c r="CX209" s="37" t="str"/>
      <c r="CY209" s="37" t="str"/>
      <c r="CZ209" s="37" t="str"/>
      <c r="DA209" s="37" t="str"/>
      <c r="DB209" s="37" t="str"/>
      <c r="DC209" s="37" t="str"/>
      <c r="DD209" s="37" t="str"/>
      <c r="DE209" s="37" t="str"/>
      <c r="DF209" s="37" t="str"/>
      <c r="DG209" s="37" t="str"/>
      <c r="DH209" s="37" t="str"/>
      <c r="DI209" s="37" t="str"/>
      <c r="DJ209" s="37" t="str"/>
      <c r="DK209" s="37" t="str"/>
      <c r="DL209" s="37" t="str"/>
      <c r="DM209" s="37" t="str"/>
      <c r="DN209" s="37" t="str"/>
      <c r="DO209" s="37" t="str"/>
      <c r="DP209" s="37" t="str"/>
      <c r="DQ209" s="37" t="str"/>
      <c r="DR209" s="37" t="str"/>
      <c r="DS209" s="37" t="str"/>
      <c r="DT209" s="37" t="str"/>
      <c r="DU209" s="37" t="str"/>
      <c r="DV209" s="37" t="str"/>
      <c r="DW209" s="37" t="str"/>
      <c r="DX209" s="37" t="str"/>
      <c r="DY209" s="37" t="str"/>
      <c r="DZ209" s="37" t="str"/>
      <c r="EA209" s="37" t="str"/>
      <c r="EB209" s="37" t="str"/>
      <c r="EC209" s="37" t="str"/>
      <c r="ED209" s="37" t="str"/>
      <c r="EE209" s="37" t="str"/>
      <c r="EF209" s="37" t="str"/>
      <c r="EG209" s="37" t="str"/>
      <c r="EH209" s="37" t="str"/>
      <c r="EI209" s="37" t="str"/>
      <c r="EJ209" s="37" t="str"/>
      <c r="EK209" s="37" t="str"/>
      <c r="EL209" s="37" t="str"/>
      <c r="EM209" s="37" t="str"/>
    </row>
    <row r="210">
      <c r="B210" s="37" t="str"/>
      <c r="C210" s="37" t="str"/>
      <c r="D210" s="37" t="str"/>
      <c r="E210" s="37" t="str"/>
      <c r="F210" s="37" t="str"/>
      <c r="G210" s="37" t="str"/>
      <c r="H210" s="37" t="str"/>
      <c r="I210" s="37" t="str"/>
      <c r="J210" s="37" t="str"/>
      <c r="K210" s="37" t="str"/>
      <c r="L210" s="37" t="str"/>
      <c r="M210" s="37" t="str"/>
      <c r="N210" s="37" t="str"/>
      <c r="O210" s="37" t="str"/>
      <c r="P210" s="37" t="str"/>
      <c r="Q210" s="37" t="str"/>
      <c r="R210" s="37" t="str"/>
      <c r="S210" s="37" t="str"/>
      <c r="T210" s="37" t="str"/>
      <c r="U210" s="37" t="str"/>
      <c r="V210" s="37" t="str"/>
      <c r="W210" s="37" t="str"/>
      <c r="X210" s="37" t="str"/>
      <c r="Y210" s="37" t="str"/>
      <c r="Z210" s="37" t="str"/>
      <c r="AA210" s="37" t="str"/>
      <c r="AB210" s="37" t="str"/>
      <c r="AC210" s="37" t="str"/>
      <c r="AD210" s="37" t="str"/>
      <c r="AE210" s="37" t="str"/>
      <c r="AF210" s="37" t="str"/>
      <c r="AG210" s="37" t="str"/>
      <c r="AH210" s="37" t="str"/>
      <c r="AI210" s="37" t="str"/>
      <c r="AJ210" s="37" t="str"/>
      <c r="AK210" s="37" t="str"/>
      <c r="AL210" s="37" t="str"/>
      <c r="AM210" s="37" t="str"/>
      <c r="AN210" s="37" t="str"/>
      <c r="AO210" s="37" t="str"/>
      <c r="AP210" s="37" t="str"/>
      <c r="AQ210" s="37" t="str"/>
      <c r="AR210" s="37" t="str"/>
      <c r="AS210" s="37" t="str"/>
      <c r="AT210" s="37" t="str"/>
      <c r="AU210" s="37" t="str"/>
      <c r="AV210" s="37" t="str"/>
      <c r="AW210" s="37" t="str"/>
      <c r="AX210" s="37" t="str"/>
      <c r="AY210" s="37" t="str"/>
      <c r="AZ210" s="37" t="str"/>
      <c r="BA210" s="37" t="str"/>
      <c r="BB210" s="37" t="str"/>
      <c r="BC210" s="37" t="str"/>
      <c r="BD210" s="37" t="str"/>
      <c r="BE210" s="37" t="str"/>
      <c r="BF210" s="37" t="str"/>
      <c r="BG210" s="37" t="str"/>
      <c r="BH210" s="37" t="str"/>
      <c r="BI210" s="37" t="str"/>
      <c r="BJ210" s="37" t="str"/>
      <c r="BK210" s="37" t="str"/>
      <c r="BL210" s="37" t="str"/>
      <c r="BM210" s="37" t="str"/>
      <c r="BN210" s="37" t="str"/>
      <c r="BO210" s="37" t="str"/>
      <c r="BP210" s="37" t="str"/>
      <c r="BQ210" s="37" t="str"/>
      <c r="BR210" s="37" t="str"/>
      <c r="BS210" s="37" t="str"/>
      <c r="BT210" s="37" t="str"/>
      <c r="BU210" s="37" t="str"/>
      <c r="BV210" s="37" t="str"/>
      <c r="BW210" s="37" t="str"/>
      <c r="BX210" s="37" t="str"/>
      <c r="BY210" s="37" t="str"/>
      <c r="BZ210" s="37" t="str"/>
      <c r="CA210" s="37" t="str"/>
      <c r="CB210" s="37" t="str"/>
      <c r="CC210" s="37" t="str"/>
      <c r="CD210" s="37" t="str"/>
      <c r="CE210" s="37" t="str"/>
      <c r="CF210" s="37" t="str"/>
      <c r="CG210" s="37" t="str"/>
      <c r="CH210" s="37" t="str"/>
      <c r="CI210" s="37" t="str"/>
      <c r="CJ210" s="37" t="str"/>
      <c r="CK210" s="37" t="str"/>
      <c r="CL210" s="37" t="str"/>
      <c r="CM210" s="37" t="str"/>
      <c r="CN210" s="37" t="str"/>
      <c r="CO210" s="37" t="str"/>
      <c r="CP210" s="37" t="str"/>
      <c r="CQ210" s="37" t="str"/>
      <c r="CR210" s="37" t="str"/>
      <c r="CS210" s="37" t="str"/>
      <c r="CT210" s="37" t="str"/>
      <c r="CU210" s="37" t="str"/>
      <c r="CV210" s="37" t="str"/>
      <c r="CW210" s="37" t="str"/>
      <c r="CX210" s="37" t="str"/>
      <c r="CY210" s="37" t="str"/>
      <c r="CZ210" s="37" t="str"/>
      <c r="DA210" s="37" t="str"/>
      <c r="DB210" s="37" t="str"/>
      <c r="DC210" s="37" t="str"/>
      <c r="DD210" s="37" t="str"/>
      <c r="DE210" s="37" t="str"/>
      <c r="DF210" s="37" t="str"/>
      <c r="DG210" s="37" t="str"/>
      <c r="DH210" s="37" t="str"/>
      <c r="DI210" s="37" t="str"/>
      <c r="DJ210" s="37" t="str"/>
      <c r="DK210" s="37" t="str"/>
      <c r="DL210" s="37" t="str"/>
      <c r="DM210" s="37" t="str"/>
      <c r="DN210" s="37" t="str"/>
      <c r="DO210" s="37" t="str"/>
      <c r="DP210" s="37" t="str"/>
      <c r="DQ210" s="37" t="str"/>
      <c r="DR210" s="37" t="str"/>
      <c r="DS210" s="37" t="str"/>
      <c r="DT210" s="37" t="str"/>
      <c r="DU210" s="37" t="str"/>
      <c r="DV210" s="37" t="str"/>
      <c r="DW210" s="37" t="str"/>
      <c r="DX210" s="37" t="str"/>
      <c r="DY210" s="37" t="str"/>
      <c r="DZ210" s="37" t="str"/>
      <c r="EA210" s="37" t="str"/>
      <c r="EB210" s="37" t="str"/>
      <c r="EC210" s="37" t="str"/>
      <c r="ED210" s="37" t="str"/>
      <c r="EE210" s="37" t="str"/>
      <c r="EF210" s="37" t="str"/>
      <c r="EG210" s="37" t="str"/>
      <c r="EH210" s="37" t="str"/>
      <c r="EI210" s="37" t="str"/>
      <c r="EJ210" s="37" t="str"/>
      <c r="EK210" s="37" t="str"/>
      <c r="EL210" s="37" t="str"/>
      <c r="EM210" s="37" t="str"/>
    </row>
    <row r="211">
      <c r="B211" s="37" t="str"/>
      <c r="C211" s="37" t="str"/>
      <c r="D211" s="37" t="str"/>
      <c r="E211" s="37" t="str"/>
      <c r="F211" s="37" t="str"/>
      <c r="G211" s="37" t="str"/>
      <c r="H211" s="37" t="str"/>
      <c r="I211" s="37" t="str"/>
      <c r="J211" s="37" t="str"/>
      <c r="K211" s="37" t="str"/>
      <c r="L211" s="37" t="str"/>
      <c r="M211" s="37" t="str"/>
      <c r="N211" s="37" t="str"/>
      <c r="O211" s="37" t="str"/>
      <c r="P211" s="37" t="str"/>
      <c r="Q211" s="37" t="str"/>
      <c r="R211" s="37" t="str"/>
      <c r="S211" s="37" t="str"/>
      <c r="T211" s="37" t="str"/>
      <c r="U211" s="37" t="str"/>
      <c r="V211" s="37" t="str"/>
      <c r="W211" s="37" t="str"/>
      <c r="X211" s="37" t="str"/>
      <c r="Y211" s="37" t="str"/>
      <c r="Z211" s="37" t="str"/>
      <c r="AA211" s="37" t="str"/>
      <c r="AB211" s="37" t="str"/>
      <c r="AC211" s="37" t="str"/>
      <c r="AD211" s="37" t="str"/>
      <c r="AE211" s="37" t="str"/>
      <c r="AF211" s="37" t="str"/>
      <c r="AG211" s="37" t="str"/>
      <c r="AH211" s="37" t="str"/>
      <c r="AI211" s="37" t="str"/>
      <c r="AJ211" s="37" t="str"/>
      <c r="AK211" s="37" t="str"/>
      <c r="AL211" s="37" t="str"/>
      <c r="AM211" s="37" t="str"/>
      <c r="AN211" s="37" t="str"/>
      <c r="AO211" s="37" t="str"/>
      <c r="AP211" s="37" t="str"/>
      <c r="AQ211" s="37" t="str"/>
      <c r="AR211" s="37" t="str"/>
      <c r="AS211" s="37" t="str"/>
      <c r="AT211" s="37" t="str"/>
      <c r="AU211" s="37" t="str"/>
      <c r="AV211" s="37" t="str"/>
      <c r="AW211" s="37" t="str"/>
      <c r="AX211" s="37" t="str"/>
      <c r="AY211" s="37" t="str"/>
      <c r="AZ211" s="37" t="str"/>
      <c r="BA211" s="37" t="str"/>
      <c r="BB211" s="37" t="str"/>
      <c r="BC211" s="37" t="str"/>
      <c r="BD211" s="37" t="str"/>
      <c r="BE211" s="37" t="str"/>
      <c r="BF211" s="37" t="str"/>
      <c r="BG211" s="37" t="str"/>
      <c r="BH211" s="37" t="str"/>
      <c r="BI211" s="37" t="str"/>
      <c r="BJ211" s="37" t="str"/>
      <c r="BK211" s="37" t="str"/>
      <c r="BL211" s="37" t="str"/>
      <c r="BM211" s="37" t="str"/>
      <c r="BN211" s="37" t="str"/>
      <c r="BO211" s="37" t="str"/>
      <c r="BP211" s="37" t="str"/>
      <c r="BQ211" s="37" t="str"/>
      <c r="BR211" s="37" t="str"/>
      <c r="BS211" s="37" t="str"/>
      <c r="BT211" s="37" t="str"/>
      <c r="BU211" s="37" t="str"/>
      <c r="BV211" s="37" t="str"/>
      <c r="BW211" s="37" t="str"/>
      <c r="BX211" s="37" t="str"/>
      <c r="BY211" s="37" t="str"/>
      <c r="BZ211" s="37" t="str"/>
      <c r="CA211" s="37" t="str"/>
      <c r="CB211" s="37" t="str"/>
      <c r="CC211" s="37" t="str"/>
      <c r="CD211" s="37" t="str"/>
      <c r="CE211" s="37" t="str"/>
      <c r="CF211" s="37" t="str"/>
      <c r="CG211" s="37" t="str"/>
      <c r="CH211" s="37" t="str"/>
      <c r="CI211" s="37" t="str"/>
      <c r="CJ211" s="37" t="str"/>
      <c r="CK211" s="37" t="str"/>
      <c r="CL211" s="37" t="str"/>
      <c r="CM211" s="37" t="str"/>
      <c r="CN211" s="37" t="str"/>
      <c r="CO211" s="37" t="str"/>
      <c r="CP211" s="37" t="str"/>
      <c r="CQ211" s="37" t="str"/>
      <c r="CR211" s="37" t="str"/>
      <c r="CS211" s="37" t="str"/>
      <c r="CT211" s="37" t="str"/>
      <c r="CU211" s="37" t="str"/>
      <c r="CV211" s="37" t="str"/>
      <c r="CW211" s="37" t="str"/>
      <c r="CX211" s="37" t="str"/>
      <c r="CY211" s="37" t="str"/>
      <c r="CZ211" s="37" t="str"/>
      <c r="DA211" s="37" t="str"/>
      <c r="DB211" s="37" t="str"/>
      <c r="DC211" s="37" t="str"/>
      <c r="DD211" s="37" t="str"/>
      <c r="DE211" s="37" t="str"/>
      <c r="DF211" s="37" t="str"/>
      <c r="DG211" s="37" t="str"/>
      <c r="DH211" s="37" t="str"/>
      <c r="DI211" s="37" t="str"/>
      <c r="DJ211" s="37" t="str"/>
      <c r="DK211" s="37" t="str"/>
      <c r="DL211" s="37" t="str"/>
      <c r="DM211" s="37" t="str"/>
      <c r="DN211" s="37" t="str"/>
      <c r="DO211" s="37" t="str"/>
      <c r="DP211" s="37" t="str"/>
      <c r="DQ211" s="37" t="str"/>
      <c r="DR211" s="37" t="str"/>
      <c r="DS211" s="37" t="str"/>
      <c r="DT211" s="37" t="str"/>
      <c r="DU211" s="37" t="str"/>
      <c r="DV211" s="37" t="str"/>
      <c r="DW211" s="37" t="str"/>
      <c r="DX211" s="37" t="str"/>
      <c r="DY211" s="37" t="str"/>
      <c r="DZ211" s="37" t="str"/>
      <c r="EA211" s="37" t="str"/>
      <c r="EB211" s="37" t="str"/>
      <c r="EC211" s="37" t="str"/>
      <c r="ED211" s="37" t="str"/>
      <c r="EE211" s="37" t="str"/>
      <c r="EF211" s="37" t="str"/>
      <c r="EG211" s="37" t="str"/>
      <c r="EH211" s="37" t="str"/>
      <c r="EI211" s="37" t="str"/>
      <c r="EJ211" s="37" t="str"/>
      <c r="EK211" s="37" t="str"/>
      <c r="EL211" s="37" t="str"/>
      <c r="EM211" s="37" t="str"/>
    </row>
    <row r="212">
      <c r="B212" s="37" t="str"/>
      <c r="C212" s="37" t="str"/>
      <c r="D212" s="37" t="str"/>
      <c r="E212" s="37" t="str"/>
      <c r="F212" s="37" t="str"/>
      <c r="G212" s="37" t="str"/>
      <c r="H212" s="37" t="str"/>
      <c r="I212" s="37" t="str"/>
      <c r="J212" s="37" t="str"/>
      <c r="K212" s="37" t="str"/>
      <c r="L212" s="37" t="str"/>
      <c r="M212" s="37" t="str"/>
      <c r="N212" s="37" t="str"/>
      <c r="O212" s="37" t="str"/>
      <c r="P212" s="37" t="str"/>
      <c r="Q212" s="37" t="str"/>
      <c r="R212" s="37" t="str"/>
      <c r="S212" s="37" t="str"/>
      <c r="T212" s="37" t="str"/>
      <c r="U212" s="37" t="str"/>
      <c r="V212" s="37" t="str"/>
      <c r="W212" s="37" t="str"/>
      <c r="X212" s="37" t="str"/>
      <c r="Y212" s="37" t="str"/>
      <c r="Z212" s="37" t="str"/>
      <c r="AA212" s="37" t="str"/>
      <c r="AB212" s="37" t="str"/>
      <c r="AC212" s="37" t="str"/>
      <c r="AD212" s="37" t="str"/>
      <c r="AE212" s="37" t="str"/>
      <c r="AF212" s="37" t="str"/>
      <c r="AG212" s="37" t="str"/>
      <c r="AH212" s="37" t="str"/>
      <c r="AI212" s="37" t="str"/>
      <c r="AJ212" s="37" t="str"/>
      <c r="AK212" s="37" t="str"/>
      <c r="AL212" s="37" t="str"/>
      <c r="AM212" s="37" t="str"/>
      <c r="AN212" s="37" t="str"/>
      <c r="AO212" s="37" t="str"/>
      <c r="AP212" s="37" t="str"/>
      <c r="AQ212" s="37" t="str"/>
      <c r="AR212" s="37" t="str"/>
      <c r="AS212" s="37" t="str"/>
      <c r="AT212" s="37" t="str"/>
      <c r="AU212" s="37" t="str"/>
      <c r="AV212" s="37" t="str"/>
      <c r="AW212" s="37" t="str"/>
      <c r="AX212" s="37" t="str"/>
      <c r="AY212" s="37" t="str"/>
      <c r="AZ212" s="37" t="str"/>
      <c r="BA212" s="37" t="str"/>
      <c r="BB212" s="37" t="str"/>
      <c r="BC212" s="37" t="str"/>
      <c r="BD212" s="37" t="str"/>
      <c r="BE212" s="37" t="str"/>
      <c r="BF212" s="37" t="str"/>
      <c r="BG212" s="37" t="str"/>
      <c r="BH212" s="37" t="str"/>
      <c r="BI212" s="37" t="str"/>
      <c r="BJ212" s="37" t="str"/>
      <c r="BK212" s="37" t="str"/>
      <c r="BL212" s="37" t="str"/>
      <c r="BM212" s="37" t="str"/>
      <c r="BN212" s="37" t="str"/>
      <c r="BO212" s="37" t="str"/>
      <c r="BP212" s="37" t="str"/>
      <c r="BQ212" s="37" t="str"/>
      <c r="BR212" s="37" t="str"/>
      <c r="BS212" s="37" t="str"/>
      <c r="BT212" s="37" t="str"/>
      <c r="BU212" s="37" t="str"/>
      <c r="BV212" s="37" t="str"/>
      <c r="BW212" s="37" t="str"/>
      <c r="BX212" s="37" t="str"/>
      <c r="BY212" s="37" t="str"/>
      <c r="BZ212" s="37" t="str"/>
      <c r="CA212" s="37" t="str"/>
      <c r="CB212" s="37" t="str"/>
      <c r="CC212" s="37" t="str"/>
      <c r="CD212" s="37" t="str"/>
      <c r="CE212" s="37" t="str"/>
      <c r="CF212" s="37" t="str"/>
      <c r="CG212" s="37" t="str"/>
      <c r="CH212" s="37" t="str"/>
      <c r="CI212" s="37" t="str"/>
      <c r="CJ212" s="37" t="str"/>
      <c r="CK212" s="37" t="str"/>
      <c r="CL212" s="37" t="str"/>
      <c r="CM212" s="37" t="str"/>
      <c r="CN212" s="37" t="str"/>
      <c r="CO212" s="37" t="str"/>
      <c r="CP212" s="37" t="str"/>
      <c r="CQ212" s="37" t="str"/>
      <c r="CR212" s="37" t="str"/>
      <c r="CS212" s="37" t="str"/>
      <c r="CT212" s="37" t="str"/>
      <c r="CU212" s="37" t="str"/>
      <c r="CV212" s="37" t="str"/>
      <c r="CW212" s="37" t="str"/>
      <c r="CX212" s="37" t="str"/>
      <c r="CY212" s="37" t="str"/>
      <c r="CZ212" s="37" t="str"/>
      <c r="DA212" s="37" t="str"/>
      <c r="DB212" s="37" t="str"/>
      <c r="DC212" s="37" t="str"/>
      <c r="DD212" s="37" t="str"/>
      <c r="DE212" s="37" t="str"/>
      <c r="DF212" s="37" t="str"/>
      <c r="DG212" s="37" t="str"/>
      <c r="DH212" s="37" t="str"/>
      <c r="DI212" s="37" t="str"/>
      <c r="DJ212" s="37" t="str"/>
      <c r="DK212" s="37" t="str"/>
      <c r="DL212" s="37" t="str"/>
      <c r="DM212" s="37" t="str"/>
      <c r="DN212" s="37" t="str"/>
      <c r="DO212" s="37" t="str"/>
      <c r="DP212" s="37" t="str"/>
      <c r="DQ212" s="37" t="str"/>
      <c r="DR212" s="37" t="str"/>
      <c r="DS212" s="37" t="str"/>
      <c r="DT212" s="37" t="str"/>
      <c r="DU212" s="37" t="str"/>
      <c r="DV212" s="37" t="str"/>
      <c r="DW212" s="37" t="str"/>
      <c r="DX212" s="37" t="str"/>
      <c r="DY212" s="37" t="str"/>
      <c r="DZ212" s="37" t="str"/>
      <c r="EA212" s="37" t="str"/>
      <c r="EB212" s="37" t="str"/>
      <c r="EC212" s="37" t="str"/>
      <c r="ED212" s="37" t="str"/>
      <c r="EE212" s="37" t="str"/>
      <c r="EF212" s="37" t="str"/>
      <c r="EG212" s="37" t="str"/>
      <c r="EH212" s="37" t="str"/>
      <c r="EI212" s="37" t="str"/>
      <c r="EJ212" s="37" t="str"/>
      <c r="EK212" s="37" t="str"/>
      <c r="EL212" s="37" t="str"/>
      <c r="EM212" s="37" t="str"/>
    </row>
    <row r="213">
      <c r="B213" s="37" t="str"/>
      <c r="C213" s="37" t="str"/>
      <c r="D213" s="37" t="str"/>
      <c r="E213" s="37" t="str"/>
      <c r="F213" s="37" t="str"/>
      <c r="G213" s="37" t="str"/>
      <c r="H213" s="37" t="str"/>
      <c r="I213" s="37" t="str"/>
      <c r="J213" s="37" t="str"/>
      <c r="K213" s="37" t="str"/>
      <c r="L213" s="37" t="str"/>
      <c r="M213" s="37" t="str"/>
      <c r="N213" s="37" t="str"/>
      <c r="O213" s="37" t="str"/>
      <c r="P213" s="37" t="str"/>
      <c r="Q213" s="37" t="str"/>
      <c r="R213" s="37" t="str"/>
      <c r="S213" s="37" t="str"/>
      <c r="T213" s="37" t="str"/>
      <c r="U213" s="37" t="str"/>
      <c r="V213" s="37" t="str"/>
      <c r="W213" s="37" t="str"/>
      <c r="X213" s="37" t="str"/>
      <c r="Y213" s="37" t="str"/>
      <c r="Z213" s="37" t="str"/>
      <c r="AA213" s="37" t="str"/>
      <c r="AB213" s="37" t="str"/>
      <c r="AC213" s="37" t="str"/>
      <c r="AD213" s="37" t="str"/>
      <c r="AE213" s="37" t="str"/>
      <c r="AF213" s="37" t="str"/>
      <c r="AG213" s="37" t="str"/>
      <c r="AH213" s="37" t="str"/>
      <c r="AI213" s="37" t="str"/>
      <c r="AJ213" s="37" t="str"/>
      <c r="AK213" s="37" t="str"/>
      <c r="AL213" s="37" t="str"/>
      <c r="AM213" s="37" t="str"/>
      <c r="AN213" s="37" t="str"/>
      <c r="AO213" s="37" t="str"/>
      <c r="AP213" s="37" t="str"/>
      <c r="AQ213" s="37" t="str"/>
      <c r="AR213" s="37" t="str"/>
      <c r="AS213" s="37" t="str"/>
      <c r="AT213" s="37" t="str"/>
      <c r="AU213" s="37" t="str"/>
      <c r="AV213" s="37" t="str"/>
      <c r="AW213" s="37" t="str"/>
      <c r="AX213" s="37" t="str"/>
      <c r="AY213" s="37" t="str"/>
      <c r="AZ213" s="37" t="str"/>
      <c r="BA213" s="37" t="str"/>
      <c r="BB213" s="37" t="str"/>
      <c r="BC213" s="37" t="str"/>
      <c r="BD213" s="37" t="str"/>
      <c r="BE213" s="37" t="str"/>
      <c r="BF213" s="37" t="str"/>
      <c r="BG213" s="37" t="str"/>
      <c r="BH213" s="37" t="str"/>
      <c r="BI213" s="37" t="str"/>
      <c r="BJ213" s="37" t="str"/>
      <c r="BK213" s="37" t="str"/>
      <c r="BL213" s="37" t="str"/>
      <c r="BM213" s="37" t="str"/>
      <c r="BN213" s="37" t="str"/>
      <c r="BO213" s="37" t="str"/>
      <c r="BP213" s="37" t="str"/>
      <c r="BQ213" s="37" t="str"/>
      <c r="BR213" s="37" t="str"/>
      <c r="BS213" s="37" t="str"/>
      <c r="BT213" s="37" t="str"/>
      <c r="BU213" s="37" t="str"/>
      <c r="BV213" s="37" t="str"/>
      <c r="BW213" s="37" t="str"/>
      <c r="BX213" s="37" t="str"/>
      <c r="BY213" s="37" t="str"/>
      <c r="BZ213" s="37" t="str"/>
      <c r="CA213" s="37" t="str"/>
      <c r="CB213" s="37" t="str"/>
      <c r="CC213" s="37" t="str"/>
      <c r="CD213" s="37" t="str"/>
      <c r="CE213" s="37" t="str"/>
      <c r="CF213" s="37" t="str"/>
      <c r="CG213" s="37" t="str"/>
      <c r="CH213" s="37" t="str"/>
      <c r="CI213" s="37" t="str"/>
      <c r="CJ213" s="37" t="str"/>
      <c r="CK213" s="37" t="str"/>
      <c r="CL213" s="37" t="str"/>
      <c r="CM213" s="37" t="str"/>
      <c r="CN213" s="37" t="str"/>
      <c r="CO213" s="37" t="str"/>
      <c r="CP213" s="37" t="str"/>
      <c r="CQ213" s="37" t="str"/>
      <c r="CR213" s="37" t="str"/>
      <c r="CS213" s="37" t="str"/>
      <c r="CT213" s="37" t="str"/>
      <c r="CU213" s="37" t="str"/>
      <c r="CV213" s="37" t="str"/>
      <c r="CW213" s="37" t="str"/>
      <c r="CX213" s="37" t="str"/>
      <c r="CY213" s="37" t="str"/>
      <c r="CZ213" s="37" t="str"/>
      <c r="DA213" s="37" t="str"/>
      <c r="DB213" s="37" t="str"/>
      <c r="DC213" s="37" t="str"/>
      <c r="DD213" s="37" t="str"/>
      <c r="DE213" s="37" t="str"/>
      <c r="DF213" s="37" t="str"/>
      <c r="DG213" s="37" t="str"/>
      <c r="DH213" s="37" t="str"/>
      <c r="DI213" s="37" t="str"/>
      <c r="DJ213" s="37" t="str"/>
      <c r="DK213" s="37" t="str"/>
      <c r="DL213" s="37" t="str"/>
      <c r="DM213" s="37" t="str"/>
      <c r="DN213" s="37" t="str"/>
      <c r="DO213" s="37" t="str"/>
      <c r="DP213" s="37" t="str"/>
      <c r="DQ213" s="37" t="str"/>
      <c r="DR213" s="37" t="str"/>
      <c r="DS213" s="37" t="str"/>
      <c r="DT213" s="37" t="str"/>
      <c r="DU213" s="37" t="str"/>
      <c r="DV213" s="37" t="str"/>
      <c r="DW213" s="37" t="str"/>
      <c r="DX213" s="37" t="str"/>
      <c r="DY213" s="37" t="str"/>
      <c r="DZ213" s="37" t="str"/>
      <c r="EA213" s="37" t="str"/>
      <c r="EB213" s="37" t="str"/>
      <c r="EC213" s="37" t="str"/>
      <c r="ED213" s="37" t="str"/>
      <c r="EE213" s="37" t="str"/>
      <c r="EF213" s="37" t="str"/>
      <c r="EG213" s="37" t="str"/>
      <c r="EH213" s="37" t="str"/>
      <c r="EI213" s="37" t="str"/>
      <c r="EJ213" s="37" t="str"/>
      <c r="EK213" s="37" t="str"/>
      <c r="EL213" s="37" t="str"/>
      <c r="EM213" s="37" t="str"/>
    </row>
    <row r="214">
      <c r="B214" s="37" t="str"/>
      <c r="C214" s="37" t="str"/>
      <c r="D214" s="37" t="str"/>
      <c r="E214" s="37" t="str"/>
      <c r="F214" s="37" t="str"/>
      <c r="G214" s="37" t="str"/>
      <c r="H214" s="37" t="str"/>
      <c r="I214" s="37" t="str"/>
      <c r="J214" s="37" t="str"/>
      <c r="K214" s="37" t="str"/>
      <c r="L214" s="37" t="str"/>
      <c r="M214" s="37" t="str"/>
      <c r="N214" s="37" t="str"/>
      <c r="O214" s="37" t="str"/>
      <c r="P214" s="37" t="str"/>
      <c r="Q214" s="37" t="str"/>
      <c r="R214" s="37" t="str"/>
      <c r="S214" s="37" t="str"/>
      <c r="T214" s="37" t="str"/>
      <c r="U214" s="37" t="str"/>
      <c r="V214" s="37" t="str"/>
      <c r="W214" s="37" t="str"/>
      <c r="X214" s="37" t="str"/>
      <c r="Y214" s="37" t="str"/>
      <c r="Z214" s="37" t="str"/>
      <c r="AA214" s="37" t="str"/>
      <c r="AB214" s="37" t="str"/>
      <c r="AC214" s="37" t="str"/>
      <c r="AD214" s="37" t="str"/>
      <c r="AE214" s="37" t="str"/>
      <c r="AF214" s="37" t="str"/>
      <c r="AG214" s="37" t="str"/>
      <c r="AH214" s="37" t="str"/>
      <c r="AI214" s="37" t="str"/>
      <c r="AJ214" s="37" t="str"/>
      <c r="AK214" s="37" t="str"/>
      <c r="AL214" s="37" t="str"/>
      <c r="AM214" s="37" t="str"/>
      <c r="AN214" s="37" t="str"/>
      <c r="AO214" s="37" t="str"/>
      <c r="AP214" s="37" t="str"/>
      <c r="AQ214" s="37" t="str"/>
      <c r="AR214" s="37" t="str"/>
      <c r="AS214" s="37" t="str"/>
      <c r="AT214" s="37" t="str"/>
      <c r="AU214" s="37" t="str"/>
      <c r="AV214" s="37" t="str"/>
      <c r="AW214" s="37" t="str"/>
      <c r="AX214" s="37" t="str"/>
      <c r="AY214" s="37" t="str"/>
      <c r="AZ214" s="37" t="str"/>
      <c r="BA214" s="37" t="str"/>
      <c r="BB214" s="37" t="str"/>
      <c r="BC214" s="37" t="str"/>
      <c r="BD214" s="37" t="str"/>
      <c r="BE214" s="37" t="str"/>
      <c r="BF214" s="37" t="str"/>
      <c r="BG214" s="37" t="str"/>
      <c r="BH214" s="37" t="str"/>
      <c r="BI214" s="37" t="str"/>
      <c r="BJ214" s="37" t="str"/>
      <c r="BK214" s="37" t="str"/>
      <c r="BL214" s="37" t="str"/>
      <c r="BM214" s="37" t="str"/>
      <c r="BN214" s="37" t="str"/>
      <c r="BO214" s="37" t="str"/>
      <c r="BP214" s="37" t="str"/>
      <c r="BQ214" s="37" t="str"/>
      <c r="BR214" s="37" t="str"/>
      <c r="BS214" s="37" t="str"/>
      <c r="BT214" s="37" t="str"/>
      <c r="BU214" s="37" t="str"/>
      <c r="BV214" s="37" t="str"/>
      <c r="BW214" s="37" t="str"/>
      <c r="BX214" s="37" t="str"/>
      <c r="BY214" s="37" t="str"/>
      <c r="BZ214" s="37" t="str"/>
      <c r="CA214" s="37" t="str"/>
      <c r="CB214" s="37" t="str"/>
      <c r="CC214" s="37" t="str"/>
      <c r="CD214" s="37" t="str"/>
      <c r="CE214" s="37" t="str"/>
      <c r="CF214" s="37" t="str"/>
      <c r="CG214" s="37" t="str"/>
      <c r="CH214" s="37" t="str"/>
      <c r="CI214" s="37" t="str"/>
      <c r="CJ214" s="37" t="str"/>
      <c r="CK214" s="37" t="str"/>
      <c r="CL214" s="37" t="str"/>
      <c r="CM214" s="37" t="str"/>
      <c r="CN214" s="37" t="str"/>
      <c r="CO214" s="37" t="str"/>
      <c r="CP214" s="37" t="str"/>
      <c r="CQ214" s="37" t="str"/>
      <c r="CR214" s="37" t="str"/>
      <c r="CS214" s="37" t="str"/>
      <c r="CT214" s="37" t="str"/>
      <c r="CU214" s="37" t="str"/>
      <c r="CV214" s="37" t="str"/>
      <c r="CW214" s="37" t="str"/>
      <c r="CX214" s="37" t="str"/>
      <c r="CY214" s="37" t="str"/>
      <c r="CZ214" s="37" t="str"/>
      <c r="DA214" s="37" t="str"/>
      <c r="DB214" s="37" t="str"/>
      <c r="DC214" s="37" t="str"/>
      <c r="DD214" s="37" t="str"/>
      <c r="DE214" s="37" t="str"/>
      <c r="DF214" s="37" t="str"/>
      <c r="DG214" s="37" t="str"/>
      <c r="DH214" s="37" t="str"/>
      <c r="DI214" s="37" t="str"/>
      <c r="DJ214" s="37" t="str"/>
      <c r="DK214" s="37" t="str"/>
      <c r="DL214" s="37" t="str"/>
      <c r="DM214" s="37" t="str"/>
      <c r="DN214" s="37" t="str"/>
      <c r="DO214" s="37" t="str"/>
      <c r="DP214" s="37" t="str"/>
      <c r="DQ214" s="37" t="str"/>
      <c r="DR214" s="37" t="str"/>
      <c r="DS214" s="37" t="str"/>
      <c r="DT214" s="37" t="str"/>
      <c r="DU214" s="37" t="str"/>
      <c r="DV214" s="37" t="str"/>
      <c r="DW214" s="37" t="str"/>
      <c r="DX214" s="37" t="str"/>
      <c r="DY214" s="37" t="str"/>
      <c r="DZ214" s="37" t="str"/>
      <c r="EA214" s="37" t="str"/>
      <c r="EB214" s="37" t="str"/>
      <c r="EC214" s="37" t="str"/>
      <c r="ED214" s="37" t="str"/>
      <c r="EE214" s="37" t="str"/>
      <c r="EF214" s="37" t="str"/>
      <c r="EG214" s="37" t="str"/>
      <c r="EH214" s="37" t="str"/>
      <c r="EI214" s="37" t="str"/>
      <c r="EJ214" s="37" t="str"/>
      <c r="EK214" s="37" t="str"/>
      <c r="EL214" s="37" t="str"/>
      <c r="EM214" s="37" t="str"/>
    </row>
    <row r="215">
      <c r="B215" s="37" t="str"/>
      <c r="C215" s="37" t="str"/>
      <c r="D215" s="37" t="str"/>
      <c r="E215" s="37" t="str"/>
      <c r="F215" s="37" t="str"/>
      <c r="G215" s="37" t="str"/>
      <c r="H215" s="37" t="str"/>
      <c r="I215" s="37" t="str"/>
      <c r="J215" s="37" t="str"/>
      <c r="K215" s="37" t="str"/>
      <c r="L215" s="37" t="str"/>
      <c r="M215" s="37" t="str"/>
      <c r="N215" s="37" t="str"/>
      <c r="O215" s="37" t="str"/>
      <c r="P215" s="37" t="str"/>
      <c r="Q215" s="37" t="str"/>
      <c r="R215" s="37" t="str"/>
      <c r="S215" s="37" t="str"/>
      <c r="T215" s="37" t="str"/>
      <c r="U215" s="37" t="str"/>
      <c r="V215" s="37" t="str"/>
      <c r="W215" s="37" t="str"/>
      <c r="X215" s="37" t="str"/>
      <c r="Y215" s="37" t="str"/>
      <c r="Z215" s="37" t="str"/>
      <c r="AA215" s="37" t="str"/>
      <c r="AB215" s="37" t="str"/>
      <c r="AC215" s="37" t="str"/>
      <c r="AD215" s="37" t="str"/>
      <c r="AE215" s="37" t="str"/>
      <c r="AF215" s="37" t="str"/>
      <c r="AG215" s="37" t="str"/>
      <c r="AH215" s="37" t="str"/>
      <c r="AI215" s="37" t="str"/>
      <c r="AJ215" s="37" t="str"/>
      <c r="AK215" s="37" t="str"/>
      <c r="AL215" s="37" t="str"/>
      <c r="AM215" s="37" t="str"/>
      <c r="AN215" s="37" t="str"/>
      <c r="AO215" s="37" t="str"/>
      <c r="AP215" s="37" t="str"/>
      <c r="AQ215" s="37" t="str"/>
      <c r="AR215" s="37" t="str"/>
      <c r="AS215" s="37" t="str"/>
      <c r="AT215" s="37" t="str"/>
      <c r="AU215" s="37" t="str"/>
      <c r="AV215" s="37" t="str"/>
      <c r="AW215" s="37" t="str"/>
      <c r="AX215" s="37" t="str"/>
      <c r="AY215" s="37" t="str"/>
      <c r="AZ215" s="37" t="str"/>
      <c r="BA215" s="37" t="str"/>
      <c r="BB215" s="37" t="str"/>
      <c r="BC215" s="37" t="str"/>
      <c r="BD215" s="37" t="str"/>
      <c r="BE215" s="37" t="str"/>
      <c r="BF215" s="37" t="str"/>
      <c r="BG215" s="37" t="str"/>
      <c r="BH215" s="37" t="str"/>
      <c r="BI215" s="37" t="str"/>
      <c r="BJ215" s="37" t="str"/>
      <c r="BK215" s="37" t="str"/>
      <c r="BL215" s="37" t="str"/>
      <c r="BM215" s="37" t="str"/>
      <c r="BN215" s="37" t="str"/>
      <c r="BO215" s="37" t="str"/>
      <c r="BP215" s="37" t="str"/>
      <c r="BQ215" s="37" t="str"/>
      <c r="BR215" s="37" t="str"/>
      <c r="BS215" s="37" t="str"/>
      <c r="BT215" s="37" t="str"/>
      <c r="BU215" s="37" t="str"/>
      <c r="BV215" s="37" t="str"/>
      <c r="BW215" s="37" t="str"/>
      <c r="BX215" s="37" t="str"/>
      <c r="BY215" s="37" t="str"/>
      <c r="BZ215" s="37" t="str"/>
      <c r="CA215" s="37" t="str"/>
      <c r="CB215" s="37" t="str"/>
      <c r="CC215" s="37" t="str"/>
      <c r="CD215" s="37" t="str"/>
      <c r="CE215" s="37" t="str"/>
      <c r="CF215" s="37" t="str"/>
      <c r="CG215" s="37" t="str"/>
      <c r="CH215" s="37" t="str"/>
      <c r="CI215" s="37" t="str"/>
      <c r="CJ215" s="37" t="str"/>
      <c r="CK215" s="37" t="str"/>
      <c r="CL215" s="37" t="str"/>
      <c r="CM215" s="37" t="str"/>
      <c r="CN215" s="37" t="str"/>
      <c r="CO215" s="37" t="str"/>
      <c r="CP215" s="37" t="str"/>
      <c r="CQ215" s="37" t="str"/>
      <c r="CR215" s="37" t="str"/>
      <c r="CS215" s="37" t="str"/>
      <c r="CT215" s="37" t="str"/>
      <c r="CU215" s="37" t="str"/>
      <c r="CV215" s="37" t="str"/>
      <c r="CW215" s="37" t="str"/>
      <c r="CX215" s="37" t="str"/>
      <c r="CY215" s="37" t="str"/>
      <c r="CZ215" s="37" t="str"/>
      <c r="DA215" s="37" t="str"/>
      <c r="DB215" s="37" t="str"/>
      <c r="DC215" s="37" t="str"/>
      <c r="DD215" s="37" t="str"/>
      <c r="DE215" s="37" t="str"/>
      <c r="DF215" s="37" t="str"/>
      <c r="DG215" s="37" t="str"/>
      <c r="DH215" s="37" t="str"/>
      <c r="DI215" s="37" t="str"/>
      <c r="DJ215" s="37" t="str"/>
      <c r="DK215" s="37" t="str"/>
      <c r="DL215" s="37" t="str"/>
      <c r="DM215" s="37" t="str"/>
      <c r="DN215" s="37" t="str"/>
      <c r="DO215" s="37" t="str"/>
      <c r="DP215" s="37" t="str"/>
      <c r="DQ215" s="37" t="str"/>
      <c r="DR215" s="37" t="str"/>
      <c r="DS215" s="37" t="str"/>
      <c r="DT215" s="37" t="str"/>
      <c r="DU215" s="37" t="str"/>
      <c r="DV215" s="37" t="str"/>
      <c r="DW215" s="37" t="str"/>
      <c r="DX215" s="37" t="str"/>
      <c r="DY215" s="37" t="str"/>
      <c r="DZ215" s="37" t="str"/>
      <c r="EA215" s="37" t="str"/>
      <c r="EB215" s="37" t="str"/>
      <c r="EC215" s="37" t="str"/>
      <c r="ED215" s="37" t="str"/>
      <c r="EE215" s="37" t="str"/>
      <c r="EF215" s="37" t="str"/>
      <c r="EG215" s="37" t="str"/>
      <c r="EH215" s="37" t="str"/>
      <c r="EI215" s="37" t="str"/>
      <c r="EJ215" s="37" t="str"/>
      <c r="EK215" s="37" t="str"/>
      <c r="EL215" s="37" t="str"/>
      <c r="EM215" s="37" t="str"/>
    </row>
    <row r="216">
      <c r="B216" s="37" t="str"/>
      <c r="C216" s="37" t="str"/>
      <c r="D216" s="37" t="str"/>
      <c r="E216" s="37" t="str"/>
      <c r="F216" s="37" t="str"/>
      <c r="G216" s="37" t="str"/>
      <c r="H216" s="37" t="str"/>
      <c r="I216" s="37" t="str"/>
      <c r="J216" s="37" t="str"/>
      <c r="K216" s="37" t="str"/>
      <c r="L216" s="37" t="str"/>
      <c r="M216" s="37" t="str"/>
      <c r="N216" s="37" t="str"/>
      <c r="O216" s="37" t="str"/>
      <c r="P216" s="37" t="str"/>
      <c r="Q216" s="37" t="str"/>
      <c r="R216" s="37" t="str"/>
      <c r="S216" s="37" t="str"/>
      <c r="T216" s="37" t="str"/>
      <c r="U216" s="37" t="str"/>
      <c r="V216" s="37" t="str"/>
      <c r="W216" s="37" t="str"/>
      <c r="X216" s="37" t="str"/>
      <c r="Y216" s="37" t="str"/>
      <c r="Z216" s="37" t="str"/>
      <c r="AA216" s="37" t="str"/>
      <c r="AB216" s="37" t="str"/>
      <c r="AC216" s="37" t="str"/>
      <c r="AD216" s="37" t="str"/>
      <c r="AE216" s="37" t="str"/>
      <c r="AF216" s="37" t="str"/>
      <c r="AG216" s="37" t="str"/>
      <c r="AH216" s="37" t="str"/>
      <c r="AI216" s="37" t="str"/>
      <c r="AJ216" s="37" t="str"/>
      <c r="AK216" s="37" t="str"/>
      <c r="AL216" s="37" t="str"/>
      <c r="AM216" s="37" t="str"/>
      <c r="AN216" s="37" t="str"/>
      <c r="AO216" s="37" t="str"/>
      <c r="AP216" s="37" t="str"/>
      <c r="AQ216" s="37" t="str"/>
      <c r="AR216" s="37" t="str"/>
      <c r="AS216" s="37" t="str"/>
      <c r="AT216" s="37" t="str"/>
      <c r="AU216" s="37" t="str"/>
      <c r="AV216" s="37" t="str"/>
      <c r="AW216" s="37" t="str"/>
      <c r="AX216" s="37" t="str"/>
      <c r="AY216" s="37" t="str"/>
      <c r="AZ216" s="37" t="str"/>
      <c r="BA216" s="37" t="str"/>
      <c r="BB216" s="37" t="str"/>
      <c r="BC216" s="37" t="str"/>
      <c r="BD216" s="37" t="str"/>
      <c r="BE216" s="37" t="str"/>
      <c r="BF216" s="37" t="str"/>
      <c r="BG216" s="37" t="str"/>
      <c r="BH216" s="37" t="str"/>
      <c r="BI216" s="37" t="str"/>
      <c r="BJ216" s="37" t="str"/>
      <c r="BK216" s="37" t="str"/>
      <c r="BL216" s="37" t="str"/>
      <c r="BM216" s="37" t="str"/>
      <c r="BN216" s="37" t="str"/>
      <c r="BO216" s="37" t="str"/>
      <c r="BP216" s="37" t="str"/>
      <c r="BQ216" s="37" t="str"/>
      <c r="BR216" s="37" t="str"/>
      <c r="BS216" s="37" t="str"/>
      <c r="BT216" s="37" t="str"/>
      <c r="BU216" s="37" t="str"/>
      <c r="BV216" s="37" t="str"/>
      <c r="BW216" s="37" t="str"/>
      <c r="BX216" s="37" t="str"/>
      <c r="BY216" s="37" t="str"/>
      <c r="BZ216" s="37" t="str"/>
      <c r="CA216" s="37" t="str"/>
      <c r="CB216" s="37" t="str"/>
      <c r="CC216" s="37" t="str"/>
      <c r="CD216" s="37" t="str"/>
      <c r="CE216" s="37" t="str"/>
      <c r="CF216" s="37" t="str"/>
      <c r="CG216" s="37" t="str"/>
      <c r="CH216" s="37" t="str"/>
      <c r="CI216" s="37" t="str"/>
      <c r="CJ216" s="37" t="str"/>
      <c r="CK216" s="37" t="str"/>
      <c r="CL216" s="37" t="str"/>
      <c r="CM216" s="37" t="str"/>
      <c r="CN216" s="37" t="str"/>
      <c r="CO216" s="37" t="str"/>
      <c r="CP216" s="37" t="str"/>
      <c r="CQ216" s="37" t="str"/>
      <c r="CR216" s="37" t="str"/>
      <c r="CS216" s="37" t="str"/>
      <c r="CT216" s="37" t="str"/>
      <c r="CU216" s="37" t="str"/>
      <c r="CV216" s="37" t="str"/>
      <c r="CW216" s="37" t="str"/>
      <c r="CX216" s="37" t="str"/>
      <c r="CY216" s="37" t="str"/>
      <c r="CZ216" s="37" t="str"/>
      <c r="DA216" s="37" t="str"/>
      <c r="DB216" s="37" t="str"/>
      <c r="DC216" s="37" t="str"/>
      <c r="DD216" s="37" t="str"/>
      <c r="DE216" s="37" t="str"/>
      <c r="DF216" s="37" t="str"/>
      <c r="DG216" s="37" t="str"/>
      <c r="DH216" s="37" t="str"/>
      <c r="DI216" s="37" t="str"/>
      <c r="DJ216" s="37" t="str"/>
      <c r="DK216" s="37" t="str"/>
      <c r="DL216" s="37" t="str"/>
      <c r="DM216" s="37" t="str"/>
      <c r="DN216" s="37" t="str"/>
      <c r="DO216" s="37" t="str"/>
      <c r="DP216" s="37" t="str"/>
      <c r="DQ216" s="37" t="str"/>
      <c r="DR216" s="37" t="str"/>
      <c r="DS216" s="37" t="str"/>
      <c r="DT216" s="37" t="str"/>
      <c r="DU216" s="37" t="str"/>
      <c r="DV216" s="37" t="str"/>
      <c r="DW216" s="37" t="str"/>
      <c r="DX216" s="37" t="str"/>
      <c r="DY216" s="37" t="str"/>
      <c r="DZ216" s="37" t="str"/>
      <c r="EA216" s="37" t="str"/>
      <c r="EB216" s="37" t="str"/>
      <c r="EC216" s="37" t="str"/>
      <c r="ED216" s="37" t="str"/>
      <c r="EE216" s="37" t="str"/>
      <c r="EF216" s="37" t="str"/>
      <c r="EG216" s="37" t="str"/>
      <c r="EH216" s="37" t="str"/>
      <c r="EI216" s="37" t="str"/>
      <c r="EJ216" s="37" t="str"/>
      <c r="EK216" s="37" t="str"/>
      <c r="EL216" s="37" t="str"/>
      <c r="EM216" s="37" t="str"/>
    </row>
    <row r="217">
      <c r="B217" s="37" t="str"/>
      <c r="C217" s="37" t="str"/>
      <c r="D217" s="37" t="str"/>
      <c r="E217" s="37" t="str"/>
      <c r="F217" s="37" t="str"/>
      <c r="G217" s="37" t="str"/>
      <c r="H217" s="37" t="str"/>
      <c r="I217" s="37" t="str"/>
      <c r="J217" s="37" t="str"/>
      <c r="K217" s="37" t="str"/>
      <c r="L217" s="37" t="str"/>
      <c r="M217" s="37" t="str"/>
      <c r="N217" s="37" t="str"/>
      <c r="O217" s="37" t="str"/>
      <c r="P217" s="37" t="str"/>
      <c r="Q217" s="37" t="str"/>
      <c r="R217" s="37" t="str"/>
      <c r="S217" s="37" t="str"/>
      <c r="T217" s="37" t="str"/>
      <c r="U217" s="37" t="str"/>
      <c r="V217" s="37" t="str"/>
      <c r="W217" s="37" t="str"/>
      <c r="X217" s="37" t="str"/>
      <c r="Y217" s="37" t="str"/>
      <c r="Z217" s="37" t="str"/>
      <c r="AA217" s="37" t="str"/>
      <c r="AB217" s="37" t="str"/>
      <c r="AC217" s="37" t="str"/>
      <c r="AD217" s="37" t="str"/>
      <c r="AE217" s="37" t="str"/>
      <c r="AF217" s="37" t="str"/>
      <c r="AG217" s="37" t="str"/>
      <c r="AH217" s="37" t="str"/>
      <c r="AI217" s="37" t="str"/>
      <c r="AJ217" s="37" t="str"/>
      <c r="AK217" s="37" t="str"/>
      <c r="AL217" s="37" t="str"/>
      <c r="AM217" s="37" t="str"/>
      <c r="AN217" s="37" t="str"/>
      <c r="AO217" s="37" t="str"/>
      <c r="AP217" s="37" t="str"/>
      <c r="AQ217" s="37" t="str"/>
      <c r="AR217" s="37" t="str"/>
      <c r="AS217" s="37" t="str"/>
      <c r="AT217" s="37" t="str"/>
      <c r="AU217" s="37" t="str"/>
      <c r="AV217" s="37" t="str"/>
      <c r="AW217" s="37" t="str"/>
      <c r="AX217" s="37" t="str"/>
      <c r="AY217" s="37" t="str"/>
      <c r="AZ217" s="37" t="str"/>
      <c r="BA217" s="37" t="str"/>
      <c r="BB217" s="37" t="str"/>
      <c r="BC217" s="37" t="str"/>
      <c r="BD217" s="37" t="str"/>
      <c r="BE217" s="37" t="str"/>
      <c r="BF217" s="37" t="str"/>
      <c r="BG217" s="37" t="str"/>
      <c r="BH217" s="37" t="str"/>
      <c r="BI217" s="37" t="str"/>
      <c r="BJ217" s="37" t="str"/>
      <c r="BK217" s="37" t="str"/>
      <c r="BL217" s="37" t="str"/>
      <c r="BM217" s="37" t="str"/>
      <c r="BN217" s="37" t="str"/>
      <c r="BO217" s="37" t="str"/>
      <c r="BP217" s="37" t="str"/>
      <c r="BQ217" s="37" t="str"/>
      <c r="BR217" s="37" t="str"/>
      <c r="BS217" s="37" t="str"/>
      <c r="BT217" s="37" t="str"/>
      <c r="BU217" s="37" t="str"/>
      <c r="BV217" s="37" t="str"/>
      <c r="BW217" s="37" t="str"/>
      <c r="BX217" s="37" t="str"/>
      <c r="BY217" s="37" t="str"/>
      <c r="BZ217" s="37" t="str"/>
      <c r="CA217" s="37" t="str"/>
      <c r="CB217" s="37" t="str"/>
      <c r="CC217" s="37" t="str"/>
      <c r="CD217" s="37" t="str"/>
      <c r="CE217" s="37" t="str"/>
      <c r="CF217" s="37" t="str"/>
      <c r="CG217" s="37" t="str"/>
      <c r="CH217" s="37" t="str"/>
      <c r="CI217" s="37" t="str"/>
      <c r="CJ217" s="37" t="str"/>
      <c r="CK217" s="37" t="str"/>
      <c r="CL217" s="37" t="str"/>
      <c r="CM217" s="37" t="str"/>
      <c r="CN217" s="37" t="str"/>
      <c r="CO217" s="37" t="str"/>
      <c r="CP217" s="37" t="str"/>
      <c r="CQ217" s="37" t="str"/>
      <c r="CR217" s="37" t="str"/>
      <c r="CS217" s="37" t="str"/>
      <c r="CT217" s="37" t="str"/>
      <c r="CU217" s="37" t="str"/>
      <c r="CV217" s="37" t="str"/>
      <c r="CW217" s="37" t="str"/>
      <c r="CX217" s="37" t="str"/>
      <c r="CY217" s="37" t="str"/>
      <c r="CZ217" s="37" t="str"/>
      <c r="DA217" s="37" t="str"/>
      <c r="DB217" s="37" t="str"/>
      <c r="DC217" s="37" t="str"/>
      <c r="DD217" s="37" t="str"/>
      <c r="DE217" s="37" t="str"/>
      <c r="DF217" s="37" t="str"/>
      <c r="DG217" s="37" t="str"/>
      <c r="DH217" s="37" t="str"/>
      <c r="DI217" s="37" t="str"/>
      <c r="DJ217" s="37" t="str"/>
      <c r="DK217" s="37" t="str"/>
      <c r="DL217" s="37" t="str"/>
      <c r="DM217" s="37" t="str"/>
      <c r="DN217" s="37" t="str"/>
      <c r="DO217" s="37" t="str"/>
      <c r="DP217" s="37" t="str"/>
      <c r="DQ217" s="37" t="str"/>
      <c r="DR217" s="37" t="str"/>
      <c r="DS217" s="37" t="str"/>
      <c r="DT217" s="37" t="str"/>
      <c r="DU217" s="37" t="str"/>
      <c r="DV217" s="37" t="str"/>
      <c r="DW217" s="37" t="str"/>
      <c r="DX217" s="37" t="str"/>
      <c r="DY217" s="37" t="str"/>
      <c r="DZ217" s="37" t="str"/>
      <c r="EA217" s="37" t="str"/>
      <c r="EB217" s="37" t="str"/>
      <c r="EC217" s="37" t="str"/>
      <c r="ED217" s="37" t="str"/>
      <c r="EE217" s="37" t="str"/>
      <c r="EF217" s="37" t="str"/>
      <c r="EG217" s="37" t="str"/>
      <c r="EH217" s="37" t="str"/>
      <c r="EI217" s="37" t="str"/>
      <c r="EJ217" s="37" t="str"/>
      <c r="EK217" s="37" t="str"/>
      <c r="EL217" s="37" t="str"/>
      <c r="EM217" s="37" t="str"/>
    </row>
    <row r="218">
      <c r="B218" s="37" t="str"/>
      <c r="C218" s="37" t="str"/>
      <c r="D218" s="37" t="str"/>
      <c r="E218" s="37" t="str"/>
      <c r="F218" s="37" t="str"/>
      <c r="G218" s="37" t="str"/>
      <c r="H218" s="37" t="str"/>
      <c r="I218" s="37" t="str"/>
      <c r="J218" s="37" t="str"/>
      <c r="K218" s="37" t="str"/>
      <c r="L218" s="37" t="str"/>
      <c r="M218" s="37" t="str"/>
      <c r="N218" s="37" t="str"/>
      <c r="O218" s="37" t="str"/>
      <c r="P218" s="37" t="str"/>
      <c r="Q218" s="37" t="str"/>
      <c r="R218" s="37" t="str"/>
      <c r="S218" s="37" t="str"/>
      <c r="T218" s="37" t="str"/>
      <c r="U218" s="37" t="str"/>
      <c r="V218" s="37" t="str"/>
      <c r="W218" s="37" t="str"/>
      <c r="X218" s="37" t="str"/>
      <c r="Y218" s="37" t="str"/>
      <c r="Z218" s="37" t="str"/>
      <c r="AA218" s="37" t="str"/>
      <c r="AB218" s="37" t="str"/>
      <c r="AC218" s="37" t="str"/>
      <c r="AD218" s="37" t="str"/>
      <c r="AE218" s="37" t="str"/>
      <c r="AF218" s="37" t="str"/>
      <c r="AG218" s="37" t="str"/>
      <c r="AH218" s="37" t="str"/>
      <c r="AI218" s="37" t="str"/>
      <c r="AJ218" s="37" t="str"/>
      <c r="AK218" s="37" t="str"/>
      <c r="AL218" s="37" t="str"/>
      <c r="AM218" s="37" t="str"/>
      <c r="AN218" s="37" t="str"/>
      <c r="AO218" s="37" t="str"/>
      <c r="AP218" s="37" t="str"/>
      <c r="AQ218" s="37" t="str"/>
      <c r="AR218" s="37" t="str"/>
      <c r="AS218" s="37" t="str"/>
      <c r="AT218" s="37" t="str"/>
      <c r="AU218" s="37" t="str"/>
      <c r="AV218" s="37" t="str"/>
      <c r="AW218" s="37" t="str"/>
      <c r="AX218" s="37" t="str"/>
      <c r="AY218" s="37" t="str"/>
      <c r="AZ218" s="37" t="str"/>
      <c r="BA218" s="37" t="str"/>
      <c r="BB218" s="37" t="str"/>
      <c r="BC218" s="37" t="str"/>
      <c r="BD218" s="37" t="str"/>
      <c r="BE218" s="37" t="str"/>
      <c r="BF218" s="37" t="str"/>
      <c r="BG218" s="37" t="str"/>
      <c r="BH218" s="37" t="str"/>
      <c r="BI218" s="37" t="str"/>
      <c r="BJ218" s="37" t="str"/>
      <c r="BK218" s="37" t="str"/>
      <c r="BL218" s="37" t="str"/>
      <c r="BM218" s="37" t="str"/>
      <c r="BN218" s="37" t="str"/>
      <c r="BO218" s="37" t="str"/>
      <c r="BP218" s="37" t="str"/>
      <c r="BQ218" s="37" t="str"/>
      <c r="BR218" s="37" t="str"/>
      <c r="BS218" s="37" t="str"/>
      <c r="BT218" s="37" t="str"/>
      <c r="BU218" s="37" t="str"/>
      <c r="BV218" s="37" t="str"/>
      <c r="BW218" s="37" t="str"/>
      <c r="BX218" s="37" t="str"/>
      <c r="BY218" s="37" t="str"/>
      <c r="BZ218" s="37" t="str"/>
      <c r="CA218" s="37" t="str"/>
      <c r="CB218" s="37" t="str"/>
      <c r="CC218" s="37" t="str"/>
      <c r="CD218" s="37" t="str"/>
      <c r="CE218" s="37" t="str"/>
      <c r="CF218" s="37" t="str"/>
      <c r="CG218" s="37" t="str"/>
      <c r="CH218" s="37" t="str"/>
      <c r="CI218" s="37" t="str"/>
      <c r="CJ218" s="37" t="str"/>
      <c r="CK218" s="37" t="str"/>
      <c r="CL218" s="37" t="str"/>
      <c r="CM218" s="37" t="str"/>
      <c r="CN218" s="37" t="str"/>
      <c r="CO218" s="37" t="str"/>
      <c r="CP218" s="37" t="str"/>
      <c r="CQ218" s="37" t="str"/>
      <c r="CR218" s="37" t="str"/>
      <c r="CS218" s="37" t="str"/>
      <c r="CT218" s="37" t="str"/>
      <c r="CU218" s="37" t="str"/>
      <c r="CV218" s="37" t="str"/>
      <c r="CW218" s="37" t="str"/>
      <c r="CX218" s="37" t="str"/>
      <c r="CY218" s="37" t="str"/>
      <c r="CZ218" s="37" t="str"/>
      <c r="DA218" s="37" t="str"/>
      <c r="DB218" s="37" t="str"/>
      <c r="DC218" s="37" t="str"/>
      <c r="DD218" s="37" t="str"/>
      <c r="DE218" s="37" t="str"/>
      <c r="DF218" s="37" t="str"/>
      <c r="DG218" s="37" t="str"/>
      <c r="DH218" s="37" t="str"/>
      <c r="DI218" s="37" t="str"/>
      <c r="DJ218" s="37" t="str"/>
      <c r="DK218" s="37" t="str"/>
      <c r="DL218" s="37" t="str"/>
      <c r="DM218" s="37" t="str"/>
      <c r="DN218" s="37" t="str"/>
      <c r="DO218" s="37" t="str"/>
      <c r="DP218" s="37" t="str"/>
      <c r="DQ218" s="37" t="str"/>
      <c r="DR218" s="37" t="str"/>
      <c r="DS218" s="37" t="str"/>
      <c r="DT218" s="37" t="str"/>
      <c r="DU218" s="37" t="str"/>
      <c r="DV218" s="37" t="str"/>
      <c r="DW218" s="37" t="str"/>
      <c r="DX218" s="37" t="str"/>
      <c r="DY218" s="37" t="str"/>
      <c r="DZ218" s="37" t="str"/>
      <c r="EA218" s="37" t="str"/>
      <c r="EB218" s="37" t="str"/>
      <c r="EC218" s="37" t="str"/>
      <c r="ED218" s="37" t="str"/>
      <c r="EE218" s="37" t="str"/>
      <c r="EF218" s="37" t="str"/>
      <c r="EG218" s="37" t="str"/>
      <c r="EH218" s="37" t="str"/>
      <c r="EI218" s="37" t="str"/>
      <c r="EJ218" s="37" t="str"/>
      <c r="EK218" s="37" t="str"/>
      <c r="EL218" s="37" t="str"/>
      <c r="EM218" s="37" t="str"/>
    </row>
    <row r="219">
      <c r="B219" s="37" t="str"/>
      <c r="C219" s="37" t="str"/>
      <c r="D219" s="37" t="str"/>
      <c r="E219" s="37" t="str"/>
      <c r="F219" s="37" t="str"/>
      <c r="G219" s="37" t="str"/>
      <c r="H219" s="37" t="str"/>
      <c r="I219" s="37" t="str"/>
      <c r="J219" s="37" t="str"/>
      <c r="K219" s="37" t="str"/>
      <c r="L219" s="37" t="str"/>
      <c r="M219" s="37" t="str"/>
      <c r="N219" s="37" t="str"/>
      <c r="O219" s="37" t="str"/>
      <c r="P219" s="37" t="str"/>
      <c r="Q219" s="37" t="str"/>
      <c r="R219" s="37" t="str"/>
      <c r="S219" s="37" t="str"/>
      <c r="T219" s="37" t="str"/>
      <c r="U219" s="37" t="str"/>
      <c r="V219" s="37" t="str"/>
      <c r="W219" s="37" t="str"/>
      <c r="X219" s="37" t="str"/>
      <c r="Y219" s="37" t="str"/>
      <c r="Z219" s="37" t="str"/>
      <c r="AA219" s="37" t="str"/>
      <c r="AB219" s="37" t="str"/>
      <c r="AC219" s="37" t="str"/>
      <c r="AD219" s="37" t="str"/>
      <c r="AE219" s="37" t="str"/>
      <c r="AF219" s="37" t="str"/>
      <c r="AG219" s="37" t="str"/>
      <c r="AH219" s="37" t="str"/>
      <c r="AI219" s="37" t="str"/>
      <c r="AJ219" s="37" t="str"/>
      <c r="AK219" s="37" t="str"/>
      <c r="AL219" s="37" t="str"/>
      <c r="AM219" s="37" t="str"/>
      <c r="AN219" s="37" t="str"/>
      <c r="AO219" s="37" t="str"/>
      <c r="AP219" s="37" t="str"/>
      <c r="AQ219" s="37" t="str"/>
      <c r="AR219" s="37" t="str"/>
      <c r="AS219" s="37" t="str"/>
      <c r="AT219" s="37" t="str"/>
      <c r="AU219" s="37" t="str"/>
      <c r="AV219" s="37" t="str"/>
      <c r="AW219" s="37" t="str"/>
      <c r="AX219" s="37" t="str"/>
      <c r="AY219" s="37" t="str"/>
      <c r="AZ219" s="37" t="str"/>
      <c r="BA219" s="37" t="str"/>
      <c r="BB219" s="37" t="str"/>
      <c r="BC219" s="37" t="str"/>
      <c r="BD219" s="37" t="str"/>
      <c r="BE219" s="37" t="str"/>
      <c r="BF219" s="37" t="str"/>
      <c r="BG219" s="37" t="str"/>
      <c r="BH219" s="37" t="str"/>
      <c r="BI219" s="37" t="str"/>
      <c r="BJ219" s="37" t="str"/>
      <c r="BK219" s="37" t="str"/>
      <c r="BL219" s="37" t="str"/>
      <c r="BM219" s="37" t="str"/>
      <c r="BN219" s="37" t="str"/>
      <c r="BO219" s="37" t="str"/>
      <c r="BP219" s="37" t="str"/>
      <c r="BQ219" s="37" t="str"/>
      <c r="BR219" s="37" t="str"/>
      <c r="BS219" s="37" t="str"/>
      <c r="BT219" s="37" t="str"/>
      <c r="BU219" s="37" t="str"/>
      <c r="BV219" s="37" t="str"/>
      <c r="BW219" s="37" t="str"/>
      <c r="BX219" s="37" t="str"/>
      <c r="BY219" s="37" t="str"/>
      <c r="BZ219" s="37" t="str"/>
      <c r="CA219" s="37" t="str"/>
      <c r="CB219" s="37" t="str"/>
      <c r="CC219" s="37" t="str"/>
      <c r="CD219" s="37" t="str"/>
      <c r="CE219" s="37" t="str"/>
      <c r="CF219" s="37" t="str"/>
      <c r="CG219" s="37" t="str"/>
      <c r="CH219" s="37" t="str"/>
      <c r="CI219" s="37" t="str"/>
      <c r="CJ219" s="37" t="str"/>
      <c r="CK219" s="37" t="str"/>
      <c r="CL219" s="37" t="str"/>
      <c r="CM219" s="37" t="str"/>
      <c r="CN219" s="37" t="str"/>
      <c r="CO219" s="37" t="str"/>
      <c r="CP219" s="37" t="str"/>
      <c r="CQ219" s="37" t="str"/>
      <c r="CR219" s="37" t="str"/>
      <c r="CS219" s="37" t="str"/>
      <c r="CT219" s="37" t="str"/>
      <c r="CU219" s="37" t="str"/>
      <c r="CV219" s="37" t="str"/>
      <c r="CW219" s="37" t="str"/>
      <c r="CX219" s="37" t="str"/>
      <c r="CY219" s="37" t="str"/>
      <c r="CZ219" s="37" t="str"/>
      <c r="DA219" s="37" t="str"/>
      <c r="DB219" s="37" t="str"/>
      <c r="DC219" s="37" t="str"/>
      <c r="DD219" s="37" t="str"/>
      <c r="DE219" s="37" t="str"/>
      <c r="DF219" s="37" t="str"/>
      <c r="DG219" s="37" t="str"/>
      <c r="DH219" s="37" t="str"/>
      <c r="DI219" s="37" t="str"/>
      <c r="DJ219" s="37" t="str"/>
      <c r="DK219" s="37" t="str"/>
      <c r="DL219" s="37" t="str"/>
      <c r="DM219" s="37" t="str"/>
      <c r="DN219" s="37" t="str"/>
      <c r="DO219" s="37" t="str"/>
      <c r="DP219" s="37" t="str"/>
      <c r="DQ219" s="37" t="str"/>
      <c r="DR219" s="37" t="str"/>
      <c r="DS219" s="37" t="str"/>
      <c r="DT219" s="37" t="str"/>
      <c r="DU219" s="37" t="str"/>
      <c r="DV219" s="37" t="str"/>
      <c r="DW219" s="37" t="str"/>
      <c r="DX219" s="37" t="str"/>
      <c r="DY219" s="37" t="str"/>
      <c r="DZ219" s="37" t="str"/>
      <c r="EA219" s="37" t="str"/>
      <c r="EB219" s="37" t="str"/>
      <c r="EC219" s="37" t="str"/>
      <c r="ED219" s="37" t="str"/>
      <c r="EE219" s="37" t="str"/>
      <c r="EF219" s="37" t="str"/>
      <c r="EG219" s="37" t="str"/>
      <c r="EH219" s="37" t="str"/>
      <c r="EI219" s="37" t="str"/>
      <c r="EJ219" s="37" t="str"/>
      <c r="EK219" s="37" t="str"/>
      <c r="EL219" s="37" t="str"/>
      <c r="EM219" s="37" t="str"/>
    </row>
    <row r="220">
      <c r="B220" s="37" t="str"/>
      <c r="C220" s="37" t="str"/>
      <c r="D220" s="37" t="str"/>
      <c r="E220" s="37" t="str"/>
      <c r="F220" s="37" t="str"/>
      <c r="G220" s="37" t="str"/>
      <c r="H220" s="37" t="str"/>
      <c r="I220" s="37" t="str"/>
      <c r="J220" s="37" t="str"/>
      <c r="K220" s="37" t="str"/>
      <c r="L220" s="37" t="str"/>
      <c r="M220" s="37" t="str"/>
      <c r="N220" s="37" t="str"/>
      <c r="O220" s="37" t="str"/>
      <c r="P220" s="37" t="str"/>
      <c r="Q220" s="37" t="str"/>
      <c r="R220" s="37" t="str"/>
      <c r="S220" s="37" t="str"/>
      <c r="T220" s="37" t="str"/>
      <c r="U220" s="37" t="str"/>
      <c r="V220" s="37" t="str"/>
      <c r="W220" s="37" t="str"/>
      <c r="X220" s="37" t="str"/>
      <c r="Y220" s="37" t="str"/>
      <c r="Z220" s="37" t="str"/>
      <c r="AA220" s="37" t="str"/>
      <c r="AB220" s="37" t="str"/>
      <c r="AC220" s="37" t="str"/>
      <c r="AD220" s="37" t="str"/>
      <c r="AE220" s="37" t="str"/>
      <c r="AF220" s="37" t="str"/>
      <c r="AG220" s="37" t="str"/>
      <c r="AH220" s="37" t="str"/>
      <c r="AI220" s="37" t="str"/>
      <c r="AJ220" s="37" t="str"/>
      <c r="AK220" s="37" t="str"/>
      <c r="AL220" s="37" t="str"/>
      <c r="AM220" s="37" t="str"/>
      <c r="AN220" s="37" t="str"/>
      <c r="AO220" s="37" t="str"/>
      <c r="AP220" s="37" t="str"/>
      <c r="AQ220" s="37" t="str"/>
      <c r="AR220" s="37" t="str"/>
      <c r="AS220" s="37" t="str"/>
      <c r="AT220" s="37" t="str"/>
      <c r="AU220" s="37" t="str"/>
      <c r="AV220" s="37" t="str"/>
      <c r="AW220" s="37" t="str"/>
      <c r="AX220" s="37" t="str"/>
      <c r="AY220" s="37" t="str"/>
      <c r="AZ220" s="37" t="str"/>
      <c r="BA220" s="37" t="str"/>
      <c r="BB220" s="37" t="str"/>
      <c r="BC220" s="37" t="str"/>
      <c r="BD220" s="37" t="str"/>
      <c r="BE220" s="37" t="str"/>
      <c r="BF220" s="37" t="str"/>
      <c r="BG220" s="37" t="str"/>
      <c r="BH220" s="37" t="str"/>
      <c r="BI220" s="37" t="str"/>
      <c r="BJ220" s="37" t="str"/>
      <c r="BK220" s="37" t="str"/>
      <c r="BL220" s="37" t="str"/>
      <c r="BM220" s="37" t="str"/>
      <c r="BN220" s="37" t="str"/>
      <c r="BO220" s="37" t="str"/>
      <c r="BP220" s="37" t="str"/>
      <c r="BQ220" s="37" t="str"/>
      <c r="BR220" s="37" t="str"/>
      <c r="BS220" s="37" t="str"/>
      <c r="BT220" s="37" t="str"/>
      <c r="BU220" s="37" t="str"/>
      <c r="BV220" s="37" t="str"/>
      <c r="BW220" s="37" t="str"/>
      <c r="BX220" s="37" t="str"/>
      <c r="BY220" s="37" t="str"/>
      <c r="BZ220" s="37" t="str"/>
      <c r="CA220" s="37" t="str"/>
      <c r="CB220" s="37" t="str"/>
      <c r="CC220" s="37" t="str"/>
      <c r="CD220" s="37" t="str"/>
      <c r="CE220" s="37" t="str"/>
      <c r="CF220" s="37" t="str"/>
      <c r="CG220" s="37" t="str"/>
      <c r="CH220" s="37" t="str"/>
      <c r="CI220" s="37" t="str"/>
      <c r="CJ220" s="37" t="str"/>
      <c r="CK220" s="37" t="str"/>
      <c r="CL220" s="37" t="str"/>
      <c r="CM220" s="37" t="str"/>
      <c r="CN220" s="37" t="str"/>
      <c r="CO220" s="37" t="str"/>
      <c r="CP220" s="37" t="str"/>
      <c r="CQ220" s="37" t="str"/>
      <c r="CR220" s="37" t="str"/>
      <c r="CS220" s="37" t="str"/>
      <c r="CT220" s="37" t="str"/>
      <c r="CU220" s="37" t="str"/>
      <c r="CV220" s="37" t="str"/>
      <c r="CW220" s="37" t="str"/>
      <c r="CX220" s="37" t="str"/>
      <c r="CY220" s="37" t="str"/>
      <c r="CZ220" s="37" t="str"/>
      <c r="DA220" s="37" t="str"/>
      <c r="DB220" s="37" t="str"/>
      <c r="DC220" s="37" t="str"/>
      <c r="DD220" s="37" t="str"/>
      <c r="DE220" s="37" t="str"/>
      <c r="DF220" s="37" t="str"/>
      <c r="DG220" s="37" t="str"/>
      <c r="DH220" s="37" t="str"/>
      <c r="DI220" s="37" t="str"/>
      <c r="DJ220" s="37" t="str"/>
      <c r="DK220" s="37" t="str"/>
      <c r="DL220" s="37" t="str"/>
      <c r="DM220" s="37" t="str"/>
      <c r="DN220" s="37" t="str"/>
      <c r="DO220" s="37" t="str"/>
      <c r="DP220" s="37" t="str"/>
      <c r="DQ220" s="37" t="str"/>
      <c r="DR220" s="37" t="str"/>
      <c r="DS220" s="37" t="str"/>
      <c r="DT220" s="37" t="str"/>
      <c r="DU220" s="37" t="str"/>
      <c r="DV220" s="37" t="str"/>
      <c r="DW220" s="37" t="str"/>
      <c r="DX220" s="37" t="str"/>
      <c r="DY220" s="37" t="str"/>
      <c r="DZ220" s="37" t="str"/>
      <c r="EA220" s="37" t="str"/>
      <c r="EB220" s="37" t="str"/>
      <c r="EC220" s="37" t="str"/>
      <c r="ED220" s="37" t="str"/>
      <c r="EE220" s="37" t="str"/>
      <c r="EF220" s="37" t="str"/>
      <c r="EG220" s="37" t="str"/>
      <c r="EH220" s="37" t="str"/>
      <c r="EI220" s="37" t="str"/>
      <c r="EJ220" s="37" t="str"/>
      <c r="EK220" s="37" t="str"/>
      <c r="EL220" s="37" t="str"/>
      <c r="EM220" s="37" t="str"/>
    </row>
    <row r="221">
      <c r="B221" s="37" t="str"/>
      <c r="C221" s="37" t="str"/>
      <c r="D221" s="37" t="str"/>
      <c r="E221" s="37" t="str"/>
      <c r="F221" s="37" t="str"/>
      <c r="G221" s="37" t="str"/>
      <c r="H221" s="37" t="str"/>
      <c r="I221" s="37" t="str"/>
      <c r="J221" s="37" t="str"/>
      <c r="K221" s="37" t="str"/>
      <c r="L221" s="37" t="str"/>
      <c r="M221" s="37" t="str"/>
      <c r="N221" s="37" t="str"/>
      <c r="O221" s="37" t="str"/>
      <c r="P221" s="37" t="str"/>
      <c r="Q221" s="37" t="str"/>
      <c r="R221" s="37" t="str"/>
      <c r="S221" s="37" t="str"/>
      <c r="T221" s="37" t="str"/>
      <c r="U221" s="37" t="str"/>
      <c r="V221" s="37" t="str"/>
      <c r="W221" s="37" t="str"/>
      <c r="X221" s="37" t="str"/>
      <c r="Y221" s="37" t="str"/>
      <c r="Z221" s="37" t="str"/>
      <c r="AA221" s="37" t="str"/>
      <c r="AB221" s="37" t="str"/>
      <c r="AC221" s="37" t="str"/>
      <c r="AD221" s="37" t="str"/>
      <c r="AE221" s="37" t="str"/>
      <c r="AF221" s="37" t="str"/>
      <c r="AG221" s="37" t="str"/>
      <c r="AH221" s="37" t="str"/>
      <c r="AI221" s="37" t="str"/>
      <c r="AJ221" s="37" t="str"/>
      <c r="AK221" s="37" t="str"/>
      <c r="AL221" s="37" t="str"/>
      <c r="AM221" s="37" t="str"/>
      <c r="AN221" s="37" t="str"/>
      <c r="AO221" s="37" t="str"/>
      <c r="AP221" s="37" t="str"/>
      <c r="AQ221" s="37" t="str"/>
      <c r="AR221" s="37" t="str"/>
      <c r="AS221" s="37" t="str"/>
      <c r="AT221" s="37" t="str"/>
      <c r="AU221" s="37" t="str"/>
      <c r="AV221" s="37" t="str"/>
      <c r="AW221" s="37" t="str"/>
      <c r="AX221" s="37" t="str"/>
      <c r="AY221" s="37" t="str"/>
      <c r="AZ221" s="37" t="str"/>
      <c r="BA221" s="37" t="str"/>
      <c r="BB221" s="37" t="str"/>
      <c r="BC221" s="37" t="str"/>
      <c r="BD221" s="37" t="str"/>
      <c r="BE221" s="37" t="str"/>
      <c r="BF221" s="37" t="str"/>
      <c r="BG221" s="37" t="str"/>
      <c r="BH221" s="37" t="str"/>
      <c r="BI221" s="37" t="str"/>
      <c r="BJ221" s="37" t="str"/>
      <c r="BK221" s="37" t="str"/>
      <c r="BL221" s="37" t="str"/>
      <c r="BM221" s="37" t="str"/>
      <c r="BN221" s="37" t="str"/>
      <c r="BO221" s="37" t="str"/>
      <c r="BP221" s="37" t="str"/>
      <c r="BQ221" s="37" t="str"/>
      <c r="BR221" s="37" t="str"/>
      <c r="BS221" s="37" t="str"/>
      <c r="BT221" s="37" t="str"/>
      <c r="BU221" s="37" t="str"/>
      <c r="BV221" s="37" t="str"/>
      <c r="BW221" s="37" t="str"/>
      <c r="BX221" s="37" t="str"/>
      <c r="BY221" s="37" t="str"/>
      <c r="BZ221" s="37" t="str"/>
      <c r="CA221" s="37" t="str"/>
      <c r="CB221" s="37" t="str"/>
      <c r="CC221" s="37" t="str"/>
      <c r="CD221" s="37" t="str"/>
      <c r="CE221" s="37" t="str"/>
      <c r="CF221" s="37" t="str"/>
      <c r="CG221" s="37" t="str"/>
      <c r="CH221" s="37" t="str"/>
      <c r="CI221" s="37" t="str"/>
      <c r="CJ221" s="37" t="str"/>
      <c r="CK221" s="37" t="str"/>
      <c r="CL221" s="37" t="str"/>
      <c r="CM221" s="37" t="str"/>
      <c r="CN221" s="37" t="str"/>
      <c r="CO221" s="37" t="str"/>
      <c r="CP221" s="37" t="str"/>
      <c r="CQ221" s="37" t="str"/>
      <c r="CR221" s="37" t="str"/>
      <c r="CS221" s="37" t="str"/>
      <c r="CT221" s="37" t="str"/>
      <c r="CU221" s="37" t="str"/>
      <c r="CV221" s="37" t="str"/>
      <c r="CW221" s="37" t="str"/>
      <c r="CX221" s="37" t="str"/>
      <c r="CY221" s="37" t="str"/>
      <c r="CZ221" s="37" t="str"/>
      <c r="DA221" s="37" t="str"/>
      <c r="DB221" s="37" t="str"/>
      <c r="DC221" s="37" t="str"/>
      <c r="DD221" s="37" t="str"/>
      <c r="DE221" s="37" t="str"/>
      <c r="DF221" s="37" t="str"/>
      <c r="DG221" s="37" t="str"/>
      <c r="DH221" s="37" t="str"/>
      <c r="DI221" s="37" t="str"/>
      <c r="DJ221" s="37" t="str"/>
      <c r="DK221" s="37" t="str"/>
      <c r="DL221" s="37" t="str"/>
      <c r="DM221" s="37" t="str"/>
      <c r="DN221" s="37" t="str"/>
      <c r="DO221" s="37" t="str"/>
      <c r="DP221" s="37" t="str"/>
      <c r="DQ221" s="37" t="str"/>
      <c r="DR221" s="37" t="str"/>
      <c r="DS221" s="37" t="str"/>
      <c r="DT221" s="37" t="str"/>
      <c r="DU221" s="37" t="str"/>
      <c r="DV221" s="37" t="str"/>
      <c r="DW221" s="37" t="str"/>
      <c r="DX221" s="37" t="str"/>
      <c r="DY221" s="37" t="str"/>
      <c r="DZ221" s="37" t="str"/>
      <c r="EA221" s="37" t="str"/>
      <c r="EB221" s="37" t="str"/>
      <c r="EC221" s="37" t="str"/>
      <c r="ED221" s="37" t="str"/>
      <c r="EE221" s="37" t="str"/>
      <c r="EF221" s="37" t="str"/>
      <c r="EG221" s="37" t="str"/>
      <c r="EH221" s="37" t="str"/>
      <c r="EI221" s="37" t="str"/>
      <c r="EJ221" s="37" t="str"/>
      <c r="EK221" s="37" t="str"/>
      <c r="EL221" s="37" t="str"/>
      <c r="EM221" s="37" t="str"/>
    </row>
    <row r="222">
      <c r="B222" s="37" t="str"/>
      <c r="C222" s="37" t="str"/>
      <c r="D222" s="37" t="str"/>
      <c r="E222" s="37" t="str"/>
      <c r="F222" s="37" t="str"/>
      <c r="G222" s="37" t="str"/>
      <c r="H222" s="37" t="str"/>
      <c r="I222" s="37" t="str"/>
      <c r="J222" s="37" t="str"/>
      <c r="K222" s="37" t="str"/>
      <c r="L222" s="37" t="str"/>
      <c r="M222" s="37" t="str"/>
      <c r="N222" s="37" t="str"/>
      <c r="O222" s="37" t="str"/>
      <c r="P222" s="37" t="str"/>
      <c r="Q222" s="37" t="str"/>
      <c r="R222" s="37" t="str"/>
      <c r="S222" s="37" t="str"/>
      <c r="T222" s="37" t="str"/>
      <c r="U222" s="37" t="str"/>
      <c r="V222" s="37" t="str"/>
      <c r="W222" s="37" t="str"/>
      <c r="X222" s="37" t="str"/>
      <c r="Y222" s="37" t="str"/>
      <c r="Z222" s="37" t="str"/>
      <c r="AA222" s="37" t="str"/>
      <c r="AB222" s="37" t="str"/>
      <c r="AC222" s="37" t="str"/>
      <c r="AD222" s="37" t="str"/>
      <c r="AE222" s="37" t="str"/>
      <c r="AF222" s="37" t="str"/>
      <c r="AG222" s="37" t="str"/>
      <c r="AH222" s="37" t="str"/>
      <c r="AI222" s="37" t="str"/>
      <c r="AJ222" s="37" t="str"/>
      <c r="AK222" s="37" t="str"/>
      <c r="AL222" s="37" t="str"/>
      <c r="AM222" s="37" t="str"/>
      <c r="AN222" s="37" t="str"/>
      <c r="AO222" s="37" t="str"/>
      <c r="AP222" s="37" t="str"/>
      <c r="AQ222" s="37" t="str"/>
      <c r="AR222" s="37" t="str"/>
      <c r="AS222" s="37" t="str"/>
      <c r="AT222" s="37" t="str"/>
      <c r="AU222" s="37" t="str"/>
      <c r="AV222" s="37" t="str"/>
      <c r="AW222" s="37" t="str"/>
      <c r="AX222" s="37" t="str"/>
      <c r="AY222" s="37" t="str"/>
      <c r="AZ222" s="37" t="str"/>
      <c r="BA222" s="37" t="str"/>
      <c r="BB222" s="37" t="str"/>
      <c r="BC222" s="37" t="str"/>
      <c r="BD222" s="37" t="str"/>
      <c r="BE222" s="37" t="str"/>
      <c r="BF222" s="37" t="str"/>
      <c r="BG222" s="37" t="str"/>
      <c r="BH222" s="37" t="str"/>
      <c r="BI222" s="37" t="str"/>
      <c r="BJ222" s="37" t="str"/>
      <c r="BK222" s="37" t="str"/>
      <c r="BL222" s="37" t="str"/>
      <c r="BM222" s="37" t="str"/>
      <c r="BN222" s="37" t="str"/>
      <c r="BO222" s="37" t="str"/>
      <c r="BP222" s="37" t="str"/>
      <c r="BQ222" s="37" t="str"/>
      <c r="BR222" s="37" t="str"/>
      <c r="BS222" s="37" t="str"/>
      <c r="BT222" s="37" t="str"/>
      <c r="BU222" s="37" t="str"/>
      <c r="BV222" s="37" t="str"/>
      <c r="BW222" s="37" t="str"/>
      <c r="BX222" s="37" t="str"/>
      <c r="BY222" s="37" t="str"/>
      <c r="BZ222" s="37" t="str"/>
      <c r="CA222" s="37" t="str"/>
      <c r="CB222" s="37" t="str"/>
      <c r="CC222" s="37" t="str"/>
      <c r="CD222" s="37" t="str"/>
      <c r="CE222" s="37" t="str"/>
      <c r="CF222" s="37" t="str"/>
      <c r="CG222" s="37" t="str"/>
      <c r="CH222" s="37" t="str"/>
      <c r="CI222" s="37" t="str"/>
      <c r="CJ222" s="37" t="str"/>
      <c r="CK222" s="37" t="str"/>
      <c r="CL222" s="37" t="str"/>
      <c r="CM222" s="37" t="str"/>
      <c r="CN222" s="37" t="str"/>
      <c r="CO222" s="37" t="str"/>
      <c r="CP222" s="37" t="str"/>
      <c r="CQ222" s="37" t="str"/>
      <c r="CR222" s="37" t="str"/>
      <c r="CS222" s="37" t="str"/>
      <c r="CT222" s="37" t="str"/>
      <c r="CU222" s="37" t="str"/>
      <c r="CV222" s="37" t="str"/>
      <c r="CW222" s="37" t="str"/>
      <c r="CX222" s="37" t="str"/>
      <c r="CY222" s="37" t="str"/>
      <c r="CZ222" s="37" t="str"/>
      <c r="DA222" s="37" t="str"/>
      <c r="DB222" s="37" t="str"/>
      <c r="DC222" s="37" t="str"/>
      <c r="DD222" s="37" t="str"/>
      <c r="DE222" s="37" t="str"/>
      <c r="DF222" s="37" t="str"/>
      <c r="DG222" s="37" t="str"/>
      <c r="DH222" s="37" t="str"/>
      <c r="DI222" s="37" t="str"/>
      <c r="DJ222" s="37" t="str"/>
      <c r="DK222" s="37" t="str"/>
      <c r="DL222" s="37" t="str"/>
      <c r="DM222" s="37" t="str"/>
      <c r="DN222" s="37" t="str"/>
      <c r="DO222" s="37" t="str"/>
      <c r="DP222" s="37" t="str"/>
      <c r="DQ222" s="37" t="str"/>
      <c r="DR222" s="37" t="str"/>
      <c r="DS222" s="37" t="str"/>
      <c r="DT222" s="37" t="str"/>
      <c r="DU222" s="37" t="str"/>
      <c r="DV222" s="37" t="str"/>
      <c r="DW222" s="37" t="str"/>
      <c r="DX222" s="37" t="str"/>
      <c r="DY222" s="37" t="str"/>
      <c r="DZ222" s="37" t="str"/>
      <c r="EA222" s="37" t="str"/>
      <c r="EB222" s="37" t="str"/>
      <c r="EC222" s="37" t="str"/>
      <c r="ED222" s="37" t="str"/>
      <c r="EE222" s="37" t="str"/>
      <c r="EF222" s="37" t="str"/>
      <c r="EG222" s="37" t="str"/>
      <c r="EH222" s="37" t="str"/>
      <c r="EI222" s="37" t="str"/>
      <c r="EJ222" s="37" t="str"/>
      <c r="EK222" s="37" t="str"/>
      <c r="EL222" s="37" t="str"/>
      <c r="EM222" s="37" t="str"/>
    </row>
    <row r="223">
      <c r="B223" s="37" t="str"/>
      <c r="C223" s="37" t="str"/>
      <c r="D223" s="37" t="str"/>
      <c r="E223" s="37" t="str"/>
      <c r="F223" s="37" t="str"/>
      <c r="G223" s="37" t="str"/>
      <c r="H223" s="37" t="str"/>
      <c r="I223" s="37" t="str"/>
      <c r="J223" s="37" t="str"/>
      <c r="K223" s="37" t="str"/>
      <c r="L223" s="37" t="str"/>
      <c r="M223" s="37" t="str"/>
      <c r="N223" s="37" t="str"/>
      <c r="O223" s="37" t="str"/>
      <c r="P223" s="37" t="str"/>
      <c r="Q223" s="37" t="str"/>
      <c r="R223" s="37" t="str"/>
      <c r="S223" s="37" t="str"/>
      <c r="T223" s="37" t="str"/>
      <c r="U223" s="37" t="str"/>
      <c r="V223" s="37" t="str"/>
      <c r="W223" s="37" t="str"/>
      <c r="X223" s="37" t="str"/>
      <c r="Y223" s="37" t="str"/>
      <c r="Z223" s="37" t="str"/>
      <c r="AA223" s="37" t="str"/>
      <c r="AB223" s="37" t="str"/>
      <c r="AC223" s="37" t="str"/>
      <c r="AD223" s="37" t="str"/>
      <c r="AE223" s="37" t="str"/>
      <c r="AF223" s="37" t="str"/>
      <c r="AG223" s="37" t="str"/>
      <c r="AH223" s="37" t="str"/>
      <c r="AI223" s="37" t="str"/>
      <c r="AJ223" s="37" t="str"/>
      <c r="AK223" s="37" t="str"/>
      <c r="AL223" s="37" t="str"/>
      <c r="AM223" s="37" t="str"/>
      <c r="AN223" s="37" t="str"/>
      <c r="AO223" s="37" t="str"/>
      <c r="AP223" s="37" t="str"/>
      <c r="AQ223" s="37" t="str"/>
      <c r="AR223" s="37" t="str"/>
      <c r="AS223" s="37" t="str"/>
      <c r="AT223" s="37" t="str"/>
      <c r="AU223" s="37" t="str"/>
      <c r="AV223" s="37" t="str"/>
      <c r="AW223" s="37" t="str"/>
      <c r="AX223" s="37" t="str"/>
      <c r="AY223" s="37" t="str"/>
      <c r="AZ223" s="37" t="str"/>
      <c r="BA223" s="37" t="str"/>
      <c r="BB223" s="37" t="str"/>
      <c r="BC223" s="37" t="str"/>
      <c r="BD223" s="37" t="str"/>
      <c r="BE223" s="37" t="str"/>
      <c r="BF223" s="37" t="str"/>
      <c r="BG223" s="37" t="str"/>
      <c r="BH223" s="37" t="str"/>
      <c r="BI223" s="37" t="str"/>
      <c r="BJ223" s="37" t="str"/>
      <c r="BK223" s="37" t="str"/>
      <c r="BL223" s="37" t="str"/>
      <c r="BM223" s="37" t="str"/>
      <c r="BN223" s="37" t="str"/>
      <c r="BO223" s="37" t="str"/>
      <c r="BP223" s="37" t="str"/>
      <c r="BQ223" s="37" t="str"/>
      <c r="BR223" s="37" t="str"/>
      <c r="BS223" s="37" t="str"/>
      <c r="BT223" s="37" t="str"/>
      <c r="BU223" s="37" t="str"/>
      <c r="BV223" s="37" t="str"/>
      <c r="BW223" s="37" t="str"/>
      <c r="BX223" s="37" t="str"/>
      <c r="BY223" s="37" t="str"/>
      <c r="BZ223" s="37" t="str"/>
      <c r="CA223" s="37" t="str"/>
      <c r="CB223" s="37" t="str"/>
      <c r="CC223" s="37" t="str"/>
      <c r="CD223" s="37" t="str"/>
      <c r="CE223" s="37" t="str"/>
      <c r="CF223" s="37" t="str"/>
      <c r="CG223" s="37" t="str"/>
      <c r="CH223" s="37" t="str"/>
      <c r="CI223" s="37" t="str"/>
      <c r="CJ223" s="37" t="str"/>
      <c r="CK223" s="37" t="str"/>
      <c r="CL223" s="37" t="str"/>
      <c r="CM223" s="37" t="str"/>
      <c r="CN223" s="37" t="str"/>
      <c r="CO223" s="37" t="str"/>
      <c r="CP223" s="37" t="str"/>
      <c r="CQ223" s="37" t="str"/>
      <c r="CR223" s="37" t="str"/>
      <c r="CS223" s="37" t="str"/>
      <c r="CT223" s="37" t="str"/>
      <c r="CU223" s="37" t="str"/>
      <c r="CV223" s="37" t="str"/>
      <c r="CW223" s="37" t="str"/>
      <c r="CX223" s="37" t="str"/>
      <c r="CY223" s="37" t="str"/>
      <c r="CZ223" s="37" t="str"/>
      <c r="DA223" s="37" t="str"/>
      <c r="DB223" s="37" t="str"/>
      <c r="DC223" s="37" t="str"/>
      <c r="DD223" s="37" t="str"/>
      <c r="DE223" s="37" t="str"/>
      <c r="DF223" s="37" t="str"/>
      <c r="DG223" s="37" t="str"/>
      <c r="DH223" s="37" t="str"/>
      <c r="DI223" s="37" t="str"/>
      <c r="DJ223" s="37" t="str"/>
      <c r="DK223" s="37" t="str"/>
      <c r="DL223" s="37" t="str"/>
      <c r="DM223" s="37" t="str"/>
      <c r="DN223" s="37" t="str"/>
      <c r="DO223" s="37" t="str"/>
      <c r="DP223" s="37" t="str"/>
      <c r="DQ223" s="37" t="str"/>
      <c r="DR223" s="37" t="str"/>
      <c r="DS223" s="37" t="str"/>
      <c r="DT223" s="37" t="str"/>
      <c r="DU223" s="37" t="str"/>
      <c r="DV223" s="37" t="str"/>
      <c r="DW223" s="37" t="str"/>
      <c r="DX223" s="37" t="str"/>
      <c r="DY223" s="37" t="str"/>
      <c r="DZ223" s="37" t="str"/>
      <c r="EA223" s="37" t="str"/>
      <c r="EB223" s="37" t="str"/>
      <c r="EC223" s="37" t="str"/>
      <c r="ED223" s="37" t="str"/>
      <c r="EE223" s="37" t="str"/>
      <c r="EF223" s="37" t="str"/>
      <c r="EG223" s="37" t="str"/>
      <c r="EH223" s="37" t="str"/>
      <c r="EI223" s="37" t="str"/>
      <c r="EJ223" s="37" t="str"/>
      <c r="EK223" s="37" t="str"/>
      <c r="EL223" s="37" t="str"/>
      <c r="EM223" s="37" t="str"/>
    </row>
    <row r="224">
      <c r="B224" s="37" t="str"/>
      <c r="C224" s="37" t="str"/>
      <c r="D224" s="37" t="str"/>
      <c r="E224" s="37" t="str"/>
      <c r="F224" s="37" t="str"/>
      <c r="G224" s="37" t="str"/>
      <c r="H224" s="37" t="str"/>
      <c r="I224" s="37" t="str"/>
      <c r="J224" s="37" t="str"/>
      <c r="K224" s="37" t="str"/>
      <c r="L224" s="37" t="str"/>
      <c r="M224" s="37" t="str"/>
      <c r="N224" s="37" t="str"/>
      <c r="O224" s="37" t="str"/>
      <c r="P224" s="37" t="str"/>
      <c r="Q224" s="37" t="str"/>
      <c r="R224" s="37" t="str"/>
      <c r="S224" s="37" t="str"/>
      <c r="T224" s="37" t="str"/>
      <c r="U224" s="37" t="str"/>
      <c r="V224" s="37" t="str"/>
      <c r="W224" s="37" t="str"/>
      <c r="X224" s="37" t="str"/>
      <c r="Y224" s="37" t="str"/>
      <c r="Z224" s="37" t="str"/>
      <c r="AA224" s="37" t="str"/>
      <c r="AB224" s="37" t="str"/>
      <c r="AC224" s="37" t="str"/>
      <c r="AD224" s="37" t="str"/>
      <c r="AE224" s="37" t="str"/>
      <c r="AF224" s="37" t="str"/>
      <c r="AG224" s="37" t="str"/>
      <c r="AH224" s="37" t="str"/>
      <c r="AI224" s="37" t="str"/>
      <c r="AJ224" s="37" t="str"/>
      <c r="AK224" s="37" t="str"/>
      <c r="AL224" s="37" t="str"/>
      <c r="AM224" s="37" t="str"/>
      <c r="AN224" s="37" t="str"/>
      <c r="AO224" s="37" t="str"/>
      <c r="AP224" s="37" t="str"/>
      <c r="AQ224" s="37" t="str"/>
      <c r="AR224" s="37" t="str"/>
      <c r="AS224" s="37" t="str"/>
      <c r="AT224" s="37" t="str"/>
      <c r="AU224" s="37" t="str"/>
      <c r="AV224" s="37" t="str"/>
      <c r="AW224" s="37" t="str"/>
      <c r="AX224" s="37" t="str"/>
      <c r="AY224" s="37" t="str"/>
      <c r="AZ224" s="37" t="str"/>
      <c r="BA224" s="37" t="str"/>
      <c r="BB224" s="37" t="str"/>
      <c r="BC224" s="37" t="str"/>
      <c r="BD224" s="37" t="str"/>
      <c r="BE224" s="37" t="str"/>
      <c r="BF224" s="37" t="str"/>
      <c r="BG224" s="37" t="str"/>
      <c r="BH224" s="37" t="str"/>
      <c r="BI224" s="37" t="str"/>
      <c r="BJ224" s="37" t="str"/>
      <c r="BK224" s="37" t="str"/>
      <c r="BL224" s="37" t="str"/>
      <c r="BM224" s="37" t="str"/>
      <c r="BN224" s="37" t="str"/>
      <c r="BO224" s="37" t="str"/>
      <c r="BP224" s="37" t="str"/>
      <c r="BQ224" s="37" t="str"/>
      <c r="BR224" s="37" t="str"/>
      <c r="BS224" s="37" t="str"/>
      <c r="BT224" s="37" t="str"/>
      <c r="BU224" s="37" t="str"/>
      <c r="BV224" s="37" t="str"/>
      <c r="BW224" s="37" t="str"/>
      <c r="BX224" s="37" t="str"/>
      <c r="BY224" s="37" t="str"/>
      <c r="BZ224" s="37" t="str"/>
      <c r="CA224" s="37" t="str"/>
      <c r="CB224" s="37" t="str"/>
      <c r="CC224" s="37" t="str"/>
      <c r="CD224" s="37" t="str"/>
      <c r="CE224" s="37" t="str"/>
      <c r="CF224" s="37" t="str"/>
      <c r="CG224" s="37" t="str"/>
      <c r="CH224" s="37" t="str"/>
      <c r="CI224" s="37" t="str"/>
      <c r="CJ224" s="37" t="str"/>
      <c r="CK224" s="37" t="str"/>
      <c r="CL224" s="37" t="str"/>
      <c r="CM224" s="37" t="str"/>
      <c r="CN224" s="37" t="str"/>
      <c r="CO224" s="37" t="str"/>
      <c r="CP224" s="37" t="str"/>
      <c r="CQ224" s="37" t="str"/>
      <c r="CR224" s="37" t="str"/>
      <c r="CS224" s="37" t="str"/>
      <c r="CT224" s="37" t="str"/>
      <c r="CU224" s="37" t="str"/>
      <c r="CV224" s="37" t="str"/>
      <c r="CW224" s="37" t="str"/>
      <c r="CX224" s="37" t="str"/>
      <c r="CY224" s="37" t="str"/>
      <c r="CZ224" s="37" t="str"/>
      <c r="DA224" s="37" t="str"/>
      <c r="DB224" s="37" t="str"/>
      <c r="DC224" s="37" t="str"/>
      <c r="DD224" s="37" t="str"/>
      <c r="DE224" s="37" t="str"/>
      <c r="DF224" s="37" t="str"/>
      <c r="DG224" s="37" t="str"/>
      <c r="DH224" s="37" t="str"/>
      <c r="DI224" s="37" t="str"/>
      <c r="DJ224" s="37" t="str"/>
      <c r="DK224" s="37" t="str"/>
      <c r="DL224" s="37" t="str"/>
      <c r="DM224" s="37" t="str"/>
      <c r="DN224" s="37" t="str"/>
      <c r="DO224" s="37" t="str"/>
      <c r="DP224" s="37" t="str"/>
      <c r="DQ224" s="37" t="str"/>
      <c r="DR224" s="37" t="str"/>
      <c r="DS224" s="37" t="str"/>
      <c r="DT224" s="37" t="str"/>
      <c r="DU224" s="37" t="str"/>
      <c r="DV224" s="37" t="str"/>
      <c r="DW224" s="37" t="str"/>
      <c r="DX224" s="37" t="str"/>
      <c r="DY224" s="37" t="str"/>
      <c r="DZ224" s="37" t="str"/>
      <c r="EA224" s="37" t="str"/>
      <c r="EB224" s="37" t="str"/>
      <c r="EC224" s="37" t="str"/>
      <c r="ED224" s="37" t="str"/>
      <c r="EE224" s="37" t="str"/>
      <c r="EF224" s="37" t="str"/>
      <c r="EG224" s="37" t="str"/>
      <c r="EH224" s="37" t="str"/>
      <c r="EI224" s="37" t="str"/>
      <c r="EJ224" s="37" t="str"/>
      <c r="EK224" s="37" t="str"/>
      <c r="EL224" s="37" t="str"/>
      <c r="EM224" s="37" t="str"/>
    </row>
    <row r="225">
      <c r="B225" s="37" t="str"/>
      <c r="C225" s="37" t="str"/>
      <c r="D225" s="37" t="str"/>
      <c r="E225" s="37" t="str"/>
      <c r="F225" s="37" t="str"/>
      <c r="G225" s="37" t="str"/>
      <c r="H225" s="37" t="str"/>
      <c r="I225" s="37" t="str"/>
      <c r="J225" s="37" t="str"/>
      <c r="K225" s="37" t="str"/>
      <c r="L225" s="37" t="str"/>
      <c r="M225" s="37" t="str"/>
      <c r="N225" s="37" t="str"/>
      <c r="O225" s="37" t="str"/>
      <c r="P225" s="37" t="str"/>
      <c r="Q225" s="37" t="str"/>
      <c r="R225" s="37" t="str"/>
      <c r="S225" s="37" t="str"/>
      <c r="T225" s="37" t="str"/>
      <c r="U225" s="37" t="str"/>
      <c r="V225" s="37" t="str"/>
      <c r="W225" s="37" t="str"/>
      <c r="X225" s="37" t="str"/>
      <c r="Y225" s="37" t="str"/>
      <c r="Z225" s="37" t="str"/>
      <c r="AA225" s="37" t="str"/>
      <c r="AB225" s="37" t="str"/>
      <c r="AC225" s="37" t="str"/>
      <c r="AD225" s="37" t="str"/>
      <c r="AE225" s="37" t="str"/>
      <c r="AF225" s="37" t="str"/>
      <c r="AG225" s="37" t="str"/>
      <c r="AH225" s="37" t="str"/>
      <c r="AI225" s="37" t="str"/>
      <c r="AJ225" s="37" t="str"/>
      <c r="AK225" s="37" t="str"/>
      <c r="AL225" s="37" t="str"/>
      <c r="AM225" s="37" t="str"/>
      <c r="AN225" s="37" t="str"/>
      <c r="AO225" s="37" t="str"/>
      <c r="AP225" s="37" t="str"/>
      <c r="AQ225" s="37" t="str"/>
      <c r="AR225" s="37" t="str"/>
      <c r="AS225" s="37" t="str"/>
      <c r="AT225" s="37" t="str"/>
      <c r="AU225" s="37" t="str"/>
      <c r="AV225" s="37" t="str"/>
      <c r="AW225" s="37" t="str"/>
      <c r="AX225" s="37" t="str"/>
      <c r="AY225" s="37" t="str"/>
      <c r="AZ225" s="37" t="str"/>
      <c r="BA225" s="37" t="str"/>
      <c r="BB225" s="37" t="str"/>
      <c r="BC225" s="37" t="str"/>
      <c r="BD225" s="37" t="str"/>
      <c r="BE225" s="37" t="str"/>
      <c r="BF225" s="37" t="str"/>
      <c r="BG225" s="37" t="str"/>
      <c r="BH225" s="37" t="str"/>
      <c r="BI225" s="37" t="str"/>
      <c r="BJ225" s="37" t="str"/>
      <c r="BK225" s="37" t="str"/>
      <c r="BL225" s="37" t="str"/>
      <c r="BM225" s="37" t="str"/>
      <c r="BN225" s="37" t="str"/>
      <c r="BO225" s="37" t="str"/>
      <c r="BP225" s="37" t="str"/>
      <c r="BQ225" s="37" t="str"/>
      <c r="BR225" s="37" t="str"/>
      <c r="BS225" s="37" t="str"/>
      <c r="BT225" s="37" t="str"/>
      <c r="BU225" s="37" t="str"/>
      <c r="BV225" s="37" t="str"/>
      <c r="BW225" s="37" t="str"/>
      <c r="BX225" s="37" t="str"/>
      <c r="BY225" s="37" t="str"/>
      <c r="BZ225" s="37" t="str"/>
      <c r="CA225" s="37" t="str"/>
      <c r="CB225" s="37" t="str"/>
      <c r="CC225" s="37" t="str"/>
      <c r="CD225" s="37" t="str"/>
      <c r="CE225" s="37" t="str"/>
      <c r="CF225" s="37" t="str"/>
      <c r="CG225" s="37" t="str"/>
      <c r="CH225" s="37" t="str"/>
      <c r="CI225" s="37" t="str"/>
      <c r="CJ225" s="37" t="str"/>
      <c r="CK225" s="37" t="str"/>
      <c r="CL225" s="37" t="str"/>
      <c r="CM225" s="37" t="str"/>
      <c r="CN225" s="37" t="str"/>
      <c r="CO225" s="37" t="str"/>
      <c r="CP225" s="37" t="str"/>
      <c r="CQ225" s="37" t="str"/>
      <c r="CR225" s="37" t="str"/>
      <c r="CS225" s="37" t="str"/>
      <c r="CT225" s="37" t="str"/>
      <c r="CU225" s="37" t="str"/>
      <c r="CV225" s="37" t="str"/>
      <c r="CW225" s="37" t="str"/>
      <c r="CX225" s="37" t="str"/>
      <c r="CY225" s="37" t="str"/>
      <c r="CZ225" s="37" t="str"/>
      <c r="DA225" s="37" t="str"/>
      <c r="DB225" s="37" t="str"/>
      <c r="DC225" s="37" t="str"/>
      <c r="DD225" s="37" t="str"/>
      <c r="DE225" s="37" t="str"/>
      <c r="DF225" s="37" t="str"/>
      <c r="DG225" s="37" t="str"/>
      <c r="DH225" s="37" t="str"/>
      <c r="DI225" s="37" t="str"/>
      <c r="DJ225" s="37" t="str"/>
      <c r="DK225" s="37" t="str"/>
      <c r="DL225" s="37" t="str"/>
      <c r="DM225" s="37" t="str"/>
      <c r="DN225" s="37" t="str"/>
      <c r="DO225" s="37" t="str"/>
      <c r="DP225" s="37" t="str"/>
      <c r="DQ225" s="37" t="str"/>
      <c r="DR225" s="37" t="str"/>
      <c r="DS225" s="37" t="str"/>
      <c r="DT225" s="37" t="str"/>
      <c r="DU225" s="37" t="str"/>
      <c r="DV225" s="37" t="str"/>
      <c r="DW225" s="37" t="str"/>
      <c r="DX225" s="37" t="str"/>
      <c r="DY225" s="37" t="str"/>
      <c r="DZ225" s="37" t="str"/>
      <c r="EA225" s="37" t="str"/>
      <c r="EB225" s="37" t="str"/>
      <c r="EC225" s="37" t="str"/>
      <c r="ED225" s="37" t="str"/>
      <c r="EE225" s="37" t="str"/>
      <c r="EF225" s="37" t="str"/>
      <c r="EG225" s="37" t="str"/>
      <c r="EH225" s="37" t="str"/>
      <c r="EI225" s="37" t="str"/>
      <c r="EJ225" s="37" t="str"/>
      <c r="EK225" s="37" t="str"/>
      <c r="EL225" s="37" t="str"/>
      <c r="EM225" s="37" t="str"/>
    </row>
    <row r="226">
      <c r="B226" s="37" t="str"/>
      <c r="C226" s="37" t="str"/>
      <c r="D226" s="37" t="str"/>
      <c r="E226" s="37" t="str"/>
      <c r="F226" s="37" t="str"/>
      <c r="G226" s="37" t="str"/>
      <c r="H226" s="37" t="str"/>
      <c r="I226" s="37" t="str"/>
      <c r="J226" s="37" t="str"/>
      <c r="K226" s="37" t="str"/>
      <c r="L226" s="37" t="str"/>
      <c r="M226" s="37" t="str"/>
      <c r="N226" s="37" t="str"/>
      <c r="O226" s="37" t="str"/>
      <c r="P226" s="37" t="str"/>
      <c r="Q226" s="37" t="str"/>
      <c r="R226" s="37" t="str"/>
      <c r="S226" s="37" t="str"/>
      <c r="T226" s="37" t="str"/>
      <c r="U226" s="37" t="str"/>
      <c r="V226" s="37" t="str"/>
      <c r="W226" s="37" t="str"/>
      <c r="X226" s="37" t="str"/>
      <c r="Y226" s="37" t="str"/>
      <c r="Z226" s="37" t="str"/>
      <c r="AA226" s="37" t="str"/>
      <c r="AB226" s="37" t="str"/>
      <c r="AC226" s="37" t="str"/>
      <c r="AD226" s="37" t="str"/>
      <c r="AE226" s="37" t="str"/>
      <c r="AF226" s="37" t="str"/>
      <c r="AG226" s="37" t="str"/>
      <c r="AH226" s="37" t="str"/>
      <c r="AI226" s="37" t="str"/>
      <c r="AJ226" s="37" t="str"/>
      <c r="AK226" s="37" t="str"/>
      <c r="AL226" s="37" t="str"/>
      <c r="AM226" s="37" t="str"/>
      <c r="AN226" s="37" t="str"/>
      <c r="AO226" s="37" t="str"/>
      <c r="AP226" s="37" t="str"/>
      <c r="AQ226" s="37" t="str"/>
      <c r="AR226" s="37" t="str"/>
      <c r="AS226" s="37" t="str"/>
      <c r="AT226" s="37" t="str"/>
      <c r="AU226" s="37" t="str"/>
      <c r="AV226" s="37" t="str"/>
      <c r="AW226" s="37" t="str"/>
      <c r="AX226" s="37" t="str"/>
      <c r="AY226" s="37" t="str"/>
      <c r="AZ226" s="37" t="str"/>
      <c r="BA226" s="37" t="str"/>
      <c r="BB226" s="37" t="str"/>
      <c r="BC226" s="37" t="str"/>
      <c r="BD226" s="37" t="str"/>
      <c r="BE226" s="37" t="str"/>
      <c r="BF226" s="37" t="str"/>
      <c r="BG226" s="37" t="str"/>
      <c r="BH226" s="37" t="str"/>
      <c r="BI226" s="37" t="str"/>
      <c r="BJ226" s="37" t="str"/>
      <c r="BK226" s="37" t="str"/>
      <c r="BL226" s="37" t="str"/>
      <c r="BM226" s="37" t="str"/>
      <c r="BN226" s="37" t="str"/>
      <c r="BO226" s="37" t="str"/>
      <c r="BP226" s="37" t="str"/>
      <c r="BQ226" s="37" t="str"/>
      <c r="BR226" s="37" t="str"/>
      <c r="BS226" s="37" t="str"/>
      <c r="BT226" s="37" t="str"/>
      <c r="BU226" s="37" t="str"/>
      <c r="BV226" s="37" t="str"/>
      <c r="BW226" s="37" t="str"/>
      <c r="BX226" s="37" t="str"/>
      <c r="BY226" s="37" t="str"/>
      <c r="BZ226" s="37" t="str"/>
      <c r="CA226" s="37" t="str"/>
      <c r="CB226" s="37" t="str"/>
      <c r="CC226" s="37" t="str"/>
      <c r="CD226" s="37" t="str"/>
      <c r="CE226" s="37" t="str"/>
      <c r="CF226" s="37" t="str"/>
      <c r="CG226" s="37" t="str"/>
      <c r="CH226" s="37" t="str"/>
      <c r="CI226" s="37" t="str"/>
      <c r="CJ226" s="37" t="str"/>
      <c r="CK226" s="37" t="str"/>
      <c r="CL226" s="37" t="str"/>
      <c r="CM226" s="37" t="str"/>
      <c r="CN226" s="37" t="str"/>
      <c r="CO226" s="37" t="str"/>
      <c r="CP226" s="37" t="str"/>
      <c r="CQ226" s="37" t="str"/>
      <c r="CR226" s="37" t="str"/>
      <c r="CS226" s="37" t="str"/>
      <c r="CT226" s="37" t="str"/>
      <c r="CU226" s="37" t="str"/>
      <c r="CV226" s="37" t="str"/>
      <c r="CW226" s="37" t="str"/>
      <c r="CX226" s="37" t="str"/>
      <c r="CY226" s="37" t="str"/>
      <c r="CZ226" s="37" t="str"/>
      <c r="DA226" s="37" t="str"/>
      <c r="DB226" s="37" t="str"/>
      <c r="DC226" s="37" t="str"/>
      <c r="DD226" s="37" t="str"/>
      <c r="DE226" s="37" t="str"/>
      <c r="DF226" s="37" t="str"/>
      <c r="DG226" s="37" t="str"/>
      <c r="DH226" s="37" t="str"/>
      <c r="DI226" s="37" t="str"/>
      <c r="DJ226" s="37" t="str"/>
      <c r="DK226" s="37" t="str"/>
      <c r="DL226" s="37" t="str"/>
      <c r="DM226" s="37" t="str"/>
      <c r="DN226" s="37" t="str"/>
      <c r="DO226" s="37" t="str"/>
      <c r="DP226" s="37" t="str"/>
      <c r="DQ226" s="37" t="str"/>
      <c r="DR226" s="37" t="str"/>
      <c r="DS226" s="37" t="str"/>
      <c r="DT226" s="37" t="str"/>
      <c r="DU226" s="37" t="str"/>
      <c r="DV226" s="37" t="str"/>
      <c r="DW226" s="37" t="str"/>
      <c r="DX226" s="37" t="str"/>
      <c r="DY226" s="37" t="str"/>
      <c r="DZ226" s="37" t="str"/>
      <c r="EA226" s="37" t="str"/>
      <c r="EB226" s="37" t="str"/>
      <c r="EC226" s="37" t="str"/>
      <c r="ED226" s="37" t="str"/>
      <c r="EE226" s="37" t="str"/>
      <c r="EF226" s="37" t="str"/>
      <c r="EG226" s="37" t="str"/>
      <c r="EH226" s="37" t="str"/>
      <c r="EI226" s="37" t="str"/>
      <c r="EJ226" s="37" t="str"/>
      <c r="EK226" s="37" t="str"/>
      <c r="EL226" s="37" t="str"/>
      <c r="EM226" s="37" t="str"/>
    </row>
    <row r="227">
      <c r="B227" s="37" t="str"/>
      <c r="C227" s="37" t="str"/>
      <c r="D227" s="37" t="str"/>
      <c r="E227" s="37" t="str"/>
      <c r="F227" s="37" t="str"/>
      <c r="G227" s="37" t="str"/>
      <c r="H227" s="37" t="str"/>
      <c r="I227" s="37" t="str"/>
      <c r="J227" s="37" t="str"/>
      <c r="K227" s="37" t="str"/>
      <c r="L227" s="37" t="str"/>
      <c r="M227" s="37" t="str"/>
      <c r="N227" s="37" t="str"/>
      <c r="O227" s="37" t="str"/>
      <c r="P227" s="37" t="str"/>
      <c r="Q227" s="37" t="str"/>
      <c r="R227" s="37" t="str"/>
      <c r="S227" s="37" t="str"/>
      <c r="T227" s="37" t="str"/>
      <c r="U227" s="37" t="str"/>
      <c r="V227" s="37" t="str"/>
      <c r="W227" s="37" t="str"/>
      <c r="X227" s="37" t="str"/>
      <c r="Y227" s="37" t="str"/>
      <c r="Z227" s="37" t="str"/>
      <c r="AA227" s="37" t="str"/>
      <c r="AB227" s="37" t="str"/>
      <c r="AC227" s="37" t="str"/>
      <c r="AD227" s="37" t="str"/>
      <c r="AE227" s="37" t="str"/>
      <c r="AF227" s="37" t="str"/>
      <c r="AG227" s="37" t="str"/>
      <c r="AH227" s="37" t="str"/>
      <c r="AI227" s="37" t="str"/>
      <c r="AJ227" s="37" t="str"/>
      <c r="AK227" s="37" t="str"/>
      <c r="AL227" s="37" t="str"/>
      <c r="AM227" s="37" t="str"/>
      <c r="AN227" s="37" t="str"/>
      <c r="AO227" s="37" t="str"/>
      <c r="AP227" s="37" t="str"/>
      <c r="AQ227" s="37" t="str"/>
      <c r="AR227" s="37" t="str"/>
      <c r="AS227" s="37" t="str"/>
      <c r="AT227" s="37" t="str"/>
      <c r="AU227" s="37" t="str"/>
      <c r="AV227" s="37" t="str"/>
      <c r="AW227" s="37" t="str"/>
      <c r="AX227" s="37" t="str"/>
      <c r="AY227" s="37" t="str"/>
      <c r="AZ227" s="37" t="str"/>
      <c r="BA227" s="37" t="str"/>
      <c r="BB227" s="37" t="str"/>
      <c r="BC227" s="37" t="str"/>
      <c r="BD227" s="37" t="str"/>
      <c r="BE227" s="37" t="str"/>
      <c r="BF227" s="37" t="str"/>
      <c r="BG227" s="37" t="str"/>
      <c r="BH227" s="37" t="str"/>
      <c r="BI227" s="37" t="str"/>
      <c r="BJ227" s="37" t="str"/>
      <c r="BK227" s="37" t="str"/>
      <c r="BL227" s="37" t="str"/>
      <c r="BM227" s="37" t="str"/>
      <c r="BN227" s="37" t="str"/>
      <c r="BO227" s="37" t="str"/>
      <c r="BP227" s="37" t="str"/>
      <c r="BQ227" s="37" t="str"/>
      <c r="BR227" s="37" t="str"/>
      <c r="BS227" s="37" t="str"/>
      <c r="BT227" s="37" t="str"/>
      <c r="BU227" s="37" t="str"/>
      <c r="BV227" s="37" t="str"/>
      <c r="BW227" s="37" t="str"/>
      <c r="BX227" s="37" t="str"/>
      <c r="BY227" s="37" t="str"/>
      <c r="BZ227" s="37" t="str"/>
      <c r="CA227" s="37" t="str"/>
      <c r="CB227" s="37" t="str"/>
      <c r="CC227" s="37" t="str"/>
      <c r="CD227" s="37" t="str"/>
      <c r="CE227" s="37" t="str"/>
      <c r="CF227" s="37" t="str"/>
      <c r="CG227" s="37" t="str"/>
      <c r="CH227" s="37" t="str"/>
      <c r="CI227" s="37" t="str"/>
      <c r="CJ227" s="37" t="str"/>
      <c r="CK227" s="37" t="str"/>
      <c r="CL227" s="37" t="str"/>
      <c r="CM227" s="37" t="str"/>
      <c r="CN227" s="37" t="str"/>
      <c r="CO227" s="37" t="str"/>
      <c r="CP227" s="37" t="str"/>
      <c r="CQ227" s="37" t="str"/>
      <c r="CR227" s="37" t="str"/>
      <c r="CS227" s="37" t="str"/>
      <c r="CT227" s="37" t="str"/>
      <c r="CU227" s="37" t="str"/>
      <c r="CV227" s="37" t="str"/>
      <c r="CW227" s="37" t="str"/>
      <c r="CX227" s="37" t="str"/>
      <c r="CY227" s="37" t="str"/>
      <c r="CZ227" s="37" t="str"/>
      <c r="DA227" s="37" t="str"/>
      <c r="DB227" s="37" t="str"/>
      <c r="DC227" s="37" t="str"/>
      <c r="DD227" s="37" t="str"/>
      <c r="DE227" s="37" t="str"/>
      <c r="DF227" s="37" t="str"/>
      <c r="DG227" s="37" t="str"/>
      <c r="DH227" s="37" t="str"/>
      <c r="DI227" s="37" t="str"/>
      <c r="DJ227" s="37" t="str"/>
      <c r="DK227" s="37" t="str"/>
      <c r="DL227" s="37" t="str"/>
      <c r="DM227" s="37" t="str"/>
      <c r="DN227" s="37" t="str"/>
      <c r="DO227" s="37" t="str"/>
      <c r="DP227" s="37" t="str"/>
      <c r="DQ227" s="37" t="str"/>
      <c r="DR227" s="37" t="str"/>
      <c r="DS227" s="37" t="str"/>
      <c r="DT227" s="37" t="str"/>
      <c r="DU227" s="37" t="str"/>
      <c r="DV227" s="37" t="str"/>
      <c r="DW227" s="37" t="str"/>
      <c r="DX227" s="37" t="str"/>
      <c r="DY227" s="37" t="str"/>
      <c r="DZ227" s="37" t="str"/>
      <c r="EA227" s="37" t="str"/>
      <c r="EB227" s="37" t="str"/>
      <c r="EC227" s="37" t="str"/>
      <c r="ED227" s="37" t="str"/>
      <c r="EE227" s="37" t="str"/>
      <c r="EF227" s="37" t="str"/>
      <c r="EG227" s="37" t="str"/>
      <c r="EH227" s="37" t="str"/>
      <c r="EI227" s="37" t="str"/>
      <c r="EJ227" s="37" t="str"/>
      <c r="EK227" s="37" t="str"/>
      <c r="EL227" s="37" t="str"/>
      <c r="EM227" s="37" t="str"/>
    </row>
    <row r="228">
      <c r="B228" s="37" t="str"/>
      <c r="C228" s="37" t="str"/>
      <c r="D228" s="37" t="str"/>
      <c r="E228" s="37" t="str"/>
      <c r="F228" s="37" t="str"/>
      <c r="G228" s="37" t="str"/>
      <c r="H228" s="37" t="str"/>
      <c r="I228" s="37" t="str"/>
      <c r="J228" s="37" t="str"/>
      <c r="K228" s="37" t="str"/>
      <c r="L228" s="37" t="str"/>
      <c r="M228" s="37" t="str"/>
      <c r="N228" s="37" t="str"/>
      <c r="O228" s="37" t="str"/>
      <c r="P228" s="37" t="str"/>
      <c r="Q228" s="37" t="str"/>
      <c r="R228" s="37" t="str"/>
      <c r="S228" s="37" t="str"/>
      <c r="T228" s="37" t="str"/>
      <c r="U228" s="37" t="str"/>
      <c r="V228" s="37" t="str"/>
      <c r="W228" s="37" t="str"/>
      <c r="X228" s="37" t="str"/>
      <c r="Y228" s="37" t="str"/>
      <c r="Z228" s="37" t="str"/>
      <c r="AA228" s="37" t="str"/>
      <c r="AB228" s="37" t="str"/>
      <c r="AC228" s="37" t="str"/>
      <c r="AD228" s="37" t="str"/>
      <c r="AE228" s="37" t="str"/>
      <c r="AF228" s="37" t="str"/>
      <c r="AG228" s="37" t="str"/>
      <c r="AH228" s="37" t="str"/>
      <c r="AI228" s="37" t="str"/>
      <c r="AJ228" s="37" t="str"/>
      <c r="AK228" s="37" t="str"/>
      <c r="AL228" s="37" t="str"/>
      <c r="AM228" s="37" t="str"/>
      <c r="AN228" s="37" t="str"/>
      <c r="AO228" s="37" t="str"/>
      <c r="AP228" s="37" t="str"/>
      <c r="AQ228" s="37" t="str"/>
      <c r="AR228" s="37" t="str"/>
      <c r="AS228" s="37" t="str"/>
      <c r="AT228" s="37" t="str"/>
      <c r="AU228" s="37" t="str"/>
      <c r="AV228" s="37" t="str"/>
      <c r="AW228" s="37" t="str"/>
      <c r="AX228" s="37" t="str"/>
      <c r="AY228" s="37" t="str"/>
      <c r="AZ228" s="37" t="str"/>
      <c r="BA228" s="37" t="str"/>
      <c r="BB228" s="37" t="str"/>
      <c r="BC228" s="37" t="str"/>
      <c r="BD228" s="37" t="str"/>
      <c r="BE228" s="37" t="str"/>
      <c r="BF228" s="37" t="str"/>
      <c r="BG228" s="37" t="str"/>
      <c r="BH228" s="37" t="str"/>
      <c r="BI228" s="37" t="str"/>
      <c r="BJ228" s="37" t="str"/>
      <c r="BK228" s="37" t="str"/>
      <c r="BL228" s="37" t="str"/>
      <c r="BM228" s="37" t="str"/>
      <c r="BN228" s="37" t="str"/>
      <c r="BO228" s="37" t="str"/>
      <c r="BP228" s="37" t="str"/>
      <c r="BQ228" s="37" t="str"/>
      <c r="BR228" s="37" t="str"/>
      <c r="BS228" s="37" t="str"/>
      <c r="BT228" s="37" t="str"/>
      <c r="BU228" s="37" t="str"/>
      <c r="BV228" s="37" t="str"/>
      <c r="BW228" s="37" t="str"/>
      <c r="BX228" s="37" t="str"/>
      <c r="BY228" s="37" t="str"/>
      <c r="BZ228" s="37" t="str"/>
      <c r="CA228" s="37" t="str"/>
      <c r="CB228" s="37" t="str"/>
      <c r="CC228" s="37" t="str"/>
      <c r="CD228" s="37" t="str"/>
      <c r="CE228" s="37" t="str"/>
      <c r="CF228" s="37" t="str"/>
      <c r="CG228" s="37" t="str"/>
      <c r="CH228" s="37" t="str"/>
      <c r="CI228" s="37" t="str"/>
      <c r="CJ228" s="37" t="str"/>
      <c r="CK228" s="37" t="str"/>
      <c r="CL228" s="37" t="str"/>
      <c r="CM228" s="37" t="str"/>
      <c r="CN228" s="37" t="str"/>
      <c r="CO228" s="37" t="str"/>
      <c r="CP228" s="37" t="str"/>
      <c r="CQ228" s="37" t="str"/>
      <c r="CR228" s="37" t="str"/>
      <c r="CS228" s="37" t="str"/>
      <c r="CT228" s="37" t="str"/>
      <c r="CU228" s="37" t="str"/>
      <c r="CV228" s="37" t="str"/>
      <c r="CW228" s="37" t="str"/>
      <c r="CX228" s="37" t="str"/>
      <c r="CY228" s="37" t="str"/>
      <c r="CZ228" s="37" t="str"/>
      <c r="DA228" s="37" t="str"/>
      <c r="DB228" s="37" t="str"/>
      <c r="DC228" s="37" t="str"/>
      <c r="DD228" s="37" t="str"/>
      <c r="DE228" s="37" t="str"/>
      <c r="DF228" s="37" t="str"/>
      <c r="DG228" s="37" t="str"/>
      <c r="DH228" s="37" t="str"/>
      <c r="DI228" s="37" t="str"/>
      <c r="DJ228" s="37" t="str"/>
      <c r="DK228" s="37" t="str"/>
      <c r="DL228" s="37" t="str"/>
      <c r="DM228" s="37" t="str"/>
      <c r="DN228" s="37" t="str"/>
      <c r="DO228" s="37" t="str"/>
      <c r="DP228" s="37" t="str"/>
      <c r="DQ228" s="37" t="str"/>
      <c r="DR228" s="37" t="str"/>
      <c r="DS228" s="37" t="str"/>
      <c r="DT228" s="37" t="str"/>
      <c r="DU228" s="37" t="str"/>
      <c r="DV228" s="37" t="str"/>
      <c r="DW228" s="37" t="str"/>
      <c r="DX228" s="37" t="str"/>
      <c r="DY228" s="37" t="str"/>
      <c r="DZ228" s="37" t="str"/>
      <c r="EA228" s="37" t="str"/>
      <c r="EB228" s="37" t="str"/>
      <c r="EC228" s="37" t="str"/>
      <c r="ED228" s="37" t="str"/>
      <c r="EE228" s="37" t="str"/>
      <c r="EF228" s="37" t="str"/>
      <c r="EG228" s="37" t="str"/>
      <c r="EH228" s="37" t="str"/>
      <c r="EI228" s="37" t="str"/>
      <c r="EJ228" s="37" t="str"/>
      <c r="EK228" s="37" t="str"/>
      <c r="EL228" s="37" t="str"/>
      <c r="EM228" s="37" t="str"/>
    </row>
    <row r="229">
      <c r="B229" s="37" t="str"/>
      <c r="C229" s="37" t="str"/>
      <c r="D229" s="37" t="str"/>
      <c r="E229" s="37" t="str"/>
      <c r="F229" s="37" t="str"/>
      <c r="G229" s="37" t="str"/>
      <c r="H229" s="37" t="str"/>
      <c r="I229" s="37" t="str"/>
      <c r="J229" s="37" t="str"/>
      <c r="K229" s="37" t="str"/>
      <c r="L229" s="37" t="str"/>
      <c r="M229" s="37" t="str"/>
      <c r="N229" s="37" t="str"/>
      <c r="O229" s="37" t="str"/>
      <c r="P229" s="37" t="str"/>
      <c r="Q229" s="37" t="str"/>
      <c r="R229" s="37" t="str"/>
      <c r="S229" s="37" t="str"/>
      <c r="T229" s="37" t="str"/>
      <c r="U229" s="37" t="str"/>
      <c r="V229" s="37" t="str"/>
      <c r="W229" s="37" t="str"/>
      <c r="X229" s="37" t="str"/>
      <c r="Y229" s="37" t="str"/>
      <c r="Z229" s="37" t="str"/>
      <c r="AA229" s="37" t="str"/>
      <c r="AB229" s="37" t="str"/>
      <c r="AC229" s="37" t="str"/>
      <c r="AD229" s="37" t="str"/>
      <c r="AE229" s="37" t="str"/>
      <c r="AF229" s="37" t="str"/>
      <c r="AG229" s="37" t="str"/>
      <c r="AH229" s="37" t="str"/>
      <c r="AI229" s="37" t="str"/>
      <c r="AJ229" s="37" t="str"/>
      <c r="AK229" s="37" t="str"/>
      <c r="AL229" s="37" t="str"/>
      <c r="AM229" s="37" t="str"/>
      <c r="AN229" s="37" t="str"/>
      <c r="AO229" s="37" t="str"/>
      <c r="AP229" s="37" t="str"/>
      <c r="AQ229" s="37" t="str"/>
      <c r="AR229" s="37" t="str"/>
      <c r="AS229" s="37" t="str"/>
      <c r="AT229" s="37" t="str"/>
      <c r="AU229" s="37" t="str"/>
      <c r="AV229" s="37" t="str"/>
      <c r="AW229" s="37" t="str"/>
      <c r="AX229" s="37" t="str"/>
      <c r="AY229" s="37" t="str"/>
      <c r="AZ229" s="37" t="str"/>
      <c r="BA229" s="37" t="str"/>
      <c r="BB229" s="37" t="str"/>
      <c r="BC229" s="37" t="str"/>
      <c r="BD229" s="37" t="str"/>
      <c r="BE229" s="37" t="str"/>
      <c r="BF229" s="37" t="str"/>
      <c r="BG229" s="37" t="str"/>
      <c r="BH229" s="37" t="str"/>
      <c r="BI229" s="37" t="str"/>
      <c r="BJ229" s="37" t="str"/>
      <c r="BK229" s="37" t="str"/>
      <c r="BL229" s="37" t="str"/>
      <c r="BM229" s="37" t="str"/>
      <c r="BN229" s="37" t="str"/>
      <c r="BO229" s="37" t="str"/>
      <c r="BP229" s="37" t="str"/>
      <c r="BQ229" s="37" t="str"/>
      <c r="BR229" s="37" t="str"/>
      <c r="BS229" s="37" t="str"/>
      <c r="BT229" s="37" t="str"/>
      <c r="BU229" s="37" t="str"/>
      <c r="BV229" s="37" t="str"/>
      <c r="BW229" s="37" t="str"/>
      <c r="BX229" s="37" t="str"/>
      <c r="BY229" s="37" t="str"/>
      <c r="BZ229" s="37" t="str"/>
      <c r="CA229" s="37" t="str"/>
      <c r="CB229" s="37" t="str"/>
      <c r="CC229" s="37" t="str"/>
      <c r="CD229" s="37" t="str"/>
      <c r="CE229" s="37" t="str"/>
      <c r="CF229" s="37" t="str"/>
      <c r="CG229" s="37" t="str"/>
      <c r="CH229" s="37" t="str"/>
      <c r="CI229" s="37" t="str"/>
      <c r="CJ229" s="37" t="str"/>
      <c r="CK229" s="37" t="str"/>
      <c r="CL229" s="37" t="str"/>
      <c r="CM229" s="37" t="str"/>
      <c r="CN229" s="37" t="str"/>
      <c r="CO229" s="37" t="str"/>
      <c r="CP229" s="37" t="str"/>
      <c r="CQ229" s="37" t="str"/>
      <c r="CR229" s="37" t="str"/>
      <c r="CS229" s="37" t="str"/>
      <c r="CT229" s="37" t="str"/>
      <c r="CU229" s="37" t="str"/>
      <c r="CV229" s="37" t="str"/>
      <c r="CW229" s="37" t="str"/>
      <c r="CX229" s="37" t="str"/>
      <c r="CY229" s="37" t="str"/>
      <c r="CZ229" s="37" t="str"/>
      <c r="DA229" s="37" t="str"/>
      <c r="DB229" s="37" t="str"/>
      <c r="DC229" s="37" t="str"/>
      <c r="DD229" s="37" t="str"/>
      <c r="DE229" s="37" t="str"/>
      <c r="DF229" s="37" t="str"/>
      <c r="DG229" s="37" t="str"/>
      <c r="DH229" s="37" t="str"/>
      <c r="DI229" s="37" t="str"/>
      <c r="DJ229" s="37" t="str"/>
      <c r="DK229" s="37" t="str"/>
      <c r="DL229" s="37" t="str"/>
      <c r="DM229" s="37" t="str"/>
      <c r="DN229" s="37" t="str"/>
      <c r="DO229" s="37" t="str"/>
      <c r="DP229" s="37" t="str"/>
      <c r="DQ229" s="37" t="str"/>
      <c r="DR229" s="37" t="str"/>
      <c r="DS229" s="37" t="str"/>
      <c r="DT229" s="37" t="str"/>
      <c r="DU229" s="37" t="str"/>
      <c r="DV229" s="37" t="str"/>
      <c r="DW229" s="37" t="str"/>
      <c r="DX229" s="37" t="str"/>
      <c r="DY229" s="37" t="str"/>
      <c r="DZ229" s="37" t="str"/>
      <c r="EA229" s="37" t="str"/>
      <c r="EB229" s="37" t="str"/>
      <c r="EC229" s="37" t="str"/>
      <c r="ED229" s="37" t="str"/>
      <c r="EE229" s="37" t="str"/>
      <c r="EF229" s="37" t="str"/>
      <c r="EG229" s="37" t="str"/>
      <c r="EH229" s="37" t="str"/>
      <c r="EI229" s="37" t="str"/>
      <c r="EJ229" s="37" t="str"/>
      <c r="EK229" s="37" t="str"/>
      <c r="EL229" s="37" t="str"/>
      <c r="EM229" s="37" t="str"/>
    </row>
    <row r="230">
      <c r="B230" s="37" t="str"/>
      <c r="C230" s="37" t="str"/>
      <c r="D230" s="37" t="str"/>
      <c r="E230" s="37" t="str"/>
      <c r="F230" s="37" t="str"/>
      <c r="G230" s="37" t="str"/>
      <c r="H230" s="37" t="str"/>
      <c r="I230" s="37" t="str"/>
      <c r="J230" s="37" t="str"/>
      <c r="K230" s="37" t="str"/>
      <c r="L230" s="37" t="str"/>
      <c r="M230" s="37" t="str"/>
      <c r="N230" s="37" t="str"/>
      <c r="O230" s="37" t="str"/>
      <c r="P230" s="37" t="str"/>
      <c r="Q230" s="37" t="str"/>
      <c r="R230" s="37" t="str"/>
      <c r="S230" s="37" t="str"/>
      <c r="T230" s="37" t="str"/>
      <c r="U230" s="37" t="str"/>
      <c r="V230" s="37" t="str"/>
      <c r="W230" s="37" t="str"/>
      <c r="X230" s="37" t="str"/>
      <c r="Y230" s="37" t="str"/>
      <c r="Z230" s="37" t="str"/>
      <c r="AA230" s="37" t="str"/>
      <c r="AB230" s="37" t="str"/>
      <c r="AC230" s="37" t="str"/>
      <c r="AD230" s="37" t="str"/>
      <c r="AE230" s="37" t="str"/>
      <c r="AF230" s="37" t="str"/>
      <c r="AG230" s="37" t="str"/>
      <c r="AH230" s="37" t="str"/>
      <c r="AI230" s="37" t="str"/>
      <c r="AJ230" s="37" t="str"/>
      <c r="AK230" s="37" t="str"/>
      <c r="AL230" s="37" t="str"/>
      <c r="AM230" s="37" t="str"/>
      <c r="AN230" s="37" t="str"/>
      <c r="AO230" s="37" t="str"/>
      <c r="AP230" s="37" t="str"/>
      <c r="AQ230" s="37" t="str"/>
      <c r="AR230" s="37" t="str"/>
      <c r="AS230" s="37" t="str"/>
      <c r="AT230" s="37" t="str"/>
      <c r="AU230" s="37" t="str"/>
      <c r="AV230" s="37" t="str"/>
      <c r="AW230" s="37" t="str"/>
      <c r="AX230" s="37" t="str"/>
      <c r="AY230" s="37" t="str"/>
      <c r="AZ230" s="37" t="str"/>
      <c r="BA230" s="37" t="str"/>
      <c r="BB230" s="37" t="str"/>
      <c r="BC230" s="37" t="str"/>
      <c r="BD230" s="37" t="str"/>
      <c r="BE230" s="37" t="str"/>
      <c r="BF230" s="37" t="str"/>
      <c r="BG230" s="37" t="str"/>
      <c r="BH230" s="37" t="str"/>
      <c r="BI230" s="37" t="str"/>
      <c r="BJ230" s="37" t="str"/>
      <c r="BK230" s="37" t="str"/>
      <c r="BL230" s="37" t="str"/>
      <c r="BM230" s="37" t="str"/>
      <c r="BN230" s="37" t="str"/>
      <c r="BO230" s="37" t="str"/>
      <c r="BP230" s="37" t="str"/>
      <c r="BQ230" s="37" t="str"/>
      <c r="BR230" s="37" t="str"/>
      <c r="BS230" s="37" t="str"/>
      <c r="BT230" s="37" t="str"/>
      <c r="BU230" s="37" t="str"/>
      <c r="BV230" s="37" t="str"/>
      <c r="BW230" s="37" t="str"/>
      <c r="BX230" s="37" t="str"/>
      <c r="BY230" s="37" t="str"/>
      <c r="BZ230" s="37" t="str"/>
      <c r="CA230" s="37" t="str"/>
      <c r="CB230" s="37" t="str"/>
      <c r="CC230" s="37" t="str"/>
      <c r="CD230" s="37" t="str"/>
      <c r="CE230" s="37" t="str"/>
      <c r="CF230" s="37" t="str"/>
      <c r="CG230" s="37" t="str"/>
      <c r="CH230" s="37" t="str"/>
      <c r="CI230" s="37" t="str"/>
      <c r="CJ230" s="37" t="str"/>
      <c r="CK230" s="37" t="str"/>
      <c r="CL230" s="37" t="str"/>
      <c r="CM230" s="37" t="str"/>
      <c r="CN230" s="37" t="str"/>
      <c r="CO230" s="37" t="str"/>
      <c r="CP230" s="37" t="str"/>
      <c r="CQ230" s="37" t="str"/>
      <c r="CR230" s="37" t="str"/>
      <c r="CS230" s="37" t="str"/>
      <c r="CT230" s="37" t="str"/>
      <c r="CU230" s="37" t="str"/>
      <c r="CV230" s="37" t="str"/>
      <c r="CW230" s="37" t="str"/>
      <c r="CX230" s="37" t="str"/>
      <c r="CY230" s="37" t="str"/>
      <c r="CZ230" s="37" t="str"/>
      <c r="DA230" s="37" t="str"/>
      <c r="DB230" s="37" t="str"/>
      <c r="DC230" s="37" t="str"/>
      <c r="DD230" s="37" t="str"/>
      <c r="DE230" s="37" t="str"/>
      <c r="DF230" s="37" t="str"/>
      <c r="DG230" s="37" t="str"/>
      <c r="DH230" s="37" t="str"/>
      <c r="DI230" s="37" t="str"/>
      <c r="DJ230" s="37" t="str"/>
      <c r="DK230" s="37" t="str"/>
      <c r="DL230" s="37" t="str"/>
      <c r="DM230" s="37" t="str"/>
      <c r="DN230" s="37" t="str"/>
      <c r="DO230" s="37" t="str"/>
      <c r="DP230" s="37" t="str"/>
      <c r="DQ230" s="37" t="str"/>
      <c r="DR230" s="37" t="str"/>
      <c r="DS230" s="37" t="str"/>
      <c r="DT230" s="37" t="str"/>
      <c r="DU230" s="37" t="str"/>
      <c r="DV230" s="37" t="str"/>
      <c r="DW230" s="37" t="str"/>
      <c r="DX230" s="37" t="str"/>
      <c r="DY230" s="37" t="str"/>
      <c r="DZ230" s="37" t="str"/>
      <c r="EA230" s="37" t="str"/>
      <c r="EB230" s="37" t="str"/>
      <c r="EC230" s="37" t="str"/>
      <c r="ED230" s="37" t="str"/>
      <c r="EE230" s="37" t="str"/>
      <c r="EF230" s="37" t="str"/>
      <c r="EG230" s="37" t="str"/>
      <c r="EH230" s="37" t="str"/>
      <c r="EI230" s="37" t="str"/>
      <c r="EJ230" s="37" t="str"/>
      <c r="EK230" s="37" t="str"/>
      <c r="EL230" s="37" t="str"/>
      <c r="EM230" s="37" t="str"/>
    </row>
    <row r="231">
      <c r="B231" s="37" t="str"/>
      <c r="C231" s="37" t="str"/>
      <c r="D231" s="37" t="str"/>
      <c r="E231" s="37" t="str"/>
      <c r="F231" s="37" t="str"/>
      <c r="G231" s="37" t="str"/>
      <c r="H231" s="37" t="str"/>
      <c r="I231" s="37" t="str"/>
      <c r="J231" s="37" t="str"/>
      <c r="K231" s="37" t="str"/>
      <c r="L231" s="37" t="str"/>
      <c r="M231" s="37" t="str"/>
      <c r="N231" s="37" t="str"/>
      <c r="O231" s="37" t="str"/>
      <c r="P231" s="37" t="str"/>
      <c r="Q231" s="37" t="str"/>
      <c r="R231" s="37" t="str"/>
      <c r="S231" s="37" t="str"/>
      <c r="T231" s="37" t="str"/>
      <c r="U231" s="37" t="str"/>
      <c r="V231" s="37" t="str"/>
      <c r="W231" s="37" t="str"/>
      <c r="X231" s="37" t="str"/>
      <c r="Y231" s="37" t="str"/>
      <c r="Z231" s="37" t="str"/>
      <c r="AA231" s="37" t="str"/>
      <c r="AB231" s="37" t="str"/>
      <c r="AC231" s="37" t="str"/>
      <c r="AD231" s="37" t="str"/>
      <c r="AE231" s="37" t="str"/>
      <c r="AF231" s="37" t="str"/>
      <c r="AG231" s="37" t="str"/>
      <c r="AH231" s="37" t="str"/>
      <c r="AI231" s="37" t="str"/>
      <c r="AJ231" s="37" t="str"/>
      <c r="AK231" s="37" t="str"/>
      <c r="AL231" s="37" t="str"/>
      <c r="AM231" s="37" t="str"/>
      <c r="AN231" s="37" t="str"/>
      <c r="AO231" s="37" t="str"/>
      <c r="AP231" s="37" t="str"/>
      <c r="AQ231" s="37" t="str"/>
      <c r="AR231" s="37" t="str"/>
      <c r="AS231" s="37" t="str"/>
      <c r="AT231" s="37" t="str"/>
      <c r="AU231" s="37" t="str"/>
      <c r="AV231" s="37" t="str"/>
      <c r="AW231" s="37" t="str"/>
      <c r="AX231" s="37" t="str"/>
      <c r="AY231" s="37" t="str"/>
      <c r="AZ231" s="37" t="str"/>
      <c r="BA231" s="37" t="str"/>
      <c r="BB231" s="37" t="str"/>
      <c r="BC231" s="37" t="str"/>
      <c r="BD231" s="37" t="str"/>
      <c r="BE231" s="37" t="str"/>
      <c r="BF231" s="37" t="str"/>
      <c r="BG231" s="37" t="str"/>
      <c r="BH231" s="37" t="str"/>
      <c r="BI231" s="37" t="str"/>
      <c r="BJ231" s="37" t="str"/>
      <c r="BK231" s="37" t="str"/>
      <c r="BL231" s="37" t="str"/>
      <c r="BM231" s="37" t="str"/>
      <c r="BN231" s="37" t="str"/>
      <c r="BO231" s="37" t="str"/>
      <c r="BP231" s="37" t="str"/>
      <c r="BQ231" s="37" t="str"/>
      <c r="BR231" s="37" t="str"/>
      <c r="BS231" s="37" t="str"/>
      <c r="BT231" s="37" t="str"/>
      <c r="BU231" s="37" t="str"/>
      <c r="BV231" s="37" t="str"/>
      <c r="BW231" s="37" t="str"/>
      <c r="BX231" s="37" t="str"/>
      <c r="BY231" s="37" t="str"/>
      <c r="BZ231" s="37" t="str"/>
      <c r="CA231" s="37" t="str"/>
      <c r="CB231" s="37" t="str"/>
      <c r="CC231" s="37" t="str"/>
      <c r="CD231" s="37" t="str"/>
      <c r="CE231" s="37" t="str"/>
      <c r="CF231" s="37" t="str"/>
      <c r="CG231" s="37" t="str"/>
      <c r="CH231" s="37" t="str"/>
      <c r="CI231" s="37" t="str"/>
      <c r="CJ231" s="37" t="str"/>
      <c r="CK231" s="37" t="str"/>
      <c r="CL231" s="37" t="str"/>
      <c r="CM231" s="37" t="str"/>
      <c r="CN231" s="37" t="str"/>
      <c r="CO231" s="37" t="str"/>
      <c r="CP231" s="37" t="str"/>
      <c r="CQ231" s="37" t="str"/>
      <c r="CR231" s="37" t="str"/>
      <c r="CS231" s="37" t="str"/>
      <c r="CT231" s="37" t="str"/>
      <c r="CU231" s="37" t="str"/>
      <c r="CV231" s="37" t="str"/>
      <c r="CW231" s="37" t="str"/>
      <c r="CX231" s="37" t="str"/>
      <c r="CY231" s="37" t="str"/>
      <c r="CZ231" s="37" t="str"/>
      <c r="DA231" s="37" t="str"/>
      <c r="DB231" s="37" t="str"/>
      <c r="DC231" s="37" t="str"/>
      <c r="DD231" s="37" t="str"/>
      <c r="DE231" s="37" t="str"/>
      <c r="DF231" s="37" t="str"/>
      <c r="DG231" s="37" t="str"/>
      <c r="DH231" s="37" t="str"/>
      <c r="DI231" s="37" t="str"/>
      <c r="DJ231" s="37" t="str"/>
      <c r="DK231" s="37" t="str"/>
      <c r="DL231" s="37" t="str"/>
      <c r="DM231" s="37" t="str"/>
      <c r="DN231" s="37" t="str"/>
      <c r="DO231" s="37" t="str"/>
      <c r="DP231" s="37" t="str"/>
      <c r="DQ231" s="37" t="str"/>
      <c r="DR231" s="37" t="str"/>
      <c r="DS231" s="37" t="str"/>
      <c r="DT231" s="37" t="str"/>
      <c r="DU231" s="37" t="str"/>
      <c r="DV231" s="37" t="str"/>
      <c r="DW231" s="37" t="str"/>
      <c r="DX231" s="37" t="str"/>
      <c r="DY231" s="37" t="str"/>
      <c r="DZ231" s="37" t="str"/>
      <c r="EA231" s="37" t="str"/>
      <c r="EB231" s="37" t="str"/>
      <c r="EC231" s="37" t="str"/>
      <c r="ED231" s="37" t="str"/>
      <c r="EE231" s="37" t="str"/>
      <c r="EF231" s="37" t="str"/>
      <c r="EG231" s="37" t="str"/>
      <c r="EH231" s="37" t="str"/>
      <c r="EI231" s="37" t="str"/>
      <c r="EJ231" s="37" t="str"/>
      <c r="EK231" s="37" t="str"/>
      <c r="EL231" s="37" t="str"/>
      <c r="EM231" s="37" t="str"/>
    </row>
    <row r="232">
      <c r="B232" s="37" t="str"/>
      <c r="C232" s="37" t="str"/>
      <c r="D232" s="37" t="str"/>
      <c r="E232" s="37" t="str"/>
      <c r="F232" s="37" t="str"/>
      <c r="G232" s="37" t="str"/>
      <c r="H232" s="37" t="str"/>
      <c r="I232" s="37" t="str"/>
      <c r="J232" s="37" t="str"/>
      <c r="K232" s="37" t="str"/>
      <c r="L232" s="37" t="str"/>
      <c r="M232" s="37" t="str"/>
      <c r="N232" s="37" t="str"/>
      <c r="O232" s="37" t="str"/>
      <c r="P232" s="37" t="str"/>
      <c r="Q232" s="37" t="str"/>
      <c r="R232" s="37" t="str"/>
      <c r="S232" s="37" t="str"/>
      <c r="T232" s="37" t="str"/>
      <c r="U232" s="37" t="str"/>
      <c r="V232" s="37" t="str"/>
      <c r="W232" s="37" t="str"/>
      <c r="X232" s="37" t="str"/>
      <c r="Y232" s="37" t="str"/>
      <c r="Z232" s="37" t="str"/>
      <c r="AA232" s="37" t="str"/>
      <c r="AB232" s="37" t="str"/>
      <c r="AC232" s="37" t="str"/>
      <c r="AD232" s="37" t="str"/>
      <c r="AE232" s="37" t="str"/>
      <c r="AF232" s="37" t="str"/>
      <c r="AG232" s="37" t="str"/>
      <c r="AH232" s="37" t="str"/>
      <c r="AI232" s="37" t="str"/>
      <c r="AJ232" s="37" t="str"/>
      <c r="AK232" s="37" t="str"/>
      <c r="AL232" s="37" t="str"/>
      <c r="AM232" s="37" t="str"/>
      <c r="AN232" s="37" t="str"/>
      <c r="AO232" s="37" t="str"/>
      <c r="AP232" s="37" t="str"/>
      <c r="AQ232" s="37" t="str"/>
      <c r="AR232" s="37" t="str"/>
      <c r="AS232" s="37" t="str"/>
      <c r="AT232" s="37" t="str"/>
      <c r="AU232" s="37" t="str"/>
      <c r="AV232" s="37" t="str"/>
      <c r="AW232" s="37" t="str"/>
      <c r="AX232" s="37" t="str"/>
      <c r="AY232" s="37" t="str"/>
      <c r="AZ232" s="37" t="str"/>
      <c r="BA232" s="37" t="str"/>
      <c r="BB232" s="37" t="str"/>
      <c r="BC232" s="37" t="str"/>
      <c r="BD232" s="37" t="str"/>
      <c r="BE232" s="37" t="str"/>
      <c r="BF232" s="37" t="str"/>
      <c r="BG232" s="37" t="str"/>
      <c r="BH232" s="37" t="str"/>
      <c r="BI232" s="37" t="str"/>
      <c r="BJ232" s="37" t="str"/>
      <c r="BK232" s="37" t="str"/>
      <c r="BL232" s="37" t="str"/>
      <c r="BM232" s="37" t="str"/>
      <c r="BN232" s="37" t="str"/>
      <c r="BO232" s="37" t="str"/>
      <c r="BP232" s="37" t="str"/>
      <c r="BQ232" s="37" t="str"/>
      <c r="BR232" s="37" t="str"/>
      <c r="BS232" s="37" t="str"/>
      <c r="BT232" s="37" t="str"/>
      <c r="BU232" s="37" t="str"/>
      <c r="BV232" s="37" t="str"/>
      <c r="BW232" s="37" t="str"/>
      <c r="BX232" s="37" t="str"/>
      <c r="BY232" s="37" t="str"/>
      <c r="BZ232" s="37" t="str"/>
      <c r="CA232" s="37" t="str"/>
      <c r="CB232" s="37" t="str"/>
      <c r="CC232" s="37" t="str"/>
      <c r="CD232" s="37" t="str"/>
      <c r="CE232" s="37" t="str"/>
      <c r="CF232" s="37" t="str"/>
      <c r="CG232" s="37" t="str"/>
      <c r="CH232" s="37" t="str"/>
      <c r="CI232" s="37" t="str"/>
      <c r="CJ232" s="37" t="str"/>
      <c r="CK232" s="37" t="str"/>
      <c r="CL232" s="37" t="str"/>
      <c r="CM232" s="37" t="str"/>
      <c r="CN232" s="37" t="str"/>
      <c r="CO232" s="37" t="str"/>
      <c r="CP232" s="37" t="str"/>
      <c r="CQ232" s="37" t="str"/>
      <c r="CR232" s="37" t="str"/>
      <c r="CS232" s="37" t="str"/>
      <c r="CT232" s="37" t="str"/>
      <c r="CU232" s="37" t="str"/>
      <c r="CV232" s="37" t="str"/>
      <c r="CW232" s="37" t="str"/>
      <c r="CX232" s="37" t="str"/>
      <c r="CY232" s="37" t="str"/>
      <c r="CZ232" s="37" t="str"/>
      <c r="DA232" s="37" t="str"/>
      <c r="DB232" s="37" t="str"/>
      <c r="DC232" s="37" t="str"/>
      <c r="DD232" s="37" t="str"/>
      <c r="DE232" s="37" t="str"/>
      <c r="DF232" s="37" t="str"/>
      <c r="DG232" s="37" t="str"/>
      <c r="DH232" s="37" t="str"/>
      <c r="DI232" s="37" t="str"/>
      <c r="DJ232" s="37" t="str"/>
      <c r="DK232" s="37" t="str"/>
      <c r="DL232" s="37" t="str"/>
      <c r="DM232" s="37" t="str"/>
      <c r="DN232" s="37" t="str"/>
      <c r="DO232" s="37" t="str"/>
      <c r="DP232" s="37" t="str"/>
      <c r="DQ232" s="37" t="str"/>
      <c r="DR232" s="37" t="str"/>
      <c r="DS232" s="37" t="str"/>
      <c r="DT232" s="37" t="str"/>
      <c r="DU232" s="37" t="str"/>
      <c r="DV232" s="37" t="str"/>
      <c r="DW232" s="37" t="str"/>
      <c r="DX232" s="37" t="str"/>
      <c r="DY232" s="37" t="str"/>
      <c r="DZ232" s="37" t="str"/>
      <c r="EA232" s="37" t="str"/>
      <c r="EB232" s="37" t="str"/>
      <c r="EC232" s="37" t="str"/>
      <c r="ED232" s="37" t="str"/>
      <c r="EE232" s="37" t="str"/>
      <c r="EF232" s="37" t="str"/>
      <c r="EG232" s="37" t="str"/>
      <c r="EH232" s="37" t="str"/>
      <c r="EI232" s="37" t="str"/>
      <c r="EJ232" s="37" t="str"/>
      <c r="EK232" s="37" t="str"/>
      <c r="EL232" s="37" t="str"/>
      <c r="EM232" s="37" t="str"/>
    </row>
    <row r="233">
      <c r="B233" s="37" t="str"/>
      <c r="C233" s="37" t="str"/>
      <c r="D233" s="37" t="str"/>
      <c r="E233" s="37" t="str"/>
      <c r="F233" s="37" t="str"/>
      <c r="G233" s="37" t="str"/>
      <c r="H233" s="37" t="str"/>
      <c r="I233" s="37" t="str"/>
      <c r="J233" s="37" t="str"/>
      <c r="K233" s="37" t="str"/>
      <c r="L233" s="37" t="str"/>
      <c r="M233" s="37" t="str"/>
      <c r="N233" s="37" t="str"/>
      <c r="O233" s="37" t="str"/>
      <c r="P233" s="37" t="str"/>
      <c r="Q233" s="37" t="str"/>
      <c r="R233" s="37" t="str"/>
      <c r="S233" s="37" t="str"/>
      <c r="T233" s="37" t="str"/>
      <c r="U233" s="37" t="str"/>
      <c r="V233" s="37" t="str"/>
      <c r="W233" s="37" t="str"/>
      <c r="X233" s="37" t="str"/>
      <c r="Y233" s="37" t="str"/>
      <c r="Z233" s="37" t="str"/>
      <c r="AA233" s="37" t="str"/>
      <c r="AB233" s="37" t="str"/>
      <c r="AC233" s="37" t="str"/>
      <c r="AD233" s="37" t="str"/>
      <c r="AE233" s="37" t="str"/>
      <c r="AF233" s="37" t="str"/>
      <c r="AG233" s="37" t="str"/>
      <c r="AH233" s="37" t="str"/>
      <c r="AI233" s="37" t="str"/>
      <c r="AJ233" s="37" t="str"/>
      <c r="AK233" s="37" t="str"/>
      <c r="AL233" s="37" t="str"/>
      <c r="AM233" s="37" t="str"/>
      <c r="AN233" s="37" t="str"/>
      <c r="AO233" s="37" t="str"/>
      <c r="AP233" s="37" t="str"/>
      <c r="AQ233" s="37" t="str"/>
      <c r="AR233" s="37" t="str"/>
      <c r="AS233" s="37" t="str"/>
      <c r="AT233" s="37" t="str"/>
      <c r="AU233" s="37" t="str"/>
      <c r="AV233" s="37" t="str"/>
      <c r="AW233" s="37" t="str"/>
      <c r="AX233" s="37" t="str"/>
      <c r="AY233" s="37" t="str"/>
      <c r="AZ233" s="37" t="str"/>
      <c r="BA233" s="37" t="str"/>
      <c r="BB233" s="37" t="str"/>
      <c r="BC233" s="37" t="str"/>
      <c r="BD233" s="37" t="str"/>
      <c r="BE233" s="37" t="str"/>
      <c r="BF233" s="37" t="str"/>
      <c r="BG233" s="37" t="str"/>
      <c r="BH233" s="37" t="str"/>
      <c r="BI233" s="37" t="str"/>
      <c r="BJ233" s="37" t="str"/>
      <c r="BK233" s="37" t="str"/>
      <c r="BL233" s="37" t="str"/>
      <c r="BM233" s="37" t="str"/>
      <c r="BN233" s="37" t="str"/>
      <c r="BO233" s="37" t="str"/>
      <c r="BP233" s="37" t="str"/>
      <c r="BQ233" s="37" t="str"/>
      <c r="BR233" s="37" t="str"/>
      <c r="BS233" s="37" t="str"/>
      <c r="BT233" s="37" t="str"/>
      <c r="BU233" s="37" t="str"/>
      <c r="BV233" s="37" t="str"/>
      <c r="BW233" s="37" t="str"/>
      <c r="BX233" s="37" t="str"/>
      <c r="BY233" s="37" t="str"/>
      <c r="BZ233" s="37" t="str"/>
      <c r="CA233" s="37" t="str"/>
      <c r="CB233" s="37" t="str"/>
      <c r="CC233" s="37" t="str"/>
      <c r="CD233" s="37" t="str"/>
      <c r="CE233" s="37" t="str"/>
      <c r="CF233" s="37" t="str"/>
      <c r="CG233" s="37" t="str"/>
      <c r="CH233" s="37" t="str"/>
      <c r="CI233" s="37" t="str"/>
      <c r="CJ233" s="37" t="str"/>
      <c r="CK233" s="37" t="str"/>
      <c r="CL233" s="37" t="str"/>
      <c r="CM233" s="37" t="str"/>
      <c r="CN233" s="37" t="str"/>
      <c r="CO233" s="37" t="str"/>
      <c r="CP233" s="37" t="str"/>
      <c r="CQ233" s="37" t="str"/>
      <c r="CR233" s="37" t="str"/>
      <c r="CS233" s="37" t="str"/>
      <c r="CT233" s="37" t="str"/>
      <c r="CU233" s="37" t="str"/>
      <c r="CV233" s="37" t="str"/>
      <c r="CW233" s="37" t="str"/>
      <c r="CX233" s="37" t="str"/>
      <c r="CY233" s="37" t="str"/>
      <c r="CZ233" s="37" t="str"/>
      <c r="DA233" s="37" t="str"/>
      <c r="DB233" s="37" t="str"/>
      <c r="DC233" s="37" t="str"/>
      <c r="DD233" s="37" t="str"/>
      <c r="DE233" s="37" t="str"/>
      <c r="DF233" s="37" t="str"/>
      <c r="DG233" s="37" t="str"/>
      <c r="DH233" s="37" t="str"/>
      <c r="DI233" s="37" t="str"/>
      <c r="DJ233" s="37" t="str"/>
      <c r="DK233" s="37" t="str"/>
      <c r="DL233" s="37" t="str"/>
      <c r="DM233" s="37" t="str"/>
      <c r="DN233" s="37" t="str"/>
      <c r="DO233" s="37" t="str"/>
      <c r="DP233" s="37" t="str"/>
      <c r="DQ233" s="37" t="str"/>
      <c r="DR233" s="37" t="str"/>
      <c r="DS233" s="37" t="str"/>
      <c r="DT233" s="37" t="str"/>
      <c r="DU233" s="37" t="str"/>
      <c r="DV233" s="37" t="str"/>
      <c r="DW233" s="37" t="str"/>
      <c r="DX233" s="37" t="str"/>
      <c r="DY233" s="37" t="str"/>
      <c r="DZ233" s="37" t="str"/>
      <c r="EA233" s="37" t="str"/>
      <c r="EB233" s="37" t="str"/>
      <c r="EC233" s="37" t="str"/>
      <c r="ED233" s="37" t="str"/>
      <c r="EE233" s="37" t="str"/>
      <c r="EF233" s="37" t="str"/>
      <c r="EG233" s="37" t="str"/>
      <c r="EH233" s="37" t="str"/>
      <c r="EI233" s="37" t="str"/>
      <c r="EJ233" s="37" t="str"/>
      <c r="EK233" s="37" t="str"/>
      <c r="EL233" s="37" t="str"/>
      <c r="EM233" s="37" t="str"/>
    </row>
    <row r="234">
      <c r="B234" s="37" t="str"/>
      <c r="C234" s="37" t="str"/>
      <c r="D234" s="37" t="str"/>
      <c r="E234" s="37" t="str"/>
      <c r="F234" s="37" t="str"/>
      <c r="G234" s="37" t="str"/>
      <c r="H234" s="37" t="str"/>
      <c r="I234" s="37" t="str"/>
      <c r="J234" s="37" t="str"/>
      <c r="K234" s="37" t="str"/>
      <c r="L234" s="37" t="str"/>
      <c r="M234" s="37" t="str"/>
      <c r="N234" s="37" t="str"/>
      <c r="O234" s="37" t="str"/>
      <c r="P234" s="37" t="str"/>
      <c r="Q234" s="37" t="str"/>
      <c r="R234" s="37" t="str"/>
      <c r="S234" s="37" t="str"/>
      <c r="T234" s="37" t="str"/>
      <c r="U234" s="37" t="str"/>
      <c r="V234" s="37" t="str"/>
      <c r="W234" s="37" t="str"/>
      <c r="X234" s="37" t="str"/>
      <c r="Y234" s="37" t="str"/>
      <c r="Z234" s="37" t="str"/>
      <c r="AA234" s="37" t="str"/>
      <c r="AB234" s="37" t="str"/>
      <c r="AC234" s="37" t="str"/>
      <c r="AD234" s="37" t="str"/>
      <c r="AE234" s="37" t="str"/>
      <c r="AF234" s="37" t="str"/>
      <c r="AG234" s="37" t="str"/>
      <c r="AH234" s="37" t="str"/>
      <c r="AI234" s="37" t="str"/>
      <c r="AJ234" s="37" t="str"/>
      <c r="AK234" s="37" t="str"/>
      <c r="AL234" s="37" t="str"/>
      <c r="AM234" s="37" t="str"/>
      <c r="AN234" s="37" t="str"/>
      <c r="AO234" s="37" t="str"/>
      <c r="AP234" s="37" t="str"/>
      <c r="AQ234" s="37" t="str"/>
      <c r="AR234" s="37" t="str"/>
      <c r="AS234" s="37" t="str"/>
      <c r="AT234" s="37" t="str"/>
      <c r="AU234" s="37" t="str"/>
      <c r="AV234" s="37" t="str"/>
      <c r="AW234" s="37" t="str"/>
      <c r="AX234" s="37" t="str"/>
      <c r="AY234" s="37" t="str"/>
      <c r="AZ234" s="37" t="str"/>
      <c r="BA234" s="37" t="str"/>
      <c r="BB234" s="37" t="str"/>
      <c r="BC234" s="37" t="str"/>
      <c r="BD234" s="37" t="str"/>
      <c r="BE234" s="37" t="str"/>
      <c r="BF234" s="37" t="str"/>
      <c r="BG234" s="37" t="str"/>
      <c r="BH234" s="37" t="str"/>
      <c r="BI234" s="37" t="str"/>
      <c r="BJ234" s="37" t="str"/>
      <c r="BK234" s="37" t="str"/>
      <c r="BL234" s="37" t="str"/>
      <c r="BM234" s="37" t="str"/>
      <c r="BN234" s="37" t="str"/>
      <c r="BO234" s="37" t="str"/>
      <c r="BP234" s="37" t="str"/>
      <c r="BQ234" s="37" t="str"/>
      <c r="BR234" s="37" t="str"/>
      <c r="BS234" s="37" t="str"/>
      <c r="BT234" s="37" t="str"/>
      <c r="BU234" s="37" t="str"/>
      <c r="BV234" s="37" t="str"/>
      <c r="BW234" s="37" t="str"/>
      <c r="BX234" s="37" t="str"/>
      <c r="BY234" s="37" t="str"/>
      <c r="BZ234" s="37" t="str"/>
      <c r="CA234" s="37" t="str"/>
      <c r="CB234" s="37" t="str"/>
      <c r="CC234" s="37" t="str"/>
      <c r="CD234" s="37" t="str"/>
      <c r="CE234" s="37" t="str"/>
      <c r="CF234" s="37" t="str"/>
      <c r="CG234" s="37" t="str"/>
      <c r="CH234" s="37" t="str"/>
      <c r="CI234" s="37" t="str"/>
      <c r="CJ234" s="37" t="str"/>
      <c r="CK234" s="37" t="str"/>
      <c r="CL234" s="37" t="str"/>
      <c r="CM234" s="37" t="str"/>
      <c r="CN234" s="37" t="str"/>
      <c r="CO234" s="37" t="str"/>
      <c r="CP234" s="37" t="str"/>
      <c r="CQ234" s="37" t="str"/>
      <c r="CR234" s="37" t="str"/>
      <c r="CS234" s="37" t="str"/>
      <c r="CT234" s="37" t="str"/>
      <c r="CU234" s="37" t="str"/>
      <c r="CV234" s="37" t="str"/>
      <c r="CW234" s="37" t="str"/>
      <c r="CX234" s="37" t="str"/>
      <c r="CY234" s="37" t="str"/>
      <c r="CZ234" s="37" t="str"/>
      <c r="DA234" s="37" t="str"/>
      <c r="DB234" s="37" t="str"/>
      <c r="DC234" s="37" t="str"/>
      <c r="DD234" s="37" t="str"/>
      <c r="DE234" s="37" t="str"/>
      <c r="DF234" s="37" t="str"/>
      <c r="DG234" s="37" t="str"/>
      <c r="DH234" s="37" t="str"/>
      <c r="DI234" s="37" t="str"/>
      <c r="DJ234" s="37" t="str"/>
      <c r="DK234" s="37" t="str"/>
      <c r="DL234" s="37" t="str"/>
      <c r="DM234" s="37" t="str"/>
      <c r="DN234" s="37" t="str"/>
      <c r="DO234" s="37" t="str"/>
      <c r="DP234" s="37" t="str"/>
      <c r="DQ234" s="37" t="str"/>
      <c r="DR234" s="37" t="str"/>
      <c r="DS234" s="37" t="str"/>
      <c r="DT234" s="37" t="str"/>
      <c r="DU234" s="37" t="str"/>
      <c r="DV234" s="37" t="str"/>
      <c r="DW234" s="37" t="str"/>
      <c r="DX234" s="37" t="str"/>
      <c r="DY234" s="37" t="str"/>
      <c r="DZ234" s="37" t="str"/>
      <c r="EA234" s="37" t="str"/>
      <c r="EB234" s="37" t="str"/>
      <c r="EC234" s="37" t="str"/>
      <c r="ED234" s="37" t="str"/>
      <c r="EE234" s="37" t="str"/>
      <c r="EF234" s="37" t="str"/>
      <c r="EG234" s="37" t="str"/>
      <c r="EH234" s="37" t="str"/>
      <c r="EI234" s="37" t="str"/>
      <c r="EJ234" s="37" t="str"/>
      <c r="EK234" s="37" t="str"/>
      <c r="EL234" s="37" t="str"/>
      <c r="EM234" s="37" t="str"/>
    </row>
    <row r="235">
      <c r="B235" s="37" t="str"/>
      <c r="C235" s="37" t="str"/>
      <c r="D235" s="37" t="str"/>
      <c r="E235" s="37" t="str"/>
      <c r="F235" s="37" t="str"/>
      <c r="G235" s="37" t="str"/>
      <c r="H235" s="37" t="str"/>
      <c r="I235" s="37" t="str"/>
      <c r="J235" s="37" t="str"/>
      <c r="K235" s="37" t="str"/>
      <c r="L235" s="37" t="str"/>
      <c r="M235" s="37" t="str"/>
      <c r="N235" s="37" t="str"/>
      <c r="O235" s="37" t="str"/>
      <c r="P235" s="37" t="str"/>
      <c r="Q235" s="37" t="str"/>
      <c r="R235" s="37" t="str"/>
      <c r="S235" s="37" t="str"/>
      <c r="T235" s="37" t="str"/>
      <c r="U235" s="37" t="str"/>
      <c r="V235" s="37" t="str"/>
      <c r="W235" s="37" t="str"/>
      <c r="X235" s="37" t="str"/>
      <c r="Y235" s="37" t="str"/>
      <c r="Z235" s="37" t="str"/>
      <c r="AA235" s="37" t="str"/>
      <c r="AB235" s="37" t="str"/>
      <c r="AC235" s="37" t="str"/>
      <c r="AD235" s="37" t="str"/>
      <c r="AE235" s="37" t="str"/>
      <c r="AF235" s="37" t="str"/>
      <c r="AG235" s="37" t="str"/>
      <c r="AH235" s="37" t="str"/>
      <c r="AI235" s="37" t="str"/>
      <c r="AJ235" s="37" t="str"/>
      <c r="AK235" s="37" t="str"/>
      <c r="AL235" s="37" t="str"/>
      <c r="AM235" s="37" t="str"/>
      <c r="AN235" s="37" t="str"/>
      <c r="AO235" s="37" t="str"/>
      <c r="AP235" s="37" t="str"/>
      <c r="AQ235" s="37" t="str"/>
      <c r="AR235" s="37" t="str"/>
      <c r="AS235" s="37" t="str"/>
      <c r="AT235" s="37" t="str"/>
      <c r="AU235" s="37" t="str"/>
      <c r="AV235" s="37" t="str"/>
      <c r="AW235" s="37" t="str"/>
      <c r="AX235" s="37" t="str"/>
      <c r="AY235" s="37" t="str"/>
      <c r="AZ235" s="37" t="str"/>
      <c r="BA235" s="37" t="str"/>
      <c r="BB235" s="37" t="str"/>
      <c r="BC235" s="37" t="str"/>
      <c r="BD235" s="37" t="str"/>
      <c r="BE235" s="37" t="str"/>
      <c r="BF235" s="37" t="str"/>
      <c r="BG235" s="37" t="str"/>
      <c r="BH235" s="37" t="str"/>
      <c r="BI235" s="37" t="str"/>
      <c r="BJ235" s="37" t="str"/>
      <c r="BK235" s="37" t="str"/>
      <c r="BL235" s="37" t="str"/>
      <c r="BM235" s="37" t="str"/>
      <c r="BN235" s="37" t="str"/>
      <c r="BO235" s="37" t="str"/>
      <c r="BP235" s="37" t="str"/>
      <c r="BQ235" s="37" t="str"/>
      <c r="BR235" s="37" t="str"/>
      <c r="BS235" s="37" t="str"/>
      <c r="BT235" s="37" t="str"/>
      <c r="BU235" s="37" t="str"/>
      <c r="BV235" s="37" t="str"/>
      <c r="BW235" s="37" t="str"/>
      <c r="BX235" s="37" t="str"/>
      <c r="BY235" s="37" t="str"/>
      <c r="BZ235" s="37" t="str"/>
      <c r="CA235" s="37" t="str"/>
      <c r="CB235" s="37" t="str"/>
      <c r="CC235" s="37" t="str"/>
      <c r="CD235" s="37" t="str"/>
      <c r="CE235" s="37" t="str"/>
      <c r="CF235" s="37" t="str"/>
      <c r="CG235" s="37" t="str"/>
      <c r="CH235" s="37" t="str"/>
      <c r="CI235" s="37" t="str"/>
      <c r="CJ235" s="37" t="str"/>
      <c r="CK235" s="37" t="str"/>
      <c r="CL235" s="37" t="str"/>
      <c r="CM235" s="37" t="str"/>
      <c r="CN235" s="37" t="str"/>
      <c r="CO235" s="37" t="str"/>
      <c r="CP235" s="37" t="str"/>
      <c r="CQ235" s="37" t="str"/>
      <c r="CR235" s="37" t="str"/>
      <c r="CS235" s="37" t="str"/>
      <c r="CT235" s="37" t="str"/>
      <c r="CU235" s="37" t="str"/>
      <c r="CV235" s="37" t="str"/>
      <c r="CW235" s="37" t="str"/>
      <c r="CX235" s="37" t="str"/>
      <c r="CY235" s="37" t="str"/>
      <c r="CZ235" s="37" t="str"/>
      <c r="DA235" s="37" t="str"/>
      <c r="DB235" s="37" t="str"/>
      <c r="DC235" s="37" t="str"/>
      <c r="DD235" s="37" t="str"/>
      <c r="DE235" s="37" t="str"/>
      <c r="DF235" s="37" t="str"/>
      <c r="DG235" s="37" t="str"/>
      <c r="DH235" s="37" t="str"/>
      <c r="DI235" s="37" t="str"/>
      <c r="DJ235" s="37" t="str"/>
      <c r="DK235" s="37" t="str"/>
      <c r="DL235" s="37" t="str"/>
      <c r="DM235" s="37" t="str"/>
      <c r="DN235" s="37" t="str"/>
      <c r="DO235" s="37" t="str"/>
      <c r="DP235" s="37" t="str"/>
      <c r="DQ235" s="37" t="str"/>
      <c r="DR235" s="37" t="str"/>
      <c r="DS235" s="37" t="str"/>
      <c r="DT235" s="37" t="str"/>
      <c r="DU235" s="37" t="str"/>
      <c r="DV235" s="37" t="str"/>
      <c r="DW235" s="37" t="str"/>
      <c r="DX235" s="37" t="str"/>
      <c r="DY235" s="37" t="str"/>
      <c r="DZ235" s="37" t="str"/>
      <c r="EA235" s="37" t="str"/>
      <c r="EB235" s="37" t="str"/>
      <c r="EC235" s="37" t="str"/>
      <c r="ED235" s="37" t="str"/>
      <c r="EE235" s="37" t="str"/>
      <c r="EF235" s="37" t="str"/>
      <c r="EG235" s="37" t="str"/>
      <c r="EH235" s="37" t="str"/>
      <c r="EI235" s="37" t="str"/>
      <c r="EJ235" s="37" t="str"/>
      <c r="EK235" s="37" t="str"/>
      <c r="EL235" s="37" t="str"/>
      <c r="EM235" s="37" t="str"/>
    </row>
    <row r="236">
      <c r="B236" s="37" t="str"/>
      <c r="C236" s="37" t="str"/>
      <c r="D236" s="37" t="str"/>
      <c r="E236" s="37" t="str"/>
      <c r="F236" s="37" t="str"/>
      <c r="G236" s="37" t="str"/>
      <c r="H236" s="37" t="str"/>
      <c r="I236" s="37" t="str"/>
      <c r="J236" s="37" t="str"/>
      <c r="K236" s="37" t="str"/>
      <c r="L236" s="37" t="str"/>
      <c r="M236" s="37" t="str"/>
      <c r="N236" s="37" t="str"/>
      <c r="O236" s="37" t="str"/>
      <c r="P236" s="37" t="str"/>
      <c r="Q236" s="37" t="str"/>
      <c r="R236" s="37" t="str"/>
      <c r="S236" s="37" t="str"/>
      <c r="T236" s="37" t="str"/>
      <c r="U236" s="37" t="str"/>
      <c r="V236" s="37" t="str"/>
      <c r="W236" s="37" t="str"/>
      <c r="X236" s="37" t="str"/>
      <c r="Y236" s="37" t="str"/>
      <c r="Z236" s="37" t="str"/>
      <c r="AA236" s="37" t="str"/>
      <c r="AB236" s="37" t="str"/>
      <c r="AC236" s="37" t="str"/>
      <c r="AD236" s="37" t="str"/>
      <c r="AE236" s="37" t="str"/>
      <c r="AF236" s="37" t="str"/>
      <c r="AG236" s="37" t="str"/>
      <c r="AH236" s="37" t="str"/>
      <c r="AI236" s="37" t="str"/>
      <c r="AJ236" s="37" t="str"/>
      <c r="AK236" s="37" t="str"/>
      <c r="AL236" s="37" t="str"/>
      <c r="AM236" s="37" t="str"/>
      <c r="AN236" s="37" t="str"/>
      <c r="AO236" s="37" t="str"/>
      <c r="AP236" s="37" t="str"/>
      <c r="AQ236" s="37" t="str"/>
      <c r="AR236" s="37" t="str"/>
      <c r="AS236" s="37" t="str"/>
      <c r="AT236" s="37" t="str"/>
      <c r="AU236" s="37" t="str"/>
      <c r="AV236" s="37" t="str"/>
      <c r="AW236" s="37" t="str"/>
      <c r="AX236" s="37" t="str"/>
      <c r="AY236" s="37" t="str"/>
      <c r="AZ236" s="37" t="str"/>
      <c r="BA236" s="37" t="str"/>
      <c r="BB236" s="37" t="str"/>
      <c r="BC236" s="37" t="str"/>
      <c r="BD236" s="37" t="str"/>
      <c r="BE236" s="37" t="str"/>
      <c r="BF236" s="37" t="str"/>
      <c r="BG236" s="37" t="str"/>
      <c r="BH236" s="37" t="str"/>
      <c r="BI236" s="37" t="str"/>
      <c r="BJ236" s="37" t="str"/>
      <c r="BK236" s="37" t="str"/>
      <c r="BL236" s="37" t="str"/>
      <c r="BM236" s="37" t="str"/>
      <c r="BN236" s="37" t="str"/>
      <c r="BO236" s="37" t="str"/>
      <c r="BP236" s="37" t="str"/>
      <c r="BQ236" s="37" t="str"/>
      <c r="BR236" s="37" t="str"/>
      <c r="BS236" s="37" t="str"/>
      <c r="BT236" s="37" t="str"/>
      <c r="BU236" s="37" t="str"/>
      <c r="BV236" s="37" t="str"/>
      <c r="BW236" s="37" t="str"/>
      <c r="BX236" s="37" t="str"/>
      <c r="BY236" s="37" t="str"/>
      <c r="BZ236" s="37" t="str"/>
      <c r="CA236" s="37" t="str"/>
      <c r="CB236" s="37" t="str"/>
      <c r="CC236" s="37" t="str"/>
      <c r="CD236" s="37" t="str"/>
      <c r="CE236" s="37" t="str"/>
      <c r="CF236" s="37" t="str"/>
      <c r="CG236" s="37" t="str"/>
      <c r="CH236" s="37" t="str"/>
      <c r="CI236" s="37" t="str"/>
      <c r="CJ236" s="37" t="str"/>
      <c r="CK236" s="37" t="str"/>
      <c r="CL236" s="37" t="str"/>
      <c r="CM236" s="37" t="str"/>
      <c r="CN236" s="37" t="str"/>
      <c r="CO236" s="37" t="str"/>
      <c r="CP236" s="37" t="str"/>
      <c r="CQ236" s="37" t="str"/>
      <c r="CR236" s="37" t="str"/>
      <c r="CS236" s="37" t="str"/>
      <c r="CT236" s="37" t="str"/>
      <c r="CU236" s="37" t="str"/>
      <c r="CV236" s="37" t="str"/>
      <c r="CW236" s="37" t="str"/>
      <c r="CX236" s="37" t="str"/>
      <c r="CY236" s="37" t="str"/>
      <c r="CZ236" s="37" t="str"/>
      <c r="DA236" s="37" t="str"/>
      <c r="DB236" s="37" t="str"/>
      <c r="DC236" s="37" t="str"/>
      <c r="DD236" s="37" t="str"/>
      <c r="DE236" s="37" t="str"/>
      <c r="DF236" s="37" t="str"/>
      <c r="DG236" s="37" t="str"/>
      <c r="DH236" s="37" t="str"/>
      <c r="DI236" s="37" t="str"/>
      <c r="DJ236" s="37" t="str"/>
      <c r="DK236" s="37" t="str"/>
      <c r="DL236" s="37" t="str"/>
      <c r="DM236" s="37" t="str"/>
      <c r="DN236" s="37" t="str"/>
      <c r="DO236" s="37" t="str"/>
      <c r="DP236" s="37" t="str"/>
      <c r="DQ236" s="37" t="str"/>
      <c r="DR236" s="37" t="str"/>
      <c r="DS236" s="37" t="str"/>
      <c r="DT236" s="37" t="str"/>
      <c r="DU236" s="37" t="str"/>
      <c r="DV236" s="37" t="str"/>
      <c r="DW236" s="37" t="str"/>
      <c r="DX236" s="37" t="str"/>
      <c r="DY236" s="37" t="str"/>
      <c r="DZ236" s="37" t="str"/>
      <c r="EA236" s="37" t="str"/>
      <c r="EB236" s="37" t="str"/>
      <c r="EC236" s="37" t="str"/>
      <c r="ED236" s="37" t="str"/>
      <c r="EE236" s="37" t="str"/>
      <c r="EF236" s="37" t="str"/>
      <c r="EG236" s="37" t="str"/>
      <c r="EH236" s="37" t="str"/>
      <c r="EI236" s="37" t="str"/>
      <c r="EJ236" s="37" t="str"/>
      <c r="EK236" s="37" t="str"/>
      <c r="EL236" s="37" t="str"/>
      <c r="EM236" s="37" t="str"/>
    </row>
    <row r="237">
      <c r="B237" s="37" t="str"/>
      <c r="C237" s="37" t="str"/>
      <c r="D237" s="37" t="str"/>
      <c r="E237" s="37" t="str"/>
      <c r="F237" s="37" t="str"/>
      <c r="G237" s="37" t="str"/>
      <c r="H237" s="37" t="str"/>
      <c r="I237" s="37" t="str"/>
      <c r="J237" s="37" t="str"/>
      <c r="K237" s="37" t="str"/>
      <c r="L237" s="37" t="str"/>
      <c r="M237" s="37" t="str"/>
      <c r="N237" s="37" t="str"/>
      <c r="O237" s="37" t="str"/>
      <c r="P237" s="37" t="str"/>
      <c r="Q237" s="37" t="str"/>
      <c r="R237" s="37" t="str"/>
      <c r="S237" s="37" t="str"/>
      <c r="T237" s="37" t="str"/>
      <c r="U237" s="37" t="str"/>
      <c r="V237" s="37" t="str"/>
      <c r="W237" s="37" t="str"/>
      <c r="X237" s="37" t="str"/>
      <c r="Y237" s="37" t="str"/>
      <c r="Z237" s="37" t="str"/>
      <c r="AA237" s="37" t="str"/>
      <c r="AB237" s="37" t="str"/>
      <c r="AC237" s="37" t="str"/>
      <c r="AD237" s="37" t="str"/>
      <c r="AE237" s="37" t="str"/>
      <c r="AF237" s="37" t="str"/>
      <c r="AG237" s="37" t="str"/>
      <c r="AH237" s="37" t="str"/>
      <c r="AI237" s="37" t="str"/>
      <c r="AJ237" s="37" t="str"/>
      <c r="AK237" s="37" t="str"/>
      <c r="AL237" s="37" t="str"/>
      <c r="AM237" s="37" t="str"/>
      <c r="AN237" s="37" t="str"/>
      <c r="AO237" s="37" t="str"/>
      <c r="AP237" s="37" t="str"/>
      <c r="AQ237" s="37" t="str"/>
      <c r="AR237" s="37" t="str"/>
      <c r="AS237" s="37" t="str"/>
      <c r="AT237" s="37" t="str"/>
      <c r="AU237" s="37" t="str"/>
      <c r="AV237" s="37" t="str"/>
      <c r="AW237" s="37" t="str"/>
      <c r="AX237" s="37" t="str"/>
      <c r="AY237" s="37" t="str"/>
      <c r="AZ237" s="37" t="str"/>
      <c r="BA237" s="37" t="str"/>
      <c r="BB237" s="37" t="str"/>
      <c r="BC237" s="37" t="str"/>
      <c r="BD237" s="37" t="str"/>
      <c r="BE237" s="37" t="str"/>
      <c r="BF237" s="37" t="str"/>
      <c r="BG237" s="37" t="str"/>
      <c r="BH237" s="37" t="str"/>
      <c r="BI237" s="37" t="str"/>
      <c r="BJ237" s="37" t="str"/>
      <c r="BK237" s="37" t="str"/>
      <c r="BL237" s="37" t="str"/>
      <c r="BM237" s="37" t="str"/>
      <c r="BN237" s="37" t="str"/>
      <c r="BO237" s="37" t="str"/>
      <c r="BP237" s="37" t="str"/>
      <c r="BQ237" s="37" t="str"/>
      <c r="BR237" s="37" t="str"/>
      <c r="BS237" s="37" t="str"/>
      <c r="BT237" s="37" t="str"/>
      <c r="BU237" s="37" t="str"/>
      <c r="BV237" s="37" t="str"/>
      <c r="BW237" s="37" t="str"/>
      <c r="BX237" s="37" t="str"/>
      <c r="BY237" s="37" t="str"/>
      <c r="BZ237" s="37" t="str"/>
      <c r="CA237" s="37" t="str"/>
      <c r="CB237" s="37" t="str"/>
      <c r="CC237" s="37" t="str"/>
      <c r="CD237" s="37" t="str"/>
      <c r="CE237" s="37" t="str"/>
      <c r="CF237" s="37" t="str"/>
      <c r="CG237" s="37" t="str"/>
      <c r="CH237" s="37" t="str"/>
      <c r="CI237" s="37" t="str"/>
      <c r="CJ237" s="37" t="str"/>
      <c r="CK237" s="37" t="str"/>
      <c r="CL237" s="37" t="str"/>
      <c r="CM237" s="37" t="str"/>
      <c r="CN237" s="37" t="str"/>
      <c r="CO237" s="37" t="str"/>
      <c r="CP237" s="37" t="str"/>
      <c r="CQ237" s="37" t="str"/>
      <c r="CR237" s="37" t="str"/>
      <c r="CS237" s="37" t="str"/>
      <c r="CT237" s="37" t="str"/>
      <c r="CU237" s="37" t="str"/>
      <c r="CV237" s="37" t="str"/>
      <c r="CW237" s="37" t="str"/>
      <c r="CX237" s="37" t="str"/>
      <c r="CY237" s="37" t="str"/>
      <c r="CZ237" s="37" t="str"/>
      <c r="DA237" s="37" t="str"/>
      <c r="DB237" s="37" t="str"/>
      <c r="DC237" s="37" t="str"/>
      <c r="DD237" s="37" t="str"/>
      <c r="DE237" s="37" t="str"/>
      <c r="DF237" s="37" t="str"/>
      <c r="DG237" s="37" t="str"/>
      <c r="DH237" s="37" t="str"/>
      <c r="DI237" s="37" t="str"/>
      <c r="DJ237" s="37" t="str"/>
      <c r="DK237" s="37" t="str"/>
      <c r="DL237" s="37" t="str"/>
      <c r="DM237" s="37" t="str"/>
      <c r="DN237" s="37" t="str"/>
      <c r="DO237" s="37" t="str"/>
      <c r="DP237" s="37" t="str"/>
      <c r="DQ237" s="37" t="str"/>
      <c r="DR237" s="37" t="str"/>
      <c r="DS237" s="37" t="str"/>
      <c r="DT237" s="37" t="str"/>
      <c r="DU237" s="37" t="str"/>
      <c r="DV237" s="37" t="str"/>
      <c r="DW237" s="37" t="str"/>
      <c r="DX237" s="37" t="str"/>
      <c r="DY237" s="37" t="str"/>
      <c r="DZ237" s="37" t="str"/>
      <c r="EA237" s="37" t="str"/>
      <c r="EB237" s="37" t="str"/>
      <c r="EC237" s="37" t="str"/>
      <c r="ED237" s="37" t="str"/>
      <c r="EE237" s="37" t="str"/>
      <c r="EF237" s="37" t="str"/>
      <c r="EG237" s="37" t="str"/>
      <c r="EH237" s="37" t="str"/>
      <c r="EI237" s="37" t="str"/>
      <c r="EJ237" s="37" t="str"/>
      <c r="EK237" s="37" t="str"/>
      <c r="EL237" s="37" t="str"/>
      <c r="EM237" s="37" t="str"/>
    </row>
    <row r="238">
      <c r="B238" s="37" t="str"/>
      <c r="C238" s="37" t="str"/>
      <c r="D238" s="37" t="str"/>
      <c r="E238" s="37" t="str"/>
      <c r="F238" s="37" t="str"/>
      <c r="G238" s="37" t="str"/>
      <c r="H238" s="37" t="str"/>
      <c r="I238" s="37" t="str"/>
      <c r="J238" s="37" t="str"/>
      <c r="K238" s="37" t="str"/>
      <c r="L238" s="37" t="str"/>
      <c r="M238" s="37" t="str"/>
      <c r="N238" s="37" t="str"/>
      <c r="O238" s="37" t="str"/>
      <c r="P238" s="37" t="str"/>
      <c r="Q238" s="37" t="str"/>
      <c r="R238" s="37" t="str"/>
      <c r="S238" s="37" t="str"/>
      <c r="T238" s="37" t="str"/>
      <c r="U238" s="37" t="str"/>
      <c r="V238" s="37" t="str"/>
      <c r="W238" s="37" t="str"/>
      <c r="X238" s="37" t="str"/>
      <c r="Y238" s="37" t="str"/>
      <c r="Z238" s="37" t="str"/>
      <c r="AA238" s="37" t="str"/>
      <c r="AB238" s="37" t="str"/>
      <c r="AC238" s="37" t="str"/>
      <c r="AD238" s="37" t="str"/>
      <c r="AE238" s="37" t="str"/>
      <c r="AF238" s="37" t="str"/>
      <c r="AG238" s="37" t="str"/>
      <c r="AH238" s="37" t="str"/>
      <c r="AI238" s="37" t="str"/>
      <c r="AJ238" s="37" t="str"/>
      <c r="AK238" s="37" t="str"/>
      <c r="AL238" s="37" t="str"/>
      <c r="AM238" s="37" t="str"/>
      <c r="AN238" s="37" t="str"/>
      <c r="AO238" s="37" t="str"/>
      <c r="AP238" s="37" t="str"/>
      <c r="AQ238" s="37" t="str"/>
      <c r="AR238" s="37" t="str"/>
      <c r="AS238" s="37" t="str"/>
      <c r="AT238" s="37" t="str"/>
      <c r="AU238" s="37" t="str"/>
      <c r="AV238" s="37" t="str"/>
      <c r="AW238" s="37" t="str"/>
      <c r="AX238" s="37" t="str"/>
      <c r="AY238" s="37" t="str"/>
      <c r="AZ238" s="37" t="str"/>
      <c r="BA238" s="37" t="str"/>
      <c r="BB238" s="37" t="str"/>
      <c r="BC238" s="37" t="str"/>
      <c r="BD238" s="37" t="str"/>
      <c r="BE238" s="37" t="str"/>
      <c r="BF238" s="37" t="str"/>
      <c r="BG238" s="37" t="str"/>
      <c r="BH238" s="37" t="str"/>
      <c r="BI238" s="37" t="str"/>
      <c r="BJ238" s="37" t="str"/>
      <c r="BK238" s="37" t="str"/>
      <c r="BL238" s="37" t="str"/>
      <c r="BM238" s="37" t="str"/>
      <c r="BN238" s="37" t="str"/>
      <c r="BO238" s="37" t="str"/>
      <c r="BP238" s="37" t="str"/>
      <c r="BQ238" s="37" t="str"/>
      <c r="BR238" s="37" t="str"/>
      <c r="BS238" s="37" t="str"/>
      <c r="BT238" s="37" t="str"/>
      <c r="BU238" s="37" t="str"/>
      <c r="BV238" s="37" t="str"/>
      <c r="BW238" s="37" t="str"/>
      <c r="BX238" s="37" t="str"/>
      <c r="BY238" s="37" t="str"/>
      <c r="BZ238" s="37" t="str"/>
      <c r="CA238" s="37" t="str"/>
      <c r="CB238" s="37" t="str"/>
      <c r="CC238" s="37" t="str"/>
      <c r="CD238" s="37" t="str"/>
      <c r="CE238" s="37" t="str"/>
      <c r="CF238" s="37" t="str"/>
      <c r="CG238" s="37" t="str"/>
      <c r="CH238" s="37" t="str"/>
      <c r="CI238" s="37" t="str"/>
      <c r="CJ238" s="37" t="str"/>
      <c r="CK238" s="37" t="str"/>
      <c r="CL238" s="37" t="str"/>
      <c r="CM238" s="37" t="str"/>
      <c r="CN238" s="37" t="str"/>
      <c r="CO238" s="37" t="str"/>
      <c r="CP238" s="37" t="str"/>
      <c r="CQ238" s="37" t="str"/>
      <c r="CR238" s="37" t="str"/>
      <c r="CS238" s="37" t="str"/>
      <c r="CT238" s="37" t="str"/>
      <c r="CU238" s="37" t="str"/>
      <c r="CV238" s="37" t="str"/>
      <c r="CW238" s="37" t="str"/>
      <c r="CX238" s="37" t="str"/>
      <c r="CY238" s="37" t="str"/>
      <c r="CZ238" s="37" t="str"/>
      <c r="DA238" s="37" t="str"/>
      <c r="DB238" s="37" t="str"/>
      <c r="DC238" s="37" t="str"/>
      <c r="DD238" s="37" t="str"/>
      <c r="DE238" s="37" t="str"/>
      <c r="DF238" s="37" t="str"/>
      <c r="DG238" s="37" t="str"/>
      <c r="DH238" s="37" t="str"/>
      <c r="DI238" s="37" t="str"/>
      <c r="DJ238" s="37" t="str"/>
      <c r="DK238" s="37" t="str"/>
      <c r="DL238" s="37" t="str"/>
      <c r="DM238" s="37" t="str"/>
      <c r="DN238" s="37" t="str"/>
      <c r="DO238" s="37" t="str"/>
      <c r="DP238" s="37" t="str"/>
      <c r="DQ238" s="37" t="str"/>
      <c r="DR238" s="37" t="str"/>
      <c r="DS238" s="37" t="str"/>
      <c r="DT238" s="37" t="str"/>
      <c r="DU238" s="37" t="str"/>
      <c r="DV238" s="37" t="str"/>
      <c r="DW238" s="37" t="str"/>
      <c r="DX238" s="37" t="str"/>
      <c r="DY238" s="37" t="str"/>
      <c r="DZ238" s="37" t="str"/>
      <c r="EA238" s="37" t="str"/>
      <c r="EB238" s="37" t="str"/>
      <c r="EC238" s="37" t="str"/>
      <c r="ED238" s="37" t="str"/>
      <c r="EE238" s="37" t="str"/>
      <c r="EF238" s="37" t="str"/>
      <c r="EG238" s="37" t="str"/>
      <c r="EH238" s="37" t="str"/>
      <c r="EI238" s="37" t="str"/>
      <c r="EJ238" s="37" t="str"/>
      <c r="EK238" s="37" t="str"/>
      <c r="EL238" s="37" t="str"/>
      <c r="EM238" s="37" t="str"/>
    </row>
    <row r="239">
      <c r="B239" s="37" t="str"/>
      <c r="C239" s="37" t="str"/>
      <c r="D239" s="37" t="str"/>
      <c r="E239" s="37" t="str"/>
      <c r="F239" s="37" t="str"/>
      <c r="G239" s="37" t="str"/>
      <c r="H239" s="37" t="str"/>
      <c r="I239" s="37" t="str"/>
      <c r="J239" s="37" t="str"/>
      <c r="K239" s="37" t="str"/>
      <c r="L239" s="37" t="str"/>
      <c r="M239" s="37" t="str"/>
      <c r="N239" s="37" t="str"/>
      <c r="O239" s="37" t="str"/>
      <c r="P239" s="37" t="str"/>
      <c r="Q239" s="37" t="str"/>
      <c r="R239" s="37" t="str"/>
      <c r="S239" s="37" t="str"/>
      <c r="T239" s="37" t="str"/>
      <c r="U239" s="37" t="str"/>
      <c r="V239" s="37" t="str"/>
      <c r="W239" s="37" t="str"/>
      <c r="X239" s="37" t="str"/>
      <c r="Y239" s="37" t="str"/>
      <c r="Z239" s="37" t="str"/>
      <c r="AA239" s="37" t="str"/>
      <c r="AB239" s="37" t="str"/>
      <c r="AC239" s="37" t="str"/>
      <c r="AD239" s="37" t="str"/>
      <c r="AE239" s="37" t="str"/>
      <c r="AF239" s="37" t="str"/>
      <c r="AG239" s="37" t="str"/>
      <c r="AH239" s="37" t="str"/>
      <c r="AI239" s="37" t="str"/>
      <c r="AJ239" s="37" t="str"/>
      <c r="AK239" s="37" t="str"/>
      <c r="AL239" s="37" t="str"/>
      <c r="AM239" s="37" t="str"/>
      <c r="AN239" s="37" t="str"/>
      <c r="AO239" s="37" t="str"/>
      <c r="AP239" s="37" t="str"/>
      <c r="AQ239" s="37" t="str"/>
      <c r="AR239" s="37" t="str"/>
      <c r="AS239" s="37" t="str"/>
      <c r="AT239" s="37" t="str"/>
      <c r="AU239" s="37" t="str"/>
      <c r="AV239" s="37" t="str"/>
      <c r="AW239" s="37" t="str"/>
      <c r="AX239" s="37" t="str"/>
      <c r="AY239" s="37" t="str"/>
      <c r="AZ239" s="37" t="str"/>
      <c r="BA239" s="37" t="str"/>
      <c r="BB239" s="37" t="str"/>
      <c r="BC239" s="37" t="str"/>
      <c r="BD239" s="37" t="str"/>
      <c r="BE239" s="37" t="str"/>
      <c r="BF239" s="37" t="str"/>
      <c r="BG239" s="37" t="str"/>
      <c r="BH239" s="37" t="str"/>
      <c r="BI239" s="37" t="str"/>
      <c r="BJ239" s="37" t="str"/>
      <c r="BK239" s="37" t="str"/>
      <c r="BL239" s="37" t="str"/>
      <c r="BM239" s="37" t="str"/>
      <c r="BN239" s="37" t="str"/>
      <c r="BO239" s="37" t="str"/>
      <c r="BP239" s="37" t="str"/>
      <c r="BQ239" s="37" t="str"/>
      <c r="BR239" s="37" t="str"/>
      <c r="BS239" s="37" t="str"/>
      <c r="BT239" s="37" t="str"/>
      <c r="BU239" s="37" t="str"/>
      <c r="BV239" s="37" t="str"/>
      <c r="BW239" s="37" t="str"/>
      <c r="BX239" s="37" t="str"/>
      <c r="BY239" s="37" t="str"/>
      <c r="BZ239" s="37" t="str"/>
      <c r="CA239" s="37" t="str"/>
      <c r="CB239" s="37" t="str"/>
      <c r="CC239" s="37" t="str"/>
      <c r="CD239" s="37" t="str"/>
      <c r="CE239" s="37" t="str"/>
      <c r="CF239" s="37" t="str"/>
      <c r="CG239" s="37" t="str"/>
      <c r="CH239" s="37" t="str"/>
      <c r="CI239" s="37" t="str"/>
      <c r="CJ239" s="37" t="str"/>
      <c r="CK239" s="37" t="str"/>
      <c r="CL239" s="37" t="str"/>
      <c r="CM239" s="37" t="str"/>
      <c r="CN239" s="37" t="str"/>
      <c r="CO239" s="37" t="str"/>
      <c r="CP239" s="37" t="str"/>
      <c r="CQ239" s="37" t="str"/>
      <c r="CR239" s="37" t="str"/>
      <c r="CS239" s="37" t="str"/>
      <c r="CT239" s="37" t="str"/>
      <c r="CU239" s="37" t="str"/>
      <c r="CV239" s="37" t="str"/>
      <c r="CW239" s="37" t="str"/>
      <c r="CX239" s="37" t="str"/>
      <c r="CY239" s="37" t="str"/>
      <c r="CZ239" s="37" t="str"/>
      <c r="DA239" s="37" t="str"/>
      <c r="DB239" s="37" t="str"/>
      <c r="DC239" s="37" t="str"/>
      <c r="DD239" s="37" t="str"/>
      <c r="DE239" s="37" t="str"/>
      <c r="DF239" s="37" t="str"/>
      <c r="DG239" s="37" t="str"/>
      <c r="DH239" s="37" t="str"/>
      <c r="DI239" s="37" t="str"/>
      <c r="DJ239" s="37" t="str"/>
      <c r="DK239" s="37" t="str"/>
      <c r="DL239" s="37" t="str"/>
      <c r="DM239" s="37" t="str"/>
      <c r="DN239" s="37" t="str"/>
      <c r="DO239" s="37" t="str"/>
      <c r="DP239" s="37" t="str"/>
      <c r="DQ239" s="37" t="str"/>
      <c r="DR239" s="37" t="str"/>
      <c r="DS239" s="37" t="str"/>
      <c r="DT239" s="37" t="str"/>
      <c r="DU239" s="37" t="str"/>
      <c r="DV239" s="37" t="str"/>
      <c r="DW239" s="37" t="str"/>
      <c r="DX239" s="37" t="str"/>
      <c r="DY239" s="37" t="str"/>
      <c r="DZ239" s="37" t="str"/>
      <c r="EA239" s="37" t="str"/>
      <c r="EB239" s="37" t="str"/>
      <c r="EC239" s="37" t="str"/>
      <c r="ED239" s="37" t="str"/>
      <c r="EE239" s="37" t="str"/>
      <c r="EF239" s="37" t="str"/>
      <c r="EG239" s="37" t="str"/>
      <c r="EH239" s="37" t="str"/>
      <c r="EI239" s="37" t="str"/>
      <c r="EJ239" s="37" t="str"/>
      <c r="EK239" s="37" t="str"/>
      <c r="EL239" s="37" t="str"/>
      <c r="EM239" s="37" t="str"/>
    </row>
    <row r="240">
      <c r="B240" s="37" t="str"/>
      <c r="C240" s="37" t="str"/>
      <c r="D240" s="37" t="str"/>
      <c r="E240" s="37" t="str"/>
      <c r="F240" s="37" t="str"/>
      <c r="G240" s="37" t="str"/>
      <c r="H240" s="37" t="str"/>
      <c r="I240" s="37" t="str"/>
      <c r="J240" s="37" t="str"/>
      <c r="K240" s="37" t="str"/>
      <c r="L240" s="37" t="str"/>
      <c r="M240" s="37" t="str"/>
      <c r="N240" s="37" t="str"/>
      <c r="O240" s="37" t="str"/>
      <c r="P240" s="37" t="str"/>
      <c r="Q240" s="37" t="str"/>
      <c r="R240" s="37" t="str"/>
      <c r="S240" s="37" t="str"/>
      <c r="T240" s="37" t="str"/>
      <c r="U240" s="37" t="str"/>
      <c r="V240" s="37" t="str"/>
      <c r="W240" s="37" t="str"/>
      <c r="X240" s="37" t="str"/>
      <c r="Y240" s="37" t="str"/>
      <c r="Z240" s="37" t="str"/>
      <c r="AA240" s="37" t="str"/>
      <c r="AB240" s="37" t="str"/>
      <c r="AC240" s="37" t="str"/>
      <c r="AD240" s="37" t="str"/>
      <c r="AE240" s="37" t="str"/>
      <c r="AF240" s="37" t="str"/>
      <c r="AG240" s="37" t="str"/>
      <c r="AH240" s="37" t="str"/>
      <c r="AI240" s="37" t="str"/>
      <c r="AJ240" s="37" t="str"/>
      <c r="AK240" s="37" t="str"/>
      <c r="AL240" s="37" t="str"/>
      <c r="AM240" s="37" t="str"/>
      <c r="AN240" s="37" t="str"/>
      <c r="AO240" s="37" t="str"/>
      <c r="AP240" s="37" t="str"/>
      <c r="AQ240" s="37" t="str"/>
      <c r="AR240" s="37" t="str"/>
      <c r="AS240" s="37" t="str"/>
      <c r="AT240" s="37" t="str"/>
      <c r="AU240" s="37" t="str"/>
      <c r="AV240" s="37" t="str"/>
      <c r="AW240" s="37" t="str"/>
      <c r="AX240" s="37" t="str"/>
      <c r="AY240" s="37" t="str"/>
      <c r="AZ240" s="37" t="str"/>
      <c r="BA240" s="37" t="str"/>
      <c r="BB240" s="37" t="str"/>
      <c r="BC240" s="37" t="str"/>
      <c r="BD240" s="37" t="str"/>
      <c r="BE240" s="37" t="str"/>
      <c r="BF240" s="37" t="str"/>
      <c r="BG240" s="37" t="str"/>
      <c r="BH240" s="37" t="str"/>
      <c r="BI240" s="37" t="str"/>
      <c r="BJ240" s="37" t="str"/>
      <c r="BK240" s="37" t="str"/>
      <c r="BL240" s="37" t="str"/>
      <c r="BM240" s="37" t="str"/>
      <c r="BN240" s="37" t="str"/>
      <c r="BO240" s="37" t="str"/>
      <c r="BP240" s="37" t="str"/>
      <c r="BQ240" s="37" t="str"/>
      <c r="BR240" s="37" t="str"/>
      <c r="BS240" s="37" t="str"/>
      <c r="BT240" s="37" t="str"/>
      <c r="BU240" s="37" t="str"/>
      <c r="BV240" s="37" t="str"/>
      <c r="BW240" s="37" t="str"/>
      <c r="BX240" s="37" t="str"/>
      <c r="BY240" s="37" t="str"/>
      <c r="BZ240" s="37" t="str"/>
      <c r="CA240" s="37" t="str"/>
      <c r="CB240" s="37" t="str"/>
      <c r="CC240" s="37" t="str"/>
      <c r="CD240" s="37" t="str"/>
      <c r="CE240" s="37" t="str"/>
      <c r="CF240" s="37" t="str"/>
      <c r="CG240" s="37" t="str"/>
      <c r="CH240" s="37" t="str"/>
      <c r="CI240" s="37" t="str"/>
      <c r="CJ240" s="37" t="str"/>
      <c r="CK240" s="37" t="str"/>
      <c r="CL240" s="37" t="str"/>
      <c r="CM240" s="37" t="str"/>
      <c r="CN240" s="37" t="str"/>
      <c r="CO240" s="37" t="str"/>
      <c r="CP240" s="37" t="str"/>
      <c r="CQ240" s="37" t="str"/>
      <c r="CR240" s="37" t="str"/>
      <c r="CS240" s="37" t="str"/>
      <c r="CT240" s="37" t="str"/>
      <c r="CU240" s="37" t="str"/>
      <c r="CV240" s="37" t="str"/>
      <c r="CW240" s="37" t="str"/>
      <c r="CX240" s="37" t="str"/>
      <c r="CY240" s="37" t="str"/>
      <c r="CZ240" s="37" t="str"/>
      <c r="DA240" s="37" t="str"/>
      <c r="DB240" s="37" t="str"/>
      <c r="DC240" s="37" t="str"/>
      <c r="DD240" s="37" t="str"/>
      <c r="DE240" s="37" t="str"/>
      <c r="DF240" s="37" t="str"/>
      <c r="DG240" s="37" t="str"/>
      <c r="DH240" s="37" t="str"/>
      <c r="DI240" s="37" t="str"/>
      <c r="DJ240" s="37" t="str"/>
      <c r="DK240" s="37" t="str"/>
      <c r="DL240" s="37" t="str"/>
      <c r="DM240" s="37" t="str"/>
      <c r="DN240" s="37" t="str"/>
      <c r="DO240" s="37" t="str"/>
      <c r="DP240" s="37" t="str"/>
      <c r="DQ240" s="37" t="str"/>
      <c r="DR240" s="37" t="str"/>
      <c r="DS240" s="37" t="str"/>
      <c r="DT240" s="37" t="str"/>
      <c r="DU240" s="37" t="str"/>
      <c r="DV240" s="37" t="str"/>
      <c r="DW240" s="37" t="str"/>
      <c r="DX240" s="37" t="str"/>
      <c r="DY240" s="37" t="str"/>
      <c r="DZ240" s="37" t="str"/>
      <c r="EA240" s="37" t="str"/>
      <c r="EB240" s="37" t="str"/>
      <c r="EC240" s="37" t="str"/>
      <c r="ED240" s="37" t="str"/>
      <c r="EE240" s="37" t="str"/>
      <c r="EF240" s="37" t="str"/>
      <c r="EG240" s="37" t="str"/>
      <c r="EH240" s="37" t="str"/>
      <c r="EI240" s="37" t="str"/>
      <c r="EJ240" s="37" t="str"/>
      <c r="EK240" s="37" t="str"/>
      <c r="EL240" s="37" t="str"/>
      <c r="EM240" s="37" t="str"/>
    </row>
    <row r="241">
      <c r="B241" s="37" t="str"/>
      <c r="C241" s="37" t="str"/>
      <c r="D241" s="37" t="str"/>
      <c r="E241" s="37" t="str"/>
      <c r="F241" s="37" t="str"/>
      <c r="G241" s="37" t="str"/>
      <c r="H241" s="37" t="str"/>
      <c r="I241" s="37" t="str"/>
      <c r="J241" s="37" t="str"/>
      <c r="K241" s="37" t="str"/>
      <c r="L241" s="37" t="str"/>
      <c r="M241" s="37" t="str"/>
      <c r="N241" s="37" t="str"/>
      <c r="O241" s="37" t="str"/>
      <c r="P241" s="37" t="str"/>
      <c r="Q241" s="37" t="str"/>
      <c r="R241" s="37" t="str"/>
      <c r="S241" s="37" t="str"/>
      <c r="T241" s="37" t="str"/>
      <c r="U241" s="37" t="str"/>
      <c r="V241" s="37" t="str"/>
      <c r="W241" s="37" t="str"/>
      <c r="X241" s="37" t="str"/>
      <c r="Y241" s="37" t="str"/>
      <c r="Z241" s="37" t="str"/>
      <c r="AA241" s="37" t="str"/>
      <c r="AB241" s="37" t="str"/>
      <c r="AC241" s="37" t="str"/>
      <c r="AD241" s="37" t="str"/>
      <c r="AE241" s="37" t="str"/>
      <c r="AF241" s="37" t="str"/>
      <c r="AG241" s="37" t="str"/>
      <c r="AH241" s="37" t="str"/>
      <c r="AI241" s="37" t="str"/>
      <c r="AJ241" s="37" t="str"/>
      <c r="AK241" s="37" t="str"/>
      <c r="AL241" s="37" t="str"/>
      <c r="AM241" s="37" t="str"/>
      <c r="AN241" s="37" t="str"/>
      <c r="AO241" s="37" t="str"/>
      <c r="AP241" s="37" t="str"/>
      <c r="AQ241" s="37" t="str"/>
      <c r="AR241" s="37" t="str"/>
      <c r="AS241" s="37" t="str"/>
      <c r="AT241" s="37" t="str"/>
      <c r="AU241" s="37" t="str"/>
      <c r="AV241" s="37" t="str"/>
      <c r="AW241" s="37" t="str"/>
      <c r="AX241" s="37" t="str"/>
      <c r="AY241" s="37" t="str"/>
      <c r="AZ241" s="37" t="str"/>
      <c r="BA241" s="37" t="str"/>
      <c r="BB241" s="37" t="str"/>
      <c r="BC241" s="37" t="str"/>
      <c r="BD241" s="37" t="str"/>
      <c r="BE241" s="37" t="str"/>
      <c r="BF241" s="37" t="str"/>
      <c r="BG241" s="37" t="str"/>
      <c r="BH241" s="37" t="str"/>
      <c r="BI241" s="37" t="str"/>
      <c r="BJ241" s="37" t="str"/>
      <c r="BK241" s="37" t="str"/>
      <c r="BL241" s="37" t="str"/>
      <c r="BM241" s="37" t="str"/>
      <c r="BN241" s="37" t="str"/>
      <c r="BO241" s="37" t="str"/>
      <c r="BP241" s="37" t="str"/>
      <c r="BQ241" s="37" t="str"/>
      <c r="BR241" s="37" t="str"/>
      <c r="BS241" s="37" t="str"/>
      <c r="BT241" s="37" t="str"/>
      <c r="BU241" s="37" t="str"/>
      <c r="BV241" s="37" t="str"/>
      <c r="BW241" s="37" t="str"/>
      <c r="BX241" s="37" t="str"/>
      <c r="BY241" s="37" t="str"/>
      <c r="BZ241" s="37" t="str"/>
      <c r="CA241" s="37" t="str"/>
      <c r="CB241" s="37" t="str"/>
      <c r="CC241" s="37" t="str"/>
      <c r="CD241" s="37" t="str"/>
      <c r="CE241" s="37" t="str"/>
      <c r="CF241" s="37" t="str"/>
      <c r="CG241" s="37" t="str"/>
      <c r="CH241" s="37" t="str"/>
      <c r="CI241" s="37" t="str"/>
      <c r="CJ241" s="37" t="str"/>
      <c r="CK241" s="37" t="str"/>
      <c r="CL241" s="37" t="str"/>
      <c r="CM241" s="37" t="str"/>
      <c r="CN241" s="37" t="str"/>
      <c r="CO241" s="37" t="str"/>
      <c r="CP241" s="37" t="str"/>
      <c r="CQ241" s="37" t="str"/>
      <c r="CR241" s="37" t="str"/>
      <c r="CS241" s="37" t="str"/>
      <c r="CT241" s="37" t="str"/>
      <c r="CU241" s="37" t="str"/>
      <c r="CV241" s="37" t="str"/>
      <c r="CW241" s="37" t="str"/>
      <c r="CX241" s="37" t="str"/>
      <c r="CY241" s="37" t="str"/>
      <c r="CZ241" s="37" t="str"/>
      <c r="DA241" s="37" t="str"/>
      <c r="DB241" s="37" t="str"/>
      <c r="DC241" s="37" t="str"/>
      <c r="DD241" s="37" t="str"/>
      <c r="DE241" s="37" t="str"/>
      <c r="DF241" s="37" t="str"/>
      <c r="DG241" s="37" t="str"/>
      <c r="DH241" s="37" t="str"/>
      <c r="DI241" s="37" t="str"/>
      <c r="DJ241" s="37" t="str"/>
      <c r="DK241" s="37" t="str"/>
      <c r="DL241" s="37" t="str"/>
      <c r="DM241" s="37" t="str"/>
      <c r="DN241" s="37" t="str"/>
      <c r="DO241" s="37" t="str"/>
      <c r="DP241" s="37" t="str"/>
      <c r="DQ241" s="37" t="str"/>
      <c r="DR241" s="37" t="str"/>
      <c r="DS241" s="37" t="str"/>
      <c r="DT241" s="37" t="str"/>
      <c r="DU241" s="37" t="str"/>
      <c r="DV241" s="37" t="str"/>
      <c r="DW241" s="37" t="str"/>
      <c r="DX241" s="37" t="str"/>
      <c r="DY241" s="37" t="str"/>
      <c r="DZ241" s="37" t="str"/>
      <c r="EA241" s="37" t="str"/>
      <c r="EB241" s="37" t="str"/>
      <c r="EC241" s="37" t="str"/>
      <c r="ED241" s="37" t="str"/>
      <c r="EE241" s="37" t="str"/>
      <c r="EF241" s="37" t="str"/>
      <c r="EG241" s="37" t="str"/>
      <c r="EH241" s="37" t="str"/>
      <c r="EI241" s="37" t="str"/>
      <c r="EJ241" s="37" t="str"/>
      <c r="EK241" s="37" t="str"/>
      <c r="EL241" s="37" t="str"/>
      <c r="EM241" s="37" t="str"/>
    </row>
    <row r="242">
      <c r="B242" s="37" t="str"/>
      <c r="C242" s="37" t="str"/>
      <c r="D242" s="37" t="str"/>
      <c r="E242" s="37" t="str"/>
      <c r="F242" s="37" t="str"/>
      <c r="G242" s="37" t="str"/>
      <c r="H242" s="37" t="str"/>
      <c r="I242" s="37" t="str"/>
      <c r="J242" s="37" t="str"/>
      <c r="K242" s="37" t="str"/>
      <c r="L242" s="37" t="str"/>
      <c r="M242" s="37" t="str"/>
      <c r="N242" s="37" t="str"/>
      <c r="O242" s="37" t="str"/>
      <c r="P242" s="37" t="str"/>
      <c r="Q242" s="37" t="str"/>
      <c r="R242" s="37" t="str"/>
      <c r="S242" s="37" t="str"/>
      <c r="T242" s="37" t="str"/>
      <c r="U242" s="37" t="str"/>
      <c r="V242" s="37" t="str"/>
      <c r="W242" s="37" t="str"/>
      <c r="X242" s="37" t="str"/>
      <c r="Y242" s="37" t="str"/>
      <c r="Z242" s="37" t="str"/>
      <c r="AA242" s="37" t="str"/>
      <c r="AB242" s="37" t="str"/>
      <c r="AC242" s="37" t="str"/>
      <c r="AD242" s="37" t="str"/>
      <c r="AE242" s="37" t="str"/>
      <c r="AF242" s="37" t="str"/>
      <c r="AG242" s="37" t="str"/>
      <c r="AH242" s="37" t="str"/>
      <c r="AI242" s="37" t="str"/>
      <c r="AJ242" s="37" t="str"/>
      <c r="AK242" s="37" t="str"/>
      <c r="AL242" s="37" t="str"/>
      <c r="AM242" s="37" t="str"/>
      <c r="AN242" s="37" t="str"/>
      <c r="AO242" s="37" t="str"/>
      <c r="AP242" s="37" t="str"/>
      <c r="AQ242" s="37" t="str"/>
      <c r="AR242" s="37" t="str"/>
      <c r="AS242" s="37" t="str"/>
      <c r="AT242" s="37" t="str"/>
      <c r="AU242" s="37" t="str"/>
      <c r="AV242" s="37" t="str"/>
      <c r="AW242" s="37" t="str"/>
      <c r="AX242" s="37" t="str"/>
      <c r="AY242" s="37" t="str"/>
      <c r="AZ242" s="37" t="str"/>
      <c r="BA242" s="37" t="str"/>
      <c r="BB242" s="37" t="str"/>
      <c r="BC242" s="37" t="str"/>
      <c r="BD242" s="37" t="str"/>
      <c r="BE242" s="37" t="str"/>
      <c r="BF242" s="37" t="str"/>
      <c r="BG242" s="37" t="str"/>
      <c r="BH242" s="37" t="str"/>
      <c r="BI242" s="37" t="str"/>
      <c r="BJ242" s="37" t="str"/>
      <c r="BK242" s="37" t="str"/>
      <c r="BL242" s="37" t="str"/>
      <c r="BM242" s="37" t="str"/>
      <c r="BN242" s="37" t="str"/>
      <c r="BO242" s="37" t="str"/>
      <c r="BP242" s="37" t="str"/>
      <c r="BQ242" s="37" t="str"/>
      <c r="BR242" s="37" t="str"/>
      <c r="BS242" s="37" t="str"/>
      <c r="BT242" s="37" t="str"/>
      <c r="BU242" s="37" t="str"/>
      <c r="BV242" s="37" t="str"/>
      <c r="BW242" s="37" t="str"/>
      <c r="BX242" s="37" t="str"/>
      <c r="BY242" s="37" t="str"/>
      <c r="BZ242" s="37" t="str"/>
      <c r="CA242" s="37" t="str"/>
      <c r="CB242" s="37" t="str"/>
      <c r="CC242" s="37" t="str"/>
      <c r="CD242" s="37" t="str"/>
      <c r="CE242" s="37" t="str"/>
      <c r="CF242" s="37" t="str"/>
      <c r="CG242" s="37" t="str"/>
      <c r="CH242" s="37" t="str"/>
      <c r="CI242" s="37" t="str"/>
      <c r="CJ242" s="37" t="str"/>
      <c r="CK242" s="37" t="str"/>
      <c r="CL242" s="37" t="str"/>
      <c r="CM242" s="37" t="str"/>
      <c r="CN242" s="37" t="str"/>
      <c r="CO242" s="37" t="str"/>
      <c r="CP242" s="37" t="str"/>
      <c r="CQ242" s="37" t="str"/>
      <c r="CR242" s="37" t="str"/>
      <c r="CS242" s="37" t="str"/>
      <c r="CT242" s="37" t="str"/>
      <c r="CU242" s="37" t="str"/>
      <c r="CV242" s="37" t="str"/>
      <c r="CW242" s="37" t="str"/>
      <c r="CX242" s="37" t="str"/>
      <c r="CY242" s="37" t="str"/>
      <c r="CZ242" s="37" t="str"/>
      <c r="DA242" s="37" t="str"/>
      <c r="DB242" s="37" t="str"/>
      <c r="DC242" s="37" t="str"/>
      <c r="DD242" s="37" t="str"/>
      <c r="DE242" s="37" t="str"/>
      <c r="DF242" s="37" t="str"/>
      <c r="DG242" s="37" t="str"/>
      <c r="DH242" s="37" t="str"/>
      <c r="DI242" s="37" t="str"/>
      <c r="DJ242" s="37" t="str"/>
      <c r="DK242" s="37" t="str"/>
      <c r="DL242" s="37" t="str"/>
      <c r="DM242" s="37" t="str"/>
      <c r="DN242" s="37" t="str"/>
      <c r="DO242" s="37" t="str"/>
      <c r="DP242" s="37" t="str"/>
      <c r="DQ242" s="37" t="str"/>
      <c r="DR242" s="37" t="str"/>
      <c r="DS242" s="37" t="str"/>
      <c r="DT242" s="37" t="str"/>
      <c r="DU242" s="37" t="str"/>
      <c r="DV242" s="37" t="str"/>
      <c r="DW242" s="37" t="str"/>
      <c r="DX242" s="37" t="str"/>
      <c r="DY242" s="37" t="str"/>
      <c r="DZ242" s="37" t="str"/>
      <c r="EA242" s="37" t="str"/>
      <c r="EB242" s="37" t="str"/>
      <c r="EC242" s="37" t="str"/>
      <c r="ED242" s="37" t="str"/>
      <c r="EE242" s="37" t="str"/>
      <c r="EF242" s="37" t="str"/>
      <c r="EG242" s="37" t="str"/>
      <c r="EH242" s="37" t="str"/>
      <c r="EI242" s="37" t="str"/>
      <c r="EJ242" s="37" t="str"/>
      <c r="EK242" s="37" t="str"/>
      <c r="EL242" s="37" t="str"/>
      <c r="EM242" s="37" t="str"/>
    </row>
    <row r="243">
      <c r="B243" s="37" t="str"/>
      <c r="C243" s="37" t="str"/>
      <c r="D243" s="37" t="str"/>
      <c r="E243" s="37" t="str"/>
      <c r="F243" s="37" t="str"/>
      <c r="G243" s="37" t="str"/>
      <c r="H243" s="37" t="str"/>
      <c r="I243" s="37" t="str"/>
      <c r="J243" s="37" t="str"/>
      <c r="K243" s="37" t="str"/>
      <c r="L243" s="37" t="str"/>
      <c r="M243" s="37" t="str"/>
      <c r="N243" s="37" t="str"/>
      <c r="O243" s="37" t="str"/>
      <c r="P243" s="37" t="str"/>
      <c r="Q243" s="37" t="str"/>
      <c r="R243" s="37" t="str"/>
      <c r="S243" s="37" t="str"/>
      <c r="T243" s="37" t="str"/>
      <c r="U243" s="37" t="str"/>
      <c r="V243" s="37" t="str"/>
      <c r="W243" s="37" t="str"/>
      <c r="X243" s="37" t="str"/>
      <c r="Y243" s="37" t="str"/>
      <c r="Z243" s="37" t="str"/>
      <c r="AA243" s="37" t="str"/>
      <c r="AB243" s="37" t="str"/>
      <c r="AC243" s="37" t="str"/>
      <c r="AD243" s="37" t="str"/>
      <c r="AE243" s="37" t="str"/>
      <c r="AF243" s="37" t="str"/>
      <c r="AG243" s="37" t="str"/>
      <c r="AH243" s="37" t="str"/>
      <c r="AI243" s="37" t="str"/>
      <c r="AJ243" s="37" t="str"/>
      <c r="AK243" s="37" t="str"/>
      <c r="AL243" s="37" t="str"/>
      <c r="AM243" s="37" t="str"/>
      <c r="AN243" s="37" t="str"/>
      <c r="AO243" s="37" t="str"/>
      <c r="AP243" s="37" t="str"/>
      <c r="AQ243" s="37" t="str"/>
      <c r="AR243" s="37" t="str"/>
      <c r="AS243" s="37" t="str"/>
      <c r="AT243" s="37" t="str"/>
      <c r="AU243" s="37" t="str"/>
      <c r="AV243" s="37" t="str"/>
      <c r="AW243" s="37" t="str"/>
      <c r="AX243" s="37" t="str"/>
      <c r="AY243" s="37" t="str"/>
      <c r="AZ243" s="37" t="str"/>
      <c r="BA243" s="37" t="str"/>
      <c r="BB243" s="37" t="str"/>
      <c r="BC243" s="37" t="str"/>
      <c r="BD243" s="37" t="str"/>
      <c r="BE243" s="37" t="str"/>
      <c r="BF243" s="37" t="str"/>
      <c r="BG243" s="37" t="str"/>
      <c r="BH243" s="37" t="str"/>
      <c r="BI243" s="37" t="str"/>
      <c r="BJ243" s="37" t="str"/>
      <c r="BK243" s="37" t="str"/>
      <c r="BL243" s="37" t="str"/>
      <c r="BM243" s="37" t="str"/>
      <c r="BN243" s="37" t="str"/>
      <c r="BO243" s="37" t="str"/>
      <c r="BP243" s="37" t="str"/>
      <c r="BQ243" s="37" t="str"/>
      <c r="BR243" s="37" t="str"/>
      <c r="BS243" s="37" t="str"/>
      <c r="BT243" s="37" t="str"/>
      <c r="BU243" s="37" t="str"/>
      <c r="BV243" s="37" t="str"/>
      <c r="BW243" s="37" t="str"/>
      <c r="BX243" s="37" t="str"/>
      <c r="BY243" s="37" t="str"/>
      <c r="BZ243" s="37" t="str"/>
      <c r="CA243" s="37" t="str"/>
      <c r="CB243" s="37" t="str"/>
      <c r="CC243" s="37" t="str"/>
      <c r="CD243" s="37" t="str"/>
      <c r="CE243" s="37" t="str"/>
      <c r="CF243" s="37" t="str"/>
      <c r="CG243" s="37" t="str"/>
      <c r="CH243" s="37" t="str"/>
      <c r="CI243" s="37" t="str"/>
      <c r="CJ243" s="37" t="str"/>
      <c r="CK243" s="37" t="str"/>
      <c r="CL243" s="37" t="str"/>
      <c r="CM243" s="37" t="str"/>
      <c r="CN243" s="37" t="str"/>
      <c r="CO243" s="37" t="str"/>
      <c r="CP243" s="37" t="str"/>
      <c r="CQ243" s="37" t="str"/>
      <c r="CR243" s="37" t="str"/>
      <c r="CS243" s="37" t="str"/>
      <c r="CT243" s="37" t="str"/>
      <c r="CU243" s="37" t="str"/>
      <c r="CV243" s="37" t="str"/>
      <c r="CW243" s="37" t="str"/>
      <c r="CX243" s="37" t="str"/>
      <c r="CY243" s="37" t="str"/>
      <c r="CZ243" s="37" t="str"/>
      <c r="DA243" s="37" t="str"/>
      <c r="DB243" s="37" t="str"/>
      <c r="DC243" s="37" t="str"/>
      <c r="DD243" s="37" t="str"/>
      <c r="DE243" s="37" t="str"/>
      <c r="DF243" s="37" t="str"/>
      <c r="DG243" s="37" t="str"/>
      <c r="DH243" s="37" t="str"/>
      <c r="DI243" s="37" t="str"/>
      <c r="DJ243" s="37" t="str"/>
      <c r="DK243" s="37" t="str"/>
      <c r="DL243" s="37" t="str"/>
      <c r="DM243" s="37" t="str"/>
      <c r="DN243" s="37" t="str"/>
      <c r="DO243" s="37" t="str"/>
      <c r="DP243" s="37" t="str"/>
      <c r="DQ243" s="37" t="str"/>
      <c r="DR243" s="37" t="str"/>
      <c r="DS243" s="37" t="str"/>
      <c r="DT243" s="37" t="str"/>
      <c r="DU243" s="37" t="str"/>
      <c r="DV243" s="37" t="str"/>
      <c r="DW243" s="37" t="str"/>
      <c r="DX243" s="37" t="str"/>
      <c r="DY243" s="37" t="str"/>
      <c r="DZ243" s="37" t="str"/>
      <c r="EA243" s="37" t="str"/>
      <c r="EB243" s="37" t="str"/>
      <c r="EC243" s="37" t="str"/>
      <c r="ED243" s="37" t="str"/>
      <c r="EE243" s="37" t="str"/>
      <c r="EF243" s="37" t="str"/>
      <c r="EG243" s="37" t="str"/>
      <c r="EH243" s="37" t="str"/>
      <c r="EI243" s="37" t="str"/>
      <c r="EJ243" s="37" t="str"/>
      <c r="EK243" s="37" t="str"/>
      <c r="EL243" s="37" t="str"/>
      <c r="EM243" s="37" t="str"/>
    </row>
    <row r="244">
      <c r="B244" s="37" t="str"/>
      <c r="C244" s="37" t="str"/>
      <c r="D244" s="37" t="str"/>
      <c r="E244" s="37" t="str"/>
      <c r="F244" s="37" t="str"/>
      <c r="G244" s="37" t="str"/>
      <c r="H244" s="37" t="str"/>
      <c r="I244" s="37" t="str"/>
      <c r="J244" s="37" t="str"/>
      <c r="K244" s="37" t="str"/>
      <c r="L244" s="37" t="str"/>
      <c r="M244" s="37" t="str"/>
      <c r="N244" s="37" t="str"/>
      <c r="O244" s="37" t="str"/>
      <c r="P244" s="37" t="str"/>
      <c r="Q244" s="37" t="str"/>
      <c r="R244" s="37" t="str"/>
      <c r="S244" s="37" t="str"/>
      <c r="T244" s="37" t="str"/>
      <c r="U244" s="37" t="str"/>
      <c r="V244" s="37" t="str"/>
      <c r="W244" s="37" t="str"/>
      <c r="X244" s="37" t="str"/>
      <c r="Y244" s="37" t="str"/>
      <c r="Z244" s="37" t="str"/>
      <c r="AA244" s="37" t="str"/>
      <c r="AB244" s="37" t="str"/>
      <c r="AC244" s="37" t="str"/>
      <c r="AD244" s="37" t="str"/>
      <c r="AE244" s="37" t="str"/>
      <c r="AF244" s="37" t="str"/>
      <c r="AG244" s="37" t="str"/>
      <c r="AH244" s="37" t="str"/>
      <c r="AI244" s="37" t="str"/>
      <c r="AJ244" s="37" t="str"/>
      <c r="AK244" s="37" t="str"/>
      <c r="AL244" s="37" t="str"/>
      <c r="AM244" s="37" t="str"/>
      <c r="AN244" s="37" t="str"/>
      <c r="AO244" s="37" t="str"/>
      <c r="AP244" s="37" t="str"/>
      <c r="AQ244" s="37" t="str"/>
      <c r="AR244" s="37" t="str"/>
      <c r="AS244" s="37" t="str"/>
      <c r="AT244" s="37" t="str"/>
      <c r="AU244" s="37" t="str"/>
      <c r="AV244" s="37" t="str"/>
      <c r="AW244" s="37" t="str"/>
      <c r="AX244" s="37" t="str"/>
      <c r="AY244" s="37" t="str"/>
      <c r="AZ244" s="37" t="str"/>
      <c r="BA244" s="37" t="str"/>
      <c r="BB244" s="37" t="str"/>
      <c r="BC244" s="37" t="str"/>
      <c r="BD244" s="37" t="str"/>
      <c r="BE244" s="37" t="str"/>
      <c r="BF244" s="37" t="str"/>
      <c r="BG244" s="37" t="str"/>
      <c r="BH244" s="37" t="str"/>
      <c r="BI244" s="37" t="str"/>
      <c r="BJ244" s="37" t="str"/>
      <c r="BK244" s="37" t="str"/>
      <c r="BL244" s="37" t="str"/>
      <c r="BM244" s="37" t="str"/>
      <c r="BN244" s="37" t="str"/>
      <c r="BO244" s="37" t="str"/>
      <c r="BP244" s="37" t="str"/>
      <c r="BQ244" s="37" t="str"/>
      <c r="BR244" s="37" t="str"/>
      <c r="BS244" s="37" t="str"/>
      <c r="BT244" s="37" t="str"/>
      <c r="BU244" s="37" t="str"/>
      <c r="BV244" s="37" t="str"/>
      <c r="BW244" s="37" t="str"/>
      <c r="BX244" s="37" t="str"/>
      <c r="BY244" s="37" t="str"/>
      <c r="BZ244" s="37" t="str"/>
      <c r="CA244" s="37" t="str"/>
      <c r="CB244" s="37" t="str"/>
      <c r="CC244" s="37" t="str"/>
      <c r="CD244" s="37" t="str"/>
      <c r="CE244" s="37" t="str"/>
      <c r="CF244" s="37" t="str"/>
      <c r="CG244" s="37" t="str"/>
      <c r="CH244" s="37" t="str"/>
      <c r="CI244" s="37" t="str"/>
      <c r="CJ244" s="37" t="str"/>
      <c r="CK244" s="37" t="str"/>
      <c r="CL244" s="37" t="str"/>
      <c r="CM244" s="37" t="str"/>
      <c r="CN244" s="37" t="str"/>
      <c r="CO244" s="37" t="str"/>
      <c r="CP244" s="37" t="str"/>
      <c r="CQ244" s="37" t="str"/>
      <c r="CR244" s="37" t="str"/>
      <c r="CS244" s="37" t="str"/>
      <c r="CT244" s="37" t="str"/>
      <c r="CU244" s="37" t="str"/>
      <c r="CV244" s="37" t="str"/>
      <c r="CW244" s="37" t="str"/>
      <c r="CX244" s="37" t="str"/>
      <c r="CY244" s="37" t="str"/>
      <c r="CZ244" s="37" t="str"/>
      <c r="DA244" s="37" t="str"/>
      <c r="DB244" s="37" t="str"/>
      <c r="DC244" s="37" t="str"/>
      <c r="DD244" s="37" t="str"/>
      <c r="DE244" s="37" t="str"/>
      <c r="DF244" s="37" t="str"/>
      <c r="DG244" s="37" t="str"/>
      <c r="DH244" s="37" t="str"/>
      <c r="DI244" s="37" t="str"/>
      <c r="DJ244" s="37" t="str"/>
      <c r="DK244" s="37" t="str"/>
      <c r="DL244" s="37" t="str"/>
      <c r="DM244" s="37" t="str"/>
      <c r="DN244" s="37" t="str"/>
      <c r="DO244" s="37" t="str"/>
      <c r="DP244" s="37" t="str"/>
      <c r="DQ244" s="37" t="str"/>
      <c r="DR244" s="37" t="str"/>
      <c r="DS244" s="37" t="str"/>
      <c r="DT244" s="37" t="str"/>
      <c r="DU244" s="37" t="str"/>
      <c r="DV244" s="37" t="str"/>
      <c r="DW244" s="37" t="str"/>
      <c r="DX244" s="37" t="str"/>
      <c r="DY244" s="37" t="str"/>
      <c r="DZ244" s="37" t="str"/>
      <c r="EA244" s="37" t="str"/>
      <c r="EB244" s="37" t="str"/>
      <c r="EC244" s="37" t="str"/>
      <c r="ED244" s="37" t="str"/>
      <c r="EE244" s="37" t="str"/>
      <c r="EF244" s="37" t="str"/>
      <c r="EG244" s="37" t="str"/>
      <c r="EH244" s="37" t="str"/>
      <c r="EI244" s="37" t="str"/>
      <c r="EJ244" s="37" t="str"/>
      <c r="EK244" s="37" t="str"/>
      <c r="EL244" s="37" t="str"/>
      <c r="EM244" s="37" t="str"/>
    </row>
    <row r="245">
      <c r="B245" s="37" t="str"/>
      <c r="C245" s="37" t="str"/>
      <c r="D245" s="37" t="str"/>
      <c r="E245" s="37" t="str"/>
      <c r="F245" s="37" t="str"/>
      <c r="G245" s="37" t="str"/>
      <c r="H245" s="37" t="str"/>
      <c r="I245" s="37" t="str"/>
      <c r="J245" s="37" t="str"/>
      <c r="K245" s="37" t="str"/>
      <c r="L245" s="37" t="str"/>
      <c r="M245" s="37" t="str"/>
      <c r="N245" s="37" t="str"/>
      <c r="O245" s="37" t="str"/>
      <c r="P245" s="37" t="str"/>
      <c r="Q245" s="37" t="str"/>
      <c r="R245" s="37" t="str"/>
      <c r="S245" s="37" t="str"/>
      <c r="T245" s="37" t="str"/>
      <c r="U245" s="37" t="str"/>
      <c r="V245" s="37" t="str"/>
      <c r="W245" s="37" t="str"/>
      <c r="X245" s="37" t="str"/>
      <c r="Y245" s="37" t="str"/>
      <c r="Z245" s="37" t="str"/>
      <c r="AA245" s="37" t="str"/>
      <c r="AB245" s="37" t="str"/>
      <c r="AC245" s="37" t="str"/>
      <c r="AD245" s="37" t="str"/>
      <c r="AE245" s="37" t="str"/>
      <c r="AF245" s="37" t="str"/>
      <c r="AG245" s="37" t="str"/>
      <c r="AH245" s="37" t="str"/>
      <c r="AI245" s="37" t="str"/>
      <c r="AJ245" s="37" t="str"/>
      <c r="AK245" s="37" t="str"/>
      <c r="AL245" s="37" t="str"/>
      <c r="AM245" s="37" t="str"/>
      <c r="AN245" s="37" t="str"/>
      <c r="AO245" s="37" t="str"/>
      <c r="AP245" s="37" t="str"/>
      <c r="AQ245" s="37" t="str"/>
      <c r="AR245" s="37" t="str"/>
      <c r="AS245" s="37" t="str"/>
      <c r="AT245" s="37" t="str"/>
      <c r="AU245" s="37" t="str"/>
      <c r="AV245" s="37" t="str"/>
      <c r="AW245" s="37" t="str"/>
      <c r="AX245" s="37" t="str"/>
      <c r="AY245" s="37" t="str"/>
      <c r="AZ245" s="37" t="str"/>
      <c r="BA245" s="37" t="str"/>
      <c r="BB245" s="37" t="str"/>
      <c r="BC245" s="37" t="str"/>
      <c r="BD245" s="37" t="str"/>
      <c r="BE245" s="37" t="str"/>
      <c r="BF245" s="37" t="str"/>
      <c r="BG245" s="37" t="str"/>
      <c r="BH245" s="37" t="str"/>
      <c r="BI245" s="37" t="str"/>
      <c r="BJ245" s="37" t="str"/>
      <c r="BK245" s="37" t="str"/>
      <c r="BL245" s="37" t="str"/>
      <c r="BM245" s="37" t="str"/>
      <c r="BN245" s="37" t="str"/>
      <c r="BO245" s="37" t="str"/>
      <c r="BP245" s="37" t="str"/>
      <c r="BQ245" s="37" t="str"/>
      <c r="BR245" s="37" t="str"/>
      <c r="BS245" s="37" t="str"/>
      <c r="BT245" s="37" t="str"/>
      <c r="BU245" s="37" t="str"/>
      <c r="BV245" s="37" t="str"/>
      <c r="BW245" s="37" t="str"/>
      <c r="BX245" s="37" t="str"/>
      <c r="BY245" s="37" t="str"/>
      <c r="BZ245" s="37" t="str"/>
      <c r="CA245" s="37" t="str"/>
      <c r="CB245" s="37" t="str"/>
      <c r="CC245" s="37" t="str"/>
      <c r="CD245" s="37" t="str"/>
      <c r="CE245" s="37" t="str"/>
      <c r="CF245" s="37" t="str"/>
      <c r="CG245" s="37" t="str"/>
      <c r="CH245" s="37" t="str"/>
      <c r="CI245" s="37" t="str"/>
      <c r="CJ245" s="37" t="str"/>
      <c r="CK245" s="37" t="str"/>
      <c r="CL245" s="37" t="str"/>
      <c r="CM245" s="37" t="str"/>
      <c r="CN245" s="37" t="str"/>
      <c r="CO245" s="37" t="str"/>
      <c r="CP245" s="37" t="str"/>
      <c r="CQ245" s="37" t="str"/>
      <c r="CR245" s="37" t="str"/>
      <c r="CS245" s="37" t="str"/>
      <c r="CT245" s="37" t="str"/>
      <c r="CU245" s="37" t="str"/>
      <c r="CV245" s="37" t="str"/>
      <c r="CW245" s="37" t="str"/>
      <c r="CX245" s="37" t="str"/>
      <c r="CY245" s="37" t="str"/>
      <c r="CZ245" s="37" t="str"/>
      <c r="DA245" s="37" t="str"/>
      <c r="DB245" s="37" t="str"/>
      <c r="DC245" s="37" t="str"/>
      <c r="DD245" s="37" t="str"/>
      <c r="DE245" s="37" t="str"/>
      <c r="DF245" s="37" t="str"/>
      <c r="DG245" s="37" t="str"/>
      <c r="DH245" s="37" t="str"/>
      <c r="DI245" s="37" t="str"/>
      <c r="DJ245" s="37" t="str"/>
      <c r="DK245" s="37" t="str"/>
      <c r="DL245" s="37" t="str"/>
      <c r="DM245" s="37" t="str"/>
      <c r="DN245" s="37" t="str"/>
      <c r="DO245" s="37" t="str"/>
      <c r="DP245" s="37" t="str"/>
      <c r="DQ245" s="37" t="str"/>
      <c r="DR245" s="37" t="str"/>
      <c r="DS245" s="37" t="str"/>
      <c r="DT245" s="37" t="str"/>
      <c r="DU245" s="37" t="str"/>
      <c r="DV245" s="37" t="str"/>
      <c r="DW245" s="37" t="str"/>
      <c r="DX245" s="37" t="str"/>
      <c r="DY245" s="37" t="str"/>
      <c r="DZ245" s="37" t="str"/>
      <c r="EA245" s="37" t="str"/>
      <c r="EB245" s="37" t="str"/>
      <c r="EC245" s="37" t="str"/>
      <c r="ED245" s="37" t="str"/>
      <c r="EE245" s="37" t="str"/>
      <c r="EF245" s="37" t="str"/>
      <c r="EG245" s="37" t="str"/>
      <c r="EH245" s="37" t="str"/>
      <c r="EI245" s="37" t="str"/>
      <c r="EJ245" s="37" t="str"/>
      <c r="EK245" s="37" t="str"/>
      <c r="EL245" s="37" t="str"/>
      <c r="EM245" s="37" t="str"/>
    </row>
    <row r="246">
      <c r="B246" s="37" t="str"/>
      <c r="C246" s="37" t="str"/>
      <c r="D246" s="37" t="str"/>
      <c r="E246" s="37" t="str"/>
      <c r="F246" s="37" t="str"/>
      <c r="G246" s="37" t="str"/>
      <c r="H246" s="37" t="str"/>
      <c r="I246" s="37" t="str"/>
      <c r="J246" s="37" t="str"/>
      <c r="K246" s="37" t="str"/>
      <c r="L246" s="37" t="str"/>
      <c r="M246" s="37" t="str"/>
      <c r="N246" s="37" t="str"/>
      <c r="O246" s="37" t="str"/>
      <c r="P246" s="37" t="str"/>
      <c r="Q246" s="37" t="str"/>
      <c r="R246" s="37" t="str"/>
      <c r="S246" s="37" t="str"/>
      <c r="T246" s="37" t="str"/>
      <c r="U246" s="37" t="str"/>
      <c r="V246" s="37" t="str"/>
      <c r="W246" s="37" t="str"/>
      <c r="X246" s="37" t="str"/>
      <c r="Y246" s="37" t="str"/>
      <c r="Z246" s="37" t="str"/>
      <c r="AA246" s="37" t="str"/>
      <c r="AB246" s="37" t="str"/>
      <c r="AC246" s="37" t="str"/>
      <c r="AD246" s="37" t="str"/>
      <c r="AE246" s="37" t="str"/>
      <c r="AF246" s="37" t="str"/>
      <c r="AG246" s="37" t="str"/>
      <c r="AH246" s="37" t="str"/>
      <c r="AI246" s="37" t="str"/>
      <c r="AJ246" s="37" t="str"/>
      <c r="AK246" s="37" t="str"/>
      <c r="AL246" s="37" t="str"/>
      <c r="AM246" s="37" t="str"/>
      <c r="AN246" s="37" t="str"/>
      <c r="AO246" s="37" t="str"/>
      <c r="AP246" s="37" t="str"/>
      <c r="AQ246" s="37" t="str"/>
      <c r="AR246" s="37" t="str"/>
      <c r="AS246" s="37" t="str"/>
      <c r="AT246" s="37" t="str"/>
      <c r="AU246" s="37" t="str"/>
      <c r="AV246" s="37" t="str"/>
      <c r="AW246" s="37" t="str"/>
      <c r="AX246" s="37" t="str"/>
      <c r="AY246" s="37" t="str"/>
      <c r="AZ246" s="37" t="str"/>
      <c r="BA246" s="37" t="str"/>
      <c r="BB246" s="37" t="str"/>
      <c r="BC246" s="37" t="str"/>
      <c r="BD246" s="37" t="str"/>
      <c r="BE246" s="37" t="str"/>
      <c r="BF246" s="37" t="str"/>
      <c r="BG246" s="37" t="str"/>
      <c r="BH246" s="37" t="str"/>
      <c r="BI246" s="37" t="str"/>
      <c r="BJ246" s="37" t="str"/>
      <c r="BK246" s="37" t="str"/>
      <c r="BL246" s="37" t="str"/>
      <c r="BM246" s="37" t="str"/>
      <c r="BN246" s="37" t="str"/>
      <c r="BO246" s="37" t="str"/>
      <c r="BP246" s="37" t="str"/>
      <c r="BQ246" s="37" t="str"/>
      <c r="BR246" s="37" t="str"/>
      <c r="BS246" s="37" t="str"/>
      <c r="BT246" s="37" t="str"/>
      <c r="BU246" s="37" t="str"/>
      <c r="BV246" s="37" t="str"/>
      <c r="BW246" s="37" t="str"/>
      <c r="BX246" s="37" t="str"/>
      <c r="BY246" s="37" t="str"/>
      <c r="BZ246" s="37" t="str"/>
      <c r="CA246" s="37" t="str"/>
      <c r="CB246" s="37" t="str"/>
      <c r="CC246" s="37" t="str"/>
      <c r="CD246" s="37" t="str"/>
      <c r="CE246" s="37" t="str"/>
      <c r="CF246" s="37" t="str"/>
      <c r="CG246" s="37" t="str"/>
      <c r="CH246" s="37" t="str"/>
      <c r="CI246" s="37" t="str"/>
      <c r="CJ246" s="37" t="str"/>
      <c r="CK246" s="37" t="str"/>
      <c r="CL246" s="37" t="str"/>
      <c r="CM246" s="37" t="str"/>
      <c r="CN246" s="37" t="str"/>
      <c r="CO246" s="37" t="str"/>
      <c r="CP246" s="37" t="str"/>
      <c r="CQ246" s="37" t="str"/>
      <c r="CR246" s="37" t="str"/>
      <c r="CS246" s="37" t="str"/>
      <c r="CT246" s="37" t="str"/>
      <c r="CU246" s="37" t="str"/>
      <c r="CV246" s="37" t="str"/>
      <c r="CW246" s="37" t="str"/>
      <c r="CX246" s="37" t="str"/>
      <c r="CY246" s="37" t="str"/>
      <c r="CZ246" s="37" t="str"/>
      <c r="DA246" s="37" t="str"/>
      <c r="DB246" s="37" t="str"/>
      <c r="DC246" s="37" t="str"/>
      <c r="DD246" s="37" t="str"/>
      <c r="DE246" s="37" t="str"/>
      <c r="DF246" s="37" t="str"/>
      <c r="DG246" s="37" t="str"/>
      <c r="DH246" s="37" t="str"/>
      <c r="DI246" s="37" t="str"/>
      <c r="DJ246" s="37" t="str"/>
      <c r="DK246" s="37" t="str"/>
      <c r="DL246" s="37" t="str"/>
      <c r="DM246" s="37" t="str"/>
      <c r="DN246" s="37" t="str"/>
      <c r="DO246" s="37" t="str"/>
      <c r="DP246" s="37" t="str"/>
      <c r="DQ246" s="37" t="str"/>
      <c r="DR246" s="37" t="str"/>
      <c r="DS246" s="37" t="str"/>
      <c r="DT246" s="37" t="str"/>
      <c r="DU246" s="37" t="str"/>
      <c r="DV246" s="37" t="str"/>
      <c r="DW246" s="37" t="str"/>
      <c r="DX246" s="37" t="str"/>
      <c r="DY246" s="37" t="str"/>
      <c r="DZ246" s="37" t="str"/>
      <c r="EA246" s="37" t="str"/>
      <c r="EB246" s="37" t="str"/>
      <c r="EC246" s="37" t="str"/>
      <c r="ED246" s="37" t="str"/>
      <c r="EE246" s="37" t="str"/>
      <c r="EF246" s="37" t="str"/>
      <c r="EG246" s="37" t="str"/>
      <c r="EH246" s="37" t="str"/>
      <c r="EI246" s="37" t="str"/>
      <c r="EJ246" s="37" t="str"/>
      <c r="EK246" s="37" t="str"/>
      <c r="EL246" s="37" t="str"/>
      <c r="EM246" s="37" t="str"/>
    </row>
    <row r="247">
      <c r="B247" s="37" t="str"/>
      <c r="C247" s="37" t="str"/>
      <c r="D247" s="37" t="str"/>
      <c r="E247" s="37" t="str"/>
      <c r="F247" s="37" t="str"/>
      <c r="G247" s="37" t="str"/>
      <c r="H247" s="37" t="str"/>
      <c r="I247" s="37" t="str"/>
      <c r="J247" s="37" t="str"/>
      <c r="K247" s="37" t="str"/>
      <c r="L247" s="37" t="str"/>
      <c r="M247" s="37" t="str"/>
      <c r="N247" s="37" t="str"/>
      <c r="O247" s="37" t="str"/>
      <c r="P247" s="37" t="str"/>
      <c r="Q247" s="37" t="str"/>
      <c r="R247" s="37" t="str"/>
      <c r="S247" s="37" t="str"/>
      <c r="T247" s="37" t="str"/>
      <c r="U247" s="37" t="str"/>
      <c r="V247" s="37" t="str"/>
      <c r="W247" s="37" t="str"/>
      <c r="X247" s="37" t="str"/>
      <c r="Y247" s="37" t="str"/>
      <c r="Z247" s="37" t="str"/>
      <c r="AA247" s="37" t="str"/>
      <c r="AB247" s="37" t="str"/>
      <c r="AC247" s="37" t="str"/>
      <c r="AD247" s="37" t="str"/>
      <c r="AE247" s="37" t="str"/>
      <c r="AF247" s="37" t="str"/>
      <c r="AG247" s="37" t="str"/>
      <c r="AH247" s="37" t="str"/>
      <c r="AI247" s="37" t="str"/>
      <c r="AJ247" s="37" t="str"/>
      <c r="AK247" s="37" t="str"/>
      <c r="AL247" s="37" t="str"/>
      <c r="AM247" s="37" t="str"/>
      <c r="AN247" s="37" t="str"/>
      <c r="AO247" s="37" t="str"/>
      <c r="AP247" s="37" t="str"/>
      <c r="AQ247" s="37" t="str"/>
      <c r="AR247" s="37" t="str"/>
      <c r="AS247" s="37" t="str"/>
      <c r="AT247" s="37" t="str"/>
      <c r="AU247" s="37" t="str"/>
      <c r="AV247" s="37" t="str"/>
      <c r="AW247" s="37" t="str"/>
      <c r="AX247" s="37" t="str"/>
      <c r="AY247" s="37" t="str"/>
      <c r="AZ247" s="37" t="str"/>
      <c r="BA247" s="37" t="str"/>
      <c r="BB247" s="37" t="str"/>
      <c r="BC247" s="37" t="str"/>
      <c r="BD247" s="37" t="str"/>
      <c r="BE247" s="37" t="str"/>
      <c r="BF247" s="37" t="str"/>
      <c r="BG247" s="37" t="str"/>
      <c r="BH247" s="37" t="str"/>
      <c r="BI247" s="37" t="str"/>
      <c r="BJ247" s="37" t="str"/>
      <c r="BK247" s="37" t="str"/>
      <c r="BL247" s="37" t="str"/>
      <c r="BM247" s="37" t="str"/>
      <c r="BN247" s="37" t="str"/>
      <c r="BO247" s="37" t="str"/>
      <c r="BP247" s="37" t="str"/>
      <c r="BQ247" s="37" t="str"/>
      <c r="BR247" s="37" t="str"/>
      <c r="BS247" s="37" t="str"/>
      <c r="BT247" s="37" t="str"/>
      <c r="BU247" s="37" t="str"/>
      <c r="BV247" s="37" t="str"/>
      <c r="BW247" s="37" t="str"/>
      <c r="BX247" s="37" t="str"/>
      <c r="BY247" s="37" t="str"/>
      <c r="BZ247" s="37" t="str"/>
      <c r="CA247" s="37" t="str"/>
      <c r="CB247" s="37" t="str"/>
      <c r="CC247" s="37" t="str"/>
      <c r="CD247" s="37" t="str"/>
      <c r="CE247" s="37" t="str"/>
      <c r="CF247" s="37" t="str"/>
      <c r="CG247" s="37" t="str"/>
      <c r="CH247" s="37" t="str"/>
      <c r="CI247" s="37" t="str"/>
      <c r="CJ247" s="37" t="str"/>
      <c r="CK247" s="37" t="str"/>
      <c r="CL247" s="37" t="str"/>
      <c r="CM247" s="37" t="str"/>
      <c r="CN247" s="37" t="str"/>
      <c r="CO247" s="37" t="str"/>
      <c r="CP247" s="37" t="str"/>
      <c r="CQ247" s="37" t="str"/>
      <c r="CR247" s="37" t="str"/>
      <c r="CS247" s="37" t="str"/>
      <c r="CT247" s="37" t="str"/>
      <c r="CU247" s="37" t="str"/>
      <c r="CV247" s="37" t="str"/>
      <c r="CW247" s="37" t="str"/>
      <c r="CX247" s="37" t="str"/>
      <c r="CY247" s="37" t="str"/>
      <c r="CZ247" s="37" t="str"/>
      <c r="DA247" s="37" t="str"/>
      <c r="DB247" s="37" t="str"/>
      <c r="DC247" s="37" t="str"/>
      <c r="DD247" s="37" t="str"/>
      <c r="DE247" s="37" t="str"/>
      <c r="DF247" s="37" t="str"/>
      <c r="DG247" s="37" t="str"/>
      <c r="DH247" s="37" t="str"/>
      <c r="DI247" s="37" t="str"/>
      <c r="DJ247" s="37" t="str"/>
      <c r="DK247" s="37" t="str"/>
      <c r="DL247" s="37" t="str"/>
      <c r="DM247" s="37" t="str"/>
      <c r="DN247" s="37" t="str"/>
      <c r="DO247" s="37" t="str"/>
      <c r="DP247" s="37" t="str"/>
      <c r="DQ247" s="37" t="str"/>
      <c r="DR247" s="37" t="str"/>
      <c r="DS247" s="37" t="str"/>
      <c r="DT247" s="37" t="str"/>
      <c r="DU247" s="37" t="str"/>
      <c r="DV247" s="37" t="str"/>
      <c r="DW247" s="37" t="str"/>
      <c r="DX247" s="37" t="str"/>
      <c r="DY247" s="37" t="str"/>
      <c r="DZ247" s="37" t="str"/>
      <c r="EA247" s="37" t="str"/>
      <c r="EB247" s="37" t="str"/>
      <c r="EC247" s="37" t="str"/>
      <c r="ED247" s="37" t="str"/>
      <c r="EE247" s="37" t="str"/>
      <c r="EF247" s="37" t="str"/>
      <c r="EG247" s="37" t="str"/>
      <c r="EH247" s="37" t="str"/>
      <c r="EI247" s="37" t="str"/>
      <c r="EJ247" s="37" t="str"/>
      <c r="EK247" s="37" t="str"/>
      <c r="EL247" s="37" t="str"/>
      <c r="EM247" s="37" t="str"/>
    </row>
    <row r="248">
      <c r="B248" s="37" t="str"/>
      <c r="C248" s="37" t="str"/>
      <c r="D248" s="37" t="str"/>
      <c r="E248" s="37" t="str"/>
      <c r="F248" s="37" t="str"/>
      <c r="G248" s="37" t="str"/>
      <c r="H248" s="37" t="str"/>
      <c r="I248" s="37" t="str"/>
      <c r="J248" s="37" t="str"/>
      <c r="K248" s="37" t="str"/>
      <c r="L248" s="37" t="str"/>
      <c r="M248" s="37" t="str"/>
      <c r="N248" s="37" t="str"/>
      <c r="O248" s="37" t="str"/>
      <c r="P248" s="37" t="str"/>
      <c r="Q248" s="37" t="str"/>
      <c r="R248" s="37" t="str"/>
      <c r="S248" s="37" t="str"/>
      <c r="T248" s="37" t="str"/>
      <c r="U248" s="37" t="str"/>
      <c r="V248" s="37" t="str"/>
      <c r="W248" s="37" t="str"/>
      <c r="X248" s="37" t="str"/>
      <c r="Y248" s="37" t="str"/>
      <c r="Z248" s="37" t="str"/>
      <c r="AA248" s="37" t="str"/>
      <c r="AB248" s="37" t="str"/>
      <c r="AC248" s="37" t="str"/>
      <c r="AD248" s="37" t="str"/>
      <c r="AE248" s="37" t="str"/>
      <c r="AF248" s="37" t="str"/>
      <c r="AG248" s="37" t="str"/>
      <c r="AH248" s="37" t="str"/>
      <c r="AI248" s="37" t="str"/>
      <c r="AJ248" s="37" t="str"/>
      <c r="AK248" s="37" t="str"/>
      <c r="AL248" s="37" t="str"/>
      <c r="AM248" s="37" t="str"/>
      <c r="AN248" s="37" t="str"/>
      <c r="AO248" s="37" t="str"/>
      <c r="AP248" s="37" t="str"/>
      <c r="AQ248" s="37" t="str"/>
      <c r="AR248" s="37" t="str"/>
      <c r="AS248" s="37" t="str"/>
      <c r="AT248" s="37" t="str"/>
      <c r="AU248" s="37" t="str"/>
      <c r="AV248" s="37" t="str"/>
      <c r="AW248" s="37" t="str"/>
      <c r="AX248" s="37" t="str"/>
      <c r="AY248" s="37" t="str"/>
      <c r="AZ248" s="37" t="str"/>
      <c r="BA248" s="37" t="str"/>
      <c r="BB248" s="37" t="str"/>
      <c r="BC248" s="37" t="str"/>
      <c r="BD248" s="37" t="str"/>
      <c r="BE248" s="37" t="str"/>
      <c r="BF248" s="37" t="str"/>
      <c r="BG248" s="37" t="str"/>
      <c r="BH248" s="37" t="str"/>
      <c r="BI248" s="37" t="str"/>
      <c r="BJ248" s="37" t="str"/>
      <c r="BK248" s="37" t="str"/>
      <c r="BL248" s="37" t="str"/>
      <c r="BM248" s="37" t="str"/>
      <c r="BN248" s="37" t="str"/>
      <c r="BO248" s="37" t="str"/>
      <c r="BP248" s="37" t="str"/>
      <c r="BQ248" s="37" t="str"/>
      <c r="BR248" s="37" t="str"/>
      <c r="BS248" s="37" t="str"/>
      <c r="BT248" s="37" t="str"/>
      <c r="BU248" s="37" t="str"/>
      <c r="BV248" s="37" t="str"/>
      <c r="BW248" s="37" t="str"/>
      <c r="BX248" s="37" t="str"/>
      <c r="BY248" s="37" t="str"/>
      <c r="BZ248" s="37" t="str"/>
      <c r="CA248" s="37" t="str"/>
      <c r="CB248" s="37" t="str"/>
      <c r="CC248" s="37" t="str"/>
      <c r="CD248" s="37" t="str"/>
      <c r="CE248" s="37" t="str"/>
      <c r="CF248" s="37" t="str"/>
      <c r="CG248" s="37" t="str"/>
      <c r="CH248" s="37" t="str"/>
      <c r="CI248" s="37" t="str"/>
      <c r="CJ248" s="37" t="str"/>
      <c r="CK248" s="37" t="str"/>
      <c r="CL248" s="37" t="str"/>
      <c r="CM248" s="37" t="str"/>
      <c r="CN248" s="37" t="str"/>
      <c r="CO248" s="37" t="str"/>
      <c r="CP248" s="37" t="str"/>
      <c r="CQ248" s="37" t="str"/>
      <c r="CR248" s="37" t="str"/>
      <c r="CS248" s="37" t="str"/>
      <c r="CT248" s="37" t="str"/>
      <c r="CU248" s="37" t="str"/>
      <c r="CV248" s="37" t="str"/>
      <c r="CW248" s="37" t="str"/>
      <c r="CX248" s="37" t="str"/>
      <c r="CY248" s="37" t="str"/>
      <c r="CZ248" s="37" t="str"/>
      <c r="DA248" s="37" t="str"/>
      <c r="DB248" s="37" t="str"/>
      <c r="DC248" s="37" t="str"/>
      <c r="DD248" s="37" t="str"/>
      <c r="DE248" s="37" t="str"/>
      <c r="DF248" s="37" t="str"/>
      <c r="DG248" s="37" t="str"/>
      <c r="DH248" s="37" t="str"/>
      <c r="DI248" s="37" t="str"/>
      <c r="DJ248" s="37" t="str"/>
      <c r="DK248" s="37" t="str"/>
      <c r="DL248" s="37" t="str"/>
      <c r="DM248" s="37" t="str"/>
      <c r="DN248" s="37" t="str"/>
      <c r="DO248" s="37" t="str"/>
      <c r="DP248" s="37" t="str"/>
      <c r="DQ248" s="37" t="str"/>
      <c r="DR248" s="37" t="str"/>
      <c r="DS248" s="37" t="str"/>
      <c r="DT248" s="37" t="str"/>
      <c r="DU248" s="37" t="str"/>
      <c r="DV248" s="37" t="str"/>
      <c r="DW248" s="37" t="str"/>
      <c r="DX248" s="37" t="str"/>
      <c r="DY248" s="37" t="str"/>
      <c r="DZ248" s="37" t="str"/>
      <c r="EA248" s="37" t="str"/>
      <c r="EB248" s="37" t="str"/>
      <c r="EC248" s="37" t="str"/>
      <c r="ED248" s="37" t="str"/>
      <c r="EE248" s="37" t="str"/>
      <c r="EF248" s="37" t="str"/>
      <c r="EG248" s="37" t="str"/>
      <c r="EH248" s="37" t="str"/>
      <c r="EI248" s="37" t="str"/>
      <c r="EJ248" s="37" t="str"/>
      <c r="EK248" s="37" t="str"/>
      <c r="EL248" s="37" t="str"/>
      <c r="EM248" s="37" t="str"/>
    </row>
    <row r="249">
      <c r="B249" s="37" t="str"/>
      <c r="C249" s="37" t="str"/>
      <c r="D249" s="37" t="str"/>
      <c r="E249" s="37" t="str"/>
      <c r="F249" s="37" t="str"/>
      <c r="G249" s="37" t="str"/>
      <c r="H249" s="37" t="str"/>
      <c r="I249" s="37" t="str"/>
      <c r="J249" s="37" t="str"/>
      <c r="K249" s="37" t="str"/>
      <c r="L249" s="37" t="str"/>
      <c r="M249" s="37" t="str"/>
      <c r="N249" s="37" t="str"/>
      <c r="O249" s="37" t="str"/>
      <c r="P249" s="37" t="str"/>
      <c r="Q249" s="37" t="str"/>
      <c r="R249" s="37" t="str"/>
      <c r="S249" s="37" t="str"/>
      <c r="T249" s="37" t="str"/>
      <c r="U249" s="37" t="str"/>
      <c r="V249" s="37" t="str"/>
      <c r="W249" s="37" t="str"/>
      <c r="X249" s="37" t="str"/>
      <c r="Y249" s="37" t="str"/>
      <c r="Z249" s="37" t="str"/>
      <c r="AA249" s="37" t="str"/>
      <c r="AB249" s="37" t="str"/>
      <c r="AC249" s="37" t="str"/>
      <c r="AD249" s="37" t="str"/>
      <c r="AE249" s="37" t="str"/>
      <c r="AF249" s="37" t="str"/>
      <c r="AG249" s="37" t="str"/>
      <c r="AH249" s="37" t="str"/>
      <c r="AI249" s="37" t="str"/>
      <c r="AJ249" s="37" t="str"/>
      <c r="AK249" s="37" t="str"/>
      <c r="AL249" s="37" t="str"/>
      <c r="AM249" s="37" t="str"/>
      <c r="AN249" s="37" t="str"/>
      <c r="AO249" s="37" t="str"/>
      <c r="AP249" s="37" t="str"/>
      <c r="AQ249" s="37" t="str"/>
      <c r="AR249" s="37" t="str"/>
      <c r="AS249" s="37" t="str"/>
      <c r="AT249" s="37" t="str"/>
      <c r="AU249" s="37" t="str"/>
      <c r="AV249" s="37" t="str"/>
      <c r="AW249" s="37" t="str"/>
      <c r="AX249" s="37" t="str"/>
      <c r="AY249" s="37" t="str"/>
      <c r="AZ249" s="37" t="str"/>
      <c r="BA249" s="37" t="str"/>
      <c r="BB249" s="37" t="str"/>
      <c r="BC249" s="37" t="str"/>
      <c r="BD249" s="37" t="str"/>
      <c r="BE249" s="37" t="str"/>
      <c r="BF249" s="37" t="str"/>
      <c r="BG249" s="37" t="str"/>
      <c r="BH249" s="37" t="str"/>
      <c r="BI249" s="37" t="str"/>
      <c r="BJ249" s="37" t="str"/>
      <c r="BK249" s="37" t="str"/>
      <c r="BL249" s="37" t="str"/>
      <c r="BM249" s="37" t="str"/>
      <c r="BN249" s="37" t="str"/>
      <c r="BO249" s="37" t="str"/>
      <c r="BP249" s="37" t="str"/>
      <c r="BQ249" s="37" t="str"/>
      <c r="BR249" s="37" t="str"/>
      <c r="BS249" s="37" t="str"/>
      <c r="BT249" s="37" t="str"/>
      <c r="BU249" s="37" t="str"/>
      <c r="BV249" s="37" t="str"/>
      <c r="BW249" s="37" t="str"/>
      <c r="BX249" s="37" t="str"/>
      <c r="BY249" s="37" t="str"/>
      <c r="BZ249" s="37" t="str"/>
      <c r="CA249" s="37" t="str"/>
      <c r="CB249" s="37" t="str"/>
      <c r="CC249" s="37" t="str"/>
      <c r="CD249" s="37" t="str"/>
      <c r="CE249" s="37" t="str"/>
      <c r="CF249" s="37" t="str"/>
      <c r="CG249" s="37" t="str"/>
      <c r="CH249" s="37" t="str"/>
      <c r="CI249" s="37" t="str"/>
      <c r="CJ249" s="37" t="str"/>
      <c r="CK249" s="37" t="str"/>
      <c r="CL249" s="37" t="str"/>
      <c r="CM249" s="37" t="str"/>
      <c r="CN249" s="37" t="str"/>
      <c r="CO249" s="37" t="str"/>
      <c r="CP249" s="37" t="str"/>
      <c r="CQ249" s="37" t="str"/>
      <c r="CR249" s="37" t="str"/>
      <c r="CS249" s="37" t="str"/>
      <c r="CT249" s="37" t="str"/>
      <c r="CU249" s="37" t="str"/>
      <c r="CV249" s="37" t="str"/>
      <c r="CW249" s="37" t="str"/>
      <c r="CX249" s="37" t="str"/>
      <c r="CY249" s="37" t="str"/>
      <c r="CZ249" s="37" t="str"/>
      <c r="DA249" s="37" t="str"/>
      <c r="DB249" s="37" t="str"/>
      <c r="DC249" s="37" t="str"/>
      <c r="DD249" s="37" t="str"/>
      <c r="DE249" s="37" t="str"/>
      <c r="DF249" s="37" t="str"/>
      <c r="DG249" s="37" t="str"/>
      <c r="DH249" s="37" t="str"/>
      <c r="DI249" s="37" t="str"/>
      <c r="DJ249" s="37" t="str"/>
      <c r="DK249" s="37" t="str"/>
      <c r="DL249" s="37" t="str"/>
      <c r="DM249" s="37" t="str"/>
      <c r="DN249" s="37" t="str"/>
      <c r="DO249" s="37" t="str"/>
      <c r="DP249" s="37" t="str"/>
      <c r="DQ249" s="37" t="str"/>
      <c r="DR249" s="37" t="str"/>
      <c r="DS249" s="37" t="str"/>
      <c r="DT249" s="37" t="str"/>
      <c r="DU249" s="37" t="str"/>
      <c r="DV249" s="37" t="str"/>
      <c r="DW249" s="37" t="str"/>
      <c r="DX249" s="37" t="str"/>
      <c r="DY249" s="37" t="str"/>
      <c r="DZ249" s="37" t="str"/>
      <c r="EA249" s="37" t="str"/>
      <c r="EB249" s="37" t="str"/>
      <c r="EC249" s="37" t="str"/>
      <c r="ED249" s="37" t="str"/>
      <c r="EE249" s="37" t="str"/>
      <c r="EF249" s="37" t="str"/>
      <c r="EG249" s="37" t="str"/>
      <c r="EH249" s="37" t="str"/>
      <c r="EI249" s="37" t="str"/>
      <c r="EJ249" s="37" t="str"/>
      <c r="EK249" s="37" t="str"/>
      <c r="EL249" s="37" t="str"/>
      <c r="EM249" s="37" t="str"/>
    </row>
    <row r="250">
      <c r="B250" s="37" t="str"/>
      <c r="C250" s="37" t="str"/>
      <c r="D250" s="37" t="str"/>
      <c r="E250" s="37" t="str"/>
      <c r="F250" s="37" t="str"/>
      <c r="G250" s="37" t="str"/>
      <c r="H250" s="37" t="str"/>
      <c r="I250" s="37" t="str"/>
      <c r="J250" s="37" t="str"/>
      <c r="K250" s="37" t="str"/>
      <c r="L250" s="37" t="str"/>
      <c r="M250" s="37" t="str"/>
      <c r="N250" s="37" t="str"/>
      <c r="O250" s="37" t="str"/>
      <c r="P250" s="37" t="str"/>
      <c r="Q250" s="37" t="str"/>
      <c r="R250" s="37" t="str"/>
      <c r="S250" s="37" t="str"/>
      <c r="T250" s="37" t="str"/>
      <c r="U250" s="37" t="str"/>
      <c r="V250" s="37" t="str"/>
      <c r="W250" s="37" t="str"/>
      <c r="X250" s="37" t="str"/>
      <c r="Y250" s="37" t="str"/>
      <c r="Z250" s="37" t="str"/>
      <c r="AA250" s="37" t="str"/>
      <c r="AB250" s="37" t="str"/>
      <c r="AC250" s="37" t="str"/>
      <c r="AD250" s="37" t="str"/>
      <c r="AE250" s="37" t="str"/>
      <c r="AF250" s="37" t="str"/>
      <c r="AG250" s="37" t="str"/>
      <c r="AH250" s="37" t="str"/>
      <c r="AI250" s="37" t="str"/>
      <c r="AJ250" s="37" t="str"/>
      <c r="AK250" s="37" t="str"/>
      <c r="AL250" s="37" t="str"/>
      <c r="AM250" s="37" t="str"/>
      <c r="AN250" s="37" t="str"/>
      <c r="AO250" s="37" t="str"/>
      <c r="AP250" s="37" t="str"/>
      <c r="AQ250" s="37" t="str"/>
      <c r="AR250" s="37" t="str"/>
      <c r="AS250" s="37" t="str"/>
      <c r="AT250" s="37" t="str"/>
      <c r="AU250" s="37" t="str"/>
      <c r="AV250" s="37" t="str"/>
      <c r="AW250" s="37" t="str"/>
      <c r="AX250" s="37" t="str"/>
      <c r="AY250" s="37" t="str"/>
      <c r="AZ250" s="37" t="str"/>
      <c r="BA250" s="37" t="str"/>
      <c r="BB250" s="37" t="str"/>
      <c r="BC250" s="37" t="str"/>
      <c r="BD250" s="37" t="str"/>
      <c r="BE250" s="37" t="str"/>
      <c r="BF250" s="37" t="str"/>
      <c r="BG250" s="37" t="str"/>
      <c r="BH250" s="37" t="str"/>
      <c r="BI250" s="37" t="str"/>
      <c r="BJ250" s="37" t="str"/>
      <c r="BK250" s="37" t="str"/>
      <c r="BL250" s="37" t="str"/>
      <c r="BM250" s="37" t="str"/>
      <c r="BN250" s="37" t="str"/>
      <c r="BO250" s="37" t="str"/>
      <c r="BP250" s="37" t="str"/>
      <c r="BQ250" s="37" t="str"/>
      <c r="BR250" s="37" t="str"/>
      <c r="BS250" s="37" t="str"/>
      <c r="BT250" s="37" t="str"/>
      <c r="BU250" s="37" t="str"/>
      <c r="BV250" s="37" t="str"/>
      <c r="BW250" s="37" t="str"/>
      <c r="BX250" s="37" t="str"/>
      <c r="BY250" s="37" t="str"/>
      <c r="BZ250" s="37" t="str"/>
      <c r="CA250" s="37" t="str"/>
      <c r="CB250" s="37" t="str"/>
      <c r="CC250" s="37" t="str"/>
      <c r="CD250" s="37" t="str"/>
      <c r="CE250" s="37" t="str"/>
      <c r="CF250" s="37" t="str"/>
      <c r="CG250" s="37" t="str"/>
      <c r="CH250" s="37" t="str"/>
      <c r="CI250" s="37" t="str"/>
      <c r="CJ250" s="37" t="str"/>
      <c r="CK250" s="37" t="str"/>
      <c r="CL250" s="37" t="str"/>
      <c r="CM250" s="37" t="str"/>
      <c r="CN250" s="37" t="str"/>
      <c r="CO250" s="37" t="str"/>
      <c r="CP250" s="37" t="str"/>
      <c r="CQ250" s="37" t="str"/>
      <c r="CR250" s="37" t="str"/>
      <c r="CS250" s="37" t="str"/>
      <c r="CT250" s="37" t="str"/>
      <c r="CU250" s="37" t="str"/>
      <c r="CV250" s="37" t="str"/>
      <c r="CW250" s="37" t="str"/>
      <c r="CX250" s="37" t="str"/>
      <c r="CY250" s="37" t="str"/>
      <c r="CZ250" s="37" t="str"/>
      <c r="DA250" s="37" t="str"/>
      <c r="DB250" s="37" t="str"/>
      <c r="DC250" s="37" t="str"/>
      <c r="DD250" s="37" t="str"/>
      <c r="DE250" s="37" t="str"/>
      <c r="DF250" s="37" t="str"/>
      <c r="DG250" s="37" t="str"/>
      <c r="DH250" s="37" t="str"/>
      <c r="DI250" s="37" t="str"/>
      <c r="DJ250" s="37" t="str"/>
      <c r="DK250" s="37" t="str"/>
      <c r="DL250" s="37" t="str"/>
      <c r="DM250" s="37" t="str"/>
      <c r="DN250" s="37" t="str"/>
      <c r="DO250" s="37" t="str"/>
      <c r="DP250" s="37" t="str"/>
      <c r="DQ250" s="37" t="str"/>
      <c r="DR250" s="37" t="str"/>
      <c r="DS250" s="37" t="str"/>
      <c r="DT250" s="37" t="str"/>
      <c r="DU250" s="37" t="str"/>
      <c r="DV250" s="37" t="str"/>
      <c r="DW250" s="37" t="str"/>
      <c r="DX250" s="37" t="str"/>
      <c r="DY250" s="37" t="str"/>
      <c r="DZ250" s="37" t="str"/>
      <c r="EA250" s="37" t="str"/>
      <c r="EB250" s="37" t="str"/>
      <c r="EC250" s="37" t="str"/>
      <c r="ED250" s="37" t="str"/>
      <c r="EE250" s="37" t="str"/>
      <c r="EF250" s="37" t="str"/>
      <c r="EG250" s="37" t="str"/>
      <c r="EH250" s="37" t="str"/>
      <c r="EI250" s="37" t="str"/>
      <c r="EJ250" s="37" t="str"/>
      <c r="EK250" s="37" t="str"/>
      <c r="EL250" s="37" t="str"/>
      <c r="EM250" s="37" t="str"/>
    </row>
    <row r="251">
      <c r="B251" s="37" t="str"/>
      <c r="C251" s="37" t="str"/>
      <c r="D251" s="37" t="str"/>
      <c r="E251" s="37" t="str"/>
      <c r="F251" s="37" t="str"/>
      <c r="G251" s="37" t="str"/>
      <c r="H251" s="37" t="str"/>
      <c r="I251" s="37" t="str"/>
      <c r="J251" s="37" t="str"/>
      <c r="K251" s="37" t="str"/>
      <c r="L251" s="37" t="str"/>
      <c r="M251" s="37" t="str"/>
      <c r="N251" s="37" t="str"/>
      <c r="O251" s="37" t="str"/>
      <c r="P251" s="37" t="str"/>
      <c r="Q251" s="37" t="str"/>
      <c r="R251" s="37" t="str"/>
      <c r="S251" s="37" t="str"/>
      <c r="T251" s="37" t="str"/>
      <c r="U251" s="37" t="str"/>
      <c r="V251" s="37" t="str"/>
      <c r="W251" s="37" t="str"/>
      <c r="X251" s="37" t="str"/>
      <c r="Y251" s="37" t="str"/>
      <c r="Z251" s="37" t="str"/>
      <c r="AA251" s="37" t="str"/>
      <c r="AB251" s="37" t="str"/>
      <c r="AC251" s="37" t="str"/>
      <c r="AD251" s="37" t="str"/>
      <c r="AE251" s="37" t="str"/>
      <c r="AF251" s="37" t="str"/>
      <c r="AG251" s="37" t="str"/>
      <c r="AH251" s="37" t="str"/>
      <c r="AI251" s="37" t="str"/>
      <c r="AJ251" s="37" t="str"/>
      <c r="AK251" s="37" t="str"/>
      <c r="AL251" s="37" t="str"/>
      <c r="AM251" s="37" t="str"/>
      <c r="AN251" s="37" t="str"/>
      <c r="AO251" s="37" t="str"/>
      <c r="AP251" s="37" t="str"/>
      <c r="AQ251" s="37" t="str"/>
      <c r="AR251" s="37" t="str"/>
      <c r="AS251" s="37" t="str"/>
      <c r="AT251" s="37" t="str"/>
      <c r="AU251" s="37" t="str"/>
      <c r="AV251" s="37" t="str"/>
      <c r="AW251" s="37" t="str"/>
      <c r="AX251" s="37" t="str"/>
      <c r="AY251" s="37" t="str"/>
      <c r="AZ251" s="37" t="str"/>
      <c r="BA251" s="37" t="str"/>
      <c r="BB251" s="37" t="str"/>
      <c r="BC251" s="37" t="str"/>
      <c r="BD251" s="37" t="str"/>
      <c r="BE251" s="37" t="str"/>
      <c r="BF251" s="37" t="str"/>
      <c r="BG251" s="37" t="str"/>
      <c r="BH251" s="37" t="str"/>
      <c r="BI251" s="37" t="str"/>
      <c r="BJ251" s="37" t="str"/>
      <c r="BK251" s="37" t="str"/>
      <c r="BL251" s="37" t="str"/>
      <c r="BM251" s="37" t="str"/>
      <c r="BN251" s="37" t="str"/>
      <c r="BO251" s="37" t="str"/>
      <c r="BP251" s="37" t="str"/>
      <c r="BQ251" s="37" t="str"/>
      <c r="BR251" s="37" t="str"/>
      <c r="BS251" s="37" t="str"/>
      <c r="BT251" s="37" t="str"/>
      <c r="BU251" s="37" t="str"/>
      <c r="BV251" s="37" t="str"/>
      <c r="BW251" s="37" t="str"/>
      <c r="BX251" s="37" t="str"/>
      <c r="BY251" s="37" t="str"/>
      <c r="BZ251" s="37" t="str"/>
      <c r="CA251" s="37" t="str"/>
      <c r="CB251" s="37" t="str"/>
      <c r="CC251" s="37" t="str"/>
      <c r="CD251" s="37" t="str"/>
      <c r="CE251" s="37" t="str"/>
      <c r="CF251" s="37" t="str"/>
      <c r="CG251" s="37" t="str"/>
      <c r="CH251" s="37" t="str"/>
      <c r="CI251" s="37" t="str"/>
      <c r="CJ251" s="37" t="str"/>
      <c r="CK251" s="37" t="str"/>
      <c r="CL251" s="37" t="str"/>
      <c r="CM251" s="37" t="str"/>
      <c r="CN251" s="37" t="str"/>
      <c r="CO251" s="37" t="str"/>
      <c r="CP251" s="37" t="str"/>
      <c r="CQ251" s="37" t="str"/>
      <c r="CR251" s="37" t="str"/>
      <c r="CS251" s="37" t="str"/>
      <c r="CT251" s="37" t="str"/>
      <c r="CU251" s="37" t="str"/>
      <c r="CV251" s="37" t="str"/>
      <c r="CW251" s="37" t="str"/>
      <c r="CX251" s="37" t="str"/>
      <c r="CY251" s="37" t="str"/>
      <c r="CZ251" s="37" t="str"/>
      <c r="DA251" s="37" t="str"/>
      <c r="DB251" s="37" t="str"/>
      <c r="DC251" s="37" t="str"/>
      <c r="DD251" s="37" t="str"/>
      <c r="DE251" s="37" t="str"/>
      <c r="DF251" s="37" t="str"/>
      <c r="DG251" s="37" t="str"/>
      <c r="DH251" s="37" t="str"/>
      <c r="DI251" s="37" t="str"/>
      <c r="DJ251" s="37" t="str"/>
      <c r="DK251" s="37" t="str"/>
      <c r="DL251" s="37" t="str"/>
      <c r="DM251" s="37" t="str"/>
      <c r="DN251" s="37" t="str"/>
      <c r="DO251" s="37" t="str"/>
      <c r="DP251" s="37" t="str"/>
      <c r="DQ251" s="37" t="str"/>
      <c r="DR251" s="37" t="str"/>
      <c r="DS251" s="37" t="str"/>
      <c r="DT251" s="37" t="str"/>
      <c r="DU251" s="37" t="str"/>
      <c r="DV251" s="37" t="str"/>
      <c r="DW251" s="37" t="str"/>
      <c r="DX251" s="37" t="str"/>
      <c r="DY251" s="37" t="str"/>
      <c r="DZ251" s="37" t="str"/>
      <c r="EA251" s="37" t="str"/>
      <c r="EB251" s="37" t="str"/>
      <c r="EC251" s="37" t="str"/>
      <c r="ED251" s="37" t="str"/>
      <c r="EE251" s="37" t="str"/>
      <c r="EF251" s="37" t="str"/>
      <c r="EG251" s="37" t="str"/>
      <c r="EH251" s="37" t="str"/>
      <c r="EI251" s="37" t="str"/>
      <c r="EJ251" s="37" t="str"/>
      <c r="EK251" s="37" t="str"/>
      <c r="EL251" s="37" t="str"/>
      <c r="EM251" s="37" t="str"/>
    </row>
    <row r="252">
      <c r="B252" s="37" t="str"/>
      <c r="C252" s="37" t="str"/>
      <c r="D252" s="37" t="str"/>
      <c r="E252" s="37" t="str"/>
      <c r="F252" s="37" t="str"/>
      <c r="G252" s="37" t="str"/>
      <c r="H252" s="37" t="str"/>
      <c r="I252" s="37" t="str"/>
      <c r="J252" s="37" t="str"/>
      <c r="K252" s="37" t="str"/>
      <c r="L252" s="37" t="str"/>
      <c r="M252" s="37" t="str"/>
      <c r="N252" s="37" t="str"/>
      <c r="O252" s="37" t="str"/>
      <c r="P252" s="37" t="str"/>
      <c r="Q252" s="37" t="str"/>
      <c r="R252" s="37" t="str"/>
      <c r="S252" s="37" t="str"/>
      <c r="T252" s="37" t="str"/>
      <c r="U252" s="37" t="str"/>
      <c r="V252" s="37" t="str"/>
      <c r="W252" s="37" t="str"/>
      <c r="X252" s="37" t="str"/>
      <c r="Y252" s="37" t="str"/>
      <c r="Z252" s="37" t="str"/>
      <c r="AA252" s="37" t="str"/>
      <c r="AB252" s="37" t="str"/>
      <c r="AC252" s="37" t="str"/>
      <c r="AD252" s="37" t="str"/>
      <c r="AE252" s="37" t="str"/>
      <c r="AF252" s="37" t="str"/>
      <c r="AG252" s="37" t="str"/>
      <c r="AH252" s="37" t="str"/>
      <c r="AI252" s="37" t="str"/>
      <c r="AJ252" s="37" t="str"/>
      <c r="AK252" s="37" t="str"/>
      <c r="AL252" s="37" t="str"/>
      <c r="AM252" s="37" t="str"/>
      <c r="AN252" s="37" t="str"/>
      <c r="AO252" s="37" t="str"/>
      <c r="AP252" s="37" t="str"/>
      <c r="AQ252" s="37" t="str"/>
      <c r="AR252" s="37" t="str"/>
      <c r="AS252" s="37" t="str"/>
      <c r="AT252" s="37" t="str"/>
      <c r="AU252" s="37" t="str"/>
      <c r="AV252" s="37" t="str"/>
      <c r="AW252" s="37" t="str"/>
      <c r="AX252" s="37" t="str"/>
      <c r="AY252" s="37" t="str"/>
      <c r="AZ252" s="37" t="str"/>
      <c r="BA252" s="37" t="str"/>
      <c r="BB252" s="37" t="str"/>
      <c r="BC252" s="37" t="str"/>
      <c r="BD252" s="37" t="str"/>
      <c r="BE252" s="37" t="str"/>
      <c r="BF252" s="37" t="str"/>
      <c r="BG252" s="37" t="str"/>
      <c r="BH252" s="37" t="str"/>
      <c r="BI252" s="37" t="str"/>
      <c r="BJ252" s="37" t="str"/>
      <c r="BK252" s="37" t="str"/>
      <c r="BL252" s="37" t="str"/>
      <c r="BM252" s="37" t="str"/>
      <c r="BN252" s="37" t="str"/>
      <c r="BO252" s="37" t="str"/>
      <c r="BP252" s="37" t="str"/>
      <c r="BQ252" s="37" t="str"/>
      <c r="BR252" s="37" t="str"/>
      <c r="BS252" s="37" t="str"/>
      <c r="BT252" s="37" t="str"/>
      <c r="BU252" s="37" t="str"/>
      <c r="BV252" s="37" t="str"/>
      <c r="BW252" s="37" t="str"/>
      <c r="BX252" s="37" t="str"/>
      <c r="BY252" s="37" t="str"/>
      <c r="BZ252" s="37" t="str"/>
      <c r="CA252" s="37" t="str"/>
      <c r="CB252" s="37" t="str"/>
      <c r="CC252" s="37" t="str"/>
      <c r="CD252" s="37" t="str"/>
      <c r="CE252" s="37" t="str"/>
      <c r="CF252" s="37" t="str"/>
      <c r="CG252" s="37" t="str"/>
      <c r="CH252" s="37" t="str"/>
      <c r="CI252" s="37" t="str"/>
      <c r="CJ252" s="37" t="str"/>
      <c r="CK252" s="37" t="str"/>
      <c r="CL252" s="37" t="str"/>
      <c r="CM252" s="37" t="str"/>
      <c r="CN252" s="37" t="str"/>
      <c r="CO252" s="37" t="str"/>
      <c r="CP252" s="37" t="str"/>
      <c r="CQ252" s="37" t="str"/>
      <c r="CR252" s="37" t="str"/>
      <c r="CS252" s="37" t="str"/>
      <c r="CT252" s="37" t="str"/>
      <c r="CU252" s="37" t="str"/>
      <c r="CV252" s="37" t="str"/>
      <c r="CW252" s="37" t="str"/>
      <c r="CX252" s="37" t="str"/>
      <c r="CY252" s="37" t="str"/>
      <c r="CZ252" s="37" t="str"/>
      <c r="DA252" s="37" t="str"/>
      <c r="DB252" s="37" t="str"/>
      <c r="DC252" s="37" t="str"/>
      <c r="DD252" s="37" t="str"/>
      <c r="DE252" s="37" t="str"/>
      <c r="DF252" s="37" t="str"/>
      <c r="DG252" s="37" t="str"/>
      <c r="DH252" s="37" t="str"/>
      <c r="DI252" s="37" t="str"/>
      <c r="DJ252" s="37" t="str"/>
      <c r="DK252" s="37" t="str"/>
      <c r="DL252" s="37" t="str"/>
      <c r="DM252" s="37" t="str"/>
      <c r="DN252" s="37" t="str"/>
      <c r="DO252" s="37" t="str"/>
      <c r="DP252" s="37" t="str"/>
      <c r="DQ252" s="37" t="str"/>
      <c r="DR252" s="37" t="str"/>
      <c r="DS252" s="37" t="str"/>
      <c r="DT252" s="37" t="str"/>
      <c r="DU252" s="37" t="str"/>
      <c r="DV252" s="37" t="str"/>
      <c r="DW252" s="37" t="str"/>
      <c r="DX252" s="37" t="str"/>
      <c r="DY252" s="37" t="str"/>
      <c r="DZ252" s="37" t="str"/>
      <c r="EA252" s="37" t="str"/>
      <c r="EB252" s="37" t="str"/>
      <c r="EC252" s="37" t="str"/>
      <c r="ED252" s="37" t="str"/>
      <c r="EE252" s="37" t="str"/>
      <c r="EF252" s="37" t="str"/>
      <c r="EG252" s="37" t="str"/>
      <c r="EH252" s="37" t="str"/>
      <c r="EI252" s="37" t="str"/>
      <c r="EJ252" s="37" t="str"/>
      <c r="EK252" s="37" t="str"/>
      <c r="EL252" s="37" t="str"/>
      <c r="EM252" s="37" t="str"/>
    </row>
    <row r="253">
      <c r="B253" s="37" t="str"/>
      <c r="C253" s="37" t="str"/>
      <c r="D253" s="37" t="str"/>
      <c r="E253" s="37" t="str"/>
      <c r="F253" s="37" t="str"/>
      <c r="G253" s="37" t="str"/>
      <c r="H253" s="37" t="str"/>
      <c r="I253" s="37" t="str"/>
      <c r="J253" s="37" t="str"/>
      <c r="K253" s="37" t="str"/>
      <c r="L253" s="37" t="str"/>
      <c r="M253" s="37" t="str"/>
      <c r="N253" s="37" t="str"/>
      <c r="O253" s="37" t="str"/>
      <c r="P253" s="37" t="str"/>
      <c r="Q253" s="37" t="str"/>
      <c r="R253" s="37" t="str"/>
      <c r="S253" s="37" t="str"/>
      <c r="T253" s="37" t="str"/>
      <c r="U253" s="37" t="str"/>
      <c r="V253" s="37" t="str"/>
      <c r="W253" s="37" t="str"/>
      <c r="X253" s="37" t="str"/>
      <c r="Y253" s="37" t="str"/>
      <c r="Z253" s="37" t="str"/>
      <c r="AA253" s="37" t="str"/>
      <c r="AB253" s="37" t="str"/>
      <c r="AC253" s="37" t="str"/>
      <c r="AD253" s="37" t="str"/>
      <c r="AE253" s="37" t="str"/>
      <c r="AF253" s="37" t="str"/>
      <c r="AG253" s="37" t="str"/>
      <c r="AH253" s="37" t="str"/>
      <c r="AI253" s="37" t="str"/>
      <c r="AJ253" s="37" t="str"/>
      <c r="AK253" s="37" t="str"/>
      <c r="AL253" s="37" t="str"/>
      <c r="AM253" s="37" t="str"/>
      <c r="AN253" s="37" t="str"/>
      <c r="AO253" s="37" t="str"/>
      <c r="AP253" s="37" t="str"/>
      <c r="AQ253" s="37" t="str"/>
      <c r="AR253" s="37" t="str"/>
      <c r="AS253" s="37" t="str"/>
      <c r="AT253" s="37" t="str"/>
      <c r="AU253" s="37" t="str"/>
      <c r="AV253" s="37" t="str"/>
      <c r="AW253" s="37" t="str"/>
      <c r="AX253" s="37" t="str"/>
      <c r="AY253" s="37" t="str"/>
      <c r="AZ253" s="37" t="str"/>
      <c r="BA253" s="37" t="str"/>
      <c r="BB253" s="37" t="str"/>
      <c r="BC253" s="37" t="str"/>
      <c r="BD253" s="37" t="str"/>
      <c r="BE253" s="37" t="str"/>
      <c r="BF253" s="37" t="str"/>
      <c r="BG253" s="37" t="str"/>
      <c r="BH253" s="37" t="str"/>
      <c r="BI253" s="37" t="str"/>
      <c r="BJ253" s="37" t="str"/>
      <c r="BK253" s="37" t="str"/>
      <c r="BL253" s="37" t="str"/>
      <c r="BM253" s="37" t="str"/>
      <c r="BN253" s="37" t="str"/>
      <c r="BO253" s="37" t="str"/>
      <c r="BP253" s="37" t="str"/>
      <c r="BQ253" s="37" t="str"/>
      <c r="BR253" s="37" t="str"/>
      <c r="BS253" s="37" t="str"/>
      <c r="BT253" s="37" t="str"/>
      <c r="BU253" s="37" t="str"/>
      <c r="BV253" s="37" t="str"/>
      <c r="BW253" s="37" t="str"/>
      <c r="BX253" s="37" t="str"/>
      <c r="BY253" s="37" t="str"/>
      <c r="BZ253" s="37" t="str"/>
      <c r="CA253" s="37" t="str"/>
      <c r="CB253" s="37" t="str"/>
      <c r="CC253" s="37" t="str"/>
      <c r="CD253" s="37" t="str"/>
      <c r="CE253" s="37" t="str"/>
      <c r="CF253" s="37" t="str"/>
      <c r="CG253" s="37" t="str"/>
      <c r="CH253" s="37" t="str"/>
      <c r="CI253" s="37" t="str"/>
      <c r="CJ253" s="37" t="str"/>
      <c r="CK253" s="37" t="str"/>
      <c r="CL253" s="37" t="str"/>
      <c r="CM253" s="37" t="str"/>
      <c r="CN253" s="37" t="str"/>
      <c r="CO253" s="37" t="str"/>
      <c r="CP253" s="37" t="str"/>
      <c r="CQ253" s="37" t="str"/>
      <c r="CR253" s="37" t="str"/>
      <c r="CS253" s="37" t="str"/>
      <c r="CT253" s="37" t="str"/>
      <c r="CU253" s="37" t="str"/>
      <c r="CV253" s="37" t="str"/>
      <c r="CW253" s="37" t="str"/>
      <c r="CX253" s="37" t="str"/>
      <c r="CY253" s="37" t="str"/>
      <c r="CZ253" s="37" t="str"/>
      <c r="DA253" s="37" t="str"/>
      <c r="DB253" s="37" t="str"/>
      <c r="DC253" s="37" t="str"/>
      <c r="DD253" s="37" t="str"/>
      <c r="DE253" s="37" t="str"/>
      <c r="DF253" s="37" t="str"/>
      <c r="DG253" s="37" t="str"/>
      <c r="DH253" s="37" t="str"/>
      <c r="DI253" s="37" t="str"/>
      <c r="DJ253" s="37" t="str"/>
      <c r="DK253" s="37" t="str"/>
      <c r="DL253" s="37" t="str"/>
      <c r="DM253" s="37" t="str"/>
      <c r="DN253" s="37" t="str"/>
      <c r="DO253" s="37" t="str"/>
      <c r="DP253" s="37" t="str"/>
      <c r="DQ253" s="37" t="str"/>
      <c r="DR253" s="37" t="str"/>
      <c r="DS253" s="37" t="str"/>
      <c r="DT253" s="37" t="str"/>
      <c r="DU253" s="37" t="str"/>
      <c r="DV253" s="37" t="str"/>
      <c r="DW253" s="37" t="str"/>
      <c r="DX253" s="37" t="str"/>
      <c r="DY253" s="37" t="str"/>
      <c r="DZ253" s="37" t="str"/>
      <c r="EA253" s="37" t="str"/>
      <c r="EB253" s="37" t="str"/>
      <c r="EC253" s="37" t="str"/>
      <c r="ED253" s="37" t="str"/>
      <c r="EE253" s="37" t="str"/>
      <c r="EF253" s="37" t="str"/>
      <c r="EG253" s="37" t="str"/>
      <c r="EH253" s="37" t="str"/>
      <c r="EI253" s="37" t="str"/>
      <c r="EJ253" s="37" t="str"/>
      <c r="EK253" s="37" t="str"/>
      <c r="EL253" s="37" t="str"/>
      <c r="EM253" s="37" t="str"/>
    </row>
    <row r="254">
      <c r="B254" s="37" t="str"/>
      <c r="C254" s="37" t="str"/>
      <c r="D254" s="37" t="str"/>
      <c r="E254" s="37" t="str"/>
      <c r="F254" s="37" t="str"/>
      <c r="G254" s="37" t="str"/>
      <c r="H254" s="37" t="str"/>
      <c r="I254" s="37" t="str"/>
      <c r="J254" s="37" t="str"/>
      <c r="K254" s="37" t="str"/>
      <c r="L254" s="37" t="str"/>
      <c r="M254" s="37" t="str"/>
      <c r="N254" s="37" t="str"/>
      <c r="O254" s="37" t="str"/>
      <c r="P254" s="37" t="str"/>
      <c r="Q254" s="37" t="str"/>
      <c r="R254" s="37" t="str"/>
      <c r="S254" s="37" t="str"/>
      <c r="T254" s="37" t="str"/>
      <c r="U254" s="37" t="str"/>
      <c r="V254" s="37" t="str"/>
      <c r="W254" s="37" t="str"/>
      <c r="X254" s="37" t="str"/>
      <c r="Y254" s="37" t="str"/>
      <c r="Z254" s="37" t="str"/>
      <c r="AA254" s="37" t="str"/>
      <c r="AB254" s="37" t="str"/>
      <c r="AC254" s="37" t="str"/>
      <c r="AD254" s="37" t="str"/>
      <c r="AE254" s="37" t="str"/>
      <c r="AF254" s="37" t="str"/>
      <c r="AG254" s="37" t="str"/>
      <c r="AH254" s="37" t="str"/>
      <c r="AI254" s="37" t="str"/>
      <c r="AJ254" s="37" t="str"/>
      <c r="AK254" s="37" t="str"/>
      <c r="AL254" s="37" t="str"/>
      <c r="AM254" s="37" t="str"/>
      <c r="AN254" s="37" t="str"/>
      <c r="AO254" s="37" t="str"/>
      <c r="AP254" s="37" t="str"/>
      <c r="AQ254" s="37" t="str"/>
      <c r="AR254" s="37" t="str"/>
      <c r="AS254" s="37" t="str"/>
      <c r="AT254" s="37" t="str"/>
      <c r="AU254" s="37" t="str"/>
      <c r="AV254" s="37" t="str"/>
      <c r="AW254" s="37" t="str"/>
      <c r="AX254" s="37" t="str"/>
      <c r="AY254" s="37" t="str"/>
      <c r="AZ254" s="37" t="str"/>
      <c r="BA254" s="37" t="str"/>
      <c r="BB254" s="37" t="str"/>
      <c r="BC254" s="37" t="str"/>
      <c r="BD254" s="37" t="str"/>
      <c r="BE254" s="37" t="str"/>
      <c r="BF254" s="37" t="str"/>
      <c r="BG254" s="37" t="str"/>
      <c r="BH254" s="37" t="str"/>
      <c r="BI254" s="37" t="str"/>
      <c r="BJ254" s="37" t="str"/>
      <c r="BK254" s="37" t="str"/>
      <c r="BL254" s="37" t="str"/>
      <c r="BM254" s="37" t="str"/>
      <c r="BN254" s="37" t="str"/>
      <c r="BO254" s="37" t="str"/>
      <c r="BP254" s="37" t="str"/>
      <c r="BQ254" s="37" t="str"/>
      <c r="BR254" s="37" t="str"/>
      <c r="BS254" s="37" t="str"/>
      <c r="BT254" s="37" t="str"/>
      <c r="BU254" s="37" t="str"/>
      <c r="BV254" s="37" t="str"/>
      <c r="BW254" s="37" t="str"/>
      <c r="BX254" s="37" t="str"/>
      <c r="BY254" s="37" t="str"/>
      <c r="BZ254" s="37" t="str"/>
      <c r="CA254" s="37" t="str"/>
      <c r="CB254" s="37" t="str"/>
      <c r="CC254" s="37" t="str"/>
      <c r="CD254" s="37" t="str"/>
      <c r="CE254" s="37" t="str"/>
      <c r="CF254" s="37" t="str"/>
      <c r="CG254" s="37" t="str"/>
      <c r="CH254" s="37" t="str"/>
      <c r="CI254" s="37" t="str"/>
      <c r="CJ254" s="37" t="str"/>
      <c r="CK254" s="37" t="str"/>
      <c r="CL254" s="37" t="str"/>
      <c r="CM254" s="37" t="str"/>
      <c r="CN254" s="37" t="str"/>
      <c r="CO254" s="37" t="str"/>
      <c r="CP254" s="37" t="str"/>
      <c r="CQ254" s="37" t="str"/>
      <c r="CR254" s="37" t="str"/>
      <c r="CS254" s="37" t="str"/>
      <c r="CT254" s="37" t="str"/>
      <c r="CU254" s="37" t="str"/>
      <c r="CV254" s="37" t="str"/>
      <c r="CW254" s="37" t="str"/>
      <c r="CX254" s="37" t="str"/>
      <c r="CY254" s="37" t="str"/>
      <c r="CZ254" s="37" t="str"/>
      <c r="DA254" s="37" t="str"/>
      <c r="DB254" s="37" t="str"/>
      <c r="DC254" s="37" t="str"/>
      <c r="DD254" s="37" t="str"/>
      <c r="DE254" s="37" t="str"/>
      <c r="DF254" s="37" t="str"/>
      <c r="DG254" s="37" t="str"/>
      <c r="DH254" s="37" t="str"/>
      <c r="DI254" s="37" t="str"/>
      <c r="DJ254" s="37" t="str"/>
      <c r="DK254" s="37" t="str"/>
      <c r="DL254" s="37" t="str"/>
      <c r="DM254" s="37" t="str"/>
      <c r="DN254" s="37" t="str"/>
      <c r="DO254" s="37" t="str"/>
      <c r="DP254" s="37" t="str"/>
      <c r="DQ254" s="37" t="str"/>
      <c r="DR254" s="37" t="str"/>
      <c r="DS254" s="37" t="str"/>
      <c r="DT254" s="37" t="str"/>
      <c r="DU254" s="37" t="str"/>
      <c r="DV254" s="37" t="str"/>
      <c r="DW254" s="37" t="str"/>
      <c r="DX254" s="37" t="str"/>
      <c r="DY254" s="37" t="str"/>
      <c r="DZ254" s="37" t="str"/>
      <c r="EA254" s="37" t="str"/>
      <c r="EB254" s="37" t="str"/>
      <c r="EC254" s="37" t="str"/>
      <c r="ED254" s="37" t="str"/>
      <c r="EE254" s="37" t="str"/>
      <c r="EF254" s="37" t="str"/>
      <c r="EG254" s="37" t="str"/>
      <c r="EH254" s="37" t="str"/>
      <c r="EI254" s="37" t="str"/>
      <c r="EJ254" s="37" t="str"/>
      <c r="EK254" s="37" t="str"/>
      <c r="EL254" s="37" t="str"/>
      <c r="EM254" s="37" t="str"/>
    </row>
    <row r="255">
      <c r="B255" s="37" t="str"/>
      <c r="C255" s="37" t="str"/>
      <c r="D255" s="37" t="str"/>
      <c r="E255" s="37" t="str"/>
      <c r="F255" s="37" t="str"/>
      <c r="G255" s="37" t="str"/>
      <c r="H255" s="37" t="str"/>
      <c r="I255" s="37" t="str"/>
      <c r="J255" s="37" t="str"/>
      <c r="K255" s="37" t="str"/>
      <c r="L255" s="37" t="str"/>
      <c r="M255" s="37" t="str"/>
      <c r="N255" s="37" t="str"/>
      <c r="O255" s="37" t="str"/>
      <c r="P255" s="37" t="str"/>
      <c r="Q255" s="37" t="str"/>
      <c r="R255" s="37" t="str"/>
      <c r="S255" s="37" t="str"/>
      <c r="T255" s="37" t="str"/>
      <c r="U255" s="37" t="str"/>
      <c r="V255" s="37" t="str"/>
      <c r="W255" s="37" t="str"/>
      <c r="X255" s="37" t="str"/>
      <c r="Y255" s="37" t="str"/>
      <c r="Z255" s="37" t="str"/>
      <c r="AA255" s="37" t="str"/>
      <c r="AB255" s="37" t="str"/>
      <c r="AC255" s="37" t="str"/>
      <c r="AD255" s="37" t="str"/>
      <c r="AE255" s="37" t="str"/>
      <c r="AF255" s="37" t="str"/>
      <c r="AG255" s="37" t="str"/>
      <c r="AH255" s="37" t="str"/>
      <c r="AI255" s="37" t="str"/>
      <c r="AJ255" s="37" t="str"/>
      <c r="AK255" s="37" t="str"/>
      <c r="AL255" s="37" t="str"/>
      <c r="AM255" s="37" t="str"/>
      <c r="AN255" s="37" t="str"/>
      <c r="AO255" s="37" t="str"/>
      <c r="AP255" s="37" t="str"/>
      <c r="AQ255" s="37" t="str"/>
      <c r="AR255" s="37" t="str"/>
      <c r="AS255" s="37" t="str"/>
      <c r="AT255" s="37" t="str"/>
      <c r="AU255" s="37" t="str"/>
      <c r="AV255" s="37" t="str"/>
      <c r="AW255" s="37" t="str"/>
      <c r="AX255" s="37" t="str"/>
      <c r="AY255" s="37" t="str"/>
      <c r="AZ255" s="37" t="str"/>
      <c r="BA255" s="37" t="str"/>
      <c r="BB255" s="37" t="str"/>
      <c r="BC255" s="37" t="str"/>
      <c r="BD255" s="37" t="str"/>
      <c r="BE255" s="37" t="str"/>
      <c r="BF255" s="37" t="str"/>
      <c r="BG255" s="37" t="str"/>
      <c r="BH255" s="37" t="str"/>
      <c r="BI255" s="37" t="str"/>
      <c r="BJ255" s="37" t="str"/>
      <c r="BK255" s="37" t="str"/>
      <c r="BL255" s="37" t="str"/>
      <c r="BM255" s="37" t="str"/>
      <c r="BN255" s="37" t="str"/>
      <c r="BO255" s="37" t="str"/>
      <c r="BP255" s="37" t="str"/>
      <c r="BQ255" s="37" t="str"/>
      <c r="BR255" s="37" t="str"/>
      <c r="BS255" s="37" t="str"/>
      <c r="BT255" s="37" t="str"/>
      <c r="BU255" s="37" t="str"/>
      <c r="BV255" s="37" t="str"/>
      <c r="BW255" s="37" t="str"/>
      <c r="BX255" s="37" t="str"/>
      <c r="BY255" s="37" t="str"/>
      <c r="BZ255" s="37" t="str"/>
      <c r="CA255" s="37" t="str"/>
      <c r="CB255" s="37" t="str"/>
      <c r="CC255" s="37" t="str"/>
      <c r="CD255" s="37" t="str"/>
      <c r="CE255" s="37" t="str"/>
      <c r="CF255" s="37" t="str"/>
      <c r="CG255" s="37" t="str"/>
      <c r="CH255" s="37" t="str"/>
      <c r="CI255" s="37" t="str"/>
      <c r="CJ255" s="37" t="str"/>
      <c r="CK255" s="37" t="str"/>
      <c r="CL255" s="37" t="str"/>
      <c r="CM255" s="37" t="str"/>
      <c r="CN255" s="37" t="str"/>
      <c r="CO255" s="37" t="str"/>
      <c r="CP255" s="37" t="str"/>
      <c r="CQ255" s="37" t="str"/>
      <c r="CR255" s="37" t="str"/>
      <c r="CS255" s="37" t="str"/>
      <c r="CT255" s="37" t="str"/>
      <c r="CU255" s="37" t="str"/>
      <c r="CV255" s="37" t="str"/>
      <c r="CW255" s="37" t="str"/>
      <c r="CX255" s="37" t="str"/>
      <c r="CY255" s="37" t="str"/>
      <c r="CZ255" s="37" t="str"/>
      <c r="DA255" s="37" t="str"/>
      <c r="DB255" s="37" t="str"/>
      <c r="DC255" s="37" t="str"/>
      <c r="DD255" s="37" t="str"/>
      <c r="DE255" s="37" t="str"/>
      <c r="DF255" s="37" t="str"/>
      <c r="DG255" s="37" t="str"/>
      <c r="DH255" s="37" t="str"/>
      <c r="DI255" s="37" t="str"/>
      <c r="DJ255" s="37" t="str"/>
      <c r="DK255" s="37" t="str"/>
      <c r="DL255" s="37" t="str"/>
      <c r="DM255" s="37" t="str"/>
      <c r="DN255" s="37" t="str"/>
      <c r="DO255" s="37" t="str"/>
      <c r="DP255" s="37" t="str"/>
      <c r="DQ255" s="37" t="str"/>
      <c r="DR255" s="37" t="str"/>
      <c r="DS255" s="37" t="str"/>
      <c r="DT255" s="37" t="str"/>
      <c r="DU255" s="37" t="str"/>
      <c r="DV255" s="37" t="str"/>
      <c r="DW255" s="37" t="str"/>
      <c r="DX255" s="37" t="str"/>
      <c r="DY255" s="37" t="str"/>
      <c r="DZ255" s="37" t="str"/>
      <c r="EA255" s="37" t="str"/>
      <c r="EB255" s="37" t="str"/>
      <c r="EC255" s="37" t="str"/>
      <c r="ED255" s="37" t="str"/>
      <c r="EE255" s="37" t="str"/>
      <c r="EF255" s="37" t="str"/>
      <c r="EG255" s="37" t="str"/>
      <c r="EH255" s="37" t="str"/>
      <c r="EI255" s="37" t="str"/>
      <c r="EJ255" s="37" t="str"/>
      <c r="EK255" s="37" t="str"/>
      <c r="EL255" s="37" t="str"/>
      <c r="EM255" s="37" t="str"/>
    </row>
    <row r="256">
      <c r="B256" s="37" t="str"/>
      <c r="C256" s="37" t="str"/>
      <c r="D256" s="37" t="str"/>
      <c r="E256" s="37" t="str"/>
      <c r="F256" s="37" t="str"/>
      <c r="G256" s="37" t="str"/>
      <c r="H256" s="37" t="str"/>
      <c r="I256" s="37" t="str"/>
      <c r="J256" s="37" t="str"/>
      <c r="K256" s="37" t="str"/>
      <c r="L256" s="37" t="str"/>
      <c r="M256" s="37" t="str"/>
      <c r="N256" s="37" t="str"/>
      <c r="O256" s="37" t="str"/>
      <c r="P256" s="37" t="str"/>
      <c r="Q256" s="37" t="str"/>
      <c r="R256" s="37" t="str"/>
      <c r="S256" s="37" t="str"/>
      <c r="T256" s="37" t="str"/>
      <c r="U256" s="37" t="str"/>
      <c r="V256" s="37" t="str"/>
      <c r="W256" s="37" t="str"/>
      <c r="X256" s="37" t="str"/>
      <c r="Y256" s="37" t="str"/>
      <c r="Z256" s="37" t="str"/>
      <c r="AA256" s="37" t="str"/>
      <c r="AB256" s="37" t="str"/>
      <c r="AC256" s="37" t="str"/>
      <c r="AD256" s="37" t="str"/>
      <c r="AE256" s="37" t="str"/>
      <c r="AF256" s="37" t="str"/>
      <c r="AG256" s="37" t="str"/>
      <c r="AH256" s="37" t="str"/>
      <c r="AI256" s="37" t="str"/>
      <c r="AJ256" s="37" t="str"/>
      <c r="AK256" s="37" t="str"/>
      <c r="AL256" s="37" t="str"/>
      <c r="AM256" s="37" t="str"/>
      <c r="AN256" s="37" t="str"/>
      <c r="AO256" s="37" t="str"/>
      <c r="AP256" s="37" t="str"/>
      <c r="AQ256" s="37" t="str"/>
      <c r="AR256" s="37" t="str"/>
      <c r="AS256" s="37" t="str"/>
      <c r="AT256" s="37" t="str"/>
      <c r="AU256" s="37" t="str"/>
      <c r="AV256" s="37" t="str"/>
      <c r="AW256" s="37" t="str"/>
      <c r="AX256" s="37" t="str"/>
      <c r="AY256" s="37" t="str"/>
      <c r="AZ256" s="37" t="str"/>
      <c r="BA256" s="37" t="str"/>
      <c r="BB256" s="37" t="str"/>
      <c r="BC256" s="37" t="str"/>
      <c r="BD256" s="37" t="str"/>
      <c r="BE256" s="37" t="str"/>
      <c r="BF256" s="37" t="str"/>
      <c r="BG256" s="37" t="str"/>
      <c r="BH256" s="37" t="str"/>
      <c r="BI256" s="37" t="str"/>
      <c r="BJ256" s="37" t="str"/>
      <c r="BK256" s="37" t="str"/>
      <c r="BL256" s="37" t="str"/>
      <c r="BM256" s="37" t="str"/>
      <c r="BN256" s="37" t="str"/>
      <c r="BO256" s="37" t="str"/>
      <c r="BP256" s="37" t="str"/>
      <c r="BQ256" s="37" t="str"/>
      <c r="BR256" s="37" t="str"/>
      <c r="BS256" s="37" t="str"/>
      <c r="BT256" s="37" t="str"/>
      <c r="BU256" s="37" t="str"/>
      <c r="BV256" s="37" t="str"/>
      <c r="BW256" s="37" t="str"/>
      <c r="BX256" s="37" t="str"/>
      <c r="BY256" s="37" t="str"/>
      <c r="BZ256" s="37" t="str"/>
      <c r="CA256" s="37" t="str"/>
      <c r="CB256" s="37" t="str"/>
      <c r="CC256" s="37" t="str"/>
      <c r="CD256" s="37" t="str"/>
      <c r="CE256" s="37" t="str"/>
      <c r="CF256" s="37" t="str"/>
      <c r="CG256" s="37" t="str"/>
      <c r="CH256" s="37" t="str"/>
      <c r="CI256" s="37" t="str"/>
      <c r="CJ256" s="37" t="str"/>
      <c r="CK256" s="37" t="str"/>
      <c r="CL256" s="37" t="str"/>
      <c r="CM256" s="37" t="str"/>
      <c r="CN256" s="37" t="str"/>
      <c r="CO256" s="37" t="str"/>
      <c r="CP256" s="37" t="str"/>
      <c r="CQ256" s="37" t="str"/>
      <c r="CR256" s="37" t="str"/>
      <c r="CS256" s="37" t="str"/>
      <c r="CT256" s="37" t="str"/>
      <c r="CU256" s="37" t="str"/>
      <c r="CV256" s="37" t="str"/>
      <c r="CW256" s="37" t="str"/>
      <c r="CX256" s="37" t="str"/>
      <c r="CY256" s="37" t="str"/>
      <c r="CZ256" s="37" t="str"/>
      <c r="DA256" s="37" t="str"/>
      <c r="DB256" s="37" t="str"/>
      <c r="DC256" s="37" t="str"/>
      <c r="DD256" s="37" t="str"/>
      <c r="DE256" s="37" t="str"/>
      <c r="DF256" s="37" t="str"/>
      <c r="DG256" s="37" t="str"/>
      <c r="DH256" s="37" t="str"/>
      <c r="DI256" s="37" t="str"/>
      <c r="DJ256" s="37" t="str"/>
      <c r="DK256" s="37" t="str"/>
      <c r="DL256" s="37" t="str"/>
      <c r="DM256" s="37" t="str"/>
      <c r="DN256" s="37" t="str"/>
      <c r="DO256" s="37" t="str"/>
      <c r="DP256" s="37" t="str"/>
      <c r="DQ256" s="37" t="str"/>
      <c r="DR256" s="37" t="str"/>
      <c r="DS256" s="37" t="str"/>
      <c r="DT256" s="37" t="str"/>
      <c r="DU256" s="37" t="str"/>
      <c r="DV256" s="37" t="str"/>
      <c r="DW256" s="37" t="str"/>
      <c r="DX256" s="37" t="str"/>
      <c r="DY256" s="37" t="str"/>
      <c r="DZ256" s="37" t="str"/>
      <c r="EA256" s="37" t="str"/>
      <c r="EB256" s="37" t="str"/>
      <c r="EC256" s="37" t="str"/>
      <c r="ED256" s="37" t="str"/>
      <c r="EE256" s="37" t="str"/>
      <c r="EF256" s="37" t="str"/>
      <c r="EG256" s="37" t="str"/>
      <c r="EH256" s="37" t="str"/>
      <c r="EI256" s="37" t="str"/>
      <c r="EJ256" s="37" t="str"/>
      <c r="EK256" s="37" t="str"/>
      <c r="EL256" s="37" t="str"/>
      <c r="EM256" s="37" t="str"/>
    </row>
    <row r="257">
      <c r="B257" s="37" t="str"/>
      <c r="C257" s="37" t="str"/>
      <c r="D257" s="37" t="str"/>
      <c r="E257" s="37" t="str"/>
      <c r="F257" s="37" t="str"/>
      <c r="G257" s="37" t="str"/>
      <c r="H257" s="37" t="str"/>
      <c r="I257" s="37" t="str"/>
      <c r="J257" s="37" t="str"/>
      <c r="K257" s="37" t="str"/>
      <c r="L257" s="37" t="str"/>
      <c r="M257" s="37" t="str"/>
      <c r="N257" s="37" t="str"/>
      <c r="O257" s="37" t="str"/>
      <c r="P257" s="37" t="str"/>
      <c r="Q257" s="37" t="str"/>
      <c r="R257" s="37" t="str"/>
      <c r="S257" s="37" t="str"/>
      <c r="T257" s="37" t="str"/>
      <c r="U257" s="37" t="str"/>
      <c r="V257" s="37" t="str"/>
      <c r="W257" s="37" t="str"/>
      <c r="X257" s="37" t="str"/>
      <c r="Y257" s="37" t="str"/>
      <c r="Z257" s="37" t="str"/>
      <c r="AA257" s="37" t="str"/>
      <c r="AB257" s="37" t="str"/>
      <c r="AC257" s="37" t="str"/>
      <c r="AD257" s="37" t="str"/>
      <c r="AE257" s="37" t="str"/>
      <c r="AF257" s="37" t="str"/>
      <c r="AG257" s="37" t="str"/>
      <c r="AH257" s="37" t="str"/>
      <c r="AI257" s="37" t="str"/>
      <c r="AJ257" s="37" t="str"/>
      <c r="AK257" s="37" t="str"/>
      <c r="AL257" s="37" t="str"/>
      <c r="AM257" s="37" t="str"/>
      <c r="AN257" s="37" t="str"/>
      <c r="AO257" s="37" t="str"/>
      <c r="AP257" s="37" t="str"/>
      <c r="AQ257" s="37" t="str"/>
      <c r="AR257" s="37" t="str"/>
      <c r="AS257" s="37" t="str"/>
      <c r="AT257" s="37" t="str"/>
      <c r="AU257" s="37" t="str"/>
      <c r="AV257" s="37" t="str"/>
      <c r="AW257" s="37" t="str"/>
      <c r="AX257" s="37" t="str"/>
      <c r="AY257" s="37" t="str"/>
      <c r="AZ257" s="37" t="str"/>
      <c r="BA257" s="37" t="str"/>
      <c r="BB257" s="37" t="str"/>
      <c r="BC257" s="37" t="str"/>
      <c r="BD257" s="37" t="str"/>
      <c r="BE257" s="37" t="str"/>
      <c r="BF257" s="37" t="str"/>
      <c r="BG257" s="37" t="str"/>
      <c r="BH257" s="37" t="str"/>
      <c r="BI257" s="37" t="str"/>
      <c r="BJ257" s="37" t="str"/>
      <c r="BK257" s="37" t="str"/>
      <c r="BL257" s="37" t="str"/>
      <c r="BM257" s="37" t="str"/>
      <c r="BN257" s="37" t="str"/>
      <c r="BO257" s="37" t="str"/>
      <c r="BP257" s="37" t="str"/>
      <c r="BQ257" s="37" t="str"/>
      <c r="BR257" s="37" t="str"/>
      <c r="BS257" s="37" t="str"/>
      <c r="BT257" s="37" t="str"/>
      <c r="BU257" s="37" t="str"/>
      <c r="BV257" s="37" t="str"/>
      <c r="BW257" s="37" t="str"/>
      <c r="BX257" s="37" t="str"/>
      <c r="BY257" s="37" t="str"/>
      <c r="BZ257" s="37" t="str"/>
      <c r="CA257" s="37" t="str"/>
      <c r="CB257" s="37" t="str"/>
      <c r="CC257" s="37" t="str"/>
      <c r="CD257" s="37" t="str"/>
      <c r="CE257" s="37" t="str"/>
      <c r="CF257" s="37" t="str"/>
      <c r="CG257" s="37" t="str"/>
      <c r="CH257" s="37" t="str"/>
      <c r="CI257" s="37" t="str"/>
      <c r="CJ257" s="37" t="str"/>
      <c r="CK257" s="37" t="str"/>
      <c r="CL257" s="37" t="str"/>
      <c r="CM257" s="37" t="str"/>
      <c r="CN257" s="37" t="str"/>
      <c r="CO257" s="37" t="str"/>
      <c r="CP257" s="37" t="str"/>
      <c r="CQ257" s="37" t="str"/>
      <c r="CR257" s="37" t="str"/>
      <c r="CS257" s="37" t="str"/>
      <c r="CT257" s="37" t="str"/>
      <c r="CU257" s="37" t="str"/>
      <c r="CV257" s="37" t="str"/>
      <c r="CW257" s="37" t="str"/>
      <c r="CX257" s="37" t="str"/>
      <c r="CY257" s="37" t="str"/>
      <c r="CZ257" s="37" t="str"/>
      <c r="DA257" s="37" t="str"/>
      <c r="DB257" s="37" t="str"/>
      <c r="DC257" s="37" t="str"/>
      <c r="DD257" s="37" t="str"/>
      <c r="DE257" s="37" t="str"/>
      <c r="DF257" s="37" t="str"/>
      <c r="DG257" s="37" t="str"/>
      <c r="DH257" s="37" t="str"/>
      <c r="DI257" s="37" t="str"/>
      <c r="DJ257" s="37" t="str"/>
      <c r="DK257" s="37" t="str"/>
      <c r="DL257" s="37" t="str"/>
      <c r="DM257" s="37" t="str"/>
      <c r="DN257" s="37" t="str"/>
      <c r="DO257" s="37" t="str"/>
      <c r="DP257" s="37" t="str"/>
      <c r="DQ257" s="37" t="str"/>
      <c r="DR257" s="37" t="str"/>
      <c r="DS257" s="37" t="str"/>
      <c r="DT257" s="37" t="str"/>
      <c r="DU257" s="37" t="str"/>
      <c r="DV257" s="37" t="str"/>
      <c r="DW257" s="37" t="str"/>
      <c r="DX257" s="37" t="str"/>
      <c r="DY257" s="37" t="str"/>
      <c r="DZ257" s="37" t="str"/>
      <c r="EA257" s="37" t="str"/>
      <c r="EB257" s="37" t="str"/>
      <c r="EC257" s="37" t="str"/>
      <c r="ED257" s="37" t="str"/>
      <c r="EE257" s="37" t="str"/>
      <c r="EF257" s="37" t="str"/>
      <c r="EG257" s="37" t="str"/>
      <c r="EH257" s="37" t="str"/>
      <c r="EI257" s="37" t="str"/>
      <c r="EJ257" s="37" t="str"/>
      <c r="EK257" s="37" t="str"/>
      <c r="EL257" s="37" t="str"/>
      <c r="EM257" s="37" t="str"/>
    </row>
    <row r="258">
      <c r="B258" s="37" t="str"/>
      <c r="C258" s="37" t="str"/>
      <c r="D258" s="37" t="str"/>
      <c r="E258" s="37" t="str"/>
      <c r="F258" s="37" t="str"/>
      <c r="G258" s="37" t="str"/>
      <c r="H258" s="37" t="str"/>
      <c r="I258" s="37" t="str"/>
      <c r="J258" s="37" t="str"/>
      <c r="K258" s="37" t="str"/>
      <c r="L258" s="37" t="str"/>
      <c r="M258" s="37" t="str"/>
      <c r="N258" s="37" t="str"/>
      <c r="O258" s="37" t="str"/>
      <c r="P258" s="37" t="str"/>
      <c r="Q258" s="37" t="str"/>
      <c r="R258" s="37" t="str"/>
      <c r="S258" s="37" t="str"/>
      <c r="T258" s="37" t="str"/>
      <c r="U258" s="37" t="str"/>
      <c r="V258" s="37" t="str"/>
      <c r="W258" s="37" t="str"/>
      <c r="X258" s="37" t="str"/>
      <c r="Y258" s="37" t="str"/>
      <c r="Z258" s="37" t="str"/>
      <c r="AA258" s="37" t="str"/>
      <c r="AB258" s="37" t="str"/>
      <c r="AC258" s="37" t="str"/>
      <c r="AD258" s="37" t="str"/>
      <c r="AE258" s="37" t="str"/>
      <c r="AF258" s="37" t="str"/>
      <c r="AG258" s="37" t="str"/>
      <c r="AH258" s="37" t="str"/>
      <c r="AI258" s="37" t="str"/>
      <c r="AJ258" s="37" t="str"/>
      <c r="AK258" s="37" t="str"/>
      <c r="AL258" s="37" t="str"/>
      <c r="AM258" s="37" t="str"/>
      <c r="AN258" s="37" t="str"/>
      <c r="AO258" s="37" t="str"/>
      <c r="AP258" s="37" t="str"/>
      <c r="AQ258" s="37" t="str"/>
      <c r="AR258" s="37" t="str"/>
      <c r="AS258" s="37" t="str"/>
      <c r="AT258" s="37" t="str"/>
      <c r="AU258" s="37" t="str"/>
      <c r="AV258" s="37" t="str"/>
      <c r="AW258" s="37" t="str"/>
      <c r="AX258" s="37" t="str"/>
      <c r="AY258" s="37" t="str"/>
      <c r="AZ258" s="37" t="str"/>
      <c r="BA258" s="37" t="str"/>
      <c r="BB258" s="37" t="str"/>
      <c r="BC258" s="37" t="str"/>
      <c r="BD258" s="37" t="str"/>
      <c r="BE258" s="37" t="str"/>
      <c r="BF258" s="37" t="str"/>
      <c r="BG258" s="37" t="str"/>
      <c r="BH258" s="37" t="str"/>
      <c r="BI258" s="37" t="str"/>
      <c r="BJ258" s="37" t="str"/>
      <c r="BK258" s="37" t="str"/>
      <c r="BL258" s="37" t="str"/>
      <c r="BM258" s="37" t="str"/>
      <c r="BN258" s="37" t="str"/>
      <c r="BO258" s="37" t="str"/>
      <c r="BP258" s="37" t="str"/>
      <c r="BQ258" s="37" t="str"/>
      <c r="BR258" s="37" t="str"/>
      <c r="BS258" s="37" t="str"/>
      <c r="BT258" s="37" t="str"/>
      <c r="BU258" s="37" t="str"/>
      <c r="BV258" s="37" t="str"/>
      <c r="BW258" s="37" t="str"/>
      <c r="BX258" s="37" t="str"/>
      <c r="BY258" s="37" t="str"/>
      <c r="BZ258" s="37" t="str"/>
      <c r="CA258" s="37" t="str"/>
      <c r="CB258" s="37" t="str"/>
      <c r="CC258" s="37" t="str"/>
      <c r="CD258" s="37" t="str"/>
      <c r="CE258" s="37" t="str"/>
      <c r="CF258" s="37" t="str"/>
      <c r="CG258" s="37" t="str"/>
      <c r="CH258" s="37" t="str"/>
      <c r="CI258" s="37" t="str"/>
      <c r="CJ258" s="37" t="str"/>
      <c r="CK258" s="37" t="str"/>
      <c r="CL258" s="37" t="str"/>
      <c r="CM258" s="37" t="str"/>
      <c r="CN258" s="37" t="str"/>
      <c r="CO258" s="37" t="str"/>
      <c r="CP258" s="37" t="str"/>
      <c r="CQ258" s="37" t="str"/>
      <c r="CR258" s="37" t="str"/>
      <c r="CS258" s="37" t="str"/>
      <c r="CT258" s="37" t="str"/>
      <c r="CU258" s="37" t="str"/>
      <c r="CV258" s="37" t="str"/>
      <c r="CW258" s="37" t="str"/>
      <c r="CX258" s="37" t="str"/>
      <c r="CY258" s="37" t="str"/>
      <c r="CZ258" s="37" t="str"/>
      <c r="DA258" s="37" t="str"/>
      <c r="DB258" s="37" t="str"/>
      <c r="DC258" s="37" t="str"/>
      <c r="DD258" s="37" t="str"/>
      <c r="DE258" s="37" t="str"/>
      <c r="DF258" s="37" t="str"/>
      <c r="DG258" s="37" t="str"/>
      <c r="DH258" s="37" t="str"/>
      <c r="DI258" s="37" t="str"/>
      <c r="DJ258" s="37" t="str"/>
      <c r="DK258" s="37" t="str"/>
      <c r="DL258" s="37" t="str"/>
      <c r="DM258" s="37" t="str"/>
      <c r="DN258" s="37" t="str"/>
      <c r="DO258" s="37" t="str"/>
      <c r="DP258" s="37" t="str"/>
      <c r="DQ258" s="37" t="str"/>
      <c r="DR258" s="37" t="str"/>
      <c r="DS258" s="37" t="str"/>
      <c r="DT258" s="37" t="str"/>
      <c r="DU258" s="37" t="str"/>
      <c r="DV258" s="37" t="str"/>
      <c r="DW258" s="37" t="str"/>
      <c r="DX258" s="37" t="str"/>
      <c r="DY258" s="37" t="str"/>
      <c r="DZ258" s="37" t="str"/>
      <c r="EA258" s="37" t="str"/>
      <c r="EB258" s="37" t="str"/>
      <c r="EC258" s="37" t="str"/>
      <c r="ED258" s="37" t="str"/>
      <c r="EE258" s="37" t="str"/>
      <c r="EF258" s="37" t="str"/>
      <c r="EG258" s="37" t="str"/>
      <c r="EH258" s="37" t="str"/>
      <c r="EI258" s="37" t="str"/>
      <c r="EJ258" s="37" t="str"/>
      <c r="EK258" s="37" t="str"/>
      <c r="EL258" s="37" t="str"/>
      <c r="EM258" s="37" t="str"/>
    </row>
    <row r="259">
      <c r="B259" s="37" t="str"/>
      <c r="C259" s="37" t="str"/>
      <c r="D259" s="37" t="str"/>
      <c r="E259" s="37" t="str"/>
      <c r="F259" s="37" t="str"/>
      <c r="G259" s="37" t="str"/>
      <c r="H259" s="37" t="str"/>
      <c r="I259" s="37" t="str"/>
      <c r="J259" s="37" t="str"/>
      <c r="K259" s="37" t="str"/>
      <c r="L259" s="37" t="str"/>
      <c r="M259" s="37" t="str"/>
      <c r="N259" s="37" t="str"/>
      <c r="O259" s="37" t="str"/>
      <c r="P259" s="37" t="str"/>
      <c r="Q259" s="37" t="str"/>
      <c r="R259" s="37" t="str"/>
      <c r="S259" s="37" t="str"/>
      <c r="T259" s="37" t="str"/>
      <c r="U259" s="37" t="str"/>
      <c r="V259" s="37" t="str"/>
      <c r="W259" s="37" t="str"/>
      <c r="X259" s="37" t="str"/>
      <c r="Y259" s="37" t="str"/>
      <c r="Z259" s="37" t="str"/>
      <c r="AA259" s="37" t="str"/>
      <c r="AB259" s="37" t="str"/>
      <c r="AC259" s="37" t="str"/>
      <c r="AD259" s="37" t="str"/>
      <c r="AE259" s="37" t="str"/>
      <c r="AF259" s="37" t="str"/>
      <c r="AG259" s="37" t="str"/>
      <c r="AH259" s="37" t="str"/>
      <c r="AI259" s="37" t="str"/>
      <c r="AJ259" s="37" t="str"/>
      <c r="AK259" s="37" t="str"/>
      <c r="AL259" s="37" t="str"/>
      <c r="AM259" s="37" t="str"/>
      <c r="AN259" s="37" t="str"/>
      <c r="AO259" s="37" t="str"/>
      <c r="AP259" s="37" t="str"/>
      <c r="AQ259" s="37" t="str"/>
      <c r="AR259" s="37" t="str"/>
      <c r="AS259" s="37" t="str"/>
      <c r="AT259" s="37" t="str"/>
      <c r="AU259" s="37" t="str"/>
      <c r="AV259" s="37" t="str"/>
      <c r="AW259" s="37" t="str"/>
      <c r="AX259" s="37" t="str"/>
      <c r="AY259" s="37" t="str"/>
      <c r="AZ259" s="37" t="str"/>
      <c r="BA259" s="37" t="str"/>
      <c r="BB259" s="37" t="str"/>
      <c r="BC259" s="37" t="str"/>
      <c r="BD259" s="37" t="str"/>
      <c r="BE259" s="37" t="str"/>
      <c r="BF259" s="37" t="str"/>
      <c r="BG259" s="37" t="str"/>
      <c r="BH259" s="37" t="str"/>
      <c r="BI259" s="37" t="str"/>
      <c r="BJ259" s="37" t="str"/>
      <c r="BK259" s="37" t="str"/>
      <c r="BL259" s="37" t="str"/>
      <c r="BM259" s="37" t="str"/>
      <c r="BN259" s="37" t="str"/>
      <c r="BO259" s="37" t="str"/>
      <c r="BP259" s="37" t="str"/>
      <c r="BQ259" s="37" t="str"/>
      <c r="BR259" s="37" t="str"/>
      <c r="BS259" s="37" t="str"/>
      <c r="BT259" s="37" t="str"/>
      <c r="BU259" s="37" t="str"/>
      <c r="BV259" s="37" t="str"/>
      <c r="BW259" s="37" t="str"/>
      <c r="BX259" s="37" t="str"/>
      <c r="BY259" s="37" t="str"/>
      <c r="BZ259" s="37" t="str"/>
      <c r="CA259" s="37" t="str"/>
      <c r="CB259" s="37" t="str"/>
      <c r="CC259" s="37" t="str"/>
      <c r="CD259" s="37" t="str"/>
      <c r="CE259" s="37" t="str"/>
      <c r="CF259" s="37" t="str"/>
      <c r="CG259" s="37" t="str"/>
      <c r="CH259" s="37" t="str"/>
      <c r="CI259" s="37" t="str"/>
      <c r="CJ259" s="37" t="str"/>
      <c r="CK259" s="37" t="str"/>
      <c r="CL259" s="37" t="str"/>
      <c r="CM259" s="37" t="str"/>
      <c r="CN259" s="37" t="str"/>
      <c r="CO259" s="37" t="str"/>
      <c r="CP259" s="37" t="str"/>
      <c r="CQ259" s="37" t="str"/>
      <c r="CR259" s="37" t="str"/>
      <c r="CS259" s="37" t="str"/>
      <c r="CT259" s="37" t="str"/>
      <c r="CU259" s="37" t="str"/>
      <c r="CV259" s="37" t="str"/>
      <c r="CW259" s="37" t="str"/>
      <c r="CX259" s="37" t="str"/>
      <c r="CY259" s="37" t="str"/>
      <c r="CZ259" s="37" t="str"/>
      <c r="DA259" s="37" t="str"/>
      <c r="DB259" s="37" t="str"/>
      <c r="DC259" s="37" t="str"/>
      <c r="DD259" s="37" t="str"/>
      <c r="DE259" s="37" t="str"/>
      <c r="DF259" s="37" t="str"/>
      <c r="DG259" s="37" t="str"/>
      <c r="DH259" s="37" t="str"/>
      <c r="DI259" s="37" t="str"/>
      <c r="DJ259" s="37" t="str"/>
      <c r="DK259" s="37" t="str"/>
      <c r="DL259" s="37" t="str"/>
      <c r="DM259" s="37" t="str"/>
      <c r="DN259" s="37" t="str"/>
      <c r="DO259" s="37" t="str"/>
      <c r="DP259" s="37" t="str"/>
      <c r="DQ259" s="37" t="str"/>
      <c r="DR259" s="37" t="str"/>
      <c r="DS259" s="37" t="str"/>
      <c r="DT259" s="37" t="str"/>
      <c r="DU259" s="37" t="str"/>
      <c r="DV259" s="37" t="str"/>
      <c r="DW259" s="37" t="str"/>
      <c r="DX259" s="37" t="str"/>
      <c r="DY259" s="37" t="str"/>
      <c r="DZ259" s="37" t="str"/>
      <c r="EA259" s="37" t="str"/>
      <c r="EB259" s="37" t="str"/>
      <c r="EC259" s="37" t="str"/>
      <c r="ED259" s="37" t="str"/>
      <c r="EE259" s="37" t="str"/>
      <c r="EF259" s="37" t="str"/>
      <c r="EG259" s="37" t="str"/>
      <c r="EH259" s="37" t="str"/>
      <c r="EI259" s="37" t="str"/>
      <c r="EJ259" s="37" t="str"/>
      <c r="EK259" s="37" t="str"/>
      <c r="EL259" s="37" t="str"/>
      <c r="EM259" s="37" t="str"/>
    </row>
    <row r="260">
      <c r="B260" s="37" t="str"/>
      <c r="C260" s="37" t="str"/>
      <c r="D260" s="37" t="str"/>
      <c r="E260" s="37" t="str"/>
      <c r="F260" s="37" t="str"/>
      <c r="G260" s="37" t="str"/>
      <c r="H260" s="37" t="str"/>
      <c r="I260" s="37" t="str"/>
      <c r="J260" s="37" t="str"/>
      <c r="K260" s="37" t="str"/>
      <c r="L260" s="37" t="str"/>
      <c r="M260" s="37" t="str"/>
      <c r="N260" s="37" t="str"/>
      <c r="O260" s="37" t="str"/>
      <c r="P260" s="37" t="str"/>
      <c r="Q260" s="37" t="str"/>
      <c r="R260" s="37" t="str"/>
      <c r="S260" s="37" t="str"/>
      <c r="T260" s="37" t="str"/>
      <c r="U260" s="37" t="str"/>
      <c r="V260" s="37" t="str"/>
      <c r="W260" s="37" t="str"/>
      <c r="X260" s="37" t="str"/>
      <c r="Y260" s="37" t="str"/>
      <c r="Z260" s="37" t="str"/>
      <c r="AA260" s="37" t="str"/>
      <c r="AB260" s="37" t="str"/>
      <c r="AC260" s="37" t="str"/>
      <c r="AD260" s="37" t="str"/>
      <c r="AE260" s="37" t="str"/>
      <c r="AF260" s="37" t="str"/>
      <c r="AG260" s="37" t="str"/>
      <c r="AH260" s="37" t="str"/>
      <c r="AI260" s="37" t="str"/>
      <c r="AJ260" s="37" t="str"/>
      <c r="AK260" s="37" t="str"/>
      <c r="AL260" s="37" t="str"/>
      <c r="AM260" s="37" t="str"/>
      <c r="AN260" s="37" t="str"/>
      <c r="AO260" s="37" t="str"/>
      <c r="AP260" s="37" t="str"/>
      <c r="AQ260" s="37" t="str"/>
      <c r="AR260" s="37" t="str"/>
      <c r="AS260" s="37" t="str"/>
      <c r="AT260" s="37" t="str"/>
      <c r="AU260" s="37" t="str"/>
      <c r="AV260" s="37" t="str"/>
      <c r="AW260" s="37" t="str"/>
      <c r="AX260" s="37" t="str"/>
      <c r="AY260" s="37" t="str"/>
      <c r="AZ260" s="37" t="str"/>
      <c r="BA260" s="37" t="str"/>
      <c r="BB260" s="37" t="str"/>
      <c r="BC260" s="37" t="str"/>
      <c r="BD260" s="37" t="str"/>
      <c r="BE260" s="37" t="str"/>
      <c r="BF260" s="37" t="str"/>
      <c r="BG260" s="37" t="str"/>
      <c r="BH260" s="37" t="str"/>
      <c r="BI260" s="37" t="str"/>
      <c r="BJ260" s="37" t="str"/>
      <c r="BK260" s="37" t="str"/>
      <c r="BL260" s="37" t="str"/>
      <c r="BM260" s="37" t="str"/>
      <c r="BN260" s="37" t="str"/>
      <c r="BO260" s="37" t="str"/>
      <c r="BP260" s="37" t="str"/>
      <c r="BQ260" s="37" t="str"/>
      <c r="BR260" s="37" t="str"/>
      <c r="BS260" s="37" t="str"/>
      <c r="BT260" s="37" t="str"/>
      <c r="BU260" s="37" t="str"/>
      <c r="BV260" s="37" t="str"/>
      <c r="BW260" s="37" t="str"/>
      <c r="BX260" s="37" t="str"/>
      <c r="BY260" s="37" t="str"/>
      <c r="BZ260" s="37" t="str"/>
      <c r="CA260" s="37" t="str"/>
      <c r="CB260" s="37" t="str"/>
      <c r="CC260" s="37" t="str"/>
      <c r="CD260" s="37" t="str"/>
      <c r="CE260" s="37" t="str"/>
      <c r="CF260" s="37" t="str"/>
      <c r="CG260" s="37" t="str"/>
      <c r="CH260" s="37" t="str"/>
      <c r="CI260" s="37" t="str"/>
      <c r="CJ260" s="37" t="str"/>
      <c r="CK260" s="37" t="str"/>
      <c r="CL260" s="37" t="str"/>
      <c r="CM260" s="37" t="str"/>
      <c r="CN260" s="37" t="str"/>
      <c r="CO260" s="37" t="str"/>
      <c r="CP260" s="37" t="str"/>
      <c r="CQ260" s="37" t="str"/>
      <c r="CR260" s="37" t="str"/>
      <c r="CS260" s="37" t="str"/>
      <c r="CT260" s="37" t="str"/>
      <c r="CU260" s="37" t="str"/>
      <c r="CV260" s="37" t="str"/>
      <c r="CW260" s="37" t="str"/>
      <c r="CX260" s="37" t="str"/>
      <c r="CY260" s="37" t="str"/>
      <c r="CZ260" s="37" t="str"/>
      <c r="DA260" s="37" t="str"/>
      <c r="DB260" s="37" t="str"/>
      <c r="DC260" s="37" t="str"/>
      <c r="DD260" s="37" t="str"/>
      <c r="DE260" s="37" t="str"/>
      <c r="DF260" s="37" t="str"/>
      <c r="DG260" s="37" t="str"/>
      <c r="DH260" s="37" t="str"/>
      <c r="DI260" s="37" t="str"/>
      <c r="DJ260" s="37" t="str"/>
      <c r="DK260" s="37" t="str"/>
      <c r="DL260" s="37" t="str"/>
      <c r="DM260" s="37" t="str"/>
      <c r="DN260" s="37" t="str"/>
      <c r="DO260" s="37" t="str"/>
      <c r="DP260" s="37" t="str"/>
      <c r="DQ260" s="37" t="str"/>
      <c r="DR260" s="37" t="str"/>
      <c r="DS260" s="37" t="str"/>
      <c r="DT260" s="37" t="str"/>
      <c r="DU260" s="37" t="str"/>
      <c r="DV260" s="37" t="str"/>
      <c r="DW260" s="37" t="str"/>
      <c r="DX260" s="37" t="str"/>
      <c r="DY260" s="37" t="str"/>
      <c r="DZ260" s="37" t="str"/>
      <c r="EA260" s="37" t="str"/>
      <c r="EB260" s="37" t="str"/>
      <c r="EC260" s="37" t="str"/>
      <c r="ED260" s="37" t="str"/>
      <c r="EE260" s="37" t="str"/>
      <c r="EF260" s="37" t="str"/>
      <c r="EG260" s="37" t="str"/>
      <c r="EH260" s="37" t="str"/>
      <c r="EI260" s="37" t="str"/>
      <c r="EJ260" s="37" t="str"/>
      <c r="EK260" s="37" t="str"/>
      <c r="EL260" s="37" t="str"/>
      <c r="EM260" s="37" t="str"/>
    </row>
    <row r="261">
      <c r="B261" s="37" t="str"/>
      <c r="C261" s="37" t="str"/>
      <c r="D261" s="37" t="str"/>
      <c r="E261" s="37" t="str"/>
      <c r="F261" s="37" t="str"/>
      <c r="G261" s="37" t="str"/>
      <c r="H261" s="37" t="str"/>
      <c r="I261" s="37" t="str"/>
      <c r="J261" s="37" t="str"/>
      <c r="K261" s="37" t="str"/>
      <c r="L261" s="37" t="str"/>
      <c r="M261" s="37" t="str"/>
      <c r="N261" s="37" t="str"/>
      <c r="O261" s="37" t="str"/>
      <c r="P261" s="37" t="str"/>
      <c r="Q261" s="37" t="str"/>
      <c r="R261" s="37" t="str"/>
      <c r="S261" s="37" t="str"/>
      <c r="T261" s="37" t="str"/>
      <c r="U261" s="37" t="str"/>
      <c r="V261" s="37" t="str"/>
      <c r="W261" s="37" t="str"/>
      <c r="X261" s="37" t="str"/>
      <c r="Y261" s="37" t="str"/>
      <c r="Z261" s="37" t="str"/>
      <c r="AA261" s="37" t="str"/>
      <c r="AB261" s="37" t="str"/>
      <c r="AC261" s="37" t="str"/>
      <c r="AD261" s="37" t="str"/>
      <c r="AE261" s="37" t="str"/>
      <c r="AF261" s="37" t="str"/>
      <c r="AG261" s="37" t="str"/>
      <c r="AH261" s="37" t="str"/>
      <c r="AI261" s="37" t="str"/>
      <c r="AJ261" s="37" t="str"/>
      <c r="AK261" s="37" t="str"/>
      <c r="AL261" s="37" t="str"/>
      <c r="AM261" s="37" t="str"/>
      <c r="AN261" s="37" t="str"/>
      <c r="AO261" s="37" t="str"/>
      <c r="AP261" s="37" t="str"/>
      <c r="AQ261" s="37" t="str"/>
      <c r="AR261" s="37" t="str"/>
      <c r="AS261" s="37" t="str"/>
      <c r="AT261" s="37" t="str"/>
      <c r="AU261" s="37" t="str"/>
      <c r="AV261" s="37" t="str"/>
      <c r="AW261" s="37" t="str"/>
      <c r="AX261" s="37" t="str"/>
      <c r="AY261" s="37" t="str"/>
      <c r="AZ261" s="37" t="str"/>
      <c r="BA261" s="37" t="str"/>
      <c r="BB261" s="37" t="str"/>
      <c r="BC261" s="37" t="str"/>
      <c r="BD261" s="37" t="str"/>
      <c r="BE261" s="37" t="str"/>
      <c r="BF261" s="37" t="str"/>
      <c r="BG261" s="37" t="str"/>
      <c r="BH261" s="37" t="str"/>
      <c r="BI261" s="37" t="str"/>
      <c r="BJ261" s="37" t="str"/>
      <c r="BK261" s="37" t="str"/>
      <c r="BL261" s="37" t="str"/>
      <c r="BM261" s="37" t="str"/>
      <c r="BN261" s="37" t="str"/>
      <c r="BO261" s="37" t="str"/>
      <c r="BP261" s="37" t="str"/>
      <c r="BQ261" s="37" t="str"/>
      <c r="BR261" s="37" t="str"/>
      <c r="BS261" s="37" t="str"/>
      <c r="BT261" s="37" t="str"/>
      <c r="BU261" s="37" t="str"/>
      <c r="BV261" s="37" t="str"/>
      <c r="BW261" s="37" t="str"/>
      <c r="BX261" s="37" t="str"/>
      <c r="BY261" s="37" t="str"/>
      <c r="BZ261" s="37" t="str"/>
      <c r="CA261" s="37" t="str"/>
      <c r="CB261" s="37" t="str"/>
      <c r="CC261" s="37" t="str"/>
      <c r="CD261" s="37" t="str"/>
      <c r="CE261" s="37" t="str"/>
      <c r="CF261" s="37" t="str"/>
      <c r="CG261" s="37" t="str"/>
      <c r="CH261" s="37" t="str"/>
      <c r="CI261" s="37" t="str"/>
      <c r="CJ261" s="37" t="str"/>
      <c r="CK261" s="37" t="str"/>
      <c r="CL261" s="37" t="str"/>
      <c r="CM261" s="37" t="str"/>
      <c r="CN261" s="37" t="str"/>
      <c r="CO261" s="37" t="str"/>
      <c r="CP261" s="37" t="str"/>
      <c r="CQ261" s="37" t="str"/>
      <c r="CR261" s="37" t="str"/>
      <c r="CS261" s="37" t="str"/>
      <c r="CT261" s="37" t="str"/>
      <c r="CU261" s="37" t="str"/>
      <c r="CV261" s="37" t="str"/>
      <c r="CW261" s="37" t="str"/>
      <c r="CX261" s="37" t="str"/>
      <c r="CY261" s="37" t="str"/>
      <c r="CZ261" s="37" t="str"/>
      <c r="DA261" s="37" t="str"/>
      <c r="DB261" s="37" t="str"/>
      <c r="DC261" s="37" t="str"/>
      <c r="DD261" s="37" t="str"/>
      <c r="DE261" s="37" t="str"/>
      <c r="DF261" s="37" t="str"/>
      <c r="DG261" s="37" t="str"/>
      <c r="DH261" s="37" t="str"/>
      <c r="DI261" s="37" t="str"/>
      <c r="DJ261" s="37" t="str"/>
      <c r="DK261" s="37" t="str"/>
      <c r="DL261" s="37" t="str"/>
      <c r="DM261" s="37" t="str"/>
      <c r="DN261" s="37" t="str"/>
      <c r="DO261" s="37" t="str"/>
      <c r="DP261" s="37" t="str"/>
      <c r="DQ261" s="37" t="str"/>
      <c r="DR261" s="37" t="str"/>
      <c r="DS261" s="37" t="str"/>
      <c r="DT261" s="37" t="str"/>
      <c r="DU261" s="37" t="str"/>
      <c r="DV261" s="37" t="str"/>
      <c r="DW261" s="37" t="str"/>
      <c r="DX261" s="37" t="str"/>
      <c r="DY261" s="37" t="str"/>
      <c r="DZ261" s="37" t="str"/>
      <c r="EA261" s="37" t="str"/>
      <c r="EB261" s="37" t="str"/>
      <c r="EC261" s="37" t="str"/>
      <c r="ED261" s="37" t="str"/>
      <c r="EE261" s="37" t="str"/>
      <c r="EF261" s="37" t="str"/>
      <c r="EG261" s="37" t="str"/>
      <c r="EH261" s="37" t="str"/>
      <c r="EI261" s="37" t="str"/>
      <c r="EJ261" s="37" t="str"/>
      <c r="EK261" s="37" t="str"/>
      <c r="EL261" s="37" t="str"/>
      <c r="EM261" s="37" t="str"/>
    </row>
    <row r="262">
      <c r="B262" s="37" t="str"/>
      <c r="C262" s="37" t="str"/>
      <c r="D262" s="37" t="str"/>
      <c r="E262" s="37" t="str"/>
      <c r="F262" s="37" t="str"/>
      <c r="G262" s="37" t="str"/>
      <c r="H262" s="37" t="str"/>
      <c r="I262" s="37" t="str"/>
      <c r="J262" s="37" t="str"/>
      <c r="K262" s="37" t="str"/>
      <c r="L262" s="37" t="str"/>
      <c r="M262" s="37" t="str"/>
      <c r="N262" s="37" t="str"/>
      <c r="O262" s="37" t="str"/>
      <c r="P262" s="37" t="str"/>
      <c r="Q262" s="37" t="str"/>
      <c r="R262" s="37" t="str"/>
      <c r="S262" s="37" t="str"/>
      <c r="T262" s="37" t="str"/>
      <c r="U262" s="37" t="str"/>
      <c r="V262" s="37" t="str"/>
      <c r="W262" s="37" t="str"/>
      <c r="X262" s="37" t="str"/>
      <c r="Y262" s="37" t="str"/>
      <c r="Z262" s="37" t="str"/>
      <c r="AA262" s="37" t="str"/>
      <c r="AB262" s="37" t="str"/>
      <c r="AC262" s="37" t="str"/>
      <c r="AD262" s="37" t="str"/>
      <c r="AE262" s="37" t="str"/>
      <c r="AF262" s="37" t="str"/>
      <c r="AG262" s="37" t="str"/>
      <c r="AH262" s="37" t="str"/>
      <c r="AI262" s="37" t="str"/>
      <c r="AJ262" s="37" t="str"/>
      <c r="AK262" s="37" t="str"/>
      <c r="AL262" s="37" t="str"/>
      <c r="AM262" s="37" t="str"/>
      <c r="AN262" s="37" t="str"/>
      <c r="AO262" s="37" t="str"/>
      <c r="AP262" s="37" t="str"/>
      <c r="AQ262" s="37" t="str"/>
      <c r="AR262" s="37" t="str"/>
      <c r="AS262" s="37" t="str"/>
      <c r="AT262" s="37" t="str"/>
      <c r="AU262" s="37" t="str"/>
      <c r="AV262" s="37" t="str"/>
      <c r="AW262" s="37" t="str"/>
      <c r="AX262" s="37" t="str"/>
      <c r="AY262" s="37" t="str"/>
      <c r="AZ262" s="37" t="str"/>
      <c r="BA262" s="37" t="str"/>
      <c r="BB262" s="37" t="str"/>
      <c r="BC262" s="37" t="str"/>
      <c r="BD262" s="37" t="str"/>
      <c r="BE262" s="37" t="str"/>
      <c r="BF262" s="37" t="str"/>
      <c r="BG262" s="37" t="str"/>
      <c r="BH262" s="37" t="str"/>
      <c r="BI262" s="37" t="str"/>
      <c r="BJ262" s="37" t="str"/>
      <c r="BK262" s="37" t="str"/>
      <c r="BL262" s="37" t="str"/>
      <c r="BM262" s="37" t="str"/>
      <c r="BN262" s="37" t="str"/>
      <c r="BO262" s="37" t="str"/>
      <c r="BP262" s="37" t="str"/>
      <c r="BQ262" s="37" t="str"/>
      <c r="BR262" s="37" t="str"/>
      <c r="BS262" s="37" t="str"/>
      <c r="BT262" s="37" t="str"/>
      <c r="BU262" s="37" t="str"/>
      <c r="BV262" s="37" t="str"/>
      <c r="BW262" s="37" t="str"/>
      <c r="BX262" s="37" t="str"/>
      <c r="BY262" s="37" t="str"/>
      <c r="BZ262" s="37" t="str"/>
      <c r="CA262" s="37" t="str"/>
      <c r="CB262" s="37" t="str"/>
      <c r="CC262" s="37" t="str"/>
      <c r="CD262" s="37" t="str"/>
      <c r="CE262" s="37" t="str"/>
      <c r="CF262" s="37" t="str"/>
      <c r="CG262" s="37" t="str"/>
      <c r="CH262" s="37" t="str"/>
      <c r="CI262" s="37" t="str"/>
      <c r="CJ262" s="37" t="str"/>
      <c r="CK262" s="37" t="str"/>
      <c r="CL262" s="37" t="str"/>
      <c r="CM262" s="37" t="str"/>
      <c r="CN262" s="37" t="str"/>
      <c r="CO262" s="37" t="str"/>
      <c r="CP262" s="37" t="str"/>
      <c r="CQ262" s="37" t="str"/>
      <c r="CR262" s="37" t="str"/>
      <c r="CS262" s="37" t="str"/>
      <c r="CT262" s="37" t="str"/>
      <c r="CU262" s="37" t="str"/>
      <c r="CV262" s="37" t="str"/>
      <c r="CW262" s="37" t="str"/>
      <c r="CX262" s="37" t="str"/>
      <c r="CY262" s="37" t="str"/>
      <c r="CZ262" s="37" t="str"/>
      <c r="DA262" s="37" t="str"/>
      <c r="DB262" s="37" t="str"/>
      <c r="DC262" s="37" t="str"/>
      <c r="DD262" s="37" t="str"/>
      <c r="DE262" s="37" t="str"/>
      <c r="DF262" s="37" t="str"/>
      <c r="DG262" s="37" t="str"/>
      <c r="DH262" s="37" t="str"/>
      <c r="DI262" s="37" t="str"/>
      <c r="DJ262" s="37" t="str"/>
      <c r="DK262" s="37" t="str"/>
      <c r="DL262" s="37" t="str"/>
      <c r="DM262" s="37" t="str"/>
      <c r="DN262" s="37" t="str"/>
      <c r="DO262" s="37" t="str"/>
      <c r="DP262" s="37" t="str"/>
      <c r="DQ262" s="37" t="str"/>
      <c r="DR262" s="37" t="str"/>
      <c r="DS262" s="37" t="str"/>
      <c r="DT262" s="37" t="str"/>
      <c r="DU262" s="37" t="str"/>
      <c r="DV262" s="37" t="str"/>
      <c r="DW262" s="37" t="str"/>
      <c r="DX262" s="37" t="str"/>
      <c r="DY262" s="37" t="str"/>
      <c r="DZ262" s="37" t="str"/>
      <c r="EA262" s="37" t="str"/>
      <c r="EB262" s="37" t="str"/>
      <c r="EC262" s="37" t="str"/>
      <c r="ED262" s="37" t="str"/>
      <c r="EE262" s="37" t="str"/>
      <c r="EF262" s="37" t="str"/>
      <c r="EG262" s="37" t="str"/>
      <c r="EH262" s="37" t="str"/>
      <c r="EI262" s="37" t="str"/>
      <c r="EJ262" s="37" t="str"/>
      <c r="EK262" s="37" t="str"/>
      <c r="EL262" s="37" t="str"/>
      <c r="EM262" s="37" t="str"/>
    </row>
    <row r="263">
      <c r="B263" s="37" t="str"/>
      <c r="C263" s="37" t="str"/>
      <c r="D263" s="37" t="str"/>
      <c r="E263" s="37" t="str"/>
      <c r="F263" s="37" t="str"/>
      <c r="G263" s="37" t="str"/>
      <c r="H263" s="37" t="str"/>
      <c r="I263" s="37" t="str"/>
      <c r="J263" s="37" t="str"/>
      <c r="K263" s="37" t="str"/>
      <c r="L263" s="37" t="str"/>
      <c r="M263" s="37" t="str"/>
      <c r="N263" s="37" t="str"/>
      <c r="O263" s="37" t="str"/>
      <c r="P263" s="37" t="str"/>
      <c r="Q263" s="37" t="str"/>
      <c r="R263" s="37" t="str"/>
      <c r="S263" s="37" t="str"/>
      <c r="T263" s="37" t="str"/>
      <c r="U263" s="37" t="str"/>
      <c r="V263" s="37" t="str"/>
      <c r="W263" s="37" t="str"/>
      <c r="X263" s="37" t="str"/>
      <c r="Y263" s="37" t="str"/>
      <c r="Z263" s="37" t="str"/>
      <c r="AA263" s="37" t="str"/>
      <c r="AB263" s="37" t="str"/>
      <c r="AC263" s="37" t="str"/>
      <c r="AD263" s="37" t="str"/>
      <c r="AE263" s="37" t="str"/>
      <c r="AF263" s="37" t="str"/>
      <c r="AG263" s="37" t="str"/>
      <c r="AH263" s="37" t="str"/>
      <c r="AI263" s="37" t="str"/>
      <c r="AJ263" s="37" t="str"/>
      <c r="AK263" s="37" t="str"/>
      <c r="AL263" s="37" t="str"/>
      <c r="AM263" s="37" t="str"/>
      <c r="AN263" s="37" t="str"/>
      <c r="AO263" s="37" t="str"/>
      <c r="AP263" s="37" t="str"/>
      <c r="AQ263" s="37" t="str"/>
      <c r="AR263" s="37" t="str"/>
      <c r="AS263" s="37" t="str"/>
      <c r="AT263" s="37" t="str"/>
      <c r="AU263" s="37" t="str"/>
      <c r="AV263" s="37" t="str"/>
      <c r="AW263" s="37" t="str"/>
      <c r="AX263" s="37" t="str"/>
      <c r="AY263" s="37" t="str"/>
      <c r="AZ263" s="37" t="str"/>
      <c r="BA263" s="37" t="str"/>
      <c r="BB263" s="37" t="str"/>
      <c r="BC263" s="37" t="str"/>
      <c r="BD263" s="37" t="str"/>
      <c r="BE263" s="37" t="str"/>
      <c r="BF263" s="37" t="str"/>
      <c r="BG263" s="37" t="str"/>
      <c r="BH263" s="37" t="str"/>
      <c r="BI263" s="37" t="str"/>
      <c r="BJ263" s="37" t="str"/>
      <c r="BK263" s="37" t="str"/>
      <c r="BL263" s="37" t="str"/>
      <c r="BM263" s="37" t="str"/>
      <c r="BN263" s="37" t="str"/>
      <c r="BO263" s="37" t="str"/>
      <c r="BP263" s="37" t="str"/>
      <c r="BQ263" s="37" t="str"/>
      <c r="BR263" s="37" t="str"/>
      <c r="BS263" s="37" t="str"/>
      <c r="BT263" s="37" t="str"/>
      <c r="BU263" s="37" t="str"/>
      <c r="BV263" s="37" t="str"/>
      <c r="BW263" s="37" t="str"/>
      <c r="BX263" s="37" t="str"/>
      <c r="BY263" s="37" t="str"/>
      <c r="BZ263" s="37" t="str"/>
      <c r="CA263" s="37" t="str"/>
      <c r="CB263" s="37" t="str"/>
      <c r="CC263" s="37" t="str"/>
      <c r="CD263" s="37" t="str"/>
      <c r="CE263" s="37" t="str"/>
      <c r="CF263" s="37" t="str"/>
      <c r="CG263" s="37" t="str"/>
      <c r="CH263" s="37" t="str"/>
      <c r="CI263" s="37" t="str"/>
      <c r="CJ263" s="37" t="str"/>
      <c r="CK263" s="37" t="str"/>
      <c r="CL263" s="37" t="str"/>
      <c r="CM263" s="37" t="str"/>
      <c r="CN263" s="37" t="str"/>
      <c r="CO263" s="37" t="str"/>
      <c r="CP263" s="37" t="str"/>
      <c r="CQ263" s="37" t="str"/>
      <c r="CR263" s="37" t="str"/>
      <c r="CS263" s="37" t="str"/>
      <c r="CT263" s="37" t="str"/>
      <c r="CU263" s="37" t="str"/>
      <c r="CV263" s="37" t="str"/>
      <c r="CW263" s="37" t="str"/>
      <c r="CX263" s="37" t="str"/>
      <c r="CY263" s="37" t="str"/>
      <c r="CZ263" s="37" t="str"/>
      <c r="DA263" s="37" t="str"/>
      <c r="DB263" s="37" t="str"/>
      <c r="DC263" s="37" t="str"/>
      <c r="DD263" s="37" t="str"/>
      <c r="DE263" s="37" t="str"/>
      <c r="DF263" s="37" t="str"/>
      <c r="DG263" s="37" t="str"/>
      <c r="DH263" s="37" t="str"/>
      <c r="DI263" s="37" t="str"/>
      <c r="DJ263" s="37" t="str"/>
      <c r="DK263" s="37" t="str"/>
      <c r="DL263" s="37" t="str"/>
      <c r="DM263" s="37" t="str"/>
      <c r="DN263" s="37" t="str"/>
      <c r="DO263" s="37" t="str"/>
      <c r="DP263" s="37" t="str"/>
      <c r="DQ263" s="37" t="str"/>
      <c r="DR263" s="37" t="str"/>
      <c r="DS263" s="37" t="str"/>
      <c r="DT263" s="37" t="str"/>
      <c r="DU263" s="37" t="str"/>
      <c r="DV263" s="37" t="str"/>
      <c r="DW263" s="37" t="str"/>
      <c r="DX263" s="37" t="str"/>
      <c r="DY263" s="37" t="str"/>
      <c r="DZ263" s="37" t="str"/>
      <c r="EA263" s="37" t="str"/>
      <c r="EB263" s="37" t="str"/>
      <c r="EC263" s="37" t="str"/>
      <c r="ED263" s="37" t="str"/>
      <c r="EE263" s="37" t="str"/>
      <c r="EF263" s="37" t="str"/>
      <c r="EG263" s="37" t="str"/>
      <c r="EH263" s="37" t="str"/>
      <c r="EI263" s="37" t="str"/>
      <c r="EJ263" s="37" t="str"/>
      <c r="EK263" s="37" t="str"/>
      <c r="EL263" s="37" t="str"/>
      <c r="EM263" s="37" t="str"/>
    </row>
    <row r="264">
      <c r="B264" s="37" t="str"/>
      <c r="C264" s="37" t="str"/>
      <c r="D264" s="37" t="str"/>
      <c r="E264" s="37" t="str"/>
      <c r="F264" s="37" t="str"/>
      <c r="G264" s="37" t="str"/>
      <c r="H264" s="37" t="str"/>
      <c r="I264" s="37" t="str"/>
      <c r="J264" s="37" t="str"/>
      <c r="K264" s="37" t="str"/>
      <c r="L264" s="37" t="str"/>
      <c r="M264" s="37" t="str"/>
      <c r="N264" s="37" t="str"/>
      <c r="O264" s="37" t="str"/>
      <c r="P264" s="37" t="str"/>
      <c r="Q264" s="37" t="str"/>
      <c r="R264" s="37" t="str"/>
      <c r="S264" s="37" t="str"/>
      <c r="T264" s="37" t="str"/>
      <c r="U264" s="37" t="str"/>
      <c r="V264" s="37" t="str"/>
      <c r="W264" s="37" t="str"/>
      <c r="X264" s="37" t="str"/>
      <c r="Y264" s="37" t="str"/>
      <c r="Z264" s="37" t="str"/>
      <c r="AA264" s="37" t="str"/>
      <c r="AB264" s="37" t="str"/>
      <c r="AC264" s="37" t="str"/>
      <c r="AD264" s="37" t="str"/>
      <c r="AE264" s="37" t="str"/>
      <c r="AF264" s="37" t="str"/>
      <c r="AG264" s="37" t="str"/>
      <c r="AH264" s="37" t="str"/>
      <c r="AI264" s="37" t="str"/>
      <c r="AJ264" s="37" t="str"/>
      <c r="AK264" s="37" t="str"/>
      <c r="AL264" s="37" t="str"/>
      <c r="AM264" s="37" t="str"/>
      <c r="AN264" s="37" t="str"/>
      <c r="AO264" s="37" t="str"/>
      <c r="AP264" s="37" t="str"/>
      <c r="AQ264" s="37" t="str"/>
      <c r="AR264" s="37" t="str"/>
      <c r="AS264" s="37" t="str"/>
      <c r="AT264" s="37" t="str"/>
      <c r="AU264" s="37" t="str"/>
      <c r="AV264" s="37" t="str"/>
      <c r="AW264" s="37" t="str"/>
      <c r="AX264" s="37" t="str"/>
      <c r="AY264" s="37" t="str"/>
      <c r="AZ264" s="37" t="str"/>
      <c r="BA264" s="37" t="str"/>
      <c r="BB264" s="37" t="str"/>
      <c r="BC264" s="37" t="str"/>
      <c r="BD264" s="37" t="str"/>
      <c r="BE264" s="37" t="str"/>
      <c r="BF264" s="37" t="str"/>
      <c r="BG264" s="37" t="str"/>
      <c r="BH264" s="37" t="str"/>
      <c r="BI264" s="37" t="str"/>
      <c r="BJ264" s="37" t="str"/>
      <c r="BK264" s="37" t="str"/>
      <c r="BL264" s="37" t="str"/>
      <c r="BM264" s="37" t="str"/>
      <c r="BN264" s="37" t="str"/>
      <c r="BO264" s="37" t="str"/>
      <c r="BP264" s="37" t="str"/>
      <c r="BQ264" s="37" t="str"/>
      <c r="BR264" s="37" t="str"/>
      <c r="BS264" s="37" t="str"/>
      <c r="BT264" s="37" t="str"/>
      <c r="BU264" s="37" t="str"/>
      <c r="BV264" s="37" t="str"/>
      <c r="BW264" s="37" t="str"/>
      <c r="BX264" s="37" t="str"/>
      <c r="BY264" s="37" t="str"/>
      <c r="BZ264" s="37" t="str"/>
      <c r="CA264" s="37" t="str"/>
      <c r="CB264" s="37" t="str"/>
      <c r="CC264" s="37" t="str"/>
      <c r="CD264" s="37" t="str"/>
      <c r="CE264" s="37" t="str"/>
      <c r="CF264" s="37" t="str"/>
      <c r="CG264" s="37" t="str"/>
      <c r="CH264" s="37" t="str"/>
      <c r="CI264" s="37" t="str"/>
      <c r="CJ264" s="37" t="str"/>
      <c r="CK264" s="37" t="str"/>
      <c r="CL264" s="37" t="str"/>
      <c r="CM264" s="37" t="str"/>
      <c r="CN264" s="37" t="str"/>
      <c r="CO264" s="37" t="str"/>
      <c r="CP264" s="37" t="str"/>
      <c r="CQ264" s="37" t="str"/>
      <c r="CR264" s="37" t="str"/>
      <c r="CS264" s="37" t="str"/>
      <c r="CT264" s="37" t="str"/>
      <c r="CU264" s="37" t="str"/>
      <c r="CV264" s="37" t="str"/>
      <c r="CW264" s="37" t="str"/>
      <c r="CX264" s="37" t="str"/>
      <c r="CY264" s="37" t="str"/>
      <c r="CZ264" s="37" t="str"/>
      <c r="DA264" s="37" t="str"/>
      <c r="DB264" s="37" t="str"/>
      <c r="DC264" s="37" t="str"/>
      <c r="DD264" s="37" t="str"/>
      <c r="DE264" s="37" t="str"/>
      <c r="DF264" s="37" t="str"/>
      <c r="DG264" s="37" t="str"/>
      <c r="DH264" s="37" t="str"/>
      <c r="DI264" s="37" t="str"/>
      <c r="DJ264" s="37" t="str"/>
      <c r="DK264" s="37" t="str"/>
      <c r="DL264" s="37" t="str"/>
      <c r="DM264" s="37" t="str"/>
      <c r="DN264" s="37" t="str"/>
      <c r="DO264" s="37" t="str"/>
      <c r="DP264" s="37" t="str"/>
      <c r="DQ264" s="37" t="str"/>
      <c r="DR264" s="37" t="str"/>
      <c r="DS264" s="37" t="str"/>
      <c r="DT264" s="37" t="str"/>
      <c r="DU264" s="37" t="str"/>
      <c r="DV264" s="37" t="str"/>
      <c r="DW264" s="37" t="str"/>
      <c r="DX264" s="37" t="str"/>
      <c r="DY264" s="37" t="str"/>
      <c r="DZ264" s="37" t="str"/>
      <c r="EA264" s="37" t="str"/>
      <c r="EB264" s="37" t="str"/>
      <c r="EC264" s="37" t="str"/>
      <c r="ED264" s="37" t="str"/>
      <c r="EE264" s="37" t="str"/>
      <c r="EF264" s="37" t="str"/>
      <c r="EG264" s="37" t="str"/>
      <c r="EH264" s="37" t="str"/>
      <c r="EI264" s="37" t="str"/>
      <c r="EJ264" s="37" t="str"/>
      <c r="EK264" s="37" t="str"/>
      <c r="EL264" s="37" t="str"/>
      <c r="EM264" s="37" t="str"/>
    </row>
    <row r="265">
      <c r="B265" s="37" t="str"/>
      <c r="C265" s="37" t="str"/>
      <c r="D265" s="37" t="str"/>
      <c r="E265" s="37" t="str"/>
      <c r="F265" s="37" t="str"/>
      <c r="G265" s="37" t="str"/>
      <c r="H265" s="37" t="str"/>
      <c r="I265" s="37" t="str"/>
      <c r="J265" s="37" t="str"/>
      <c r="K265" s="37" t="str"/>
      <c r="L265" s="37" t="str"/>
      <c r="M265" s="37" t="str"/>
      <c r="N265" s="37" t="str"/>
      <c r="O265" s="37" t="str"/>
      <c r="P265" s="37" t="str"/>
      <c r="Q265" s="37" t="str"/>
      <c r="R265" s="37" t="str"/>
      <c r="S265" s="37" t="str"/>
      <c r="T265" s="37" t="str"/>
      <c r="U265" s="37" t="str"/>
      <c r="V265" s="37" t="str"/>
      <c r="W265" s="37" t="str"/>
      <c r="X265" s="37" t="str"/>
      <c r="Y265" s="37" t="str"/>
      <c r="Z265" s="37" t="str"/>
      <c r="AA265" s="37" t="str"/>
      <c r="AB265" s="37" t="str"/>
      <c r="AC265" s="37" t="str"/>
      <c r="AD265" s="37" t="str"/>
      <c r="AE265" s="37" t="str"/>
      <c r="AF265" s="37" t="str"/>
      <c r="AG265" s="37" t="str"/>
      <c r="AH265" s="37" t="str"/>
      <c r="AI265" s="37" t="str"/>
      <c r="AJ265" s="37" t="str"/>
      <c r="AK265" s="37" t="str"/>
      <c r="AL265" s="37" t="str"/>
      <c r="AM265" s="37" t="str"/>
      <c r="AN265" s="37" t="str"/>
      <c r="AO265" s="37" t="str"/>
      <c r="AP265" s="37" t="str"/>
      <c r="AQ265" s="37" t="str"/>
      <c r="AR265" s="37" t="str"/>
      <c r="AS265" s="37" t="str"/>
      <c r="AT265" s="37" t="str"/>
      <c r="AU265" s="37" t="str"/>
      <c r="AV265" s="37" t="str"/>
      <c r="AW265" s="37" t="str"/>
      <c r="AX265" s="37" t="str"/>
      <c r="AY265" s="37" t="str"/>
      <c r="AZ265" s="37" t="str"/>
      <c r="BA265" s="37" t="str"/>
      <c r="BB265" s="37" t="str"/>
      <c r="BC265" s="37" t="str"/>
      <c r="BD265" s="37" t="str"/>
      <c r="BE265" s="37" t="str"/>
      <c r="BF265" s="37" t="str"/>
      <c r="BG265" s="37" t="str"/>
      <c r="BH265" s="37" t="str"/>
      <c r="BI265" s="37" t="str"/>
      <c r="BJ265" s="37" t="str"/>
      <c r="BK265" s="37" t="str"/>
      <c r="BL265" s="37" t="str"/>
      <c r="BM265" s="37" t="str"/>
      <c r="BN265" s="37" t="str"/>
      <c r="BO265" s="37" t="str"/>
      <c r="BP265" s="37" t="str"/>
      <c r="BQ265" s="37" t="str"/>
      <c r="BR265" s="37" t="str"/>
      <c r="BS265" s="37" t="str"/>
      <c r="BT265" s="37" t="str"/>
      <c r="BU265" s="37" t="str"/>
      <c r="BV265" s="37" t="str"/>
      <c r="BW265" s="37" t="str"/>
      <c r="BX265" s="37" t="str"/>
      <c r="BY265" s="37" t="str"/>
      <c r="BZ265" s="37" t="str"/>
      <c r="CA265" s="37" t="str"/>
      <c r="CB265" s="37" t="str"/>
      <c r="CC265" s="37" t="str"/>
      <c r="CD265" s="37" t="str"/>
      <c r="CE265" s="37" t="str"/>
      <c r="CF265" s="37" t="str"/>
      <c r="CG265" s="37" t="str"/>
      <c r="CH265" s="37" t="str"/>
      <c r="CI265" s="37" t="str"/>
      <c r="CJ265" s="37" t="str"/>
      <c r="CK265" s="37" t="str"/>
      <c r="CL265" s="37" t="str"/>
      <c r="CM265" s="37" t="str"/>
      <c r="CN265" s="37" t="str"/>
      <c r="CO265" s="37" t="str"/>
      <c r="CP265" s="37" t="str"/>
      <c r="CQ265" s="37" t="str"/>
      <c r="CR265" s="37" t="str"/>
      <c r="CS265" s="37" t="str"/>
      <c r="CT265" s="37" t="str"/>
      <c r="CU265" s="37" t="str"/>
      <c r="CV265" s="37" t="str"/>
      <c r="CW265" s="37" t="str"/>
      <c r="CX265" s="37" t="str"/>
      <c r="CY265" s="37" t="str"/>
      <c r="CZ265" s="37" t="str"/>
      <c r="DA265" s="37" t="str"/>
      <c r="DB265" s="37" t="str"/>
      <c r="DC265" s="37" t="str"/>
      <c r="DD265" s="37" t="str"/>
      <c r="DE265" s="37" t="str"/>
      <c r="DF265" s="37" t="str"/>
      <c r="DG265" s="37" t="str"/>
      <c r="DH265" s="37" t="str"/>
      <c r="DI265" s="37" t="str"/>
      <c r="DJ265" s="37" t="str"/>
      <c r="DK265" s="37" t="str"/>
      <c r="DL265" s="37" t="str"/>
      <c r="DM265" s="37" t="str"/>
      <c r="DN265" s="37" t="str"/>
      <c r="DO265" s="37" t="str"/>
      <c r="DP265" s="37" t="str"/>
      <c r="DQ265" s="37" t="str"/>
      <c r="DR265" s="37" t="str"/>
      <c r="DS265" s="37" t="str"/>
      <c r="DT265" s="37" t="str"/>
      <c r="DU265" s="37" t="str"/>
      <c r="DV265" s="37" t="str"/>
      <c r="DW265" s="37" t="str"/>
      <c r="DX265" s="37" t="str"/>
      <c r="DY265" s="37" t="str"/>
      <c r="DZ265" s="37" t="str"/>
      <c r="EA265" s="37" t="str"/>
      <c r="EB265" s="37" t="str"/>
      <c r="EC265" s="37" t="str"/>
      <c r="ED265" s="37" t="str"/>
      <c r="EE265" s="37" t="str"/>
      <c r="EF265" s="37" t="str"/>
      <c r="EG265" s="37" t="str"/>
      <c r="EH265" s="37" t="str"/>
      <c r="EI265" s="37" t="str"/>
      <c r="EJ265" s="37" t="str"/>
      <c r="EK265" s="37" t="str"/>
      <c r="EL265" s="37" t="str"/>
      <c r="EM265" s="37" t="str"/>
    </row>
    <row r="266">
      <c r="B266" s="37" t="str"/>
      <c r="C266" s="37" t="str"/>
      <c r="D266" s="37" t="str"/>
      <c r="E266" s="37" t="str"/>
      <c r="F266" s="37" t="str"/>
      <c r="G266" s="37" t="str"/>
      <c r="H266" s="37" t="str"/>
      <c r="I266" s="37" t="str"/>
      <c r="J266" s="37" t="str"/>
      <c r="K266" s="37" t="str"/>
      <c r="L266" s="37" t="str"/>
      <c r="M266" s="37" t="str"/>
      <c r="N266" s="37" t="str"/>
      <c r="O266" s="37" t="str"/>
      <c r="P266" s="37" t="str"/>
      <c r="Q266" s="37" t="str"/>
      <c r="R266" s="37" t="str"/>
      <c r="S266" s="37" t="str"/>
      <c r="T266" s="37" t="str"/>
      <c r="U266" s="37" t="str"/>
      <c r="V266" s="37" t="str"/>
      <c r="W266" s="37" t="str"/>
      <c r="X266" s="37" t="str"/>
      <c r="Y266" s="37" t="str"/>
      <c r="Z266" s="37" t="str"/>
      <c r="AA266" s="37" t="str"/>
      <c r="AB266" s="37" t="str"/>
      <c r="AC266" s="37" t="str"/>
      <c r="AD266" s="37" t="str"/>
      <c r="AE266" s="37" t="str"/>
      <c r="AF266" s="37" t="str"/>
      <c r="AG266" s="37" t="str"/>
      <c r="AH266" s="37" t="str"/>
      <c r="AI266" s="37" t="str"/>
      <c r="AJ266" s="37" t="str"/>
      <c r="AK266" s="37" t="str"/>
      <c r="AL266" s="37" t="str"/>
      <c r="AM266" s="37" t="str"/>
      <c r="AN266" s="37" t="str"/>
      <c r="AO266" s="37" t="str"/>
      <c r="AP266" s="37" t="str"/>
      <c r="AQ266" s="37" t="str"/>
      <c r="AR266" s="37" t="str"/>
      <c r="AS266" s="37" t="str"/>
      <c r="AT266" s="37" t="str"/>
      <c r="AU266" s="37" t="str"/>
      <c r="AV266" s="37" t="str"/>
      <c r="AW266" s="37" t="str"/>
      <c r="AX266" s="37" t="str"/>
      <c r="AY266" s="37" t="str"/>
      <c r="AZ266" s="37" t="str"/>
      <c r="BA266" s="37" t="str"/>
      <c r="BB266" s="37" t="str"/>
      <c r="BC266" s="37" t="str"/>
      <c r="BD266" s="37" t="str"/>
      <c r="BE266" s="37" t="str"/>
      <c r="BF266" s="37" t="str"/>
      <c r="BG266" s="37" t="str"/>
      <c r="BH266" s="37" t="str"/>
      <c r="BI266" s="37" t="str"/>
      <c r="BJ266" s="37" t="str"/>
      <c r="BK266" s="37" t="str"/>
      <c r="BL266" s="37" t="str"/>
      <c r="BM266" s="37" t="str"/>
      <c r="BN266" s="37" t="str"/>
      <c r="BO266" s="37" t="str"/>
      <c r="BP266" s="37" t="str"/>
      <c r="BQ266" s="37" t="str"/>
      <c r="BR266" s="37" t="str"/>
      <c r="BS266" s="37" t="str"/>
      <c r="BT266" s="37" t="str"/>
      <c r="BU266" s="37" t="str"/>
      <c r="BV266" s="37" t="str"/>
      <c r="BW266" s="37" t="str"/>
      <c r="BX266" s="37" t="str"/>
      <c r="BY266" s="37" t="str"/>
      <c r="BZ266" s="37" t="str"/>
      <c r="CA266" s="37" t="str"/>
      <c r="CB266" s="37" t="str"/>
      <c r="CC266" s="37" t="str"/>
      <c r="CD266" s="37" t="str"/>
      <c r="CE266" s="37" t="str"/>
      <c r="CF266" s="37" t="str"/>
      <c r="CG266" s="37" t="str"/>
      <c r="CH266" s="37" t="str"/>
      <c r="CI266" s="37" t="str"/>
      <c r="CJ266" s="37" t="str"/>
      <c r="CK266" s="37" t="str"/>
      <c r="CL266" s="37" t="str"/>
      <c r="CM266" s="37" t="str"/>
      <c r="CN266" s="37" t="str"/>
      <c r="CO266" s="37" t="str"/>
      <c r="CP266" s="37" t="str"/>
      <c r="CQ266" s="37" t="str"/>
      <c r="CR266" s="37" t="str"/>
      <c r="CS266" s="37" t="str"/>
      <c r="CT266" s="37" t="str"/>
      <c r="CU266" s="37" t="str"/>
      <c r="CV266" s="37" t="str"/>
      <c r="CW266" s="37" t="str"/>
      <c r="CX266" s="37" t="str"/>
      <c r="CY266" s="37" t="str"/>
      <c r="CZ266" s="37" t="str"/>
      <c r="DA266" s="37" t="str"/>
      <c r="DB266" s="37" t="str"/>
      <c r="DC266" s="37" t="str"/>
      <c r="DD266" s="37" t="str"/>
      <c r="DE266" s="37" t="str"/>
      <c r="DF266" s="37" t="str"/>
      <c r="DG266" s="37" t="str"/>
      <c r="DH266" s="37" t="str"/>
      <c r="DI266" s="37" t="str"/>
      <c r="DJ266" s="37" t="str"/>
      <c r="DK266" s="37" t="str"/>
      <c r="DL266" s="37" t="str"/>
      <c r="DM266" s="37" t="str"/>
      <c r="DN266" s="37" t="str"/>
      <c r="DO266" s="37" t="str"/>
      <c r="DP266" s="37" t="str"/>
      <c r="DQ266" s="37" t="str"/>
      <c r="DR266" s="37" t="str"/>
      <c r="DS266" s="37" t="str"/>
      <c r="DT266" s="37" t="str"/>
      <c r="DU266" s="37" t="str"/>
      <c r="DV266" s="37" t="str"/>
      <c r="DW266" s="37" t="str"/>
      <c r="DX266" s="37" t="str"/>
      <c r="DY266" s="37" t="str"/>
      <c r="DZ266" s="37" t="str"/>
      <c r="EA266" s="37" t="str"/>
      <c r="EB266" s="37" t="str"/>
      <c r="EC266" s="37" t="str"/>
      <c r="ED266" s="37" t="str"/>
      <c r="EE266" s="37" t="str"/>
      <c r="EF266" s="37" t="str"/>
      <c r="EG266" s="37" t="str"/>
      <c r="EH266" s="37" t="str"/>
      <c r="EI266" s="37" t="str"/>
      <c r="EJ266" s="37" t="str"/>
      <c r="EK266" s="37" t="str"/>
      <c r="EL266" s="37" t="str"/>
      <c r="EM266" s="37" t="str"/>
    </row>
    <row r="267">
      <c r="B267" s="37" t="str"/>
      <c r="C267" s="37" t="str"/>
      <c r="D267" s="37" t="str"/>
      <c r="E267" s="37" t="str"/>
      <c r="F267" s="37" t="str"/>
      <c r="G267" s="37" t="str"/>
      <c r="H267" s="37" t="str"/>
      <c r="I267" s="37" t="str"/>
      <c r="J267" s="37" t="str"/>
      <c r="K267" s="37" t="str"/>
      <c r="L267" s="37" t="str"/>
      <c r="M267" s="37" t="str"/>
      <c r="N267" s="37" t="str"/>
      <c r="O267" s="37" t="str"/>
      <c r="P267" s="37" t="str"/>
      <c r="Q267" s="37" t="str"/>
      <c r="R267" s="37" t="str"/>
      <c r="S267" s="37" t="str"/>
      <c r="T267" s="37" t="str"/>
      <c r="U267" s="37" t="str"/>
      <c r="V267" s="37" t="str"/>
      <c r="W267" s="37" t="str"/>
      <c r="X267" s="37" t="str"/>
      <c r="Y267" s="37" t="str"/>
      <c r="Z267" s="37" t="str"/>
      <c r="AA267" s="37" t="str"/>
      <c r="AB267" s="37" t="str"/>
      <c r="AC267" s="37" t="str"/>
      <c r="AD267" s="37" t="str"/>
      <c r="AE267" s="37" t="str"/>
      <c r="AF267" s="37" t="str"/>
      <c r="AG267" s="37" t="str"/>
      <c r="AH267" s="37" t="str"/>
      <c r="AI267" s="37" t="str"/>
      <c r="AJ267" s="37" t="str"/>
      <c r="AK267" s="37" t="str"/>
      <c r="AL267" s="37" t="str"/>
      <c r="AM267" s="37" t="str"/>
      <c r="AN267" s="37" t="str"/>
      <c r="AO267" s="37" t="str"/>
      <c r="AP267" s="37" t="str"/>
      <c r="AQ267" s="37" t="str"/>
      <c r="AR267" s="37" t="str"/>
      <c r="AS267" s="37" t="str"/>
      <c r="AT267" s="37" t="str"/>
      <c r="AU267" s="37" t="str"/>
      <c r="AV267" s="37" t="str"/>
      <c r="AW267" s="37" t="str"/>
      <c r="AX267" s="37" t="str"/>
      <c r="AY267" s="37" t="str"/>
      <c r="AZ267" s="37" t="str"/>
      <c r="BA267" s="37" t="str"/>
      <c r="BB267" s="37" t="str"/>
      <c r="BC267" s="37" t="str"/>
      <c r="BD267" s="37" t="str"/>
      <c r="BE267" s="37" t="str"/>
      <c r="BF267" s="37" t="str"/>
      <c r="BG267" s="37" t="str"/>
      <c r="BH267" s="37" t="str"/>
      <c r="BI267" s="37" t="str"/>
      <c r="BJ267" s="37" t="str"/>
      <c r="BK267" s="37" t="str"/>
      <c r="BL267" s="37" t="str"/>
      <c r="BM267" s="37" t="str"/>
      <c r="BN267" s="37" t="str"/>
      <c r="BO267" s="37" t="str"/>
      <c r="BP267" s="37" t="str"/>
      <c r="BQ267" s="37" t="str"/>
      <c r="BR267" s="37" t="str"/>
      <c r="BS267" s="37" t="str"/>
      <c r="BT267" s="37" t="str"/>
      <c r="BU267" s="37" t="str"/>
      <c r="BV267" s="37" t="str"/>
      <c r="BW267" s="37" t="str"/>
      <c r="BX267" s="37" t="str"/>
      <c r="BY267" s="37" t="str"/>
      <c r="BZ267" s="37" t="str"/>
      <c r="CA267" s="37" t="str"/>
      <c r="CB267" s="37" t="str"/>
      <c r="CC267" s="37" t="str"/>
      <c r="CD267" s="37" t="str"/>
      <c r="CE267" s="37" t="str"/>
      <c r="CF267" s="37" t="str"/>
      <c r="CG267" s="37" t="str"/>
      <c r="CH267" s="37" t="str"/>
      <c r="CI267" s="37" t="str"/>
      <c r="CJ267" s="37" t="str"/>
      <c r="CK267" s="37" t="str"/>
      <c r="CL267" s="37" t="str"/>
      <c r="CM267" s="37" t="str"/>
      <c r="CN267" s="37" t="str"/>
      <c r="CO267" s="37" t="str"/>
      <c r="CP267" s="37" t="str"/>
      <c r="CQ267" s="37" t="str"/>
      <c r="CR267" s="37" t="str"/>
      <c r="CS267" s="37" t="str"/>
      <c r="CT267" s="37" t="str"/>
      <c r="CU267" s="37" t="str"/>
      <c r="CV267" s="37" t="str"/>
      <c r="CW267" s="37" t="str"/>
      <c r="CX267" s="37" t="str"/>
      <c r="CY267" s="37" t="str"/>
      <c r="CZ267" s="37" t="str"/>
      <c r="DA267" s="37" t="str"/>
      <c r="DB267" s="37" t="str"/>
      <c r="DC267" s="37" t="str"/>
      <c r="DD267" s="37" t="str"/>
      <c r="DE267" s="37" t="str"/>
      <c r="DF267" s="37" t="str"/>
      <c r="DG267" s="37" t="str"/>
      <c r="DH267" s="37" t="str"/>
      <c r="DI267" s="37" t="str"/>
      <c r="DJ267" s="37" t="str"/>
      <c r="DK267" s="37" t="str"/>
      <c r="DL267" s="37" t="str"/>
      <c r="DM267" s="37" t="str"/>
      <c r="DN267" s="37" t="str"/>
      <c r="DO267" s="37" t="str"/>
      <c r="DP267" s="37" t="str"/>
      <c r="DQ267" s="37" t="str"/>
      <c r="DR267" s="37" t="str"/>
      <c r="DS267" s="37" t="str"/>
      <c r="DT267" s="37" t="str"/>
      <c r="DU267" s="37" t="str"/>
      <c r="DV267" s="37" t="str"/>
      <c r="DW267" s="37" t="str"/>
      <c r="DX267" s="37" t="str"/>
      <c r="DY267" s="37" t="str"/>
      <c r="DZ267" s="37" t="str"/>
      <c r="EA267" s="37" t="str"/>
      <c r="EB267" s="37" t="str"/>
      <c r="EC267" s="37" t="str"/>
      <c r="ED267" s="37" t="str"/>
      <c r="EE267" s="37" t="str"/>
      <c r="EF267" s="37" t="str"/>
      <c r="EG267" s="37" t="str"/>
      <c r="EH267" s="37" t="str"/>
      <c r="EI267" s="37" t="str"/>
      <c r="EJ267" s="37" t="str"/>
      <c r="EK267" s="37" t="str"/>
      <c r="EL267" s="37" t="str"/>
      <c r="EM267" s="37" t="str"/>
    </row>
    <row r="268">
      <c r="B268" s="37" t="str"/>
      <c r="C268" s="37" t="str"/>
      <c r="D268" s="37" t="str"/>
      <c r="E268" s="37" t="str"/>
      <c r="F268" s="37" t="str"/>
      <c r="G268" s="37" t="str"/>
      <c r="H268" s="37" t="str"/>
      <c r="I268" s="37" t="str"/>
      <c r="J268" s="37" t="str"/>
      <c r="K268" s="37" t="str"/>
      <c r="L268" s="37" t="str"/>
      <c r="M268" s="37" t="str"/>
      <c r="N268" s="37" t="str"/>
      <c r="O268" s="37" t="str"/>
      <c r="P268" s="37" t="str"/>
      <c r="Q268" s="37" t="str"/>
      <c r="R268" s="37" t="str"/>
      <c r="S268" s="37" t="str"/>
      <c r="T268" s="37" t="str"/>
      <c r="U268" s="37" t="str"/>
      <c r="V268" s="37" t="str"/>
      <c r="W268" s="37" t="str"/>
      <c r="X268" s="37" t="str"/>
      <c r="Y268" s="37" t="str"/>
      <c r="Z268" s="37" t="str"/>
      <c r="AA268" s="37" t="str"/>
      <c r="AB268" s="37" t="str"/>
      <c r="AC268" s="37" t="str"/>
      <c r="AD268" s="37" t="str"/>
      <c r="AE268" s="37" t="str"/>
      <c r="AF268" s="37" t="str"/>
      <c r="AG268" s="37" t="str"/>
      <c r="AH268" s="37" t="str"/>
      <c r="AI268" s="37" t="str"/>
      <c r="AJ268" s="37" t="str"/>
      <c r="AK268" s="37" t="str"/>
      <c r="AL268" s="37" t="str"/>
      <c r="AM268" s="37" t="str"/>
      <c r="AN268" s="37" t="str"/>
      <c r="AO268" s="37" t="str"/>
      <c r="AP268" s="37" t="str"/>
      <c r="AQ268" s="37" t="str"/>
      <c r="AR268" s="37" t="str"/>
      <c r="AS268" s="37" t="str"/>
      <c r="AT268" s="37" t="str"/>
      <c r="AU268" s="37" t="str"/>
      <c r="AV268" s="37" t="str"/>
      <c r="AW268" s="37" t="str"/>
      <c r="AX268" s="37" t="str"/>
      <c r="AY268" s="37" t="str"/>
      <c r="AZ268" s="37" t="str"/>
      <c r="BA268" s="37" t="str"/>
      <c r="BB268" s="37" t="str"/>
      <c r="BC268" s="37" t="str"/>
      <c r="BD268" s="37" t="str"/>
      <c r="BE268" s="37" t="str"/>
      <c r="BF268" s="37" t="str"/>
      <c r="BG268" s="37" t="str"/>
      <c r="BH268" s="37" t="str"/>
      <c r="BI268" s="37" t="str"/>
      <c r="BJ268" s="37" t="str"/>
      <c r="BK268" s="37" t="str"/>
      <c r="BL268" s="37" t="str"/>
      <c r="BM268" s="37" t="str"/>
      <c r="BN268" s="37" t="str"/>
      <c r="BO268" s="37" t="str"/>
      <c r="BP268" s="37" t="str"/>
      <c r="BQ268" s="37" t="str"/>
      <c r="BR268" s="37" t="str"/>
      <c r="BS268" s="37" t="str"/>
      <c r="BT268" s="37" t="str"/>
      <c r="BU268" s="37" t="str"/>
      <c r="BV268" s="37" t="str"/>
      <c r="BW268" s="37" t="str"/>
      <c r="BX268" s="37" t="str"/>
      <c r="BY268" s="37" t="str"/>
      <c r="BZ268" s="37" t="str"/>
      <c r="CA268" s="37" t="str"/>
      <c r="CB268" s="37" t="str"/>
      <c r="CC268" s="37" t="str"/>
      <c r="CD268" s="37" t="str"/>
      <c r="CE268" s="37" t="str"/>
      <c r="CF268" s="37" t="str"/>
      <c r="CG268" s="37" t="str"/>
      <c r="CH268" s="37" t="str"/>
      <c r="CI268" s="37" t="str"/>
      <c r="CJ268" s="37" t="str"/>
      <c r="CK268" s="37" t="str"/>
      <c r="CL268" s="37" t="str"/>
      <c r="CM268" s="37" t="str"/>
      <c r="CN268" s="37" t="str"/>
      <c r="CO268" s="37" t="str"/>
      <c r="CP268" s="37" t="str"/>
      <c r="CQ268" s="37" t="str"/>
      <c r="CR268" s="37" t="str"/>
      <c r="CS268" s="37" t="str"/>
      <c r="CT268" s="37" t="str"/>
      <c r="CU268" s="37" t="str"/>
      <c r="CV268" s="37" t="str"/>
      <c r="CW268" s="37" t="str"/>
      <c r="CX268" s="37" t="str"/>
      <c r="CY268" s="37" t="str"/>
      <c r="CZ268" s="37" t="str"/>
      <c r="DA268" s="37" t="str"/>
      <c r="DB268" s="37" t="str"/>
      <c r="DC268" s="37" t="str"/>
      <c r="DD268" s="37" t="str"/>
      <c r="DE268" s="37" t="str"/>
      <c r="DF268" s="37" t="str"/>
      <c r="DG268" s="37" t="str"/>
      <c r="DH268" s="37" t="str"/>
      <c r="DI268" s="37" t="str"/>
      <c r="DJ268" s="37" t="str"/>
      <c r="DK268" s="37" t="str"/>
      <c r="DL268" s="37" t="str"/>
      <c r="DM268" s="37" t="str"/>
      <c r="DN268" s="37" t="str"/>
      <c r="DO268" s="37" t="str"/>
      <c r="DP268" s="37" t="str"/>
      <c r="DQ268" s="37" t="str"/>
      <c r="DR268" s="37" t="str"/>
      <c r="DS268" s="37" t="str"/>
      <c r="DT268" s="37" t="str"/>
      <c r="DU268" s="37" t="str"/>
      <c r="DV268" s="37" t="str"/>
      <c r="DW268" s="37" t="str"/>
      <c r="DX268" s="37" t="str"/>
      <c r="DY268" s="37" t="str"/>
      <c r="DZ268" s="37" t="str"/>
      <c r="EA268" s="37" t="str"/>
      <c r="EB268" s="37" t="str"/>
      <c r="EC268" s="37" t="str"/>
      <c r="ED268" s="37" t="str"/>
      <c r="EE268" s="37" t="str"/>
      <c r="EF268" s="37" t="str"/>
      <c r="EG268" s="37" t="str"/>
      <c r="EH268" s="37" t="str"/>
      <c r="EI268" s="37" t="str"/>
      <c r="EJ268" s="37" t="str"/>
      <c r="EK268" s="37" t="str"/>
      <c r="EL268" s="37" t="str"/>
      <c r="EM268" s="37" t="str"/>
    </row>
    <row r="269">
      <c r="B269" s="37" t="str"/>
      <c r="C269" s="37" t="str"/>
      <c r="D269" s="37" t="str"/>
      <c r="E269" s="37" t="str"/>
      <c r="F269" s="37" t="str"/>
      <c r="G269" s="37" t="str"/>
      <c r="H269" s="37" t="str"/>
      <c r="I269" s="37" t="str"/>
      <c r="J269" s="37" t="str"/>
      <c r="K269" s="37" t="str"/>
      <c r="L269" s="37" t="str"/>
      <c r="M269" s="37" t="str"/>
      <c r="N269" s="37" t="str"/>
      <c r="O269" s="37" t="str"/>
      <c r="P269" s="37" t="str"/>
      <c r="Q269" s="37" t="str"/>
      <c r="R269" s="37" t="str"/>
      <c r="S269" s="37" t="str"/>
      <c r="T269" s="37" t="str"/>
      <c r="U269" s="37" t="str"/>
      <c r="V269" s="37" t="str"/>
      <c r="W269" s="37" t="str"/>
      <c r="X269" s="37" t="str"/>
      <c r="Y269" s="37" t="str"/>
      <c r="Z269" s="37" t="str"/>
      <c r="AA269" s="37" t="str"/>
      <c r="AB269" s="37" t="str"/>
      <c r="AC269" s="37" t="str"/>
      <c r="AD269" s="37" t="str"/>
      <c r="AE269" s="37" t="str"/>
      <c r="AF269" s="37" t="str"/>
      <c r="AG269" s="37" t="str"/>
      <c r="AH269" s="37" t="str"/>
      <c r="AI269" s="37" t="str"/>
      <c r="AJ269" s="37" t="str"/>
      <c r="AK269" s="37" t="str"/>
      <c r="AL269" s="37" t="str"/>
      <c r="AM269" s="37" t="str"/>
      <c r="AN269" s="37" t="str"/>
      <c r="AO269" s="37" t="str"/>
      <c r="AP269" s="37" t="str"/>
      <c r="AQ269" s="37" t="str"/>
      <c r="AR269" s="37" t="str"/>
      <c r="AS269" s="37" t="str"/>
      <c r="AT269" s="37" t="str"/>
      <c r="AU269" s="37" t="str"/>
      <c r="AV269" s="37" t="str"/>
      <c r="AW269" s="37" t="str"/>
      <c r="AX269" s="37" t="str"/>
      <c r="AY269" s="37" t="str"/>
      <c r="AZ269" s="37" t="str"/>
      <c r="BA269" s="37" t="str"/>
      <c r="BB269" s="37" t="str"/>
      <c r="BC269" s="37" t="str"/>
      <c r="BD269" s="37" t="str"/>
      <c r="BE269" s="37" t="str"/>
      <c r="BF269" s="37" t="str"/>
      <c r="BG269" s="37" t="str"/>
      <c r="BH269" s="37" t="str"/>
      <c r="BI269" s="37" t="str"/>
      <c r="BJ269" s="37" t="str"/>
      <c r="BK269" s="37" t="str"/>
      <c r="BL269" s="37" t="str"/>
      <c r="BM269" s="37" t="str"/>
      <c r="BN269" s="37" t="str"/>
      <c r="BO269" s="37" t="str"/>
      <c r="BP269" s="37" t="str"/>
      <c r="BQ269" s="37" t="str"/>
      <c r="BR269" s="37" t="str"/>
      <c r="BS269" s="37" t="str"/>
      <c r="BT269" s="37" t="str"/>
      <c r="BU269" s="37" t="str"/>
      <c r="BV269" s="37" t="str"/>
      <c r="BW269" s="37" t="str"/>
      <c r="BX269" s="37" t="str"/>
      <c r="BY269" s="37" t="str"/>
      <c r="BZ269" s="37" t="str"/>
      <c r="CA269" s="37" t="str"/>
      <c r="CB269" s="37" t="str"/>
      <c r="CC269" s="37" t="str"/>
      <c r="CD269" s="37" t="str"/>
      <c r="CE269" s="37" t="str"/>
      <c r="CF269" s="37" t="str"/>
      <c r="CG269" s="37" t="str"/>
      <c r="CH269" s="37" t="str"/>
      <c r="CI269" s="37" t="str"/>
      <c r="CJ269" s="37" t="str"/>
      <c r="CK269" s="37" t="str"/>
      <c r="CL269" s="37" t="str"/>
      <c r="CM269" s="37" t="str"/>
      <c r="CN269" s="37" t="str"/>
      <c r="CO269" s="37" t="str"/>
      <c r="CP269" s="37" t="str"/>
      <c r="CQ269" s="37" t="str"/>
      <c r="CR269" s="37" t="str"/>
      <c r="CS269" s="37" t="str"/>
      <c r="CT269" s="37" t="str"/>
      <c r="CU269" s="37" t="str"/>
      <c r="CV269" s="37" t="str"/>
      <c r="CW269" s="37" t="str"/>
      <c r="CX269" s="37" t="str"/>
      <c r="CY269" s="37" t="str"/>
      <c r="CZ269" s="37" t="str"/>
      <c r="DA269" s="37" t="str"/>
      <c r="DB269" s="37" t="str"/>
      <c r="DC269" s="37" t="str"/>
      <c r="DD269" s="37" t="str"/>
      <c r="DE269" s="37" t="str"/>
      <c r="DF269" s="37" t="str"/>
      <c r="DG269" s="37" t="str"/>
      <c r="DH269" s="37" t="str"/>
      <c r="DI269" s="37" t="str"/>
      <c r="DJ269" s="37" t="str"/>
      <c r="DK269" s="37" t="str"/>
      <c r="DL269" s="37" t="str"/>
      <c r="DM269" s="37" t="str"/>
      <c r="DN269" s="37" t="str"/>
      <c r="DO269" s="37" t="str"/>
      <c r="DP269" s="37" t="str"/>
      <c r="DQ269" s="37" t="str"/>
      <c r="DR269" s="37" t="str"/>
      <c r="DS269" s="37" t="str"/>
      <c r="DT269" s="37" t="str"/>
      <c r="DU269" s="37" t="str"/>
      <c r="DV269" s="37" t="str"/>
      <c r="DW269" s="37" t="str"/>
      <c r="DX269" s="37" t="str"/>
      <c r="DY269" s="37" t="str"/>
      <c r="DZ269" s="37" t="str"/>
      <c r="EA269" s="37" t="str"/>
      <c r="EB269" s="37" t="str"/>
      <c r="EC269" s="37" t="str"/>
      <c r="ED269" s="37" t="str"/>
      <c r="EE269" s="37" t="str"/>
      <c r="EF269" s="37" t="str"/>
      <c r="EG269" s="37" t="str"/>
      <c r="EH269" s="37" t="str"/>
      <c r="EI269" s="37" t="str"/>
      <c r="EJ269" s="37" t="str"/>
      <c r="EK269" s="37" t="str"/>
      <c r="EL269" s="37" t="str"/>
      <c r="EM269" s="37" t="str"/>
    </row>
    <row r="270">
      <c r="B270" s="37" t="str"/>
      <c r="C270" s="37" t="str"/>
      <c r="D270" s="37" t="str"/>
      <c r="E270" s="37" t="str"/>
      <c r="F270" s="37" t="str"/>
      <c r="G270" s="37" t="str"/>
      <c r="H270" s="37" t="str"/>
      <c r="I270" s="37" t="str"/>
      <c r="J270" s="37" t="str"/>
      <c r="K270" s="37" t="str"/>
      <c r="L270" s="37" t="str"/>
      <c r="M270" s="37" t="str"/>
      <c r="N270" s="37" t="str"/>
      <c r="O270" s="37" t="str"/>
      <c r="P270" s="37" t="str"/>
      <c r="Q270" s="37" t="str"/>
      <c r="R270" s="37" t="str"/>
      <c r="S270" s="37" t="str"/>
      <c r="T270" s="37" t="str"/>
      <c r="U270" s="37" t="str"/>
      <c r="V270" s="37" t="str"/>
      <c r="W270" s="37" t="str"/>
      <c r="X270" s="37" t="str"/>
      <c r="Y270" s="37" t="str"/>
      <c r="Z270" s="37" t="str"/>
      <c r="AA270" s="37" t="str"/>
      <c r="AB270" s="37" t="str"/>
      <c r="AC270" s="37" t="str"/>
      <c r="AD270" s="37" t="str"/>
      <c r="AE270" s="37" t="str"/>
      <c r="AF270" s="37" t="str"/>
      <c r="AG270" s="37" t="str"/>
      <c r="AH270" s="37" t="str"/>
      <c r="AI270" s="37" t="str"/>
      <c r="AJ270" s="37" t="str"/>
      <c r="AK270" s="37" t="str"/>
      <c r="AL270" s="37" t="str"/>
      <c r="AM270" s="37" t="str"/>
      <c r="AN270" s="37" t="str"/>
      <c r="AO270" s="37" t="str"/>
      <c r="AP270" s="37" t="str"/>
      <c r="AQ270" s="37" t="str"/>
      <c r="AR270" s="37" t="str"/>
      <c r="AS270" s="37" t="str"/>
      <c r="AT270" s="37" t="str"/>
      <c r="AU270" s="37" t="str"/>
      <c r="AV270" s="37" t="str"/>
      <c r="AW270" s="37" t="str"/>
      <c r="AX270" s="37" t="str"/>
      <c r="AY270" s="37" t="str"/>
      <c r="AZ270" s="37" t="str"/>
      <c r="BA270" s="37" t="str"/>
      <c r="BB270" s="37" t="str"/>
      <c r="BC270" s="37" t="str"/>
      <c r="BD270" s="37" t="str"/>
      <c r="BE270" s="37" t="str"/>
      <c r="BF270" s="37" t="str"/>
      <c r="BG270" s="37" t="str"/>
      <c r="BH270" s="37" t="str"/>
      <c r="BI270" s="37" t="str"/>
      <c r="BJ270" s="37" t="str"/>
      <c r="BK270" s="37" t="str"/>
      <c r="BL270" s="37" t="str"/>
      <c r="BM270" s="37" t="str"/>
      <c r="BN270" s="37" t="str"/>
      <c r="BO270" s="37" t="str"/>
      <c r="BP270" s="37" t="str"/>
      <c r="BQ270" s="37" t="str"/>
      <c r="BR270" s="37" t="str"/>
      <c r="BS270" s="37" t="str"/>
      <c r="BT270" s="37" t="str"/>
      <c r="BU270" s="37" t="str"/>
      <c r="BV270" s="37" t="str"/>
      <c r="BW270" s="37" t="str"/>
      <c r="BX270" s="37" t="str"/>
      <c r="BY270" s="37" t="str"/>
      <c r="BZ270" s="37" t="str"/>
      <c r="CA270" s="37" t="str"/>
      <c r="CB270" s="37" t="str"/>
      <c r="CC270" s="37" t="str"/>
      <c r="CD270" s="37" t="str"/>
      <c r="CE270" s="37" t="str"/>
      <c r="CF270" s="37" t="str"/>
      <c r="CG270" s="37" t="str"/>
      <c r="CH270" s="37" t="str"/>
      <c r="CI270" s="37" t="str"/>
      <c r="CJ270" s="37" t="str"/>
      <c r="CK270" s="37" t="str"/>
      <c r="CL270" s="37" t="str"/>
      <c r="CM270" s="37" t="str"/>
      <c r="CN270" s="37" t="str"/>
      <c r="CO270" s="37" t="str"/>
      <c r="CP270" s="37" t="str"/>
      <c r="CQ270" s="37" t="str"/>
      <c r="CR270" s="37" t="str"/>
      <c r="CS270" s="37" t="str"/>
      <c r="CT270" s="37" t="str"/>
      <c r="CU270" s="37" t="str"/>
      <c r="CV270" s="37" t="str"/>
      <c r="CW270" s="37" t="str"/>
      <c r="CX270" s="37" t="str"/>
      <c r="CY270" s="37" t="str"/>
      <c r="CZ270" s="37" t="str"/>
      <c r="DA270" s="37" t="str"/>
      <c r="DB270" s="37" t="str"/>
      <c r="DC270" s="37" t="str"/>
      <c r="DD270" s="37" t="str"/>
      <c r="DE270" s="37" t="str"/>
      <c r="DF270" s="37" t="str"/>
      <c r="DG270" s="37" t="str"/>
      <c r="DH270" s="37" t="str"/>
      <c r="DI270" s="37" t="str"/>
      <c r="DJ270" s="37" t="str"/>
      <c r="DK270" s="37" t="str"/>
      <c r="DL270" s="37" t="str"/>
      <c r="DM270" s="37" t="str"/>
      <c r="DN270" s="37" t="str"/>
      <c r="DO270" s="37" t="str"/>
      <c r="DP270" s="37" t="str"/>
      <c r="DQ270" s="37" t="str"/>
      <c r="DR270" s="37" t="str"/>
      <c r="DS270" s="37" t="str"/>
      <c r="DT270" s="37" t="str"/>
      <c r="DU270" s="37" t="str"/>
      <c r="DV270" s="37" t="str"/>
      <c r="DW270" s="37" t="str"/>
      <c r="DX270" s="37" t="str"/>
      <c r="DY270" s="37" t="str"/>
      <c r="DZ270" s="37" t="str"/>
      <c r="EA270" s="37" t="str"/>
      <c r="EB270" s="37" t="str"/>
      <c r="EC270" s="37" t="str"/>
      <c r="ED270" s="37" t="str"/>
      <c r="EE270" s="37" t="str"/>
      <c r="EF270" s="37" t="str"/>
      <c r="EG270" s="37" t="str"/>
      <c r="EH270" s="37" t="str"/>
      <c r="EI270" s="37" t="str"/>
      <c r="EJ270" s="37" t="str"/>
      <c r="EK270" s="37" t="str"/>
      <c r="EL270" s="37" t="str"/>
      <c r="EM270" s="37" t="str"/>
    </row>
    <row r="271">
      <c r="B271" s="37" t="str"/>
      <c r="C271" s="37" t="str"/>
      <c r="D271" s="37" t="str"/>
      <c r="E271" s="37" t="str"/>
      <c r="F271" s="37" t="str"/>
      <c r="G271" s="37" t="str"/>
      <c r="H271" s="37" t="str"/>
      <c r="I271" s="37" t="str"/>
      <c r="J271" s="37" t="str"/>
      <c r="K271" s="37" t="str"/>
      <c r="L271" s="37" t="str"/>
      <c r="M271" s="37" t="str"/>
      <c r="N271" s="37" t="str"/>
      <c r="O271" s="37" t="str"/>
      <c r="P271" s="37" t="str"/>
      <c r="Q271" s="37" t="str"/>
      <c r="R271" s="37" t="str"/>
      <c r="S271" s="37" t="str"/>
      <c r="T271" s="37" t="str"/>
      <c r="U271" s="37" t="str"/>
      <c r="V271" s="37" t="str"/>
      <c r="W271" s="37" t="str"/>
      <c r="X271" s="37" t="str"/>
      <c r="Y271" s="37" t="str"/>
      <c r="Z271" s="37" t="str"/>
      <c r="AA271" s="37" t="str"/>
      <c r="AB271" s="37" t="str"/>
      <c r="AC271" s="37" t="str"/>
      <c r="AD271" s="37" t="str"/>
      <c r="AE271" s="37" t="str"/>
      <c r="AF271" s="37" t="str"/>
      <c r="AG271" s="37" t="str"/>
      <c r="AH271" s="37" t="str"/>
      <c r="AI271" s="37" t="str"/>
      <c r="AJ271" s="37" t="str"/>
      <c r="AK271" s="37" t="str"/>
      <c r="AL271" s="37" t="str"/>
      <c r="AM271" s="37" t="str"/>
      <c r="AN271" s="37" t="str"/>
      <c r="AO271" s="37" t="str"/>
      <c r="AP271" s="37" t="str"/>
      <c r="AQ271" s="37" t="str"/>
      <c r="AR271" s="37" t="str"/>
      <c r="AS271" s="37" t="str"/>
      <c r="AT271" s="37" t="str"/>
      <c r="AU271" s="37" t="str"/>
      <c r="AV271" s="37" t="str"/>
      <c r="AW271" s="37" t="str"/>
      <c r="AX271" s="37" t="str"/>
      <c r="AY271" s="37" t="str"/>
      <c r="AZ271" s="37" t="str"/>
      <c r="BA271" s="37" t="str"/>
      <c r="BB271" s="37" t="str"/>
      <c r="BC271" s="37" t="str"/>
      <c r="BD271" s="37" t="str"/>
      <c r="BE271" s="37" t="str"/>
      <c r="BF271" s="37" t="str"/>
      <c r="BG271" s="37" t="str"/>
      <c r="BH271" s="37" t="str"/>
      <c r="BI271" s="37" t="str"/>
      <c r="BJ271" s="37" t="str"/>
      <c r="BK271" s="37" t="str"/>
      <c r="BL271" s="37" t="str"/>
      <c r="BM271" s="37" t="str"/>
      <c r="BN271" s="37" t="str"/>
      <c r="BO271" s="37" t="str"/>
      <c r="BP271" s="37" t="str"/>
      <c r="BQ271" s="37" t="str"/>
      <c r="BR271" s="37" t="str"/>
      <c r="BS271" s="37" t="str"/>
      <c r="BT271" s="37" t="str"/>
      <c r="BU271" s="37" t="str"/>
      <c r="BV271" s="37" t="str"/>
      <c r="BW271" s="37" t="str"/>
      <c r="BX271" s="37" t="str"/>
      <c r="BY271" s="37" t="str"/>
      <c r="BZ271" s="37" t="str"/>
      <c r="CA271" s="37" t="str"/>
      <c r="CB271" s="37" t="str"/>
      <c r="CC271" s="37" t="str"/>
      <c r="CD271" s="37" t="str"/>
      <c r="CE271" s="37" t="str"/>
      <c r="CF271" s="37" t="str"/>
      <c r="CG271" s="37" t="str"/>
      <c r="CH271" s="37" t="str"/>
      <c r="CI271" s="37" t="str"/>
      <c r="CJ271" s="37" t="str"/>
      <c r="CK271" s="37" t="str"/>
      <c r="CL271" s="37" t="str"/>
      <c r="CM271" s="37" t="str"/>
      <c r="CN271" s="37" t="str"/>
      <c r="CO271" s="37" t="str"/>
      <c r="CP271" s="37" t="str"/>
      <c r="CQ271" s="37" t="str"/>
      <c r="CR271" s="37" t="str"/>
      <c r="CS271" s="37" t="str"/>
      <c r="CT271" s="37" t="str"/>
      <c r="CU271" s="37" t="str"/>
      <c r="CV271" s="37" t="str"/>
      <c r="CW271" s="37" t="str"/>
      <c r="CX271" s="37" t="str"/>
      <c r="CY271" s="37" t="str"/>
      <c r="CZ271" s="37" t="str"/>
      <c r="DA271" s="37" t="str"/>
      <c r="DB271" s="37" t="str"/>
      <c r="DC271" s="37" t="str"/>
      <c r="DD271" s="37" t="str"/>
      <c r="DE271" s="37" t="str"/>
      <c r="DF271" s="37" t="str"/>
      <c r="DG271" s="37" t="str"/>
      <c r="DH271" s="37" t="str"/>
      <c r="DI271" s="37" t="str"/>
      <c r="DJ271" s="37" t="str"/>
      <c r="DK271" s="37" t="str"/>
      <c r="DL271" s="37" t="str"/>
      <c r="DM271" s="37" t="str"/>
      <c r="DN271" s="37" t="str"/>
      <c r="DO271" s="37" t="str"/>
      <c r="DP271" s="37" t="str"/>
      <c r="DQ271" s="37" t="str"/>
      <c r="DR271" s="37" t="str"/>
      <c r="DS271" s="37" t="str"/>
      <c r="DT271" s="37" t="str"/>
      <c r="DU271" s="37" t="str"/>
      <c r="DV271" s="37" t="str"/>
      <c r="DW271" s="37" t="str"/>
      <c r="DX271" s="37" t="str"/>
      <c r="DY271" s="37" t="str"/>
      <c r="DZ271" s="37" t="str"/>
      <c r="EA271" s="37" t="str"/>
      <c r="EB271" s="37" t="str"/>
      <c r="EC271" s="37" t="str"/>
      <c r="ED271" s="37" t="str"/>
      <c r="EE271" s="37" t="str"/>
      <c r="EF271" s="37" t="str"/>
      <c r="EG271" s="37" t="str"/>
      <c r="EH271" s="37" t="str"/>
      <c r="EI271" s="37" t="str"/>
      <c r="EJ271" s="37" t="str"/>
      <c r="EK271" s="37" t="str"/>
      <c r="EL271" s="37" t="str"/>
      <c r="EM271" s="37" t="str"/>
    </row>
    <row r="272">
      <c r="B272" s="37" t="str"/>
      <c r="C272" s="37" t="str"/>
      <c r="D272" s="37" t="str"/>
      <c r="E272" s="37" t="str"/>
      <c r="F272" s="37" t="str"/>
      <c r="G272" s="37" t="str"/>
      <c r="H272" s="37" t="str"/>
      <c r="I272" s="37" t="str"/>
      <c r="J272" s="37" t="str"/>
      <c r="K272" s="37" t="str"/>
      <c r="L272" s="37" t="str"/>
      <c r="M272" s="37" t="str"/>
      <c r="N272" s="37" t="str"/>
      <c r="O272" s="37" t="str"/>
      <c r="P272" s="37" t="str"/>
      <c r="Q272" s="37" t="str"/>
      <c r="R272" s="37" t="str"/>
      <c r="S272" s="37" t="str"/>
      <c r="T272" s="37" t="str"/>
      <c r="U272" s="37" t="str"/>
      <c r="V272" s="37" t="str"/>
      <c r="W272" s="37" t="str"/>
      <c r="X272" s="37" t="str"/>
      <c r="Y272" s="37" t="str"/>
      <c r="Z272" s="37" t="str"/>
      <c r="AA272" s="37" t="str"/>
      <c r="AB272" s="37" t="str"/>
      <c r="AC272" s="37" t="str"/>
      <c r="AD272" s="37" t="str"/>
      <c r="AE272" s="37" t="str"/>
      <c r="AF272" s="37" t="str"/>
      <c r="AG272" s="37" t="str"/>
      <c r="AH272" s="37" t="str"/>
      <c r="AI272" s="37" t="str"/>
      <c r="AJ272" s="37" t="str"/>
      <c r="AK272" s="37" t="str"/>
      <c r="AL272" s="37" t="str"/>
      <c r="AM272" s="37" t="str"/>
      <c r="AN272" s="37" t="str"/>
      <c r="AO272" s="37" t="str"/>
      <c r="AP272" s="37" t="str"/>
      <c r="AQ272" s="37" t="str"/>
      <c r="AR272" s="37" t="str"/>
      <c r="AS272" s="37" t="str"/>
      <c r="AT272" s="37" t="str"/>
      <c r="AU272" s="37" t="str"/>
      <c r="AV272" s="37" t="str"/>
      <c r="AW272" s="37" t="str"/>
      <c r="AX272" s="37" t="str"/>
      <c r="AY272" s="37" t="str"/>
      <c r="AZ272" s="37" t="str"/>
      <c r="BA272" s="37" t="str"/>
      <c r="BB272" s="37" t="str"/>
      <c r="BC272" s="37" t="str"/>
      <c r="BD272" s="37" t="str"/>
      <c r="BE272" s="37" t="str"/>
      <c r="BF272" s="37" t="str"/>
      <c r="BG272" s="37" t="str"/>
      <c r="BH272" s="37" t="str"/>
      <c r="BI272" s="37" t="str"/>
      <c r="BJ272" s="37" t="str"/>
      <c r="BK272" s="37" t="str"/>
      <c r="BL272" s="37" t="str"/>
      <c r="BM272" s="37" t="str"/>
      <c r="BN272" s="37" t="str"/>
      <c r="BO272" s="37" t="str"/>
      <c r="BP272" s="37" t="str"/>
      <c r="BQ272" s="37" t="str"/>
      <c r="BR272" s="37" t="str"/>
      <c r="BS272" s="37" t="str"/>
      <c r="BT272" s="37" t="str"/>
      <c r="BU272" s="37" t="str"/>
      <c r="BV272" s="37" t="str"/>
      <c r="BW272" s="37" t="str"/>
      <c r="BX272" s="37" t="str"/>
      <c r="BY272" s="37" t="str"/>
      <c r="BZ272" s="37" t="str"/>
      <c r="CA272" s="37" t="str"/>
      <c r="CB272" s="37" t="str"/>
      <c r="CC272" s="37" t="str"/>
      <c r="CD272" s="37" t="str"/>
      <c r="CE272" s="37" t="str"/>
      <c r="CF272" s="37" t="str"/>
      <c r="CG272" s="37" t="str"/>
      <c r="CH272" s="37" t="str"/>
      <c r="CI272" s="37" t="str"/>
      <c r="CJ272" s="37" t="str"/>
      <c r="CK272" s="37" t="str"/>
      <c r="CL272" s="37" t="str"/>
      <c r="CM272" s="37" t="str"/>
      <c r="CN272" s="37" t="str"/>
      <c r="CO272" s="37" t="str"/>
      <c r="CP272" s="37" t="str"/>
      <c r="CQ272" s="37" t="str"/>
      <c r="CR272" s="37" t="str"/>
      <c r="CS272" s="37" t="str"/>
      <c r="CT272" s="37" t="str"/>
      <c r="CU272" s="37" t="str"/>
      <c r="CV272" s="37" t="str"/>
      <c r="CW272" s="37" t="str"/>
      <c r="CX272" s="37" t="str"/>
      <c r="CY272" s="37" t="str"/>
      <c r="CZ272" s="37" t="str"/>
      <c r="DA272" s="37" t="str"/>
      <c r="DB272" s="37" t="str"/>
      <c r="DC272" s="37" t="str"/>
      <c r="DD272" s="37" t="str"/>
      <c r="DE272" s="37" t="str"/>
      <c r="DF272" s="37" t="str"/>
      <c r="DG272" s="37" t="str"/>
      <c r="DH272" s="37" t="str"/>
      <c r="DI272" s="37" t="str"/>
      <c r="DJ272" s="37" t="str"/>
      <c r="DK272" s="37" t="str"/>
      <c r="DL272" s="37" t="str"/>
      <c r="DM272" s="37" t="str"/>
      <c r="DN272" s="37" t="str"/>
      <c r="DO272" s="37" t="str"/>
      <c r="DP272" s="37" t="str"/>
      <c r="DQ272" s="37" t="str"/>
      <c r="DR272" s="37" t="str"/>
      <c r="DS272" s="37" t="str"/>
      <c r="DT272" s="37" t="str"/>
      <c r="DU272" s="37" t="str"/>
      <c r="DV272" s="37" t="str"/>
      <c r="DW272" s="37" t="str"/>
      <c r="DX272" s="37" t="str"/>
      <c r="DY272" s="37" t="str"/>
      <c r="DZ272" s="37" t="str"/>
      <c r="EA272" s="37" t="str"/>
      <c r="EB272" s="37" t="str"/>
      <c r="EC272" s="37" t="str"/>
      <c r="ED272" s="37" t="str"/>
      <c r="EE272" s="37" t="str"/>
      <c r="EF272" s="37" t="str"/>
      <c r="EG272" s="37" t="str"/>
      <c r="EH272" s="37" t="str"/>
      <c r="EI272" s="37" t="str"/>
      <c r="EJ272" s="37" t="str"/>
      <c r="EK272" s="37" t="str"/>
      <c r="EL272" s="37" t="str"/>
      <c r="EM272" s="37" t="str"/>
    </row>
    <row r="273">
      <c r="B273" s="37" t="str"/>
      <c r="C273" s="37" t="str"/>
      <c r="D273" s="37" t="str"/>
      <c r="E273" s="37" t="str"/>
      <c r="F273" s="37" t="str"/>
      <c r="G273" s="37" t="str"/>
      <c r="H273" s="37" t="str"/>
      <c r="I273" s="37" t="str"/>
      <c r="J273" s="37" t="str"/>
      <c r="K273" s="37" t="str"/>
      <c r="L273" s="37" t="str"/>
      <c r="M273" s="37" t="str"/>
      <c r="N273" s="37" t="str"/>
      <c r="O273" s="37" t="str"/>
      <c r="P273" s="37" t="str"/>
      <c r="Q273" s="37" t="str"/>
      <c r="R273" s="37" t="str"/>
      <c r="S273" s="37" t="str"/>
      <c r="T273" s="37" t="str"/>
      <c r="U273" s="37" t="str"/>
      <c r="V273" s="37" t="str"/>
      <c r="W273" s="37" t="str"/>
      <c r="X273" s="37" t="str"/>
      <c r="Y273" s="37" t="str"/>
      <c r="Z273" s="37" t="str"/>
      <c r="AA273" s="37" t="str"/>
      <c r="AB273" s="37" t="str"/>
      <c r="AC273" s="37" t="str"/>
      <c r="AD273" s="37" t="str"/>
      <c r="AE273" s="37" t="str"/>
      <c r="AF273" s="37" t="str"/>
      <c r="AG273" s="37" t="str"/>
      <c r="AH273" s="37" t="str"/>
      <c r="AI273" s="37" t="str"/>
      <c r="AJ273" s="37" t="str"/>
      <c r="AK273" s="37" t="str"/>
      <c r="AL273" s="37" t="str"/>
      <c r="AM273" s="37" t="str"/>
      <c r="AN273" s="37" t="str"/>
      <c r="AO273" s="37" t="str"/>
      <c r="AP273" s="37" t="str"/>
      <c r="AQ273" s="37" t="str"/>
      <c r="AR273" s="37" t="str"/>
      <c r="AS273" s="37" t="str"/>
      <c r="AT273" s="37" t="str"/>
      <c r="AU273" s="37" t="str"/>
      <c r="AV273" s="37" t="str"/>
      <c r="AW273" s="37" t="str"/>
      <c r="AX273" s="37" t="str"/>
      <c r="AY273" s="37" t="str"/>
      <c r="AZ273" s="37" t="str"/>
      <c r="BA273" s="37" t="str"/>
      <c r="BB273" s="37" t="str"/>
      <c r="BC273" s="37" t="str"/>
      <c r="BD273" s="37" t="str"/>
      <c r="BE273" s="37" t="str"/>
      <c r="BF273" s="37" t="str"/>
      <c r="BG273" s="37" t="str"/>
      <c r="BH273" s="37" t="str"/>
      <c r="BI273" s="37" t="str"/>
      <c r="BJ273" s="37" t="str"/>
      <c r="BK273" s="37" t="str"/>
      <c r="BL273" s="37" t="str"/>
      <c r="BM273" s="37" t="str"/>
      <c r="BN273" s="37" t="str"/>
      <c r="BO273" s="37" t="str"/>
      <c r="BP273" s="37" t="str"/>
      <c r="BQ273" s="37" t="str"/>
      <c r="BR273" s="37" t="str"/>
      <c r="BS273" s="37" t="str"/>
      <c r="BT273" s="37" t="str"/>
      <c r="BU273" s="37" t="str"/>
      <c r="BV273" s="37" t="str"/>
      <c r="BW273" s="37" t="str"/>
      <c r="BX273" s="37" t="str"/>
      <c r="BY273" s="37" t="str"/>
      <c r="BZ273" s="37" t="str"/>
      <c r="CA273" s="37" t="str"/>
      <c r="CB273" s="37" t="str"/>
      <c r="CC273" s="37" t="str"/>
      <c r="CD273" s="37" t="str"/>
      <c r="CE273" s="37" t="str"/>
      <c r="CF273" s="37" t="str"/>
      <c r="CG273" s="37" t="str"/>
      <c r="CH273" s="37" t="str"/>
      <c r="CI273" s="37" t="str"/>
      <c r="CJ273" s="37" t="str"/>
      <c r="CK273" s="37" t="str"/>
      <c r="CL273" s="37" t="str"/>
      <c r="CM273" s="37" t="str"/>
      <c r="CN273" s="37" t="str"/>
      <c r="CO273" s="37" t="str"/>
      <c r="CP273" s="37" t="str"/>
      <c r="CQ273" s="37" t="str"/>
      <c r="CR273" s="37" t="str"/>
      <c r="CS273" s="37" t="str"/>
      <c r="CT273" s="37" t="str"/>
      <c r="CU273" s="37" t="str"/>
      <c r="CV273" s="37" t="str"/>
      <c r="CW273" s="37" t="str"/>
      <c r="CX273" s="37" t="str"/>
      <c r="CY273" s="37" t="str"/>
      <c r="CZ273" s="37" t="str"/>
      <c r="DA273" s="37" t="str"/>
      <c r="DB273" s="37" t="str"/>
      <c r="DC273" s="37" t="str"/>
      <c r="DD273" s="37" t="str"/>
      <c r="DE273" s="37" t="str"/>
      <c r="DF273" s="37" t="str"/>
      <c r="DG273" s="37" t="str"/>
      <c r="DH273" s="37" t="str"/>
      <c r="DI273" s="37" t="str"/>
      <c r="DJ273" s="37" t="str"/>
      <c r="DK273" s="37" t="str"/>
      <c r="DL273" s="37" t="str"/>
      <c r="DM273" s="37" t="str"/>
      <c r="DN273" s="37" t="str"/>
      <c r="DO273" s="37" t="str"/>
      <c r="DP273" s="37" t="str"/>
      <c r="DQ273" s="37" t="str"/>
      <c r="DR273" s="37" t="str"/>
      <c r="DS273" s="37" t="str"/>
      <c r="DT273" s="37" t="str"/>
      <c r="DU273" s="37" t="str"/>
      <c r="DV273" s="37" t="str"/>
      <c r="DW273" s="37" t="str"/>
      <c r="DX273" s="37" t="str"/>
      <c r="DY273" s="37" t="str"/>
      <c r="DZ273" s="37" t="str"/>
      <c r="EA273" s="37" t="str"/>
      <c r="EB273" s="37" t="str"/>
      <c r="EC273" s="37" t="str"/>
      <c r="ED273" s="37" t="str"/>
      <c r="EE273" s="37" t="str"/>
      <c r="EF273" s="37" t="str"/>
      <c r="EG273" s="37" t="str"/>
      <c r="EH273" s="37" t="str"/>
      <c r="EI273" s="37" t="str"/>
      <c r="EJ273" s="37" t="str"/>
      <c r="EK273" s="37" t="str"/>
      <c r="EL273" s="37" t="str"/>
      <c r="EM273" s="37" t="str"/>
    </row>
    <row r="274">
      <c r="B274" s="37" t="str"/>
      <c r="C274" s="37" t="str"/>
      <c r="D274" s="37" t="str"/>
      <c r="E274" s="37" t="str"/>
      <c r="F274" s="37" t="str"/>
      <c r="G274" s="37" t="str"/>
      <c r="H274" s="37" t="str"/>
      <c r="I274" s="37" t="str"/>
      <c r="J274" s="37" t="str"/>
      <c r="K274" s="37" t="str"/>
      <c r="L274" s="37" t="str"/>
      <c r="M274" s="37" t="str"/>
      <c r="N274" s="37" t="str"/>
      <c r="O274" s="37" t="str"/>
      <c r="P274" s="37" t="str"/>
      <c r="Q274" s="37" t="str"/>
      <c r="R274" s="37" t="str"/>
      <c r="S274" s="37" t="str"/>
      <c r="T274" s="37" t="str"/>
      <c r="U274" s="37" t="str"/>
      <c r="V274" s="37" t="str"/>
      <c r="W274" s="37" t="str"/>
      <c r="X274" s="37" t="str"/>
      <c r="Y274" s="37" t="str"/>
      <c r="Z274" s="37" t="str"/>
      <c r="AA274" s="37" t="str"/>
      <c r="AB274" s="37" t="str"/>
      <c r="AC274" s="37" t="str"/>
      <c r="AD274" s="37" t="str"/>
      <c r="AE274" s="37" t="str"/>
      <c r="AF274" s="37" t="str"/>
      <c r="AG274" s="37" t="str"/>
      <c r="AH274" s="37" t="str"/>
      <c r="AI274" s="37" t="str"/>
      <c r="AJ274" s="37" t="str"/>
      <c r="AK274" s="37" t="str"/>
      <c r="AL274" s="37" t="str"/>
      <c r="AM274" s="37" t="str"/>
      <c r="AN274" s="37" t="str"/>
      <c r="AO274" s="37" t="str"/>
      <c r="AP274" s="37" t="str"/>
      <c r="AQ274" s="37" t="str"/>
      <c r="AR274" s="37" t="str"/>
      <c r="AS274" s="37" t="str"/>
      <c r="AT274" s="37" t="str"/>
      <c r="AU274" s="37" t="str"/>
      <c r="AV274" s="37" t="str"/>
      <c r="AW274" s="37" t="str"/>
      <c r="AX274" s="37" t="str"/>
      <c r="AY274" s="37" t="str"/>
      <c r="AZ274" s="37" t="str"/>
      <c r="BA274" s="37" t="str"/>
      <c r="BB274" s="37" t="str"/>
      <c r="BC274" s="37" t="str"/>
      <c r="BD274" s="37" t="str"/>
      <c r="BE274" s="37" t="str"/>
      <c r="BF274" s="37" t="str"/>
      <c r="BG274" s="37" t="str"/>
      <c r="BH274" s="37" t="str"/>
      <c r="BI274" s="37" t="str"/>
      <c r="BJ274" s="37" t="str"/>
      <c r="BK274" s="37" t="str"/>
      <c r="BL274" s="37" t="str"/>
      <c r="BM274" s="37" t="str"/>
      <c r="BN274" s="37" t="str"/>
      <c r="BO274" s="37" t="str"/>
      <c r="BP274" s="37" t="str"/>
      <c r="BQ274" s="37" t="str"/>
      <c r="BR274" s="37" t="str"/>
      <c r="BS274" s="37" t="str"/>
      <c r="BT274" s="37" t="str"/>
      <c r="BU274" s="37" t="str"/>
      <c r="BV274" s="37" t="str"/>
      <c r="BW274" s="37" t="str"/>
      <c r="BX274" s="37" t="str"/>
      <c r="BY274" s="37" t="str"/>
      <c r="BZ274" s="37" t="str"/>
      <c r="CA274" s="37" t="str"/>
      <c r="CB274" s="37" t="str"/>
      <c r="CC274" s="37" t="str"/>
      <c r="CD274" s="37" t="str"/>
      <c r="CE274" s="37" t="str"/>
      <c r="CF274" s="37" t="str"/>
      <c r="CG274" s="37" t="str"/>
      <c r="CH274" s="37" t="str"/>
      <c r="CI274" s="37" t="str"/>
      <c r="CJ274" s="37" t="str"/>
      <c r="CK274" s="37" t="str"/>
      <c r="CL274" s="37" t="str"/>
      <c r="CM274" s="37" t="str"/>
      <c r="CN274" s="37" t="str"/>
      <c r="CO274" s="37" t="str"/>
      <c r="CP274" s="37" t="str"/>
      <c r="CQ274" s="37" t="str"/>
      <c r="CR274" s="37" t="str"/>
      <c r="CS274" s="37" t="str"/>
      <c r="CT274" s="37" t="str"/>
      <c r="CU274" s="37" t="str"/>
      <c r="CV274" s="37" t="str"/>
      <c r="CW274" s="37" t="str"/>
      <c r="CX274" s="37" t="str"/>
      <c r="CY274" s="37" t="str"/>
      <c r="CZ274" s="37" t="str"/>
      <c r="DA274" s="37" t="str"/>
      <c r="DB274" s="37" t="str"/>
      <c r="DC274" s="37" t="str"/>
      <c r="DD274" s="37" t="str"/>
      <c r="DE274" s="37" t="str"/>
      <c r="DF274" s="37" t="str"/>
      <c r="DG274" s="37" t="str"/>
      <c r="DH274" s="37" t="str"/>
      <c r="DI274" s="37" t="str"/>
      <c r="DJ274" s="37" t="str"/>
      <c r="DK274" s="37" t="str"/>
      <c r="DL274" s="37" t="str"/>
      <c r="DM274" s="37" t="str"/>
      <c r="DN274" s="37" t="str"/>
      <c r="DO274" s="37" t="str"/>
      <c r="DP274" s="37" t="str"/>
      <c r="DQ274" s="37" t="str"/>
      <c r="DR274" s="37" t="str"/>
      <c r="DS274" s="37" t="str"/>
      <c r="DT274" s="37" t="str"/>
      <c r="DU274" s="37" t="str"/>
      <c r="DV274" s="37" t="str"/>
      <c r="DW274" s="37" t="str"/>
      <c r="DX274" s="37" t="str"/>
      <c r="DY274" s="37" t="str"/>
      <c r="DZ274" s="37" t="str"/>
      <c r="EA274" s="37" t="str"/>
      <c r="EB274" s="37" t="str"/>
      <c r="EC274" s="37" t="str"/>
      <c r="ED274" s="37" t="str"/>
      <c r="EE274" s="37" t="str"/>
      <c r="EF274" s="37" t="str"/>
      <c r="EG274" s="37" t="str"/>
      <c r="EH274" s="37" t="str"/>
      <c r="EI274" s="37" t="str"/>
      <c r="EJ274" s="37" t="str"/>
      <c r="EK274" s="37" t="str"/>
      <c r="EL274" s="37" t="str"/>
      <c r="EM274" s="37" t="str"/>
    </row>
    <row r="275">
      <c r="B275" s="37" t="str"/>
      <c r="C275" s="37" t="str"/>
      <c r="D275" s="37" t="str"/>
      <c r="E275" s="37" t="str"/>
      <c r="F275" s="37" t="str"/>
      <c r="G275" s="37" t="str"/>
      <c r="H275" s="37" t="str"/>
      <c r="I275" s="37" t="str"/>
      <c r="J275" s="37" t="str"/>
      <c r="K275" s="37" t="str"/>
      <c r="L275" s="37" t="str"/>
      <c r="M275" s="37" t="str"/>
      <c r="N275" s="37" t="str"/>
      <c r="O275" s="37" t="str"/>
      <c r="P275" s="37" t="str"/>
      <c r="Q275" s="37" t="str"/>
      <c r="R275" s="37" t="str"/>
      <c r="S275" s="37" t="str"/>
      <c r="T275" s="37" t="str"/>
      <c r="U275" s="37" t="str"/>
      <c r="V275" s="37" t="str"/>
      <c r="W275" s="37" t="str"/>
      <c r="X275" s="37" t="str"/>
      <c r="Y275" s="37" t="str"/>
      <c r="Z275" s="37" t="str"/>
      <c r="AA275" s="37" t="str"/>
      <c r="AB275" s="37" t="str"/>
      <c r="AC275" s="37" t="str"/>
      <c r="AD275" s="37" t="str"/>
      <c r="AE275" s="37" t="str"/>
      <c r="AF275" s="37" t="str"/>
      <c r="AG275" s="37" t="str"/>
      <c r="AH275" s="37" t="str"/>
      <c r="AI275" s="37" t="str"/>
      <c r="AJ275" s="37" t="str"/>
      <c r="AK275" s="37" t="str"/>
      <c r="AL275" s="37" t="str"/>
      <c r="AM275" s="37" t="str"/>
      <c r="AN275" s="37" t="str"/>
      <c r="AO275" s="37" t="str"/>
      <c r="AP275" s="37" t="str"/>
      <c r="AQ275" s="37" t="str"/>
      <c r="AR275" s="37" t="str"/>
      <c r="AS275" s="37" t="str"/>
      <c r="AT275" s="37" t="str"/>
      <c r="AU275" s="37" t="str"/>
      <c r="AV275" s="37" t="str"/>
      <c r="AW275" s="37" t="str"/>
      <c r="AX275" s="37" t="str"/>
      <c r="AY275" s="37" t="str"/>
      <c r="AZ275" s="37" t="str"/>
      <c r="BA275" s="37" t="str"/>
      <c r="BB275" s="37" t="str"/>
      <c r="BC275" s="37" t="str"/>
      <c r="BD275" s="37" t="str"/>
      <c r="BE275" s="37" t="str"/>
      <c r="BF275" s="37" t="str"/>
      <c r="BG275" s="37" t="str"/>
      <c r="BH275" s="37" t="str"/>
      <c r="BI275" s="37" t="str"/>
      <c r="BJ275" s="37" t="str"/>
      <c r="BK275" s="37" t="str"/>
      <c r="BL275" s="37" t="str"/>
      <c r="BM275" s="37" t="str"/>
      <c r="BN275" s="37" t="str"/>
      <c r="BO275" s="37" t="str"/>
      <c r="BP275" s="37" t="str"/>
      <c r="BQ275" s="37" t="str"/>
      <c r="BR275" s="37" t="str"/>
      <c r="BS275" s="37" t="str"/>
      <c r="BT275" s="37" t="str"/>
      <c r="BU275" s="37" t="str"/>
      <c r="BV275" s="37" t="str"/>
      <c r="BW275" s="37" t="str"/>
      <c r="BX275" s="37" t="str"/>
      <c r="BY275" s="37" t="str"/>
      <c r="BZ275" s="37" t="str"/>
      <c r="CA275" s="37" t="str"/>
      <c r="CB275" s="37" t="str"/>
      <c r="CC275" s="37" t="str"/>
      <c r="CD275" s="37" t="str"/>
      <c r="CE275" s="37" t="str"/>
      <c r="CF275" s="37" t="str"/>
      <c r="CG275" s="37" t="str"/>
      <c r="CH275" s="37" t="str"/>
      <c r="CI275" s="37" t="str"/>
      <c r="CJ275" s="37" t="str"/>
      <c r="CK275" s="37" t="str"/>
      <c r="CL275" s="37" t="str"/>
      <c r="CM275" s="37" t="str"/>
      <c r="CN275" s="37" t="str"/>
      <c r="CO275" s="37" t="str"/>
      <c r="CP275" s="37" t="str"/>
      <c r="CQ275" s="37" t="str"/>
      <c r="CR275" s="37" t="str"/>
      <c r="CS275" s="37" t="str"/>
      <c r="CT275" s="37" t="str"/>
      <c r="CU275" s="37" t="str"/>
      <c r="CV275" s="37" t="str"/>
      <c r="CW275" s="37" t="str"/>
      <c r="CX275" s="37" t="str"/>
      <c r="CY275" s="37" t="str"/>
      <c r="CZ275" s="37" t="str"/>
      <c r="DA275" s="37" t="str"/>
      <c r="DB275" s="37" t="str"/>
      <c r="DC275" s="37" t="str"/>
      <c r="DD275" s="37" t="str"/>
      <c r="DE275" s="37" t="str"/>
      <c r="DF275" s="37" t="str"/>
      <c r="DG275" s="37" t="str"/>
      <c r="DH275" s="37" t="str"/>
      <c r="DI275" s="37" t="str"/>
      <c r="DJ275" s="37" t="str"/>
      <c r="DK275" s="37" t="str"/>
      <c r="DL275" s="37" t="str"/>
      <c r="DM275" s="37" t="str"/>
      <c r="DN275" s="37" t="str"/>
      <c r="DO275" s="37" t="str"/>
      <c r="DP275" s="37" t="str"/>
      <c r="DQ275" s="37" t="str"/>
      <c r="DR275" s="37" t="str"/>
      <c r="DS275" s="37" t="str"/>
      <c r="DT275" s="37" t="str"/>
      <c r="DU275" s="37" t="str"/>
      <c r="DV275" s="37" t="str"/>
      <c r="DW275" s="37" t="str"/>
      <c r="DX275" s="37" t="str"/>
      <c r="DY275" s="37" t="str"/>
      <c r="DZ275" s="37" t="str"/>
      <c r="EA275" s="37" t="str"/>
      <c r="EB275" s="37" t="str"/>
      <c r="EC275" s="37" t="str"/>
      <c r="ED275" s="37" t="str"/>
      <c r="EE275" s="37" t="str"/>
      <c r="EF275" s="37" t="str"/>
      <c r="EG275" s="37" t="str"/>
      <c r="EH275" s="37" t="str"/>
      <c r="EI275" s="37" t="str"/>
      <c r="EJ275" s="37" t="str"/>
      <c r="EK275" s="37" t="str"/>
      <c r="EL275" s="37" t="str"/>
      <c r="EM275" s="37" t="str"/>
    </row>
    <row r="276">
      <c r="B276" s="37" t="str"/>
      <c r="C276" s="37" t="str"/>
      <c r="D276" s="37" t="str"/>
      <c r="E276" s="37" t="str"/>
      <c r="F276" s="37" t="str"/>
      <c r="G276" s="37" t="str"/>
      <c r="H276" s="37" t="str"/>
      <c r="I276" s="37" t="str"/>
      <c r="J276" s="37" t="str"/>
      <c r="K276" s="37" t="str"/>
      <c r="L276" s="37" t="str"/>
      <c r="M276" s="37" t="str"/>
      <c r="N276" s="37" t="str"/>
      <c r="O276" s="37" t="str"/>
      <c r="P276" s="37" t="str"/>
      <c r="Q276" s="37" t="str"/>
      <c r="R276" s="37" t="str"/>
      <c r="S276" s="37" t="str"/>
      <c r="T276" s="37" t="str"/>
      <c r="U276" s="37" t="str"/>
      <c r="V276" s="37" t="str"/>
      <c r="W276" s="37" t="str"/>
      <c r="X276" s="37" t="str"/>
      <c r="Y276" s="37" t="str"/>
      <c r="Z276" s="37" t="str"/>
      <c r="AA276" s="37" t="str"/>
      <c r="AB276" s="37" t="str"/>
      <c r="AC276" s="37" t="str"/>
      <c r="AD276" s="37" t="str"/>
      <c r="AE276" s="37" t="str"/>
      <c r="AF276" s="37" t="str"/>
      <c r="AG276" s="37" t="str"/>
      <c r="AH276" s="37" t="str"/>
      <c r="AI276" s="37" t="str"/>
      <c r="AJ276" s="37" t="str"/>
      <c r="AK276" s="37" t="str"/>
      <c r="AL276" s="37" t="str"/>
      <c r="AM276" s="37" t="str"/>
      <c r="AN276" s="37" t="str"/>
      <c r="AO276" s="37" t="str"/>
      <c r="AP276" s="37" t="str"/>
      <c r="AQ276" s="37" t="str"/>
      <c r="AR276" s="37" t="str"/>
      <c r="AS276" s="37" t="str"/>
      <c r="AT276" s="37" t="str"/>
      <c r="AU276" s="37" t="str"/>
      <c r="AV276" s="37" t="str"/>
      <c r="AW276" s="37" t="str"/>
      <c r="AX276" s="37" t="str"/>
      <c r="AY276" s="37" t="str"/>
      <c r="AZ276" s="37" t="str"/>
      <c r="BA276" s="37" t="str"/>
      <c r="BB276" s="37" t="str"/>
      <c r="BC276" s="37" t="str"/>
      <c r="BD276" s="37" t="str"/>
      <c r="BE276" s="37" t="str"/>
      <c r="BF276" s="37" t="str"/>
      <c r="BG276" s="37" t="str"/>
      <c r="BH276" s="37" t="str"/>
      <c r="BI276" s="37" t="str"/>
      <c r="BJ276" s="37" t="str"/>
      <c r="BK276" s="37" t="str"/>
      <c r="BL276" s="37" t="str"/>
      <c r="BM276" s="37" t="str"/>
      <c r="BN276" s="37" t="str"/>
      <c r="BO276" s="37" t="str"/>
      <c r="BP276" s="37" t="str"/>
      <c r="BQ276" s="37" t="str"/>
      <c r="BR276" s="37" t="str"/>
      <c r="BS276" s="37" t="str"/>
      <c r="BT276" s="37" t="str"/>
      <c r="BU276" s="37" t="str"/>
      <c r="BV276" s="37" t="str"/>
      <c r="BW276" s="37" t="str"/>
      <c r="BX276" s="37" t="str"/>
      <c r="BY276" s="37" t="str"/>
      <c r="BZ276" s="37" t="str"/>
      <c r="CA276" s="37" t="str"/>
      <c r="CB276" s="37" t="str"/>
      <c r="CC276" s="37" t="str"/>
      <c r="CD276" s="37" t="str"/>
      <c r="CE276" s="37" t="str"/>
      <c r="CF276" s="37" t="str"/>
      <c r="CG276" s="37" t="str"/>
      <c r="CH276" s="37" t="str"/>
      <c r="CI276" s="37" t="str"/>
      <c r="CJ276" s="37" t="str"/>
      <c r="CK276" s="37" t="str"/>
      <c r="CL276" s="37" t="str"/>
      <c r="CM276" s="37" t="str"/>
      <c r="CN276" s="37" t="str"/>
      <c r="CO276" s="37" t="str"/>
      <c r="CP276" s="37" t="str"/>
      <c r="CQ276" s="37" t="str"/>
      <c r="CR276" s="37" t="str"/>
      <c r="CS276" s="37" t="str"/>
      <c r="CT276" s="37" t="str"/>
      <c r="CU276" s="37" t="str"/>
      <c r="CV276" s="37" t="str"/>
      <c r="CW276" s="37" t="str"/>
      <c r="CX276" s="37" t="str"/>
      <c r="CY276" s="37" t="str"/>
      <c r="CZ276" s="37" t="str"/>
      <c r="DA276" s="37" t="str"/>
      <c r="DB276" s="37" t="str"/>
      <c r="DC276" s="37" t="str"/>
      <c r="DD276" s="37" t="str"/>
      <c r="DE276" s="37" t="str"/>
      <c r="DF276" s="37" t="str"/>
      <c r="DG276" s="37" t="str"/>
      <c r="DH276" s="37" t="str"/>
      <c r="DI276" s="37" t="str"/>
      <c r="DJ276" s="37" t="str"/>
      <c r="DK276" s="37" t="str"/>
      <c r="DL276" s="37" t="str"/>
      <c r="DM276" s="37" t="str"/>
      <c r="DN276" s="37" t="str"/>
      <c r="DO276" s="37" t="str"/>
      <c r="DP276" s="37" t="str"/>
      <c r="DQ276" s="37" t="str"/>
      <c r="DR276" s="37" t="str"/>
      <c r="DS276" s="37" t="str"/>
      <c r="DT276" s="37" t="str"/>
      <c r="DU276" s="37" t="str"/>
      <c r="DV276" s="37" t="str"/>
      <c r="DW276" s="37" t="str"/>
      <c r="DX276" s="37" t="str"/>
      <c r="DY276" s="37" t="str"/>
      <c r="DZ276" s="37" t="str"/>
      <c r="EA276" s="37" t="str"/>
      <c r="EB276" s="37" t="str"/>
      <c r="EC276" s="37" t="str"/>
      <c r="ED276" s="37" t="str"/>
      <c r="EE276" s="37" t="str"/>
      <c r="EF276" s="37" t="str"/>
      <c r="EG276" s="37" t="str"/>
      <c r="EH276" s="37" t="str"/>
      <c r="EI276" s="37" t="str"/>
      <c r="EJ276" s="37" t="str"/>
      <c r="EK276" s="37" t="str"/>
      <c r="EL276" s="37" t="str"/>
      <c r="EM276" s="37" t="str"/>
    </row>
    <row r="277">
      <c r="B277" s="37" t="str"/>
      <c r="C277" s="37" t="str"/>
      <c r="D277" s="37" t="str"/>
      <c r="E277" s="37" t="str"/>
      <c r="F277" s="37" t="str"/>
      <c r="G277" s="37" t="str"/>
      <c r="H277" s="37" t="str"/>
      <c r="I277" s="37" t="str"/>
      <c r="J277" s="37" t="str"/>
      <c r="K277" s="37" t="str"/>
      <c r="L277" s="37" t="str"/>
      <c r="M277" s="37" t="str"/>
      <c r="N277" s="37" t="str"/>
      <c r="O277" s="37" t="str"/>
      <c r="P277" s="37" t="str"/>
      <c r="Q277" s="37" t="str"/>
      <c r="R277" s="37" t="str"/>
      <c r="S277" s="37" t="str"/>
      <c r="T277" s="37" t="str"/>
      <c r="U277" s="37" t="str"/>
      <c r="V277" s="37" t="str"/>
      <c r="W277" s="37" t="str"/>
      <c r="X277" s="37" t="str"/>
      <c r="Y277" s="37" t="str"/>
      <c r="Z277" s="37" t="str"/>
      <c r="AA277" s="37" t="str"/>
      <c r="AB277" s="37" t="str"/>
      <c r="AC277" s="37" t="str"/>
      <c r="AD277" s="37" t="str"/>
      <c r="AE277" s="37" t="str"/>
      <c r="AF277" s="37" t="str"/>
      <c r="AG277" s="37" t="str"/>
      <c r="AH277" s="37" t="str"/>
      <c r="AI277" s="37" t="str"/>
      <c r="AJ277" s="37" t="str"/>
      <c r="AK277" s="37" t="str"/>
      <c r="AL277" s="37" t="str"/>
      <c r="AM277" s="37" t="str"/>
      <c r="AN277" s="37" t="str"/>
      <c r="AO277" s="37" t="str"/>
      <c r="AP277" s="37" t="str"/>
      <c r="AQ277" s="37" t="str"/>
      <c r="AR277" s="37" t="str"/>
      <c r="AS277" s="37" t="str"/>
      <c r="AT277" s="37" t="str"/>
      <c r="AU277" s="37" t="str"/>
      <c r="AV277" s="37" t="str"/>
      <c r="AW277" s="37" t="str"/>
      <c r="AX277" s="37" t="str"/>
      <c r="AY277" s="37" t="str"/>
      <c r="AZ277" s="37" t="str"/>
      <c r="BA277" s="37" t="str"/>
      <c r="BB277" s="37" t="str"/>
      <c r="BC277" s="37" t="str"/>
      <c r="BD277" s="37" t="str"/>
      <c r="BE277" s="37" t="str"/>
      <c r="BF277" s="37" t="str"/>
      <c r="BG277" s="37" t="str"/>
      <c r="BH277" s="37" t="str"/>
      <c r="BI277" s="37" t="str"/>
      <c r="BJ277" s="37" t="str"/>
      <c r="BK277" s="37" t="str"/>
      <c r="BL277" s="37" t="str"/>
      <c r="BM277" s="37" t="str"/>
      <c r="BN277" s="37" t="str"/>
      <c r="BO277" s="37" t="str"/>
      <c r="BP277" s="37" t="str"/>
      <c r="BQ277" s="37" t="str"/>
      <c r="BR277" s="37" t="str"/>
      <c r="BS277" s="37" t="str"/>
      <c r="BT277" s="37" t="str"/>
      <c r="BU277" s="37" t="str"/>
      <c r="BV277" s="37" t="str"/>
      <c r="BW277" s="37" t="str"/>
      <c r="BX277" s="37" t="str"/>
      <c r="BY277" s="37" t="str"/>
      <c r="BZ277" s="37" t="str"/>
      <c r="CA277" s="37" t="str"/>
      <c r="CB277" s="37" t="str"/>
      <c r="CC277" s="37" t="str"/>
      <c r="CD277" s="37" t="str"/>
      <c r="CE277" s="37" t="str"/>
      <c r="CF277" s="37" t="str"/>
      <c r="CG277" s="37" t="str"/>
      <c r="CH277" s="37" t="str"/>
      <c r="CI277" s="37" t="str"/>
      <c r="CJ277" s="37" t="str"/>
      <c r="CK277" s="37" t="str"/>
      <c r="CL277" s="37" t="str"/>
      <c r="CM277" s="37" t="str"/>
      <c r="CN277" s="37" t="str"/>
      <c r="CO277" s="37" t="str"/>
      <c r="CP277" s="37" t="str"/>
      <c r="CQ277" s="37" t="str"/>
      <c r="CR277" s="37" t="str"/>
      <c r="CS277" s="37" t="str"/>
      <c r="CT277" s="37" t="str"/>
      <c r="CU277" s="37" t="str"/>
      <c r="CV277" s="37" t="str"/>
      <c r="CW277" s="37" t="str"/>
      <c r="CX277" s="37" t="str"/>
      <c r="CY277" s="37" t="str"/>
      <c r="CZ277" s="37" t="str"/>
      <c r="DA277" s="37" t="str"/>
      <c r="DB277" s="37" t="str"/>
      <c r="DC277" s="37" t="str"/>
      <c r="DD277" s="37" t="str"/>
      <c r="DE277" s="37" t="str"/>
      <c r="DF277" s="37" t="str"/>
      <c r="DG277" s="37" t="str"/>
      <c r="DH277" s="37" t="str"/>
      <c r="DI277" s="37" t="str"/>
      <c r="DJ277" s="37" t="str"/>
      <c r="DK277" s="37" t="str"/>
      <c r="DL277" s="37" t="str"/>
      <c r="DM277" s="37" t="str"/>
      <c r="DN277" s="37" t="str"/>
      <c r="DO277" s="37" t="str"/>
      <c r="DP277" s="37" t="str"/>
      <c r="DQ277" s="37" t="str"/>
      <c r="DR277" s="37" t="str"/>
      <c r="DS277" s="37" t="str"/>
      <c r="DT277" s="37" t="str"/>
      <c r="DU277" s="37" t="str"/>
      <c r="DV277" s="37" t="str"/>
      <c r="DW277" s="37" t="str"/>
      <c r="DX277" s="37" t="str"/>
      <c r="DY277" s="37" t="str"/>
      <c r="DZ277" s="37" t="str"/>
      <c r="EA277" s="37" t="str"/>
      <c r="EB277" s="37" t="str"/>
      <c r="EC277" s="37" t="str"/>
      <c r="ED277" s="37" t="str"/>
      <c r="EE277" s="37" t="str"/>
      <c r="EF277" s="37" t="str"/>
      <c r="EG277" s="37" t="str"/>
      <c r="EH277" s="37" t="str"/>
      <c r="EI277" s="37" t="str"/>
      <c r="EJ277" s="37" t="str"/>
      <c r="EK277" s="37" t="str"/>
      <c r="EL277" s="37" t="str"/>
      <c r="EM277" s="37" t="str"/>
    </row>
    <row r="278">
      <c r="B278" s="37" t="str"/>
      <c r="C278" s="37" t="str"/>
      <c r="D278" s="37" t="str"/>
      <c r="E278" s="37" t="str"/>
      <c r="F278" s="37" t="str"/>
      <c r="G278" s="37" t="str"/>
      <c r="H278" s="37" t="str"/>
      <c r="I278" s="37" t="str"/>
      <c r="J278" s="37" t="str"/>
      <c r="K278" s="37" t="str"/>
      <c r="L278" s="37" t="str"/>
      <c r="M278" s="37" t="str"/>
      <c r="N278" s="37" t="str"/>
      <c r="O278" s="37" t="str"/>
      <c r="P278" s="37" t="str"/>
      <c r="Q278" s="37" t="str"/>
      <c r="R278" s="37" t="str"/>
      <c r="S278" s="37" t="str"/>
      <c r="T278" s="37" t="str"/>
      <c r="U278" s="37" t="str"/>
      <c r="V278" s="37" t="str"/>
      <c r="W278" s="37" t="str"/>
      <c r="X278" s="37" t="str"/>
      <c r="Y278" s="37" t="str"/>
      <c r="Z278" s="37" t="str"/>
      <c r="AA278" s="37" t="str"/>
      <c r="AB278" s="37" t="str"/>
      <c r="AC278" s="37" t="str"/>
      <c r="AD278" s="37" t="str"/>
      <c r="AE278" s="37" t="str"/>
      <c r="AF278" s="37" t="str"/>
      <c r="AG278" s="37" t="str"/>
      <c r="AH278" s="37" t="str"/>
      <c r="AI278" s="37" t="str"/>
      <c r="AJ278" s="37" t="str"/>
      <c r="AK278" s="37" t="str"/>
      <c r="AL278" s="37" t="str"/>
      <c r="AM278" s="37" t="str"/>
      <c r="AN278" s="37" t="str"/>
      <c r="AO278" s="37" t="str"/>
      <c r="AP278" s="37" t="str"/>
      <c r="AQ278" s="37" t="str"/>
      <c r="AR278" s="37" t="str"/>
      <c r="AS278" s="37" t="str"/>
      <c r="AT278" s="37" t="str"/>
      <c r="AU278" s="37" t="str"/>
      <c r="AV278" s="37" t="str"/>
      <c r="AW278" s="37" t="str"/>
      <c r="AX278" s="37" t="str"/>
      <c r="AY278" s="37" t="str"/>
      <c r="AZ278" s="37" t="str"/>
      <c r="BA278" s="37" t="str"/>
      <c r="BB278" s="37" t="str"/>
      <c r="BC278" s="37" t="str"/>
      <c r="BD278" s="37" t="str"/>
      <c r="BE278" s="37" t="str"/>
      <c r="BF278" s="37" t="str"/>
      <c r="BG278" s="37" t="str"/>
      <c r="BH278" s="37" t="str"/>
      <c r="BI278" s="37" t="str"/>
      <c r="BJ278" s="37" t="str"/>
      <c r="BK278" s="37" t="str"/>
      <c r="BL278" s="37" t="str"/>
      <c r="BM278" s="37" t="str"/>
      <c r="BN278" s="37" t="str"/>
      <c r="BO278" s="37" t="str"/>
      <c r="BP278" s="37" t="str"/>
      <c r="BQ278" s="37" t="str"/>
      <c r="BR278" s="37" t="str"/>
      <c r="BS278" s="37" t="str"/>
      <c r="BT278" s="37" t="str"/>
      <c r="BU278" s="37" t="str"/>
      <c r="BV278" s="37" t="str"/>
      <c r="BW278" s="37" t="str"/>
      <c r="BX278" s="37" t="str"/>
      <c r="BY278" s="37" t="str"/>
      <c r="BZ278" s="37" t="str"/>
      <c r="CA278" s="37" t="str"/>
      <c r="CB278" s="37" t="str"/>
      <c r="CC278" s="37" t="str"/>
      <c r="CD278" s="37" t="str"/>
      <c r="CE278" s="37" t="str"/>
      <c r="CF278" s="37" t="str"/>
      <c r="CG278" s="37" t="str"/>
      <c r="CH278" s="37" t="str"/>
      <c r="CI278" s="37" t="str"/>
      <c r="CJ278" s="37" t="str"/>
      <c r="CK278" s="37" t="str"/>
      <c r="CL278" s="37" t="str"/>
      <c r="CM278" s="37" t="str"/>
      <c r="CN278" s="37" t="str"/>
      <c r="CO278" s="37" t="str"/>
      <c r="CP278" s="37" t="str"/>
      <c r="CQ278" s="37" t="str"/>
      <c r="CR278" s="37" t="str"/>
      <c r="CS278" s="37" t="str"/>
      <c r="CT278" s="37" t="str"/>
      <c r="CU278" s="37" t="str"/>
      <c r="CV278" s="37" t="str"/>
      <c r="CW278" s="37" t="str"/>
      <c r="CX278" s="37" t="str"/>
      <c r="CY278" s="37" t="str"/>
      <c r="CZ278" s="37" t="str"/>
      <c r="DA278" s="37" t="str"/>
      <c r="DB278" s="37" t="str"/>
      <c r="DC278" s="37" t="str"/>
      <c r="DD278" s="37" t="str"/>
      <c r="DE278" s="37" t="str"/>
      <c r="DF278" s="37" t="str"/>
      <c r="DG278" s="37" t="str"/>
      <c r="DH278" s="37" t="str"/>
      <c r="DI278" s="37" t="str"/>
      <c r="DJ278" s="37" t="str"/>
      <c r="DK278" s="37" t="str"/>
      <c r="DL278" s="37" t="str"/>
      <c r="DM278" s="37" t="str"/>
      <c r="DN278" s="37" t="str"/>
      <c r="DO278" s="37" t="str"/>
      <c r="DP278" s="37" t="str"/>
      <c r="DQ278" s="37" t="str"/>
      <c r="DR278" s="37" t="str"/>
      <c r="DS278" s="37" t="str"/>
      <c r="DT278" s="37" t="str"/>
      <c r="DU278" s="37" t="str"/>
      <c r="DV278" s="37" t="str"/>
      <c r="DW278" s="37" t="str"/>
      <c r="DX278" s="37" t="str"/>
      <c r="DY278" s="37" t="str"/>
      <c r="DZ278" s="37" t="str"/>
      <c r="EA278" s="37" t="str"/>
      <c r="EB278" s="37" t="str"/>
      <c r="EC278" s="37" t="str"/>
      <c r="ED278" s="37" t="str"/>
      <c r="EE278" s="37" t="str"/>
      <c r="EF278" s="37" t="str"/>
      <c r="EG278" s="37" t="str"/>
      <c r="EH278" s="37" t="str"/>
      <c r="EI278" s="37" t="str"/>
      <c r="EJ278" s="37" t="str"/>
      <c r="EK278" s="37" t="str"/>
      <c r="EL278" s="37" t="str"/>
      <c r="EM278" s="37" t="str"/>
    </row>
    <row r="279">
      <c r="B279" s="37" t="str"/>
      <c r="C279" s="37" t="str"/>
      <c r="D279" s="37" t="str"/>
      <c r="E279" s="37" t="str"/>
      <c r="F279" s="37" t="str"/>
      <c r="G279" s="37" t="str"/>
      <c r="H279" s="37" t="str"/>
      <c r="I279" s="37" t="str"/>
      <c r="J279" s="37" t="str"/>
      <c r="K279" s="37" t="str"/>
      <c r="L279" s="37" t="str"/>
      <c r="M279" s="37" t="str"/>
      <c r="N279" s="37" t="str"/>
      <c r="O279" s="37" t="str"/>
      <c r="P279" s="37" t="str"/>
      <c r="Q279" s="37" t="str"/>
      <c r="R279" s="37" t="str"/>
      <c r="S279" s="37" t="str"/>
      <c r="T279" s="37" t="str"/>
      <c r="U279" s="37" t="str"/>
      <c r="V279" s="37" t="str"/>
      <c r="W279" s="37" t="str"/>
      <c r="X279" s="37" t="str"/>
      <c r="Y279" s="37" t="str"/>
      <c r="Z279" s="37" t="str"/>
      <c r="AA279" s="37" t="str"/>
      <c r="AB279" s="37" t="str"/>
      <c r="AC279" s="37" t="str"/>
      <c r="AD279" s="37" t="str"/>
      <c r="AE279" s="37" t="str"/>
      <c r="AF279" s="37" t="str"/>
      <c r="AG279" s="37" t="str"/>
      <c r="AH279" s="37" t="str"/>
      <c r="AI279" s="37" t="str"/>
      <c r="AJ279" s="37" t="str"/>
      <c r="AK279" s="37" t="str"/>
      <c r="AL279" s="37" t="str"/>
      <c r="AM279" s="37" t="str"/>
      <c r="AN279" s="37" t="str"/>
      <c r="AO279" s="37" t="str"/>
      <c r="AP279" s="37" t="str"/>
      <c r="AQ279" s="37" t="str"/>
      <c r="AR279" s="37" t="str"/>
      <c r="AS279" s="37" t="str"/>
      <c r="AT279" s="37" t="str"/>
      <c r="AU279" s="37" t="str"/>
      <c r="AV279" s="37" t="str"/>
      <c r="AW279" s="37" t="str"/>
      <c r="AX279" s="37" t="str"/>
      <c r="AY279" s="37" t="str"/>
      <c r="AZ279" s="37" t="str"/>
      <c r="BA279" s="37" t="str"/>
      <c r="BB279" s="37" t="str"/>
      <c r="BC279" s="37" t="str"/>
      <c r="BD279" s="37" t="str"/>
      <c r="BE279" s="37" t="str"/>
      <c r="BF279" s="37" t="str"/>
      <c r="BG279" s="37" t="str"/>
      <c r="BH279" s="37" t="str"/>
      <c r="BI279" s="37" t="str"/>
      <c r="BJ279" s="37" t="str"/>
      <c r="BK279" s="37" t="str"/>
      <c r="BL279" s="37" t="str"/>
      <c r="BM279" s="37" t="str"/>
      <c r="BN279" s="37" t="str"/>
      <c r="BO279" s="37" t="str"/>
      <c r="BP279" s="37" t="str"/>
      <c r="BQ279" s="37" t="str"/>
      <c r="BR279" s="37" t="str"/>
      <c r="BS279" s="37" t="str"/>
      <c r="BT279" s="37" t="str"/>
      <c r="BU279" s="37" t="str"/>
      <c r="BV279" s="37" t="str"/>
      <c r="BW279" s="37" t="str"/>
      <c r="BX279" s="37" t="str"/>
      <c r="BY279" s="37" t="str"/>
      <c r="BZ279" s="37" t="str"/>
      <c r="CA279" s="37" t="str"/>
      <c r="CB279" s="37" t="str"/>
      <c r="CC279" s="37" t="str"/>
      <c r="CD279" s="37" t="str"/>
      <c r="CE279" s="37" t="str"/>
      <c r="CF279" s="37" t="str"/>
      <c r="CG279" s="37" t="str"/>
      <c r="CH279" s="37" t="str"/>
      <c r="CI279" s="37" t="str"/>
      <c r="CJ279" s="37" t="str"/>
      <c r="CK279" s="37" t="str"/>
      <c r="CL279" s="37" t="str"/>
      <c r="CM279" s="37" t="str"/>
      <c r="CN279" s="37" t="str"/>
      <c r="CO279" s="37" t="str"/>
      <c r="CP279" s="37" t="str"/>
      <c r="CQ279" s="37" t="str"/>
      <c r="CR279" s="37" t="str"/>
      <c r="CS279" s="37" t="str"/>
      <c r="CT279" s="37" t="str"/>
      <c r="CU279" s="37" t="str"/>
      <c r="CV279" s="37" t="str"/>
      <c r="CW279" s="37" t="str"/>
      <c r="CX279" s="37" t="str"/>
      <c r="CY279" s="37" t="str"/>
      <c r="CZ279" s="37" t="str"/>
      <c r="DA279" s="37" t="str"/>
      <c r="DB279" s="37" t="str"/>
      <c r="DC279" s="37" t="str"/>
      <c r="DD279" s="37" t="str"/>
      <c r="DE279" s="37" t="str"/>
      <c r="DF279" s="37" t="str"/>
      <c r="DG279" s="37" t="str"/>
      <c r="DH279" s="37" t="str"/>
      <c r="DI279" s="37" t="str"/>
      <c r="DJ279" s="37" t="str"/>
      <c r="DK279" s="37" t="str"/>
      <c r="DL279" s="37" t="str"/>
      <c r="DM279" s="37" t="str"/>
      <c r="DN279" s="37" t="str"/>
      <c r="DO279" s="37" t="str"/>
      <c r="DP279" s="37" t="str"/>
      <c r="DQ279" s="37" t="str"/>
      <c r="DR279" s="37" t="str"/>
      <c r="DS279" s="37" t="str"/>
      <c r="DT279" s="37" t="str"/>
      <c r="DU279" s="37" t="str"/>
      <c r="DV279" s="37" t="str"/>
      <c r="DW279" s="37" t="str"/>
      <c r="DX279" s="37" t="str"/>
      <c r="DY279" s="37" t="str"/>
      <c r="DZ279" s="37" t="str"/>
      <c r="EA279" s="37" t="str"/>
      <c r="EB279" s="37" t="str"/>
      <c r="EC279" s="37" t="str"/>
      <c r="ED279" s="37" t="str"/>
      <c r="EE279" s="37" t="str"/>
      <c r="EF279" s="37" t="str"/>
      <c r="EG279" s="37" t="str"/>
      <c r="EH279" s="37" t="str"/>
      <c r="EI279" s="37" t="str"/>
      <c r="EJ279" s="37" t="str"/>
      <c r="EK279" s="37" t="str"/>
      <c r="EL279" s="37" t="str"/>
      <c r="EM279" s="37" t="str"/>
    </row>
    <row r="280">
      <c r="B280" s="37" t="str"/>
      <c r="C280" s="37" t="str"/>
      <c r="D280" s="37" t="str"/>
      <c r="E280" s="37" t="str"/>
      <c r="F280" s="37" t="str"/>
      <c r="G280" s="37" t="str"/>
      <c r="H280" s="37" t="str"/>
      <c r="I280" s="37" t="str"/>
      <c r="J280" s="37" t="str"/>
      <c r="K280" s="37" t="str"/>
      <c r="L280" s="37" t="str"/>
      <c r="M280" s="37" t="str"/>
      <c r="N280" s="37" t="str"/>
      <c r="O280" s="37" t="str"/>
      <c r="P280" s="37" t="str"/>
      <c r="Q280" s="37" t="str"/>
      <c r="R280" s="37" t="str"/>
      <c r="S280" s="37" t="str"/>
      <c r="T280" s="37" t="str"/>
      <c r="U280" s="37" t="str"/>
      <c r="V280" s="37" t="str"/>
      <c r="W280" s="37" t="str"/>
      <c r="X280" s="37" t="str"/>
      <c r="Y280" s="37" t="str"/>
      <c r="Z280" s="37" t="str"/>
      <c r="AA280" s="37" t="str"/>
      <c r="AB280" s="37" t="str"/>
      <c r="AC280" s="37" t="str"/>
      <c r="AD280" s="37" t="str"/>
      <c r="AE280" s="37" t="str"/>
      <c r="AF280" s="37" t="str"/>
      <c r="AG280" s="37" t="str"/>
      <c r="AH280" s="37" t="str"/>
      <c r="AI280" s="37" t="str"/>
      <c r="AJ280" s="37" t="str"/>
      <c r="AK280" s="37" t="str"/>
      <c r="AL280" s="37" t="str"/>
      <c r="AM280" s="37" t="str"/>
      <c r="AN280" s="37" t="str"/>
      <c r="AO280" s="37" t="str"/>
      <c r="AP280" s="37" t="str"/>
      <c r="AQ280" s="37" t="str"/>
      <c r="AR280" s="37" t="str"/>
      <c r="AS280" s="37" t="str"/>
      <c r="AT280" s="37" t="str"/>
      <c r="AU280" s="37" t="str"/>
      <c r="AV280" s="37" t="str"/>
      <c r="AW280" s="37" t="str"/>
      <c r="AX280" s="37" t="str"/>
      <c r="AY280" s="37" t="str"/>
      <c r="AZ280" s="37" t="str"/>
      <c r="BA280" s="37" t="str"/>
      <c r="BB280" s="37" t="str"/>
      <c r="BC280" s="37" t="str"/>
      <c r="BD280" s="37" t="str"/>
      <c r="BE280" s="37" t="str"/>
      <c r="BF280" s="37" t="str"/>
      <c r="BG280" s="37" t="str"/>
      <c r="BH280" s="37" t="str"/>
      <c r="BI280" s="37" t="str"/>
      <c r="BJ280" s="37" t="str"/>
      <c r="BK280" s="37" t="str"/>
      <c r="BL280" s="37" t="str"/>
      <c r="BM280" s="37" t="str"/>
      <c r="BN280" s="37" t="str"/>
      <c r="BO280" s="37" t="str"/>
      <c r="BP280" s="37" t="str"/>
      <c r="BQ280" s="37" t="str"/>
      <c r="BR280" s="37" t="str"/>
      <c r="BS280" s="37" t="str"/>
      <c r="BT280" s="37" t="str"/>
      <c r="BU280" s="37" t="str"/>
      <c r="BV280" s="37" t="str"/>
      <c r="BW280" s="37" t="str"/>
      <c r="BX280" s="37" t="str"/>
      <c r="BY280" s="37" t="str"/>
      <c r="BZ280" s="37" t="str"/>
      <c r="CA280" s="37" t="str"/>
      <c r="CB280" s="37" t="str"/>
      <c r="CC280" s="37" t="str"/>
      <c r="CD280" s="37" t="str"/>
      <c r="CE280" s="37" t="str"/>
      <c r="CF280" s="37" t="str"/>
      <c r="CG280" s="37" t="str"/>
      <c r="CH280" s="37" t="str"/>
      <c r="CI280" s="37" t="str"/>
      <c r="CJ280" s="37" t="str"/>
      <c r="CK280" s="37" t="str"/>
      <c r="CL280" s="37" t="str"/>
      <c r="CM280" s="37" t="str"/>
      <c r="CN280" s="37" t="str"/>
      <c r="CO280" s="37" t="str"/>
      <c r="CP280" s="37" t="str"/>
      <c r="CQ280" s="37" t="str"/>
      <c r="CR280" s="37" t="str"/>
      <c r="CS280" s="37" t="str"/>
      <c r="CT280" s="37" t="str"/>
      <c r="CU280" s="37" t="str"/>
      <c r="CV280" s="37" t="str"/>
      <c r="CW280" s="37" t="str"/>
      <c r="CX280" s="37" t="str"/>
      <c r="CY280" s="37" t="str"/>
      <c r="CZ280" s="37" t="str"/>
      <c r="DA280" s="37" t="str"/>
      <c r="DB280" s="37" t="str"/>
      <c r="DC280" s="37" t="str"/>
      <c r="DD280" s="37" t="str"/>
      <c r="DE280" s="37" t="str"/>
      <c r="DF280" s="37" t="str"/>
      <c r="DG280" s="37" t="str"/>
      <c r="DH280" s="37" t="str"/>
      <c r="DI280" s="37" t="str"/>
      <c r="DJ280" s="37" t="str"/>
      <c r="DK280" s="37" t="str"/>
      <c r="DL280" s="37" t="str"/>
      <c r="DM280" s="37" t="str"/>
      <c r="DN280" s="37" t="str"/>
      <c r="DO280" s="37" t="str"/>
      <c r="DP280" s="37" t="str"/>
      <c r="DQ280" s="37" t="str"/>
      <c r="DR280" s="37" t="str"/>
      <c r="DS280" s="37" t="str"/>
      <c r="DT280" s="37" t="str"/>
      <c r="DU280" s="37" t="str"/>
      <c r="DV280" s="37" t="str"/>
      <c r="DW280" s="37" t="str"/>
      <c r="DX280" s="37" t="str"/>
      <c r="DY280" s="37" t="str"/>
      <c r="DZ280" s="37" t="str"/>
      <c r="EA280" s="37" t="str"/>
      <c r="EB280" s="37" t="str"/>
      <c r="EC280" s="37" t="str"/>
      <c r="ED280" s="37" t="str"/>
      <c r="EE280" s="37" t="str"/>
      <c r="EF280" s="37" t="str"/>
      <c r="EG280" s="37" t="str"/>
      <c r="EH280" s="37" t="str"/>
      <c r="EI280" s="37" t="str"/>
      <c r="EJ280" s="37" t="str"/>
      <c r="EK280" s="37" t="str"/>
      <c r="EL280" s="37" t="str"/>
      <c r="EM280" s="37" t="str"/>
    </row>
    <row r="281">
      <c r="B281" s="37" t="str"/>
      <c r="C281" s="37" t="str"/>
      <c r="D281" s="37" t="str"/>
      <c r="E281" s="37" t="str"/>
      <c r="F281" s="37" t="str"/>
      <c r="G281" s="37" t="str"/>
      <c r="H281" s="37" t="str"/>
      <c r="I281" s="37" t="str"/>
      <c r="J281" s="37" t="str"/>
      <c r="K281" s="37" t="str"/>
      <c r="L281" s="37" t="str"/>
      <c r="M281" s="37" t="str"/>
      <c r="N281" s="37" t="str"/>
      <c r="O281" s="37" t="str"/>
      <c r="P281" s="37" t="str"/>
      <c r="Q281" s="37" t="str"/>
      <c r="R281" s="37" t="str"/>
      <c r="S281" s="37" t="str"/>
      <c r="T281" s="37" t="str"/>
      <c r="U281" s="37" t="str"/>
      <c r="V281" s="37" t="str"/>
      <c r="W281" s="37" t="str"/>
      <c r="X281" s="37" t="str"/>
      <c r="Y281" s="37" t="str"/>
      <c r="Z281" s="37" t="str"/>
      <c r="AA281" s="37" t="str"/>
      <c r="AB281" s="37" t="str"/>
      <c r="AC281" s="37" t="str"/>
      <c r="AD281" s="37" t="str"/>
      <c r="AE281" s="37" t="str"/>
      <c r="AF281" s="37" t="str"/>
      <c r="AG281" s="37" t="str"/>
      <c r="AH281" s="37" t="str"/>
      <c r="AI281" s="37" t="str"/>
      <c r="AJ281" s="37" t="str"/>
      <c r="AK281" s="37" t="str"/>
      <c r="AL281" s="37" t="str"/>
      <c r="AM281" s="37" t="str"/>
      <c r="AN281" s="37" t="str"/>
      <c r="AO281" s="37" t="str"/>
      <c r="AP281" s="37" t="str"/>
      <c r="AQ281" s="37" t="str"/>
      <c r="AR281" s="37" t="str"/>
      <c r="AS281" s="37" t="str"/>
      <c r="AT281" s="37" t="str"/>
      <c r="AU281" s="37" t="str"/>
      <c r="AV281" s="37" t="str"/>
      <c r="AW281" s="37" t="str"/>
      <c r="AX281" s="37" t="str"/>
      <c r="AY281" s="37" t="str"/>
      <c r="AZ281" s="37" t="str"/>
      <c r="BA281" s="37" t="str"/>
      <c r="BB281" s="37" t="str"/>
      <c r="BC281" s="37" t="str"/>
      <c r="BD281" s="37" t="str"/>
      <c r="BE281" s="37" t="str"/>
      <c r="BF281" s="37" t="str"/>
      <c r="BG281" s="37" t="str"/>
      <c r="BH281" s="37" t="str"/>
      <c r="BI281" s="37" t="str"/>
      <c r="BJ281" s="37" t="str"/>
      <c r="BK281" s="37" t="str"/>
      <c r="BL281" s="37" t="str"/>
      <c r="BM281" s="37" t="str"/>
      <c r="BN281" s="37" t="str"/>
      <c r="BO281" s="37" t="str"/>
      <c r="BP281" s="37" t="str"/>
      <c r="BQ281" s="37" t="str"/>
      <c r="BR281" s="37" t="str"/>
      <c r="BS281" s="37" t="str"/>
      <c r="BT281" s="37" t="str"/>
      <c r="BU281" s="37" t="str"/>
      <c r="BV281" s="37" t="str"/>
      <c r="BW281" s="37" t="str"/>
      <c r="BX281" s="37" t="str"/>
      <c r="BY281" s="37" t="str"/>
      <c r="BZ281" s="37" t="str"/>
      <c r="CA281" s="37" t="str"/>
      <c r="CB281" s="37" t="str"/>
      <c r="CC281" s="37" t="str"/>
      <c r="CD281" s="37" t="str"/>
      <c r="CE281" s="37" t="str"/>
      <c r="CF281" s="37" t="str"/>
      <c r="CG281" s="37" t="str"/>
      <c r="CH281" s="37" t="str"/>
      <c r="CI281" s="37" t="str"/>
      <c r="CJ281" s="37" t="str"/>
      <c r="CK281" s="37" t="str"/>
      <c r="CL281" s="37" t="str"/>
      <c r="CM281" s="37" t="str"/>
      <c r="CN281" s="37" t="str"/>
      <c r="CO281" s="37" t="str"/>
      <c r="CP281" s="37" t="str"/>
      <c r="CQ281" s="37" t="str"/>
      <c r="CR281" s="37" t="str"/>
      <c r="CS281" s="37" t="str"/>
      <c r="CT281" s="37" t="str"/>
      <c r="CU281" s="37" t="str"/>
      <c r="CV281" s="37" t="str"/>
      <c r="CW281" s="37" t="str"/>
      <c r="CX281" s="37" t="str"/>
      <c r="CY281" s="37" t="str"/>
      <c r="CZ281" s="37" t="str"/>
      <c r="DA281" s="37" t="str"/>
      <c r="DB281" s="37" t="str"/>
      <c r="DC281" s="37" t="str"/>
      <c r="DD281" s="37" t="str"/>
      <c r="DE281" s="37" t="str"/>
      <c r="DF281" s="37" t="str"/>
      <c r="DG281" s="37" t="str"/>
      <c r="DH281" s="37" t="str"/>
      <c r="DI281" s="37" t="str"/>
      <c r="DJ281" s="37" t="str"/>
      <c r="DK281" s="37" t="str"/>
      <c r="DL281" s="37" t="str"/>
      <c r="DM281" s="37" t="str"/>
      <c r="DN281" s="37" t="str"/>
      <c r="DO281" s="37" t="str"/>
      <c r="DP281" s="37" t="str"/>
      <c r="DQ281" s="37" t="str"/>
      <c r="DR281" s="37" t="str"/>
      <c r="DS281" s="37" t="str"/>
      <c r="DT281" s="37" t="str"/>
      <c r="DU281" s="37" t="str"/>
      <c r="DV281" s="37" t="str"/>
      <c r="DW281" s="37" t="str"/>
      <c r="DX281" s="37" t="str"/>
      <c r="DY281" s="37" t="str"/>
      <c r="DZ281" s="37" t="str"/>
      <c r="EA281" s="37" t="str"/>
      <c r="EB281" s="37" t="str"/>
      <c r="EC281" s="37" t="str"/>
      <c r="ED281" s="37" t="str"/>
      <c r="EE281" s="37" t="str"/>
      <c r="EF281" s="37" t="str"/>
      <c r="EG281" s="37" t="str"/>
      <c r="EH281" s="37" t="str"/>
      <c r="EI281" s="37" t="str"/>
      <c r="EJ281" s="37" t="str"/>
      <c r="EK281" s="37" t="str"/>
      <c r="EL281" s="37" t="str"/>
      <c r="EM281" s="37" t="str"/>
    </row>
    <row r="282">
      <c r="B282" s="37" t="str"/>
      <c r="C282" s="37" t="str"/>
      <c r="D282" s="37" t="str"/>
      <c r="E282" s="37" t="str"/>
      <c r="F282" s="37" t="str"/>
      <c r="G282" s="37" t="str"/>
      <c r="H282" s="37" t="str"/>
      <c r="I282" s="37" t="str"/>
      <c r="J282" s="37" t="str"/>
      <c r="K282" s="37" t="str"/>
      <c r="L282" s="37" t="str"/>
      <c r="M282" s="37" t="str"/>
      <c r="N282" s="37" t="str"/>
      <c r="O282" s="37" t="str"/>
      <c r="P282" s="37" t="str"/>
      <c r="Q282" s="37" t="str"/>
      <c r="R282" s="37" t="str"/>
      <c r="S282" s="37" t="str"/>
      <c r="T282" s="37" t="str"/>
      <c r="U282" s="37" t="str"/>
      <c r="V282" s="37" t="str"/>
      <c r="W282" s="37" t="str"/>
      <c r="X282" s="37" t="str"/>
      <c r="Y282" s="37" t="str"/>
      <c r="Z282" s="37" t="str"/>
      <c r="AA282" s="37" t="str"/>
      <c r="AB282" s="37" t="str"/>
      <c r="AC282" s="37" t="str"/>
      <c r="AD282" s="37" t="str"/>
      <c r="AE282" s="37" t="str"/>
      <c r="AF282" s="37" t="str"/>
      <c r="AG282" s="37" t="str"/>
      <c r="AH282" s="37" t="str"/>
      <c r="AI282" s="37" t="str"/>
      <c r="AJ282" s="37" t="str"/>
      <c r="AK282" s="37" t="str"/>
      <c r="AL282" s="37" t="str"/>
      <c r="AM282" s="37" t="str"/>
      <c r="AN282" s="37" t="str"/>
      <c r="AO282" s="37" t="str"/>
      <c r="AP282" s="37" t="str"/>
      <c r="AQ282" s="37" t="str"/>
      <c r="AR282" s="37" t="str"/>
      <c r="AS282" s="37" t="str"/>
      <c r="AT282" s="37" t="str"/>
      <c r="AU282" s="37" t="str"/>
      <c r="AV282" s="37" t="str"/>
      <c r="AW282" s="37" t="str"/>
      <c r="AX282" s="37" t="str"/>
      <c r="AY282" s="37" t="str"/>
      <c r="AZ282" s="37" t="str"/>
      <c r="BA282" s="37" t="str"/>
      <c r="BB282" s="37" t="str"/>
      <c r="BC282" s="37" t="str"/>
      <c r="BD282" s="37" t="str"/>
      <c r="BE282" s="37" t="str"/>
      <c r="BF282" s="37" t="str"/>
      <c r="BG282" s="37" t="str"/>
      <c r="BH282" s="37" t="str"/>
      <c r="BI282" s="37" t="str"/>
      <c r="BJ282" s="37" t="str"/>
      <c r="BK282" s="37" t="str"/>
      <c r="BL282" s="37" t="str"/>
      <c r="BM282" s="37" t="str"/>
      <c r="BN282" s="37" t="str"/>
      <c r="BO282" s="37" t="str"/>
      <c r="BP282" s="37" t="str"/>
      <c r="BQ282" s="37" t="str"/>
      <c r="BR282" s="37" t="str"/>
      <c r="BS282" s="37" t="str"/>
      <c r="BT282" s="37" t="str"/>
      <c r="BU282" s="37" t="str"/>
      <c r="BV282" s="37" t="str"/>
      <c r="BW282" s="37" t="str"/>
      <c r="BX282" s="37" t="str"/>
      <c r="BY282" s="37" t="str"/>
      <c r="BZ282" s="37" t="str"/>
      <c r="CA282" s="37" t="str"/>
      <c r="CB282" s="37" t="str"/>
      <c r="CC282" s="37" t="str"/>
      <c r="CD282" s="37" t="str"/>
      <c r="CE282" s="37" t="str"/>
      <c r="CF282" s="37" t="str"/>
      <c r="CG282" s="37" t="str"/>
      <c r="CH282" s="37" t="str"/>
      <c r="CI282" s="37" t="str"/>
      <c r="CJ282" s="37" t="str"/>
      <c r="CK282" s="37" t="str"/>
      <c r="CL282" s="37" t="str"/>
      <c r="CM282" s="37" t="str"/>
      <c r="CN282" s="37" t="str"/>
      <c r="CO282" s="37" t="str"/>
      <c r="CP282" s="37" t="str"/>
      <c r="CQ282" s="37" t="str"/>
      <c r="CR282" s="37" t="str"/>
      <c r="CS282" s="37" t="str"/>
      <c r="CT282" s="37" t="str"/>
      <c r="CU282" s="37" t="str"/>
      <c r="CV282" s="37" t="str"/>
      <c r="CW282" s="37" t="str"/>
      <c r="CX282" s="37" t="str"/>
      <c r="CY282" s="37" t="str"/>
      <c r="CZ282" s="37" t="str"/>
      <c r="DA282" s="37" t="str"/>
      <c r="DB282" s="37" t="str"/>
      <c r="DC282" s="37" t="str"/>
      <c r="DD282" s="37" t="str"/>
      <c r="DE282" s="37" t="str"/>
      <c r="DF282" s="37" t="str"/>
      <c r="DG282" s="37" t="str"/>
      <c r="DH282" s="37" t="str"/>
      <c r="DI282" s="37" t="str"/>
      <c r="DJ282" s="37" t="str"/>
      <c r="DK282" s="37" t="str"/>
      <c r="DL282" s="37" t="str"/>
      <c r="DM282" s="37" t="str"/>
      <c r="DN282" s="37" t="str"/>
      <c r="DO282" s="37" t="str"/>
      <c r="DP282" s="37" t="str"/>
      <c r="DQ282" s="37" t="str"/>
      <c r="DR282" s="37" t="str"/>
      <c r="DS282" s="37" t="str"/>
      <c r="DT282" s="37" t="str"/>
      <c r="DU282" s="37" t="str"/>
      <c r="DV282" s="37" t="str"/>
      <c r="DW282" s="37" t="str"/>
      <c r="DX282" s="37" t="str"/>
      <c r="DY282" s="37" t="str"/>
      <c r="DZ282" s="37" t="str"/>
      <c r="EA282" s="37" t="str"/>
      <c r="EB282" s="37" t="str"/>
      <c r="EC282" s="37" t="str"/>
      <c r="ED282" s="37" t="str"/>
      <c r="EE282" s="37" t="str"/>
      <c r="EF282" s="37" t="str"/>
      <c r="EG282" s="37" t="str"/>
      <c r="EH282" s="37" t="str"/>
      <c r="EI282" s="37" t="str"/>
      <c r="EJ282" s="37" t="str"/>
      <c r="EK282" s="37" t="str"/>
      <c r="EL282" s="37" t="str"/>
      <c r="EM282" s="37" t="str"/>
    </row>
    <row r="283">
      <c r="B283" s="37" t="str"/>
      <c r="C283" s="37" t="str"/>
      <c r="D283" s="37" t="str"/>
      <c r="E283" s="37" t="str"/>
      <c r="F283" s="37" t="str"/>
      <c r="G283" s="37" t="str"/>
      <c r="H283" s="37" t="str"/>
      <c r="I283" s="37" t="str"/>
      <c r="J283" s="37" t="str"/>
      <c r="K283" s="37" t="str"/>
      <c r="L283" s="37" t="str"/>
      <c r="M283" s="37" t="str"/>
      <c r="N283" s="37" t="str"/>
      <c r="O283" s="37" t="str"/>
      <c r="P283" s="37" t="str"/>
      <c r="Q283" s="37" t="str"/>
      <c r="R283" s="37" t="str"/>
      <c r="S283" s="37" t="str"/>
      <c r="T283" s="37" t="str"/>
      <c r="U283" s="37" t="str"/>
      <c r="V283" s="37" t="str"/>
      <c r="W283" s="37" t="str"/>
      <c r="X283" s="37" t="str"/>
      <c r="Y283" s="37" t="str"/>
      <c r="Z283" s="37" t="str"/>
      <c r="AA283" s="37" t="str"/>
      <c r="AB283" s="37" t="str"/>
      <c r="AC283" s="37" t="str"/>
      <c r="AD283" s="37" t="str"/>
      <c r="AE283" s="37" t="str"/>
      <c r="AF283" s="37" t="str"/>
      <c r="AG283" s="37" t="str"/>
      <c r="AH283" s="37" t="str"/>
      <c r="AI283" s="37" t="str"/>
      <c r="AJ283" s="37" t="str"/>
      <c r="AK283" s="37" t="str"/>
      <c r="AL283" s="37" t="str"/>
      <c r="AM283" s="37" t="str"/>
      <c r="AN283" s="37" t="str"/>
      <c r="AO283" s="37" t="str"/>
      <c r="AP283" s="37" t="str"/>
      <c r="AQ283" s="37" t="str"/>
      <c r="AR283" s="37" t="str"/>
      <c r="AS283" s="37" t="str"/>
      <c r="AT283" s="37" t="str"/>
      <c r="AU283" s="37" t="str"/>
      <c r="AV283" s="37" t="str"/>
      <c r="AW283" s="37" t="str"/>
      <c r="AX283" s="37" t="str"/>
      <c r="AY283" s="37" t="str"/>
      <c r="AZ283" s="37" t="str"/>
      <c r="BA283" s="37" t="str"/>
      <c r="BB283" s="37" t="str"/>
      <c r="BC283" s="37" t="str"/>
      <c r="BD283" s="37" t="str"/>
      <c r="BE283" s="37" t="str"/>
      <c r="BF283" s="37" t="str"/>
      <c r="BG283" s="37" t="str"/>
      <c r="BH283" s="37" t="str"/>
      <c r="BI283" s="37" t="str"/>
      <c r="BJ283" s="37" t="str"/>
      <c r="BK283" s="37" t="str"/>
      <c r="BL283" s="37" t="str"/>
      <c r="BM283" s="37" t="str"/>
      <c r="BN283" s="37" t="str"/>
      <c r="BO283" s="37" t="str"/>
      <c r="BP283" s="37" t="str"/>
      <c r="BQ283" s="37" t="str"/>
      <c r="BR283" s="37" t="str"/>
      <c r="BS283" s="37" t="str"/>
      <c r="BT283" s="37" t="str"/>
      <c r="BU283" s="37" t="str"/>
      <c r="BV283" s="37" t="str"/>
      <c r="BW283" s="37" t="str"/>
      <c r="BX283" s="37" t="str"/>
      <c r="BY283" s="37" t="str"/>
      <c r="BZ283" s="37" t="str"/>
      <c r="CA283" s="37" t="str"/>
      <c r="CB283" s="37" t="str"/>
      <c r="CC283" s="37" t="str"/>
      <c r="CD283" s="37" t="str"/>
      <c r="CE283" s="37" t="str"/>
      <c r="CF283" s="37" t="str"/>
      <c r="CG283" s="37" t="str"/>
      <c r="CH283" s="37" t="str"/>
      <c r="CI283" s="37" t="str"/>
      <c r="CJ283" s="37" t="str"/>
      <c r="CK283" s="37" t="str"/>
      <c r="CL283" s="37" t="str"/>
      <c r="CM283" s="37" t="str"/>
      <c r="CN283" s="37" t="str"/>
      <c r="CO283" s="37" t="str"/>
      <c r="CP283" s="37" t="str"/>
      <c r="CQ283" s="37" t="str"/>
      <c r="CR283" s="37" t="str"/>
      <c r="CS283" s="37" t="str"/>
      <c r="CT283" s="37" t="str"/>
      <c r="CU283" s="37" t="str"/>
      <c r="CV283" s="37" t="str"/>
      <c r="CW283" s="37" t="str"/>
      <c r="CX283" s="37" t="str"/>
      <c r="CY283" s="37" t="str"/>
      <c r="CZ283" s="37" t="str"/>
      <c r="DA283" s="37" t="str"/>
      <c r="DB283" s="37" t="str"/>
      <c r="DC283" s="37" t="str"/>
      <c r="DD283" s="37" t="str"/>
      <c r="DE283" s="37" t="str"/>
      <c r="DF283" s="37" t="str"/>
      <c r="DG283" s="37" t="str"/>
      <c r="DH283" s="37" t="str"/>
      <c r="DI283" s="37" t="str"/>
      <c r="DJ283" s="37" t="str"/>
      <c r="DK283" s="37" t="str"/>
      <c r="DL283" s="37" t="str"/>
      <c r="DM283" s="37" t="str"/>
      <c r="DN283" s="37" t="str"/>
      <c r="DO283" s="37" t="str"/>
      <c r="DP283" s="37" t="str"/>
      <c r="DQ283" s="37" t="str"/>
      <c r="DR283" s="37" t="str"/>
      <c r="DS283" s="37" t="str"/>
      <c r="DT283" s="37" t="str"/>
      <c r="DU283" s="37" t="str"/>
      <c r="DV283" s="37" t="str"/>
      <c r="DW283" s="37" t="str"/>
      <c r="DX283" s="37" t="str"/>
      <c r="DY283" s="37" t="str"/>
      <c r="DZ283" s="37" t="str"/>
      <c r="EA283" s="37" t="str"/>
      <c r="EB283" s="37" t="str"/>
      <c r="EC283" s="37" t="str"/>
      <c r="ED283" s="37" t="str"/>
      <c r="EE283" s="37" t="str"/>
      <c r="EF283" s="37" t="str"/>
      <c r="EG283" s="37" t="str"/>
      <c r="EH283" s="37" t="str"/>
      <c r="EI283" s="37" t="str"/>
      <c r="EJ283" s="37" t="str"/>
      <c r="EK283" s="37" t="str"/>
      <c r="EL283" s="37" t="str"/>
      <c r="EM283" s="37" t="str"/>
    </row>
    <row r="284">
      <c r="B284" s="37" t="str"/>
      <c r="C284" s="37" t="str"/>
      <c r="D284" s="37" t="str"/>
      <c r="E284" s="37" t="str"/>
      <c r="F284" s="37" t="str"/>
      <c r="G284" s="37" t="str"/>
      <c r="H284" s="37" t="str"/>
      <c r="I284" s="37" t="str"/>
      <c r="J284" s="37" t="str"/>
      <c r="K284" s="37" t="str"/>
      <c r="L284" s="37" t="str"/>
      <c r="M284" s="37" t="str"/>
      <c r="N284" s="37" t="str"/>
      <c r="O284" s="37" t="str"/>
      <c r="P284" s="37" t="str"/>
      <c r="Q284" s="37" t="str"/>
      <c r="R284" s="37" t="str"/>
      <c r="S284" s="37" t="str"/>
      <c r="T284" s="37" t="str"/>
      <c r="U284" s="37" t="str"/>
      <c r="V284" s="37" t="str"/>
      <c r="W284" s="37" t="str"/>
      <c r="X284" s="37" t="str"/>
      <c r="Y284" s="37" t="str"/>
      <c r="Z284" s="37" t="str"/>
      <c r="AA284" s="37" t="str"/>
      <c r="AB284" s="37" t="str"/>
      <c r="AC284" s="37" t="str"/>
      <c r="AD284" s="37" t="str"/>
      <c r="AE284" s="37" t="str"/>
      <c r="AF284" s="37" t="str"/>
      <c r="AG284" s="37" t="str"/>
      <c r="AH284" s="37" t="str"/>
      <c r="AI284" s="37" t="str"/>
      <c r="AJ284" s="37" t="str"/>
      <c r="AK284" s="37" t="str"/>
      <c r="AL284" s="37" t="str"/>
      <c r="AM284" s="37" t="str"/>
      <c r="AN284" s="37" t="str"/>
      <c r="AO284" s="37" t="str"/>
      <c r="AP284" s="37" t="str"/>
      <c r="AQ284" s="37" t="str"/>
      <c r="AR284" s="37" t="str"/>
      <c r="AS284" s="37" t="str"/>
      <c r="AT284" s="37" t="str"/>
      <c r="AU284" s="37" t="str"/>
      <c r="AV284" s="37" t="str"/>
      <c r="AW284" s="37" t="str"/>
      <c r="AX284" s="37" t="str"/>
      <c r="AY284" s="37" t="str"/>
      <c r="AZ284" s="37" t="str"/>
      <c r="BA284" s="37" t="str"/>
      <c r="BB284" s="37" t="str"/>
      <c r="BC284" s="37" t="str"/>
      <c r="BD284" s="37" t="str"/>
      <c r="BE284" s="37" t="str"/>
      <c r="BF284" s="37" t="str"/>
      <c r="BG284" s="37" t="str"/>
      <c r="BH284" s="37" t="str"/>
      <c r="BI284" s="37" t="str"/>
      <c r="BJ284" s="37" t="str"/>
      <c r="BK284" s="37" t="str"/>
      <c r="BL284" s="37" t="str"/>
      <c r="BM284" s="37" t="str"/>
      <c r="BN284" s="37" t="str"/>
      <c r="BO284" s="37" t="str"/>
      <c r="BP284" s="37" t="str"/>
      <c r="BQ284" s="37" t="str"/>
      <c r="BR284" s="37" t="str"/>
      <c r="BS284" s="37" t="str"/>
      <c r="BT284" s="37" t="str"/>
      <c r="BU284" s="37" t="str"/>
      <c r="BV284" s="37" t="str"/>
      <c r="BW284" s="37" t="str"/>
      <c r="BX284" s="37" t="str"/>
      <c r="BY284" s="37" t="str"/>
      <c r="BZ284" s="37" t="str"/>
      <c r="CA284" s="37" t="str"/>
      <c r="CB284" s="37" t="str"/>
      <c r="CC284" s="37" t="str"/>
      <c r="CD284" s="37" t="str"/>
      <c r="CE284" s="37" t="str"/>
      <c r="CF284" s="37" t="str"/>
      <c r="CG284" s="37" t="str"/>
      <c r="CH284" s="37" t="str"/>
      <c r="CI284" s="37" t="str"/>
      <c r="CJ284" s="37" t="str"/>
      <c r="CK284" s="37" t="str"/>
      <c r="CL284" s="37" t="str"/>
      <c r="CM284" s="37" t="str"/>
      <c r="CN284" s="37" t="str"/>
      <c r="CO284" s="37" t="str"/>
      <c r="CP284" s="37" t="str"/>
      <c r="CQ284" s="37" t="str"/>
      <c r="CR284" s="37" t="str"/>
      <c r="CS284" s="37" t="str"/>
      <c r="CT284" s="37" t="str"/>
      <c r="CU284" s="37" t="str"/>
      <c r="CV284" s="37" t="str"/>
      <c r="CW284" s="37" t="str"/>
      <c r="CX284" s="37" t="str"/>
      <c r="CY284" s="37" t="str"/>
      <c r="CZ284" s="37" t="str"/>
      <c r="DA284" s="37" t="str"/>
      <c r="DB284" s="37" t="str"/>
      <c r="DC284" s="37" t="str"/>
      <c r="DD284" s="37" t="str"/>
      <c r="DE284" s="37" t="str"/>
      <c r="DF284" s="37" t="str"/>
      <c r="DG284" s="37" t="str"/>
      <c r="DH284" s="37" t="str"/>
      <c r="DI284" s="37" t="str"/>
      <c r="DJ284" s="37" t="str"/>
      <c r="DK284" s="37" t="str"/>
      <c r="DL284" s="37" t="str"/>
      <c r="DM284" s="37" t="str"/>
      <c r="DN284" s="37" t="str"/>
      <c r="DO284" s="37" t="str"/>
      <c r="DP284" s="37" t="str"/>
      <c r="DQ284" s="37" t="str"/>
      <c r="DR284" s="37" t="str"/>
      <c r="DS284" s="37" t="str"/>
      <c r="DT284" s="37" t="str"/>
      <c r="DU284" s="37" t="str"/>
      <c r="DV284" s="37" t="str"/>
      <c r="DW284" s="37" t="str"/>
      <c r="DX284" s="37" t="str"/>
      <c r="DY284" s="37" t="str"/>
      <c r="DZ284" s="37" t="str"/>
      <c r="EA284" s="37" t="str"/>
      <c r="EB284" s="37" t="str"/>
      <c r="EC284" s="37" t="str"/>
      <c r="ED284" s="37" t="str"/>
      <c r="EE284" s="37" t="str"/>
      <c r="EF284" s="37" t="str"/>
      <c r="EG284" s="37" t="str"/>
      <c r="EH284" s="37" t="str"/>
      <c r="EI284" s="37" t="str"/>
      <c r="EJ284" s="37" t="str"/>
      <c r="EK284" s="37" t="str"/>
      <c r="EL284" s="37" t="str"/>
      <c r="EM284" s="37" t="str"/>
    </row>
    <row r="285">
      <c r="B285" s="37" t="str"/>
      <c r="C285" s="37" t="str"/>
      <c r="D285" s="37" t="str"/>
      <c r="E285" s="37" t="str"/>
      <c r="F285" s="37" t="str"/>
      <c r="G285" s="37" t="str"/>
      <c r="H285" s="37" t="str"/>
      <c r="I285" s="37" t="str"/>
      <c r="J285" s="37" t="str"/>
      <c r="K285" s="37" t="str"/>
      <c r="L285" s="37" t="str"/>
      <c r="M285" s="37" t="str"/>
      <c r="N285" s="37" t="str"/>
      <c r="O285" s="37" t="str"/>
      <c r="P285" s="37" t="str"/>
      <c r="Q285" s="37" t="str"/>
      <c r="R285" s="37" t="str"/>
      <c r="S285" s="37" t="str"/>
      <c r="T285" s="37" t="str"/>
      <c r="U285" s="37" t="str"/>
      <c r="V285" s="37" t="str"/>
      <c r="W285" s="37" t="str"/>
      <c r="X285" s="37" t="str"/>
      <c r="Y285" s="37" t="str"/>
      <c r="Z285" s="37" t="str"/>
      <c r="AA285" s="37" t="str"/>
      <c r="AB285" s="37" t="str"/>
      <c r="AC285" s="37" t="str"/>
      <c r="AD285" s="37" t="str"/>
      <c r="AE285" s="37" t="str"/>
      <c r="AF285" s="37" t="str"/>
      <c r="AG285" s="37" t="str"/>
      <c r="AH285" s="37" t="str"/>
      <c r="AI285" s="37" t="str"/>
      <c r="AJ285" s="37" t="str"/>
      <c r="AK285" s="37" t="str"/>
      <c r="AL285" s="37" t="str"/>
      <c r="AM285" s="37" t="str"/>
      <c r="AN285" s="37" t="str"/>
      <c r="AO285" s="37" t="str"/>
      <c r="AP285" s="37" t="str"/>
      <c r="AQ285" s="37" t="str"/>
      <c r="AR285" s="37" t="str"/>
      <c r="AS285" s="37" t="str"/>
      <c r="AT285" s="37" t="str"/>
      <c r="AU285" s="37" t="str"/>
      <c r="AV285" s="37" t="str"/>
      <c r="AW285" s="37" t="str"/>
      <c r="AX285" s="37" t="str"/>
      <c r="AY285" s="37" t="str"/>
      <c r="AZ285" s="37" t="str"/>
      <c r="BA285" s="37" t="str"/>
      <c r="BB285" s="37" t="str"/>
      <c r="BC285" s="37" t="str"/>
      <c r="BD285" s="37" t="str"/>
      <c r="BE285" s="37" t="str"/>
      <c r="BF285" s="37" t="str"/>
      <c r="BG285" s="37" t="str"/>
      <c r="BH285" s="37" t="str"/>
      <c r="BI285" s="37" t="str"/>
      <c r="BJ285" s="37" t="str"/>
      <c r="BK285" s="37" t="str"/>
      <c r="BL285" s="37" t="str"/>
      <c r="BM285" s="37" t="str"/>
      <c r="BN285" s="37" t="str"/>
      <c r="BO285" s="37" t="str"/>
      <c r="BP285" s="37" t="str"/>
      <c r="BQ285" s="37" t="str"/>
      <c r="BR285" s="37" t="str"/>
      <c r="BS285" s="37" t="str"/>
      <c r="BT285" s="37" t="str"/>
      <c r="BU285" s="37" t="str"/>
      <c r="BV285" s="37" t="str"/>
      <c r="BW285" s="37" t="str"/>
      <c r="BX285" s="37" t="str"/>
      <c r="BY285" s="37" t="str"/>
      <c r="BZ285" s="37" t="str"/>
      <c r="CA285" s="37" t="str"/>
      <c r="CB285" s="37" t="str"/>
      <c r="CC285" s="37" t="str"/>
      <c r="CD285" s="37" t="str"/>
      <c r="CE285" s="37" t="str"/>
      <c r="CF285" s="37" t="str"/>
      <c r="CG285" s="37" t="str"/>
      <c r="CH285" s="37" t="str"/>
      <c r="CI285" s="37" t="str"/>
      <c r="CJ285" s="37" t="str"/>
      <c r="CK285" s="37" t="str"/>
      <c r="CL285" s="37" t="str"/>
      <c r="CM285" s="37" t="str"/>
      <c r="CN285" s="37" t="str"/>
      <c r="CO285" s="37" t="str"/>
      <c r="CP285" s="37" t="str"/>
      <c r="CQ285" s="37" t="str"/>
      <c r="CR285" s="37" t="str"/>
      <c r="CS285" s="37" t="str"/>
      <c r="CT285" s="37" t="str"/>
      <c r="CU285" s="37" t="str"/>
      <c r="CV285" s="37" t="str"/>
      <c r="CW285" s="37" t="str"/>
      <c r="CX285" s="37" t="str"/>
      <c r="CY285" s="37" t="str"/>
      <c r="CZ285" s="37" t="str"/>
      <c r="DA285" s="37" t="str"/>
      <c r="DB285" s="37" t="str"/>
      <c r="DC285" s="37" t="str"/>
      <c r="DD285" s="37" t="str"/>
      <c r="DE285" s="37" t="str"/>
      <c r="DF285" s="37" t="str"/>
      <c r="DG285" s="37" t="str"/>
      <c r="DH285" s="37" t="str"/>
      <c r="DI285" s="37" t="str"/>
      <c r="DJ285" s="37" t="str"/>
      <c r="DK285" s="37" t="str"/>
      <c r="DL285" s="37" t="str"/>
      <c r="DM285" s="37" t="str"/>
      <c r="DN285" s="37" t="str"/>
      <c r="DO285" s="37" t="str"/>
      <c r="DP285" s="37" t="str"/>
      <c r="DQ285" s="37" t="str"/>
      <c r="DR285" s="37" t="str"/>
      <c r="DS285" s="37" t="str"/>
      <c r="DT285" s="37" t="str"/>
      <c r="DU285" s="37" t="str"/>
      <c r="DV285" s="37" t="str"/>
      <c r="DW285" s="37" t="str"/>
      <c r="DX285" s="37" t="str"/>
      <c r="DY285" s="37" t="str"/>
      <c r="DZ285" s="37" t="str"/>
      <c r="EA285" s="37" t="str"/>
      <c r="EB285" s="37" t="str"/>
      <c r="EC285" s="37" t="str"/>
      <c r="ED285" s="37" t="str"/>
      <c r="EE285" s="37" t="str"/>
      <c r="EF285" s="37" t="str"/>
      <c r="EG285" s="37" t="str"/>
      <c r="EH285" s="37" t="str"/>
      <c r="EI285" s="37" t="str"/>
      <c r="EJ285" s="37" t="str"/>
      <c r="EK285" s="37" t="str"/>
      <c r="EL285" s="37" t="str"/>
      <c r="EM285" s="37" t="str"/>
    </row>
    <row r="286">
      <c r="B286" s="37" t="str"/>
      <c r="C286" s="37" t="str"/>
      <c r="D286" s="37" t="str"/>
      <c r="E286" s="37" t="str"/>
      <c r="F286" s="37" t="str"/>
      <c r="G286" s="37" t="str"/>
      <c r="H286" s="37" t="str"/>
      <c r="I286" s="37" t="str"/>
      <c r="J286" s="37" t="str"/>
      <c r="K286" s="37" t="str"/>
      <c r="L286" s="37" t="str"/>
      <c r="M286" s="37" t="str"/>
      <c r="N286" s="37" t="str"/>
      <c r="O286" s="37" t="str"/>
      <c r="P286" s="37" t="str"/>
      <c r="Q286" s="37" t="str"/>
      <c r="R286" s="37" t="str"/>
      <c r="S286" s="37" t="str"/>
      <c r="T286" s="37" t="str"/>
      <c r="U286" s="37" t="str"/>
      <c r="V286" s="37" t="str"/>
      <c r="W286" s="37" t="str"/>
      <c r="X286" s="37" t="str"/>
      <c r="Y286" s="37" t="str"/>
      <c r="Z286" s="37" t="str"/>
      <c r="AA286" s="37" t="str"/>
      <c r="AB286" s="37" t="str"/>
      <c r="AC286" s="37" t="str"/>
      <c r="AD286" s="37" t="str"/>
      <c r="AE286" s="37" t="str"/>
      <c r="AF286" s="37" t="str"/>
      <c r="AG286" s="37" t="str"/>
      <c r="AH286" s="37" t="str"/>
      <c r="AI286" s="37" t="str"/>
      <c r="AJ286" s="37" t="str"/>
      <c r="AK286" s="37" t="str"/>
      <c r="AL286" s="37" t="str"/>
      <c r="AM286" s="37" t="str"/>
      <c r="AN286" s="37" t="str"/>
      <c r="AO286" s="37" t="str"/>
      <c r="AP286" s="37" t="str"/>
      <c r="AQ286" s="37" t="str"/>
      <c r="AR286" s="37" t="str"/>
      <c r="AS286" s="37" t="str"/>
      <c r="AT286" s="37" t="str"/>
      <c r="AU286" s="37" t="str"/>
      <c r="AV286" s="37" t="str"/>
      <c r="AW286" s="37" t="str"/>
      <c r="AX286" s="37" t="str"/>
      <c r="AY286" s="37" t="str"/>
      <c r="AZ286" s="37" t="str"/>
      <c r="BA286" s="37" t="str"/>
      <c r="BB286" s="37" t="str"/>
      <c r="BC286" s="37" t="str"/>
      <c r="BD286" s="37" t="str"/>
      <c r="BE286" s="37" t="str"/>
      <c r="BF286" s="37" t="str"/>
      <c r="BG286" s="37" t="str"/>
      <c r="BH286" s="37" t="str"/>
      <c r="BI286" s="37" t="str"/>
      <c r="BJ286" s="37" t="str"/>
      <c r="BK286" s="37" t="str"/>
      <c r="BL286" s="37" t="str"/>
      <c r="BM286" s="37" t="str"/>
      <c r="BN286" s="37" t="str"/>
      <c r="BO286" s="37" t="str"/>
      <c r="BP286" s="37" t="str"/>
      <c r="BQ286" s="37" t="str"/>
      <c r="BR286" s="37" t="str"/>
      <c r="BS286" s="37" t="str"/>
      <c r="BT286" s="37" t="str"/>
      <c r="BU286" s="37" t="str"/>
      <c r="BV286" s="37" t="str"/>
      <c r="BW286" s="37" t="str"/>
      <c r="BX286" s="37" t="str"/>
      <c r="BY286" s="37" t="str"/>
      <c r="BZ286" s="37" t="str"/>
      <c r="CA286" s="37" t="str"/>
      <c r="CB286" s="37" t="str"/>
      <c r="CC286" s="37" t="str"/>
      <c r="CD286" s="37" t="str"/>
      <c r="CE286" s="37" t="str"/>
      <c r="CF286" s="37" t="str"/>
      <c r="CG286" s="37" t="str"/>
      <c r="CH286" s="37" t="str"/>
      <c r="CI286" s="37" t="str"/>
      <c r="CJ286" s="37" t="str"/>
      <c r="CK286" s="37" t="str"/>
      <c r="CL286" s="37" t="str"/>
      <c r="CM286" s="37" t="str"/>
      <c r="CN286" s="37" t="str"/>
      <c r="CO286" s="37" t="str"/>
      <c r="CP286" s="37" t="str"/>
      <c r="CQ286" s="37" t="str"/>
      <c r="CR286" s="37" t="str"/>
      <c r="CS286" s="37" t="str"/>
      <c r="CT286" s="37" t="str"/>
      <c r="CU286" s="37" t="str"/>
      <c r="CV286" s="37" t="str"/>
      <c r="CW286" s="37" t="str"/>
      <c r="CX286" s="37" t="str"/>
      <c r="CY286" s="37" t="str"/>
      <c r="CZ286" s="37" t="str"/>
      <c r="DA286" s="37" t="str"/>
      <c r="DB286" s="37" t="str"/>
      <c r="DC286" s="37" t="str"/>
      <c r="DD286" s="37" t="str"/>
      <c r="DE286" s="37" t="str"/>
      <c r="DF286" s="37" t="str"/>
      <c r="DG286" s="37" t="str"/>
      <c r="DH286" s="37" t="str"/>
      <c r="DI286" s="37" t="str"/>
      <c r="DJ286" s="37" t="str"/>
      <c r="DK286" s="37" t="str"/>
      <c r="DL286" s="37" t="str"/>
      <c r="DM286" s="37" t="str"/>
      <c r="DN286" s="37" t="str"/>
      <c r="DO286" s="37" t="str"/>
      <c r="DP286" s="37" t="str"/>
      <c r="DQ286" s="37" t="str"/>
      <c r="DR286" s="37" t="str"/>
      <c r="DS286" s="37" t="str"/>
      <c r="DT286" s="37" t="str"/>
      <c r="DU286" s="37" t="str"/>
      <c r="DV286" s="37" t="str"/>
      <c r="DW286" s="37" t="str"/>
      <c r="DX286" s="37" t="str"/>
      <c r="DY286" s="37" t="str"/>
      <c r="DZ286" s="37" t="str"/>
      <c r="EA286" s="37" t="str"/>
      <c r="EB286" s="37" t="str"/>
      <c r="EC286" s="37" t="str"/>
      <c r="ED286" s="37" t="str"/>
      <c r="EE286" s="37" t="str"/>
      <c r="EF286" s="37" t="str"/>
      <c r="EG286" s="37" t="str"/>
      <c r="EH286" s="37" t="str"/>
      <c r="EI286" s="37" t="str"/>
      <c r="EJ286" s="37" t="str"/>
      <c r="EK286" s="37" t="str"/>
      <c r="EL286" s="37" t="str"/>
      <c r="EM286" s="37" t="str"/>
    </row>
    <row r="287">
      <c r="B287" s="37" t="str"/>
      <c r="C287" s="37" t="str"/>
      <c r="D287" s="37" t="str"/>
      <c r="E287" s="37" t="str"/>
      <c r="F287" s="37" t="str"/>
      <c r="G287" s="37" t="str"/>
      <c r="H287" s="37" t="str"/>
      <c r="I287" s="37" t="str"/>
      <c r="J287" s="37" t="str"/>
      <c r="K287" s="37" t="str"/>
      <c r="L287" s="37" t="str"/>
      <c r="M287" s="37" t="str"/>
      <c r="N287" s="37" t="str"/>
      <c r="O287" s="37" t="str"/>
      <c r="P287" s="37" t="str"/>
      <c r="Q287" s="37" t="str"/>
      <c r="R287" s="37" t="str"/>
      <c r="S287" s="37" t="str"/>
      <c r="T287" s="37" t="str"/>
      <c r="U287" s="37" t="str"/>
      <c r="V287" s="37" t="str"/>
      <c r="W287" s="37" t="str"/>
      <c r="X287" s="37" t="str"/>
      <c r="Y287" s="37" t="str"/>
      <c r="Z287" s="37" t="str"/>
      <c r="AA287" s="37" t="str"/>
      <c r="AB287" s="37" t="str"/>
      <c r="AC287" s="37" t="str"/>
      <c r="AD287" s="37" t="str"/>
      <c r="AE287" s="37" t="str"/>
      <c r="AF287" s="37" t="str"/>
      <c r="AG287" s="37" t="str"/>
      <c r="AH287" s="37" t="str"/>
      <c r="AI287" s="37" t="str"/>
      <c r="AJ287" s="37" t="str"/>
      <c r="AK287" s="37" t="str"/>
      <c r="AL287" s="37" t="str"/>
      <c r="AM287" s="37" t="str"/>
      <c r="AN287" s="37" t="str"/>
      <c r="AO287" s="37" t="str"/>
      <c r="AP287" s="37" t="str"/>
      <c r="AQ287" s="37" t="str"/>
      <c r="AR287" s="37" t="str"/>
      <c r="AS287" s="37" t="str"/>
      <c r="AT287" s="37" t="str"/>
      <c r="AU287" s="37" t="str"/>
      <c r="AV287" s="37" t="str"/>
      <c r="AW287" s="37" t="str"/>
      <c r="AX287" s="37" t="str"/>
      <c r="AY287" s="37" t="str"/>
      <c r="AZ287" s="37" t="str"/>
      <c r="BA287" s="37" t="str"/>
      <c r="BB287" s="37" t="str"/>
      <c r="BC287" s="37" t="str"/>
      <c r="BD287" s="37" t="str"/>
      <c r="BE287" s="37" t="str"/>
      <c r="BF287" s="37" t="str"/>
      <c r="BG287" s="37" t="str"/>
      <c r="BH287" s="37" t="str"/>
      <c r="BI287" s="37" t="str"/>
      <c r="BJ287" s="37" t="str"/>
      <c r="BK287" s="37" t="str"/>
      <c r="BL287" s="37" t="str"/>
      <c r="BM287" s="37" t="str"/>
      <c r="BN287" s="37" t="str"/>
      <c r="BO287" s="37" t="str"/>
      <c r="BP287" s="37" t="str"/>
      <c r="BQ287" s="37" t="str"/>
      <c r="BR287" s="37" t="str"/>
      <c r="BS287" s="37" t="str"/>
      <c r="BT287" s="37" t="str"/>
      <c r="BU287" s="37" t="str"/>
      <c r="BV287" s="37" t="str"/>
      <c r="BW287" s="37" t="str"/>
      <c r="BX287" s="37" t="str"/>
      <c r="BY287" s="37" t="str"/>
      <c r="BZ287" s="37" t="str"/>
      <c r="CA287" s="37" t="str"/>
      <c r="CB287" s="37" t="str"/>
      <c r="CC287" s="37" t="str"/>
      <c r="CD287" s="37" t="str"/>
      <c r="CE287" s="37" t="str"/>
      <c r="CF287" s="37" t="str"/>
      <c r="CG287" s="37" t="str"/>
      <c r="CH287" s="37" t="str"/>
      <c r="CI287" s="37" t="str"/>
      <c r="CJ287" s="37" t="str"/>
      <c r="CK287" s="37" t="str"/>
      <c r="CL287" s="37" t="str"/>
      <c r="CM287" s="37" t="str"/>
      <c r="CN287" s="37" t="str"/>
      <c r="CO287" s="37" t="str"/>
      <c r="CP287" s="37" t="str"/>
      <c r="CQ287" s="37" t="str"/>
      <c r="CR287" s="37" t="str"/>
      <c r="CS287" s="37" t="str"/>
      <c r="CT287" s="37" t="str"/>
      <c r="CU287" s="37" t="str"/>
      <c r="CV287" s="37" t="str"/>
      <c r="CW287" s="37" t="str"/>
      <c r="CX287" s="37" t="str"/>
      <c r="CY287" s="37" t="str"/>
      <c r="CZ287" s="37" t="str"/>
      <c r="DA287" s="37" t="str"/>
      <c r="DB287" s="37" t="str"/>
      <c r="DC287" s="37" t="str"/>
      <c r="DD287" s="37" t="str"/>
      <c r="DE287" s="37" t="str"/>
      <c r="DF287" s="37" t="str"/>
      <c r="DG287" s="37" t="str"/>
      <c r="DH287" s="37" t="str"/>
      <c r="DI287" s="37" t="str"/>
      <c r="DJ287" s="37" t="str"/>
      <c r="DK287" s="37" t="str"/>
      <c r="DL287" s="37" t="str"/>
      <c r="DM287" s="37" t="str"/>
      <c r="DN287" s="37" t="str"/>
      <c r="DO287" s="37" t="str"/>
      <c r="DP287" s="37" t="str"/>
      <c r="DQ287" s="37" t="str"/>
      <c r="DR287" s="37" t="str"/>
      <c r="DS287" s="37" t="str"/>
      <c r="DT287" s="37" t="str"/>
      <c r="DU287" s="37" t="str"/>
      <c r="DV287" s="37" t="str"/>
      <c r="DW287" s="37" t="str"/>
      <c r="DX287" s="37" t="str"/>
      <c r="DY287" s="37" t="str"/>
      <c r="DZ287" s="37" t="str"/>
      <c r="EA287" s="37" t="str"/>
      <c r="EB287" s="37" t="str"/>
      <c r="EC287" s="37" t="str"/>
      <c r="ED287" s="37" t="str"/>
      <c r="EE287" s="37" t="str"/>
      <c r="EF287" s="37" t="str"/>
      <c r="EG287" s="37" t="str"/>
      <c r="EH287" s="37" t="str"/>
      <c r="EI287" s="37" t="str"/>
      <c r="EJ287" s="37" t="str"/>
      <c r="EK287" s="37" t="str"/>
      <c r="EL287" s="37" t="str"/>
      <c r="EM287" s="37" t="str"/>
    </row>
    <row r="288">
      <c r="B288" s="37" t="str"/>
      <c r="C288" s="37" t="str"/>
      <c r="D288" s="37" t="str"/>
      <c r="E288" s="37" t="str"/>
      <c r="F288" s="37" t="str"/>
      <c r="G288" s="37" t="str"/>
      <c r="H288" s="37" t="str"/>
      <c r="I288" s="37" t="str"/>
      <c r="J288" s="37" t="str"/>
      <c r="K288" s="37" t="str"/>
      <c r="L288" s="37" t="str"/>
      <c r="M288" s="37" t="str"/>
      <c r="N288" s="37" t="str"/>
      <c r="O288" s="37" t="str"/>
      <c r="P288" s="37" t="str"/>
      <c r="Q288" s="37" t="str"/>
      <c r="R288" s="37" t="str"/>
      <c r="S288" s="37" t="str"/>
      <c r="T288" s="37" t="str"/>
      <c r="U288" s="37" t="str"/>
      <c r="V288" s="37" t="str"/>
      <c r="W288" s="37" t="str"/>
      <c r="X288" s="37" t="str"/>
      <c r="Y288" s="37" t="str"/>
      <c r="Z288" s="37" t="str"/>
      <c r="AA288" s="37" t="str"/>
      <c r="AB288" s="37" t="str"/>
      <c r="AC288" s="37" t="str"/>
      <c r="AD288" s="37" t="str"/>
      <c r="AE288" s="37" t="str"/>
      <c r="AF288" s="37" t="str"/>
      <c r="AG288" s="37" t="str"/>
      <c r="AH288" s="37" t="str"/>
      <c r="AI288" s="37" t="str"/>
      <c r="AJ288" s="37" t="str"/>
      <c r="AK288" s="37" t="str"/>
      <c r="AL288" s="37" t="str"/>
      <c r="AM288" s="37" t="str"/>
      <c r="AN288" s="37" t="str"/>
      <c r="AO288" s="37" t="str"/>
      <c r="AP288" s="37" t="str"/>
      <c r="AQ288" s="37" t="str"/>
      <c r="AR288" s="37" t="str"/>
      <c r="AS288" s="37" t="str"/>
      <c r="AT288" s="37" t="str"/>
      <c r="AU288" s="37" t="str"/>
      <c r="AV288" s="37" t="str"/>
      <c r="AW288" s="37" t="str"/>
      <c r="AX288" s="37" t="str"/>
      <c r="AY288" s="37" t="str"/>
      <c r="AZ288" s="37" t="str"/>
      <c r="BA288" s="37" t="str"/>
      <c r="BB288" s="37" t="str"/>
      <c r="BC288" s="37" t="str"/>
      <c r="BD288" s="37" t="str"/>
      <c r="BE288" s="37" t="str"/>
      <c r="BF288" s="37" t="str"/>
      <c r="BG288" s="37" t="str"/>
      <c r="BH288" s="37" t="str"/>
      <c r="BI288" s="37" t="str"/>
      <c r="BJ288" s="37" t="str"/>
      <c r="BK288" s="37" t="str"/>
      <c r="BL288" s="37" t="str"/>
      <c r="BM288" s="37" t="str"/>
      <c r="BN288" s="37" t="str"/>
      <c r="BO288" s="37" t="str"/>
      <c r="BP288" s="37" t="str"/>
      <c r="BQ288" s="37" t="str"/>
      <c r="BR288" s="37" t="str"/>
      <c r="BS288" s="37" t="str"/>
      <c r="BT288" s="37" t="str"/>
      <c r="BU288" s="37" t="str"/>
      <c r="BV288" s="37" t="str"/>
      <c r="BW288" s="37" t="str"/>
      <c r="BX288" s="37" t="str"/>
      <c r="BY288" s="37" t="str"/>
      <c r="BZ288" s="37" t="str"/>
      <c r="CA288" s="37" t="str"/>
      <c r="CB288" s="37" t="str"/>
      <c r="CC288" s="37" t="str"/>
      <c r="CD288" s="37" t="str"/>
      <c r="CE288" s="37" t="str"/>
      <c r="CF288" s="37" t="str"/>
      <c r="CG288" s="37" t="str"/>
      <c r="CH288" s="37" t="str"/>
      <c r="CI288" s="37" t="str"/>
      <c r="CJ288" s="37" t="str"/>
      <c r="CK288" s="37" t="str"/>
      <c r="CL288" s="37" t="str"/>
      <c r="CM288" s="37" t="str"/>
      <c r="CN288" s="37" t="str"/>
      <c r="CO288" s="37" t="str"/>
      <c r="CP288" s="37" t="str"/>
      <c r="CQ288" s="37" t="str"/>
      <c r="CR288" s="37" t="str"/>
      <c r="CS288" s="37" t="str"/>
      <c r="CT288" s="37" t="str"/>
      <c r="CU288" s="37" t="str"/>
      <c r="CV288" s="37" t="str"/>
      <c r="CW288" s="37" t="str"/>
      <c r="CX288" s="37" t="str"/>
      <c r="CY288" s="37" t="str"/>
      <c r="CZ288" s="37" t="str"/>
      <c r="DA288" s="37" t="str"/>
      <c r="DB288" s="37" t="str"/>
      <c r="DC288" s="37" t="str"/>
      <c r="DD288" s="37" t="str"/>
      <c r="DE288" s="37" t="str"/>
      <c r="DF288" s="37" t="str"/>
      <c r="DG288" s="37" t="str"/>
      <c r="DH288" s="37" t="str"/>
      <c r="DI288" s="37" t="str"/>
      <c r="DJ288" s="37" t="str"/>
      <c r="DK288" s="37" t="str"/>
      <c r="DL288" s="37" t="str"/>
      <c r="DM288" s="37" t="str"/>
      <c r="DN288" s="37" t="str"/>
      <c r="DO288" s="37" t="str"/>
      <c r="DP288" s="37" t="str"/>
      <c r="DQ288" s="37" t="str"/>
      <c r="DR288" s="37" t="str"/>
      <c r="DS288" s="37" t="str"/>
      <c r="DT288" s="37" t="str"/>
      <c r="DU288" s="37" t="str"/>
      <c r="DV288" s="37" t="str"/>
      <c r="DW288" s="37" t="str"/>
      <c r="DX288" s="37" t="str"/>
      <c r="DY288" s="37" t="str"/>
      <c r="DZ288" s="37" t="str"/>
      <c r="EA288" s="37" t="str"/>
      <c r="EB288" s="37" t="str"/>
      <c r="EC288" s="37" t="str"/>
      <c r="ED288" s="37" t="str"/>
      <c r="EE288" s="37" t="str"/>
      <c r="EF288" s="37" t="str"/>
      <c r="EG288" s="37" t="str"/>
      <c r="EH288" s="37" t="str"/>
      <c r="EI288" s="37" t="str"/>
      <c r="EJ288" s="37" t="str"/>
      <c r="EK288" s="37" t="str"/>
      <c r="EL288" s="37" t="str"/>
      <c r="EM288" s="37" t="str"/>
    </row>
    <row r="289">
      <c r="B289" s="37" t="str"/>
      <c r="C289" s="37" t="str"/>
      <c r="D289" s="37" t="str"/>
      <c r="E289" s="37" t="str"/>
      <c r="F289" s="37" t="str"/>
      <c r="G289" s="37" t="str"/>
      <c r="H289" s="37" t="str"/>
      <c r="I289" s="37" t="str"/>
      <c r="J289" s="37" t="str"/>
      <c r="K289" s="37" t="str"/>
      <c r="L289" s="37" t="str"/>
      <c r="M289" s="37" t="str"/>
      <c r="N289" s="37" t="str"/>
      <c r="O289" s="37" t="str"/>
      <c r="P289" s="37" t="str"/>
      <c r="Q289" s="37" t="str"/>
      <c r="R289" s="37" t="str"/>
      <c r="S289" s="37" t="str"/>
      <c r="T289" s="37" t="str"/>
      <c r="U289" s="37" t="str"/>
      <c r="V289" s="37" t="str"/>
      <c r="W289" s="37" t="str"/>
      <c r="X289" s="37" t="str"/>
      <c r="Y289" s="37" t="str"/>
      <c r="Z289" s="37" t="str"/>
      <c r="AA289" s="37" t="str"/>
      <c r="AB289" s="37" t="str"/>
      <c r="AC289" s="37" t="str"/>
      <c r="AD289" s="37" t="str"/>
      <c r="AE289" s="37" t="str"/>
      <c r="AF289" s="37" t="str"/>
      <c r="AG289" s="37" t="str"/>
      <c r="AH289" s="37" t="str"/>
      <c r="AI289" s="37" t="str"/>
      <c r="AJ289" s="37" t="str"/>
      <c r="AK289" s="37" t="str"/>
      <c r="AL289" s="37" t="str"/>
      <c r="AM289" s="37" t="str"/>
      <c r="AN289" s="37" t="str"/>
      <c r="AO289" s="37" t="str"/>
      <c r="AP289" s="37" t="str"/>
      <c r="AQ289" s="37" t="str"/>
      <c r="AR289" s="37" t="str"/>
      <c r="AS289" s="37" t="str"/>
      <c r="AT289" s="37" t="str"/>
      <c r="AU289" s="37" t="str"/>
      <c r="AV289" s="37" t="str"/>
      <c r="AW289" s="37" t="str"/>
      <c r="AX289" s="37" t="str"/>
      <c r="AY289" s="37" t="str"/>
      <c r="AZ289" s="37" t="str"/>
      <c r="BA289" s="37" t="str"/>
      <c r="BB289" s="37" t="str"/>
      <c r="BC289" s="37" t="str"/>
      <c r="BD289" s="37" t="str"/>
      <c r="BE289" s="37" t="str"/>
      <c r="BF289" s="37" t="str"/>
      <c r="BG289" s="37" t="str"/>
      <c r="BH289" s="37" t="str"/>
      <c r="BI289" s="37" t="str"/>
      <c r="BJ289" s="37" t="str"/>
      <c r="BK289" s="37" t="str"/>
      <c r="BL289" s="37" t="str"/>
      <c r="BM289" s="37" t="str"/>
      <c r="BN289" s="37" t="str"/>
      <c r="BO289" s="37" t="str"/>
      <c r="BP289" s="37" t="str"/>
      <c r="BQ289" s="37" t="str"/>
      <c r="BR289" s="37" t="str"/>
      <c r="BS289" s="37" t="str"/>
      <c r="BT289" s="37" t="str"/>
      <c r="BU289" s="37" t="str"/>
      <c r="BV289" s="37" t="str"/>
      <c r="BW289" s="37" t="str"/>
      <c r="BX289" s="37" t="str"/>
      <c r="BY289" s="37" t="str"/>
      <c r="BZ289" s="37" t="str"/>
      <c r="CA289" s="37" t="str"/>
      <c r="CB289" s="37" t="str"/>
      <c r="CC289" s="37" t="str"/>
      <c r="CD289" s="37" t="str"/>
      <c r="CE289" s="37" t="str"/>
      <c r="CF289" s="37" t="str"/>
      <c r="CG289" s="37" t="str"/>
      <c r="CH289" s="37" t="str"/>
      <c r="CI289" s="37" t="str"/>
      <c r="CJ289" s="37" t="str"/>
      <c r="CK289" s="37" t="str"/>
      <c r="CL289" s="37" t="str"/>
      <c r="CM289" s="37" t="str"/>
      <c r="CN289" s="37" t="str"/>
      <c r="CO289" s="37" t="str"/>
      <c r="CP289" s="37" t="str"/>
      <c r="CQ289" s="37" t="str"/>
      <c r="CR289" s="37" t="str"/>
      <c r="CS289" s="37" t="str"/>
      <c r="CT289" s="37" t="str"/>
      <c r="CU289" s="37" t="str"/>
      <c r="CV289" s="37" t="str"/>
      <c r="CW289" s="37" t="str"/>
      <c r="CX289" s="37" t="str"/>
      <c r="CY289" s="37" t="str"/>
      <c r="CZ289" s="37" t="str"/>
      <c r="DA289" s="37" t="str"/>
      <c r="DB289" s="37" t="str"/>
      <c r="DC289" s="37" t="str"/>
      <c r="DD289" s="37" t="str"/>
      <c r="DE289" s="37" t="str"/>
      <c r="DF289" s="37" t="str"/>
      <c r="DG289" s="37" t="str"/>
      <c r="DH289" s="37" t="str"/>
      <c r="DI289" s="37" t="str"/>
      <c r="DJ289" s="37" t="str"/>
      <c r="DK289" s="37" t="str"/>
      <c r="DL289" s="37" t="str"/>
      <c r="DM289" s="37" t="str"/>
      <c r="DN289" s="37" t="str"/>
      <c r="DO289" s="37" t="str"/>
      <c r="DP289" s="37" t="str"/>
      <c r="DQ289" s="37" t="str"/>
      <c r="DR289" s="37" t="str"/>
      <c r="DS289" s="37" t="str"/>
      <c r="DT289" s="37" t="str"/>
      <c r="DU289" s="37" t="str"/>
      <c r="DV289" s="37" t="str"/>
      <c r="DW289" s="37" t="str"/>
      <c r="DX289" s="37" t="str"/>
      <c r="DY289" s="37" t="str"/>
      <c r="DZ289" s="37" t="str"/>
      <c r="EA289" s="37" t="str"/>
      <c r="EB289" s="37" t="str"/>
      <c r="EC289" s="37" t="str"/>
      <c r="ED289" s="37" t="str"/>
      <c r="EE289" s="37" t="str"/>
      <c r="EF289" s="37" t="str"/>
      <c r="EG289" s="37" t="str"/>
      <c r="EH289" s="37" t="str"/>
      <c r="EI289" s="37" t="str"/>
      <c r="EJ289" s="37" t="str"/>
      <c r="EK289" s="37" t="str"/>
      <c r="EL289" s="37" t="str"/>
      <c r="EM289" s="37" t="str"/>
    </row>
    <row r="290">
      <c r="B290" s="37" t="str"/>
      <c r="C290" s="37" t="str"/>
      <c r="D290" s="37" t="str"/>
      <c r="E290" s="37" t="str"/>
      <c r="F290" s="37" t="str"/>
      <c r="G290" s="37" t="str"/>
      <c r="H290" s="37" t="str"/>
      <c r="I290" s="37" t="str"/>
      <c r="J290" s="37" t="str"/>
      <c r="K290" s="37" t="str"/>
      <c r="L290" s="37" t="str"/>
      <c r="M290" s="37" t="str"/>
      <c r="N290" s="37" t="str"/>
      <c r="O290" s="37" t="str"/>
      <c r="P290" s="37" t="str"/>
      <c r="Q290" s="37" t="str"/>
      <c r="R290" s="37" t="str"/>
      <c r="S290" s="37" t="str"/>
      <c r="T290" s="37" t="str"/>
      <c r="U290" s="37" t="str"/>
      <c r="V290" s="37" t="str"/>
      <c r="W290" s="37" t="str"/>
      <c r="X290" s="37" t="str"/>
      <c r="Y290" s="37" t="str"/>
      <c r="Z290" s="37" t="str"/>
      <c r="AA290" s="37" t="str"/>
      <c r="AB290" s="37" t="str"/>
      <c r="AC290" s="37" t="str"/>
      <c r="AD290" s="37" t="str"/>
      <c r="AE290" s="37" t="str"/>
      <c r="AF290" s="37" t="str"/>
      <c r="AG290" s="37" t="str"/>
      <c r="AH290" s="37" t="str"/>
      <c r="AI290" s="37" t="str"/>
      <c r="AJ290" s="37" t="str"/>
      <c r="AK290" s="37" t="str"/>
      <c r="AL290" s="37" t="str"/>
      <c r="AM290" s="37" t="str"/>
      <c r="AN290" s="37" t="str"/>
      <c r="AO290" s="37" t="str"/>
      <c r="AP290" s="37" t="str"/>
      <c r="AQ290" s="37" t="str"/>
      <c r="AR290" s="37" t="str"/>
      <c r="AS290" s="37" t="str"/>
      <c r="AT290" s="37" t="str"/>
      <c r="AU290" s="37" t="str"/>
      <c r="AV290" s="37" t="str"/>
      <c r="AW290" s="37" t="str"/>
      <c r="AX290" s="37" t="str"/>
      <c r="AY290" s="37" t="str"/>
      <c r="AZ290" s="37" t="str"/>
      <c r="BA290" s="37" t="str"/>
      <c r="BB290" s="37" t="str"/>
      <c r="BC290" s="37" t="str"/>
      <c r="BD290" s="37" t="str"/>
      <c r="BE290" s="37" t="str"/>
      <c r="BF290" s="37" t="str"/>
      <c r="BG290" s="37" t="str"/>
      <c r="BH290" s="37" t="str"/>
      <c r="BI290" s="37" t="str"/>
      <c r="BJ290" s="37" t="str"/>
      <c r="BK290" s="37" t="str"/>
      <c r="BL290" s="37" t="str"/>
      <c r="BM290" s="37" t="str"/>
      <c r="BN290" s="37" t="str"/>
      <c r="BO290" s="37" t="str"/>
      <c r="BP290" s="37" t="str"/>
      <c r="BQ290" s="37" t="str"/>
      <c r="BR290" s="37" t="str"/>
      <c r="BS290" s="37" t="str"/>
      <c r="BT290" s="37" t="str"/>
      <c r="BU290" s="37" t="str"/>
      <c r="BV290" s="37" t="str"/>
      <c r="BW290" s="37" t="str"/>
      <c r="BX290" s="37" t="str"/>
      <c r="BY290" s="37" t="str"/>
      <c r="BZ290" s="37" t="str"/>
      <c r="CA290" s="37" t="str"/>
      <c r="CB290" s="37" t="str"/>
      <c r="CC290" s="37" t="str"/>
      <c r="CD290" s="37" t="str"/>
      <c r="CE290" s="37" t="str"/>
      <c r="CF290" s="37" t="str"/>
      <c r="CG290" s="37" t="str"/>
      <c r="CH290" s="37" t="str"/>
      <c r="CI290" s="37" t="str"/>
      <c r="CJ290" s="37" t="str"/>
      <c r="CK290" s="37" t="str"/>
      <c r="CL290" s="37" t="str"/>
      <c r="CM290" s="37" t="str"/>
      <c r="CN290" s="37" t="str"/>
      <c r="CO290" s="37" t="str"/>
      <c r="CP290" s="37" t="str"/>
      <c r="CQ290" s="37" t="str"/>
      <c r="CR290" s="37" t="str"/>
      <c r="CS290" s="37" t="str"/>
      <c r="CT290" s="37" t="str"/>
      <c r="CU290" s="37" t="str"/>
      <c r="CV290" s="37" t="str"/>
      <c r="CW290" s="37" t="str"/>
      <c r="CX290" s="37" t="str"/>
      <c r="CY290" s="37" t="str"/>
      <c r="CZ290" s="37" t="str"/>
      <c r="DA290" s="37" t="str"/>
      <c r="DB290" s="37" t="str"/>
      <c r="DC290" s="37" t="str"/>
      <c r="DD290" s="37" t="str"/>
      <c r="DE290" s="37" t="str"/>
      <c r="DF290" s="37" t="str"/>
      <c r="DG290" s="37" t="str"/>
      <c r="DH290" s="37" t="str"/>
      <c r="DI290" s="37" t="str"/>
      <c r="DJ290" s="37" t="str"/>
      <c r="DK290" s="37" t="str"/>
      <c r="DL290" s="37" t="str"/>
      <c r="DM290" s="37" t="str"/>
      <c r="DN290" s="37" t="str"/>
      <c r="DO290" s="37" t="str"/>
      <c r="DP290" s="37" t="str"/>
      <c r="DQ290" s="37" t="str"/>
      <c r="DR290" s="37" t="str"/>
      <c r="DS290" s="37" t="str"/>
      <c r="DT290" s="37" t="str"/>
      <c r="DU290" s="37" t="str"/>
      <c r="DV290" s="37" t="str"/>
      <c r="DW290" s="37" t="str"/>
      <c r="DX290" s="37" t="str"/>
      <c r="DY290" s="37" t="str"/>
      <c r="DZ290" s="37" t="str"/>
      <c r="EA290" s="37" t="str"/>
      <c r="EB290" s="37" t="str"/>
      <c r="EC290" s="37" t="str"/>
      <c r="ED290" s="37" t="str"/>
      <c r="EE290" s="37" t="str"/>
      <c r="EF290" s="37" t="str"/>
      <c r="EG290" s="37" t="str"/>
      <c r="EH290" s="37" t="str"/>
      <c r="EI290" s="37" t="str"/>
      <c r="EJ290" s="37" t="str"/>
      <c r="EK290" s="37" t="str"/>
      <c r="EL290" s="37" t="str"/>
      <c r="EM290" s="37" t="str"/>
    </row>
    <row r="291">
      <c r="B291" s="37" t="str"/>
      <c r="C291" s="37" t="str"/>
      <c r="D291" s="37" t="str"/>
      <c r="E291" s="37" t="str"/>
      <c r="F291" s="37" t="str"/>
      <c r="G291" s="37" t="str"/>
      <c r="H291" s="37" t="str"/>
      <c r="I291" s="37" t="str"/>
      <c r="J291" s="37" t="str"/>
      <c r="K291" s="37" t="str"/>
      <c r="L291" s="37" t="str"/>
      <c r="M291" s="37" t="str"/>
      <c r="N291" s="37" t="str"/>
      <c r="O291" s="37" t="str"/>
      <c r="P291" s="37" t="str"/>
      <c r="Q291" s="37" t="str"/>
      <c r="R291" s="37" t="str"/>
      <c r="S291" s="37" t="str"/>
      <c r="T291" s="37" t="str"/>
      <c r="U291" s="37" t="str"/>
      <c r="V291" s="37" t="str"/>
      <c r="W291" s="37" t="str"/>
      <c r="X291" s="37" t="str"/>
      <c r="Y291" s="37" t="str"/>
      <c r="Z291" s="37" t="str"/>
      <c r="AA291" s="37" t="str"/>
      <c r="AB291" s="37" t="str"/>
      <c r="AC291" s="37" t="str"/>
      <c r="AD291" s="37" t="str"/>
      <c r="AE291" s="37" t="str"/>
      <c r="AF291" s="37" t="str"/>
      <c r="AG291" s="37" t="str"/>
      <c r="AH291" s="37" t="str"/>
      <c r="AI291" s="37" t="str"/>
      <c r="AJ291" s="37" t="str"/>
      <c r="AK291" s="37" t="str"/>
      <c r="AL291" s="37" t="str"/>
      <c r="AM291" s="37" t="str"/>
      <c r="AN291" s="37" t="str"/>
      <c r="AO291" s="37" t="str"/>
      <c r="AP291" s="37" t="str"/>
      <c r="AQ291" s="37" t="str"/>
      <c r="AR291" s="37" t="str"/>
      <c r="AS291" s="37" t="str"/>
      <c r="AT291" s="37" t="str"/>
      <c r="AU291" s="37" t="str"/>
      <c r="AV291" s="37" t="str"/>
      <c r="AW291" s="37" t="str"/>
      <c r="AX291" s="37" t="str"/>
      <c r="AY291" s="37" t="str"/>
      <c r="AZ291" s="37" t="str"/>
      <c r="BA291" s="37" t="str"/>
      <c r="BB291" s="37" t="str"/>
      <c r="BC291" s="37" t="str"/>
      <c r="BD291" s="37" t="str"/>
      <c r="BE291" s="37" t="str"/>
      <c r="BF291" s="37" t="str"/>
      <c r="BG291" s="37" t="str"/>
      <c r="BH291" s="37" t="str"/>
      <c r="BI291" s="37" t="str"/>
      <c r="BJ291" s="37" t="str"/>
      <c r="BK291" s="37" t="str"/>
      <c r="BL291" s="37" t="str"/>
      <c r="BM291" s="37" t="str"/>
      <c r="BN291" s="37" t="str"/>
      <c r="BO291" s="37" t="str"/>
      <c r="BP291" s="37" t="str"/>
      <c r="BQ291" s="37" t="str"/>
      <c r="BR291" s="37" t="str"/>
      <c r="BS291" s="37" t="str"/>
      <c r="BT291" s="37" t="str"/>
      <c r="BU291" s="37" t="str"/>
      <c r="BV291" s="37" t="str"/>
      <c r="BW291" s="37" t="str"/>
      <c r="BX291" s="37" t="str"/>
      <c r="BY291" s="37" t="str"/>
      <c r="BZ291" s="37" t="str"/>
      <c r="CA291" s="37" t="str"/>
      <c r="CB291" s="37" t="str"/>
      <c r="CC291" s="37" t="str"/>
      <c r="CD291" s="37" t="str"/>
      <c r="CE291" s="37" t="str"/>
      <c r="CF291" s="37" t="str"/>
      <c r="CG291" s="37" t="str"/>
      <c r="CH291" s="37" t="str"/>
      <c r="CI291" s="37" t="str"/>
      <c r="CJ291" s="37" t="str"/>
      <c r="CK291" s="37" t="str"/>
      <c r="CL291" s="37" t="str"/>
      <c r="CM291" s="37" t="str"/>
      <c r="CN291" s="37" t="str"/>
      <c r="CO291" s="37" t="str"/>
      <c r="CP291" s="37" t="str"/>
      <c r="CQ291" s="37" t="str"/>
      <c r="CR291" s="37" t="str"/>
      <c r="CS291" s="37" t="str"/>
      <c r="CT291" s="37" t="str"/>
      <c r="CU291" s="37" t="str"/>
      <c r="CV291" s="37" t="str"/>
      <c r="CW291" s="37" t="str"/>
      <c r="CX291" s="37" t="str"/>
      <c r="CY291" s="37" t="str"/>
      <c r="CZ291" s="37" t="str"/>
      <c r="DA291" s="37" t="str"/>
      <c r="DB291" s="37" t="str"/>
      <c r="DC291" s="37" t="str"/>
      <c r="DD291" s="37" t="str"/>
      <c r="DE291" s="37" t="str"/>
      <c r="DF291" s="37" t="str"/>
      <c r="DG291" s="37" t="str"/>
      <c r="DH291" s="37" t="str"/>
      <c r="DI291" s="37" t="str"/>
      <c r="DJ291" s="37" t="str"/>
      <c r="DK291" s="37" t="str"/>
      <c r="DL291" s="37" t="str"/>
      <c r="DM291" s="37" t="str"/>
      <c r="DN291" s="37" t="str"/>
      <c r="DO291" s="37" t="str"/>
      <c r="DP291" s="37" t="str"/>
      <c r="DQ291" s="37" t="str"/>
      <c r="DR291" s="37" t="str"/>
      <c r="DS291" s="37" t="str"/>
      <c r="DT291" s="37" t="str"/>
      <c r="DU291" s="37" t="str"/>
      <c r="DV291" s="37" t="str"/>
      <c r="DW291" s="37" t="str"/>
      <c r="DX291" s="37" t="str"/>
      <c r="DY291" s="37" t="str"/>
      <c r="DZ291" s="37" t="str"/>
      <c r="EA291" s="37" t="str"/>
      <c r="EB291" s="37" t="str"/>
      <c r="EC291" s="37" t="str"/>
      <c r="ED291" s="37" t="str"/>
      <c r="EE291" s="37" t="str"/>
      <c r="EF291" s="37" t="str"/>
      <c r="EG291" s="37" t="str"/>
      <c r="EH291" s="37" t="str"/>
      <c r="EI291" s="37" t="str"/>
      <c r="EJ291" s="37" t="str"/>
      <c r="EK291" s="37" t="str"/>
      <c r="EL291" s="37" t="str"/>
      <c r="EM291" s="37" t="str"/>
    </row>
    <row r="292">
      <c r="B292" s="37" t="str"/>
      <c r="C292" s="37" t="str"/>
      <c r="D292" s="37" t="str"/>
      <c r="E292" s="37" t="str"/>
      <c r="F292" s="37" t="str"/>
      <c r="G292" s="37" t="str"/>
      <c r="H292" s="37" t="str"/>
      <c r="I292" s="37" t="str"/>
      <c r="J292" s="37" t="str"/>
      <c r="K292" s="37" t="str"/>
      <c r="L292" s="37" t="str"/>
      <c r="M292" s="37" t="str"/>
      <c r="N292" s="37" t="str"/>
      <c r="O292" s="37" t="str"/>
      <c r="P292" s="37" t="str"/>
      <c r="Q292" s="37" t="str"/>
      <c r="R292" s="37" t="str"/>
      <c r="S292" s="37" t="str"/>
      <c r="T292" s="37" t="str"/>
      <c r="U292" s="37" t="str"/>
      <c r="V292" s="37" t="str"/>
      <c r="W292" s="37" t="str"/>
      <c r="X292" s="37" t="str"/>
      <c r="Y292" s="37" t="str"/>
      <c r="Z292" s="37" t="str"/>
      <c r="AA292" s="37" t="str"/>
      <c r="AB292" s="37" t="str"/>
      <c r="AC292" s="37" t="str"/>
      <c r="AD292" s="37" t="str"/>
      <c r="AE292" s="37" t="str"/>
      <c r="AF292" s="37" t="str"/>
      <c r="AG292" s="37" t="str"/>
      <c r="AH292" s="37" t="str"/>
      <c r="AI292" s="37" t="str"/>
      <c r="AJ292" s="37" t="str"/>
      <c r="AK292" s="37" t="str"/>
      <c r="AL292" s="37" t="str"/>
      <c r="AM292" s="37" t="str"/>
      <c r="AN292" s="37" t="str"/>
      <c r="AO292" s="37" t="str"/>
      <c r="AP292" s="37" t="str"/>
      <c r="AQ292" s="37" t="str"/>
      <c r="AR292" s="37" t="str"/>
      <c r="AS292" s="37" t="str"/>
      <c r="AT292" s="37" t="str"/>
      <c r="AU292" s="37" t="str"/>
      <c r="AV292" s="37" t="str"/>
      <c r="AW292" s="37" t="str"/>
      <c r="AX292" s="37" t="str"/>
      <c r="AY292" s="37" t="str"/>
      <c r="AZ292" s="37" t="str"/>
      <c r="BA292" s="37" t="str"/>
      <c r="BB292" s="37" t="str"/>
      <c r="BC292" s="37" t="str"/>
      <c r="BD292" s="37" t="str"/>
      <c r="BE292" s="37" t="str"/>
      <c r="BF292" s="37" t="str"/>
      <c r="BG292" s="37" t="str"/>
      <c r="BH292" s="37" t="str"/>
      <c r="BI292" s="37" t="str"/>
      <c r="BJ292" s="37" t="str"/>
      <c r="BK292" s="37" t="str"/>
      <c r="BL292" s="37" t="str"/>
      <c r="BM292" s="37" t="str"/>
      <c r="BN292" s="37" t="str"/>
      <c r="BO292" s="37" t="str"/>
      <c r="BP292" s="37" t="str"/>
      <c r="BQ292" s="37" t="str"/>
      <c r="BR292" s="37" t="str"/>
      <c r="BS292" s="37" t="str"/>
      <c r="BT292" s="37" t="str"/>
      <c r="BU292" s="37" t="str"/>
      <c r="BV292" s="37" t="str"/>
      <c r="BW292" s="37" t="str"/>
      <c r="BX292" s="37" t="str"/>
      <c r="BY292" s="37" t="str"/>
      <c r="BZ292" s="37" t="str"/>
      <c r="CA292" s="37" t="str"/>
      <c r="CB292" s="37" t="str"/>
      <c r="CC292" s="37" t="str"/>
      <c r="CD292" s="37" t="str"/>
      <c r="CE292" s="37" t="str"/>
      <c r="CF292" s="37" t="str"/>
      <c r="CG292" s="37" t="str"/>
      <c r="CH292" s="37" t="str"/>
      <c r="CI292" s="37" t="str"/>
      <c r="CJ292" s="37" t="str"/>
      <c r="CK292" s="37" t="str"/>
      <c r="CL292" s="37" t="str"/>
      <c r="CM292" s="37" t="str"/>
      <c r="CN292" s="37" t="str"/>
      <c r="CO292" s="37" t="str"/>
      <c r="CP292" s="37" t="str"/>
      <c r="CQ292" s="37" t="str"/>
      <c r="CR292" s="37" t="str"/>
      <c r="CS292" s="37" t="str"/>
      <c r="CT292" s="37" t="str"/>
      <c r="CU292" s="37" t="str"/>
      <c r="CV292" s="37" t="str"/>
      <c r="CW292" s="37" t="str"/>
      <c r="CX292" s="37" t="str"/>
      <c r="CY292" s="37" t="str"/>
      <c r="CZ292" s="37" t="str"/>
      <c r="DA292" s="37" t="str"/>
      <c r="DB292" s="37" t="str"/>
      <c r="DC292" s="37" t="str"/>
      <c r="DD292" s="37" t="str"/>
      <c r="DE292" s="37" t="str"/>
      <c r="DF292" s="37" t="str"/>
      <c r="DG292" s="37" t="str"/>
      <c r="DH292" s="37" t="str"/>
      <c r="DI292" s="37" t="str"/>
      <c r="DJ292" s="37" t="str"/>
      <c r="DK292" s="37" t="str"/>
      <c r="DL292" s="37" t="str"/>
      <c r="DM292" s="37" t="str"/>
      <c r="DN292" s="37" t="str"/>
      <c r="DO292" s="37" t="str"/>
      <c r="DP292" s="37" t="str"/>
      <c r="DQ292" s="37" t="str"/>
      <c r="DR292" s="37" t="str"/>
      <c r="DS292" s="37" t="str"/>
      <c r="DT292" s="37" t="str"/>
      <c r="DU292" s="37" t="str"/>
      <c r="DV292" s="37" t="str"/>
      <c r="DW292" s="37" t="str"/>
      <c r="DX292" s="37" t="str"/>
      <c r="DY292" s="37" t="str"/>
      <c r="DZ292" s="37" t="str"/>
      <c r="EA292" s="37" t="str"/>
      <c r="EB292" s="37" t="str"/>
      <c r="EC292" s="37" t="str"/>
      <c r="ED292" s="37" t="str"/>
      <c r="EE292" s="37" t="str"/>
      <c r="EF292" s="37" t="str"/>
      <c r="EG292" s="37" t="str"/>
      <c r="EH292" s="37" t="str"/>
      <c r="EI292" s="37" t="str"/>
      <c r="EJ292" s="37" t="str"/>
      <c r="EK292" s="37" t="str"/>
      <c r="EL292" s="37" t="str"/>
      <c r="EM292" s="37" t="str"/>
    </row>
    <row r="293">
      <c r="B293" s="37" t="str"/>
      <c r="C293" s="37" t="str"/>
      <c r="D293" s="37" t="str"/>
      <c r="E293" s="37" t="str"/>
      <c r="F293" s="37" t="str"/>
      <c r="G293" s="37" t="str"/>
      <c r="H293" s="37" t="str"/>
      <c r="I293" s="37" t="str"/>
      <c r="J293" s="37" t="str"/>
      <c r="K293" s="37" t="str"/>
      <c r="L293" s="37" t="str"/>
      <c r="M293" s="37" t="str"/>
      <c r="N293" s="37" t="str"/>
      <c r="O293" s="37" t="str"/>
      <c r="P293" s="37" t="str"/>
      <c r="Q293" s="37" t="str"/>
      <c r="R293" s="37" t="str"/>
      <c r="S293" s="37" t="str"/>
      <c r="T293" s="37" t="str"/>
      <c r="U293" s="37" t="str"/>
      <c r="V293" s="37" t="str"/>
      <c r="W293" s="37" t="str"/>
      <c r="X293" s="37" t="str"/>
      <c r="Y293" s="37" t="str"/>
      <c r="Z293" s="37" t="str"/>
      <c r="AA293" s="37" t="str"/>
      <c r="AB293" s="37" t="str"/>
      <c r="AC293" s="37" t="str"/>
      <c r="AD293" s="37" t="str"/>
      <c r="AE293" s="37" t="str"/>
      <c r="AF293" s="37" t="str"/>
      <c r="AG293" s="37" t="str"/>
      <c r="AH293" s="37" t="str"/>
      <c r="AI293" s="37" t="str"/>
      <c r="AJ293" s="37" t="str"/>
      <c r="AK293" s="37" t="str"/>
      <c r="AL293" s="37" t="str"/>
      <c r="AM293" s="37" t="str"/>
      <c r="AN293" s="37" t="str"/>
      <c r="AO293" s="37" t="str"/>
      <c r="AP293" s="37" t="str"/>
      <c r="AQ293" s="37" t="str"/>
      <c r="AR293" s="37" t="str"/>
      <c r="AS293" s="37" t="str"/>
      <c r="AT293" s="37" t="str"/>
      <c r="AU293" s="37" t="str"/>
      <c r="AV293" s="37" t="str"/>
      <c r="AW293" s="37" t="str"/>
      <c r="AX293" s="37" t="str"/>
      <c r="AY293" s="37" t="str"/>
      <c r="AZ293" s="37" t="str"/>
      <c r="BA293" s="37" t="str"/>
      <c r="BB293" s="37" t="str"/>
      <c r="BC293" s="37" t="str"/>
      <c r="BD293" s="37" t="str"/>
      <c r="BE293" s="37" t="str"/>
      <c r="BF293" s="37" t="str"/>
      <c r="BG293" s="37" t="str"/>
      <c r="BH293" s="37" t="str"/>
      <c r="BI293" s="37" t="str"/>
      <c r="BJ293" s="37" t="str"/>
      <c r="BK293" s="37" t="str"/>
      <c r="BL293" s="37" t="str"/>
      <c r="BM293" s="37" t="str"/>
      <c r="BN293" s="37" t="str"/>
      <c r="BO293" s="37" t="str"/>
      <c r="BP293" s="37" t="str"/>
      <c r="BQ293" s="37" t="str"/>
      <c r="BR293" s="37" t="str"/>
      <c r="BS293" s="37" t="str"/>
      <c r="BT293" s="37" t="str"/>
      <c r="BU293" s="37" t="str"/>
      <c r="BV293" s="37" t="str"/>
      <c r="BW293" s="37" t="str"/>
      <c r="BX293" s="37" t="str"/>
      <c r="BY293" s="37" t="str"/>
      <c r="BZ293" s="37" t="str"/>
      <c r="CA293" s="37" t="str"/>
      <c r="CB293" s="37" t="str"/>
      <c r="CC293" s="37" t="str"/>
      <c r="CD293" s="37" t="str"/>
      <c r="CE293" s="37" t="str"/>
      <c r="CF293" s="37" t="str"/>
      <c r="CG293" s="37" t="str"/>
      <c r="CH293" s="37" t="str"/>
      <c r="CI293" s="37" t="str"/>
      <c r="CJ293" s="37" t="str"/>
      <c r="CK293" s="37" t="str"/>
      <c r="CL293" s="37" t="str"/>
      <c r="CM293" s="37" t="str"/>
      <c r="CN293" s="37" t="str"/>
      <c r="CO293" s="37" t="str"/>
      <c r="CP293" s="37" t="str"/>
      <c r="CQ293" s="37" t="str"/>
      <c r="CR293" s="37" t="str"/>
      <c r="CS293" s="37" t="str"/>
      <c r="CT293" s="37" t="str"/>
      <c r="CU293" s="37" t="str"/>
      <c r="CV293" s="37" t="str"/>
      <c r="CW293" s="37" t="str"/>
      <c r="CX293" s="37" t="str"/>
      <c r="CY293" s="37" t="str"/>
      <c r="CZ293" s="37" t="str"/>
      <c r="DA293" s="37" t="str"/>
      <c r="DB293" s="37" t="str"/>
      <c r="DC293" s="37" t="str"/>
      <c r="DD293" s="37" t="str"/>
      <c r="DE293" s="37" t="str"/>
      <c r="DF293" s="37" t="str"/>
      <c r="DG293" s="37" t="str"/>
      <c r="DH293" s="37" t="str"/>
      <c r="DI293" s="37" t="str"/>
      <c r="DJ293" s="37" t="str"/>
      <c r="DK293" s="37" t="str"/>
      <c r="DL293" s="37" t="str"/>
      <c r="DM293" s="37" t="str"/>
      <c r="DN293" s="37" t="str"/>
      <c r="DO293" s="37" t="str"/>
      <c r="DP293" s="37" t="str"/>
      <c r="DQ293" s="37" t="str"/>
      <c r="DR293" s="37" t="str"/>
      <c r="DS293" s="37" t="str"/>
      <c r="DT293" s="37" t="str"/>
      <c r="DU293" s="37" t="str"/>
      <c r="DV293" s="37" t="str"/>
      <c r="DW293" s="37" t="str"/>
      <c r="DX293" s="37" t="str"/>
      <c r="DY293" s="37" t="str"/>
      <c r="DZ293" s="37" t="str"/>
      <c r="EA293" s="37" t="str"/>
      <c r="EB293" s="37" t="str"/>
      <c r="EC293" s="37" t="str"/>
      <c r="ED293" s="37" t="str"/>
      <c r="EE293" s="37" t="str"/>
      <c r="EF293" s="37" t="str"/>
      <c r="EG293" s="37" t="str"/>
      <c r="EH293" s="37" t="str"/>
      <c r="EI293" s="37" t="str"/>
      <c r="EJ293" s="37" t="str"/>
      <c r="EK293" s="37" t="str"/>
      <c r="EL293" s="37" t="str"/>
      <c r="EM293" s="37" t="str"/>
    </row>
    <row r="294">
      <c r="B294" s="37" t="str"/>
      <c r="C294" s="37" t="str"/>
      <c r="D294" s="37" t="str"/>
      <c r="E294" s="37" t="str"/>
      <c r="F294" s="37" t="str"/>
      <c r="G294" s="37" t="str"/>
      <c r="H294" s="37" t="str"/>
      <c r="I294" s="37" t="str"/>
      <c r="J294" s="37" t="str"/>
      <c r="K294" s="37" t="str"/>
      <c r="L294" s="37" t="str"/>
      <c r="M294" s="37" t="str"/>
      <c r="N294" s="37" t="str"/>
      <c r="O294" s="37" t="str"/>
      <c r="P294" s="37" t="str"/>
      <c r="Q294" s="37" t="str"/>
      <c r="R294" s="37" t="str"/>
      <c r="S294" s="37" t="str"/>
      <c r="T294" s="37" t="str"/>
      <c r="U294" s="37" t="str"/>
      <c r="V294" s="37" t="str"/>
      <c r="W294" s="37" t="str"/>
      <c r="X294" s="37" t="str"/>
      <c r="Y294" s="37" t="str"/>
      <c r="Z294" s="37" t="str"/>
      <c r="AA294" s="37" t="str"/>
      <c r="AB294" s="37" t="str"/>
      <c r="AC294" s="37" t="str"/>
      <c r="AD294" s="37" t="str"/>
      <c r="AE294" s="37" t="str"/>
      <c r="AF294" s="37" t="str"/>
      <c r="AG294" s="37" t="str"/>
      <c r="AH294" s="37" t="str"/>
      <c r="AI294" s="37" t="str"/>
      <c r="AJ294" s="37" t="str"/>
      <c r="AK294" s="37" t="str"/>
      <c r="AL294" s="37" t="str"/>
      <c r="AM294" s="37" t="str"/>
      <c r="AN294" s="37" t="str"/>
      <c r="AO294" s="37" t="str"/>
      <c r="AP294" s="37" t="str"/>
      <c r="AQ294" s="37" t="str"/>
      <c r="AR294" s="37" t="str"/>
      <c r="AS294" s="37" t="str"/>
      <c r="AT294" s="37" t="str"/>
      <c r="AU294" s="37" t="str"/>
      <c r="AV294" s="37" t="str"/>
      <c r="AW294" s="37" t="str"/>
      <c r="AX294" s="37" t="str"/>
      <c r="AY294" s="37" t="str"/>
      <c r="AZ294" s="37" t="str"/>
      <c r="BA294" s="37" t="str"/>
      <c r="BB294" s="37" t="str"/>
      <c r="BC294" s="37" t="str"/>
      <c r="BD294" s="37" t="str"/>
      <c r="BE294" s="37" t="str"/>
      <c r="BF294" s="37" t="str"/>
      <c r="BG294" s="37" t="str"/>
      <c r="BH294" s="37" t="str"/>
      <c r="BI294" s="37" t="str"/>
      <c r="BJ294" s="37" t="str"/>
      <c r="BK294" s="37" t="str"/>
      <c r="BL294" s="37" t="str"/>
      <c r="BM294" s="37" t="str"/>
      <c r="BN294" s="37" t="str"/>
      <c r="BO294" s="37" t="str"/>
      <c r="BP294" s="37" t="str"/>
      <c r="BQ294" s="37" t="str"/>
      <c r="BR294" s="37" t="str"/>
      <c r="BS294" s="37" t="str"/>
      <c r="BT294" s="37" t="str"/>
      <c r="BU294" s="37" t="str"/>
      <c r="BV294" s="37" t="str"/>
      <c r="BW294" s="37" t="str"/>
      <c r="BX294" s="37" t="str"/>
      <c r="BY294" s="37" t="str"/>
      <c r="BZ294" s="37" t="str"/>
      <c r="CA294" s="37" t="str"/>
      <c r="CB294" s="37" t="str"/>
      <c r="CC294" s="37" t="str"/>
      <c r="CD294" s="37" t="str"/>
      <c r="CE294" s="37" t="str"/>
      <c r="CF294" s="37" t="str"/>
      <c r="CG294" s="37" t="str"/>
      <c r="CH294" s="37" t="str"/>
      <c r="CI294" s="37" t="str"/>
      <c r="CJ294" s="37" t="str"/>
      <c r="CK294" s="37" t="str"/>
      <c r="CL294" s="37" t="str"/>
      <c r="CM294" s="37" t="str"/>
      <c r="CN294" s="37" t="str"/>
      <c r="CO294" s="37" t="str"/>
      <c r="CP294" s="37" t="str"/>
      <c r="CQ294" s="37" t="str"/>
      <c r="CR294" s="37" t="str"/>
      <c r="CS294" s="37" t="str"/>
      <c r="CT294" s="37" t="str"/>
      <c r="CU294" s="37" t="str"/>
      <c r="CV294" s="37" t="str"/>
      <c r="CW294" s="37" t="str"/>
      <c r="CX294" s="37" t="str"/>
      <c r="CY294" s="37" t="str"/>
      <c r="CZ294" s="37" t="str"/>
      <c r="DA294" s="37" t="str"/>
      <c r="DB294" s="37" t="str"/>
      <c r="DC294" s="37" t="str"/>
      <c r="DD294" s="37" t="str"/>
      <c r="DE294" s="37" t="str"/>
      <c r="DF294" s="37" t="str"/>
      <c r="DG294" s="37" t="str"/>
      <c r="DH294" s="37" t="str"/>
      <c r="DI294" s="37" t="str"/>
      <c r="DJ294" s="37" t="str"/>
      <c r="DK294" s="37" t="str"/>
      <c r="DL294" s="37" t="str"/>
      <c r="DM294" s="37" t="str"/>
      <c r="DN294" s="37" t="str"/>
      <c r="DO294" s="37" t="str"/>
      <c r="DP294" s="37" t="str"/>
      <c r="DQ294" s="37" t="str"/>
      <c r="DR294" s="37" t="str"/>
      <c r="DS294" s="37" t="str"/>
      <c r="DT294" s="37" t="str"/>
      <c r="DU294" s="37" t="str"/>
      <c r="DV294" s="37" t="str"/>
      <c r="DW294" s="37" t="str"/>
      <c r="DX294" s="37" t="str"/>
      <c r="DY294" s="37" t="str"/>
      <c r="DZ294" s="37" t="str"/>
      <c r="EA294" s="37" t="str"/>
      <c r="EB294" s="37" t="str"/>
      <c r="EC294" s="37" t="str"/>
      <c r="ED294" s="37" t="str"/>
      <c r="EE294" s="37" t="str"/>
      <c r="EF294" s="37" t="str"/>
      <c r="EG294" s="37" t="str"/>
      <c r="EH294" s="37" t="str"/>
      <c r="EI294" s="37" t="str"/>
      <c r="EJ294" s="37" t="str"/>
      <c r="EK294" s="37" t="str"/>
      <c r="EL294" s="37" t="str"/>
      <c r="EM294" s="37" t="str"/>
    </row>
    <row r="295">
      <c r="B295" s="37" t="str"/>
      <c r="C295" s="37" t="str"/>
      <c r="D295" s="37" t="str"/>
      <c r="E295" s="37" t="str"/>
      <c r="F295" s="37" t="str"/>
      <c r="G295" s="37" t="str"/>
      <c r="H295" s="37" t="str"/>
      <c r="I295" s="37" t="str"/>
      <c r="J295" s="37" t="str"/>
      <c r="K295" s="37" t="str"/>
      <c r="L295" s="37" t="str"/>
      <c r="M295" s="37" t="str"/>
      <c r="N295" s="37" t="str"/>
      <c r="O295" s="37" t="str"/>
      <c r="P295" s="37" t="str"/>
      <c r="Q295" s="37" t="str"/>
      <c r="R295" s="37" t="str"/>
      <c r="S295" s="37" t="str"/>
      <c r="T295" s="37" t="str"/>
      <c r="U295" s="37" t="str"/>
      <c r="V295" s="37" t="str"/>
      <c r="W295" s="37" t="str"/>
      <c r="X295" s="37" t="str"/>
      <c r="Y295" s="37" t="str"/>
      <c r="Z295" s="37" t="str"/>
      <c r="AA295" s="37" t="str"/>
      <c r="AB295" s="37" t="str"/>
      <c r="AC295" s="37" t="str"/>
      <c r="AD295" s="37" t="str"/>
      <c r="AE295" s="37" t="str"/>
      <c r="AF295" s="37" t="str"/>
      <c r="AG295" s="37" t="str"/>
      <c r="AH295" s="37" t="str"/>
      <c r="AI295" s="37" t="str"/>
      <c r="AJ295" s="37" t="str"/>
      <c r="AK295" s="37" t="str"/>
      <c r="AL295" s="37" t="str"/>
      <c r="AM295" s="37" t="str"/>
      <c r="AN295" s="37" t="str"/>
      <c r="AO295" s="37" t="str"/>
      <c r="AP295" s="37" t="str"/>
      <c r="AQ295" s="37" t="str"/>
      <c r="AR295" s="37" t="str"/>
      <c r="AS295" s="37" t="str"/>
      <c r="AT295" s="37" t="str"/>
      <c r="AU295" s="37" t="str"/>
      <c r="AV295" s="37" t="str"/>
      <c r="AW295" s="37" t="str"/>
      <c r="AX295" s="37" t="str"/>
      <c r="AY295" s="37" t="str"/>
      <c r="AZ295" s="37" t="str"/>
      <c r="BA295" s="37" t="str"/>
      <c r="BB295" s="37" t="str"/>
      <c r="BC295" s="37" t="str"/>
      <c r="BD295" s="37" t="str"/>
      <c r="BE295" s="37" t="str"/>
      <c r="BF295" s="37" t="str"/>
      <c r="BG295" s="37" t="str"/>
      <c r="BH295" s="37" t="str"/>
      <c r="BI295" s="37" t="str"/>
      <c r="BJ295" s="37" t="str"/>
      <c r="BK295" s="37" t="str"/>
      <c r="BL295" s="37" t="str"/>
      <c r="BM295" s="37" t="str"/>
      <c r="BN295" s="37" t="str"/>
      <c r="BO295" s="37" t="str"/>
      <c r="BP295" s="37" t="str"/>
      <c r="BQ295" s="37" t="str"/>
      <c r="BR295" s="37" t="str"/>
      <c r="BS295" s="37" t="str"/>
      <c r="BT295" s="37" t="str"/>
      <c r="BU295" s="37" t="str"/>
      <c r="BV295" s="37" t="str"/>
      <c r="BW295" s="37" t="str"/>
      <c r="BX295" s="37" t="str"/>
      <c r="BY295" s="37" t="str"/>
      <c r="BZ295" s="37" t="str"/>
      <c r="CA295" s="37" t="str"/>
      <c r="CB295" s="37" t="str"/>
      <c r="CC295" s="37" t="str"/>
      <c r="CD295" s="37" t="str"/>
      <c r="CE295" s="37" t="str"/>
      <c r="CF295" s="37" t="str"/>
      <c r="CG295" s="37" t="str"/>
      <c r="CH295" s="37" t="str"/>
      <c r="CI295" s="37" t="str"/>
      <c r="CJ295" s="37" t="str"/>
      <c r="CK295" s="37" t="str"/>
      <c r="CL295" s="37" t="str"/>
      <c r="CM295" s="37" t="str"/>
      <c r="CN295" s="37" t="str"/>
      <c r="CO295" s="37" t="str"/>
      <c r="CP295" s="37" t="str"/>
      <c r="CQ295" s="37" t="str"/>
      <c r="CR295" s="37" t="str"/>
      <c r="CS295" s="37" t="str"/>
      <c r="CT295" s="37" t="str"/>
      <c r="CU295" s="37" t="str"/>
      <c r="CV295" s="37" t="str"/>
      <c r="CW295" s="37" t="str"/>
      <c r="CX295" s="37" t="str"/>
      <c r="CY295" s="37" t="str"/>
      <c r="CZ295" s="37" t="str"/>
      <c r="DA295" s="37" t="str"/>
      <c r="DB295" s="37" t="str"/>
      <c r="DC295" s="37" t="str"/>
      <c r="DD295" s="37" t="str"/>
      <c r="DE295" s="37" t="str"/>
      <c r="DF295" s="37" t="str"/>
      <c r="DG295" s="37" t="str"/>
      <c r="DH295" s="37" t="str"/>
      <c r="DI295" s="37" t="str"/>
      <c r="DJ295" s="37" t="str"/>
      <c r="DK295" s="37" t="str"/>
      <c r="DL295" s="37" t="str"/>
      <c r="DM295" s="37" t="str"/>
      <c r="DN295" s="37" t="str"/>
      <c r="DO295" s="37" t="str"/>
      <c r="DP295" s="37" t="str"/>
      <c r="DQ295" s="37" t="str"/>
      <c r="DR295" s="37" t="str"/>
      <c r="DS295" s="37" t="str"/>
      <c r="DT295" s="37" t="str"/>
      <c r="DU295" s="37" t="str"/>
      <c r="DV295" s="37" t="str"/>
      <c r="DW295" s="37" t="str"/>
      <c r="DX295" s="37" t="str"/>
      <c r="DY295" s="37" t="str"/>
      <c r="DZ295" s="37" t="str"/>
      <c r="EA295" s="37" t="str"/>
      <c r="EB295" s="37" t="str"/>
      <c r="EC295" s="37" t="str"/>
      <c r="ED295" s="37" t="str"/>
      <c r="EE295" s="37" t="str"/>
      <c r="EF295" s="37" t="str"/>
      <c r="EG295" s="37" t="str"/>
      <c r="EH295" s="37" t="str"/>
      <c r="EI295" s="37" t="str"/>
      <c r="EJ295" s="37" t="str"/>
      <c r="EK295" s="37" t="str"/>
      <c r="EL295" s="37" t="str"/>
      <c r="EM295" s="37" t="str"/>
    </row>
    <row r="296">
      <c r="B296" s="37" t="str"/>
      <c r="C296" s="37" t="str"/>
      <c r="D296" s="37" t="str"/>
      <c r="E296" s="37" t="str"/>
      <c r="F296" s="37" t="str"/>
      <c r="G296" s="37" t="str"/>
      <c r="H296" s="37" t="str"/>
      <c r="I296" s="37" t="str"/>
      <c r="J296" s="37" t="str"/>
      <c r="K296" s="37" t="str"/>
      <c r="L296" s="37" t="str"/>
      <c r="M296" s="37" t="str"/>
      <c r="N296" s="37" t="str"/>
      <c r="O296" s="37" t="str"/>
      <c r="P296" s="37" t="str"/>
      <c r="Q296" s="37" t="str"/>
      <c r="R296" s="37" t="str"/>
      <c r="S296" s="37" t="str"/>
      <c r="T296" s="37" t="str"/>
      <c r="U296" s="37" t="str"/>
      <c r="V296" s="37" t="str"/>
      <c r="W296" s="37" t="str"/>
      <c r="X296" s="37" t="str"/>
      <c r="Y296" s="37" t="str"/>
      <c r="Z296" s="37" t="str"/>
      <c r="AA296" s="37" t="str"/>
      <c r="AB296" s="37" t="str"/>
      <c r="AC296" s="37" t="str"/>
      <c r="AD296" s="37" t="str"/>
      <c r="AE296" s="37" t="str"/>
      <c r="AF296" s="37" t="str"/>
      <c r="AG296" s="37" t="str"/>
      <c r="AH296" s="37" t="str"/>
      <c r="AI296" s="37" t="str"/>
      <c r="AJ296" s="37" t="str"/>
      <c r="AK296" s="37" t="str"/>
      <c r="AL296" s="37" t="str"/>
      <c r="AM296" s="37" t="str"/>
      <c r="AN296" s="37" t="str"/>
      <c r="AO296" s="37" t="str"/>
      <c r="AP296" s="37" t="str"/>
      <c r="AQ296" s="37" t="str"/>
      <c r="AR296" s="37" t="str"/>
      <c r="AS296" s="37" t="str"/>
      <c r="AT296" s="37" t="str"/>
      <c r="AU296" s="37" t="str"/>
      <c r="AV296" s="37" t="str"/>
      <c r="AW296" s="37" t="str"/>
      <c r="AX296" s="37" t="str"/>
      <c r="AY296" s="37" t="str"/>
      <c r="AZ296" s="37" t="str"/>
      <c r="BA296" s="37" t="str"/>
      <c r="BB296" s="37" t="str"/>
      <c r="BC296" s="37" t="str"/>
      <c r="BD296" s="37" t="str"/>
      <c r="BE296" s="37" t="str"/>
      <c r="BF296" s="37" t="str"/>
      <c r="BG296" s="37" t="str"/>
      <c r="BH296" s="37" t="str"/>
      <c r="BI296" s="37" t="str"/>
      <c r="BJ296" s="37" t="str"/>
      <c r="BK296" s="37" t="str"/>
      <c r="BL296" s="37" t="str"/>
      <c r="BM296" s="37" t="str"/>
      <c r="BN296" s="37" t="str"/>
      <c r="BO296" s="37" t="str"/>
      <c r="BP296" s="37" t="str"/>
      <c r="BQ296" s="37" t="str"/>
      <c r="BR296" s="37" t="str"/>
      <c r="BS296" s="37" t="str"/>
      <c r="BT296" s="37" t="str"/>
      <c r="BU296" s="37" t="str"/>
      <c r="BV296" s="37" t="str"/>
      <c r="BW296" s="37" t="str"/>
      <c r="BX296" s="37" t="str"/>
      <c r="BY296" s="37" t="str"/>
      <c r="BZ296" s="37" t="str"/>
      <c r="CA296" s="37" t="str"/>
      <c r="CB296" s="37" t="str"/>
      <c r="CC296" s="37" t="str"/>
      <c r="CD296" s="37" t="str"/>
      <c r="CE296" s="37" t="str"/>
      <c r="CF296" s="37" t="str"/>
      <c r="CG296" s="37" t="str"/>
      <c r="CH296" s="37" t="str"/>
      <c r="CI296" s="37" t="str"/>
      <c r="CJ296" s="37" t="str"/>
      <c r="CK296" s="37" t="str"/>
      <c r="CL296" s="37" t="str"/>
      <c r="CM296" s="37" t="str"/>
      <c r="CN296" s="37" t="str"/>
      <c r="CO296" s="37" t="str"/>
      <c r="CP296" s="37" t="str"/>
      <c r="CQ296" s="37" t="str"/>
      <c r="CR296" s="37" t="str"/>
      <c r="CS296" s="37" t="str"/>
      <c r="CT296" s="37" t="str"/>
      <c r="CU296" s="37" t="str"/>
      <c r="CV296" s="37" t="str"/>
      <c r="CW296" s="37" t="str"/>
      <c r="CX296" s="37" t="str"/>
      <c r="CY296" s="37" t="str"/>
      <c r="CZ296" s="37" t="str"/>
      <c r="DA296" s="37" t="str"/>
      <c r="DB296" s="37" t="str"/>
      <c r="DC296" s="37" t="str"/>
      <c r="DD296" s="37" t="str"/>
      <c r="DE296" s="37" t="str"/>
      <c r="DF296" s="37" t="str"/>
      <c r="DG296" s="37" t="str"/>
      <c r="DH296" s="37" t="str"/>
      <c r="DI296" s="37" t="str"/>
      <c r="DJ296" s="37" t="str"/>
      <c r="DK296" s="37" t="str"/>
      <c r="DL296" s="37" t="str"/>
      <c r="DM296" s="37" t="str"/>
      <c r="DN296" s="37" t="str"/>
      <c r="DO296" s="37" t="str"/>
      <c r="DP296" s="37" t="str"/>
      <c r="DQ296" s="37" t="str"/>
      <c r="DR296" s="37" t="str"/>
      <c r="DS296" s="37" t="str"/>
      <c r="DT296" s="37" t="str"/>
      <c r="DU296" s="37" t="str"/>
      <c r="DV296" s="37" t="str"/>
      <c r="DW296" s="37" t="str"/>
      <c r="DX296" s="37" t="str"/>
      <c r="DY296" s="37" t="str"/>
      <c r="DZ296" s="37" t="str"/>
      <c r="EA296" s="37" t="str"/>
      <c r="EB296" s="37" t="str"/>
      <c r="EC296" s="37" t="str"/>
      <c r="ED296" s="37" t="str"/>
      <c r="EE296" s="37" t="str"/>
      <c r="EF296" s="37" t="str"/>
      <c r="EG296" s="37" t="str"/>
      <c r="EH296" s="37" t="str"/>
      <c r="EI296" s="37" t="str"/>
      <c r="EJ296" s="37" t="str"/>
      <c r="EK296" s="37" t="str"/>
      <c r="EL296" s="37" t="str"/>
      <c r="EM296" s="37" t="str"/>
    </row>
    <row r="297">
      <c r="B297" s="37" t="str"/>
      <c r="C297" s="37" t="str"/>
      <c r="D297" s="37" t="str"/>
      <c r="E297" s="37" t="str"/>
      <c r="F297" s="37" t="str"/>
      <c r="G297" s="37" t="str"/>
      <c r="H297" s="37" t="str"/>
      <c r="I297" s="37" t="str"/>
      <c r="J297" s="37" t="str"/>
      <c r="K297" s="37" t="str"/>
      <c r="L297" s="37" t="str"/>
      <c r="M297" s="37" t="str"/>
      <c r="N297" s="37" t="str"/>
      <c r="O297" s="37" t="str"/>
      <c r="P297" s="37" t="str"/>
      <c r="Q297" s="37" t="str"/>
      <c r="R297" s="37" t="str"/>
      <c r="S297" s="37" t="str"/>
      <c r="T297" s="37" t="str"/>
      <c r="U297" s="37" t="str"/>
      <c r="V297" s="37" t="str"/>
      <c r="W297" s="37" t="str"/>
      <c r="X297" s="37" t="str"/>
      <c r="Y297" s="37" t="str"/>
      <c r="Z297" s="37" t="str"/>
      <c r="AA297" s="37" t="str"/>
      <c r="AB297" s="37" t="str"/>
      <c r="AC297" s="37" t="str"/>
      <c r="AD297" s="37" t="str"/>
      <c r="AE297" s="37" t="str"/>
      <c r="AF297" s="37" t="str"/>
      <c r="AG297" s="37" t="str"/>
      <c r="AH297" s="37" t="str"/>
      <c r="AI297" s="37" t="str"/>
      <c r="AJ297" s="37" t="str"/>
      <c r="AK297" s="37" t="str"/>
      <c r="AL297" s="37" t="str"/>
      <c r="AM297" s="37" t="str"/>
      <c r="AN297" s="37" t="str"/>
      <c r="AO297" s="37" t="str"/>
      <c r="AP297" s="37" t="str"/>
      <c r="AQ297" s="37" t="str"/>
      <c r="AR297" s="37" t="str"/>
      <c r="AS297" s="37" t="str"/>
      <c r="AT297" s="37" t="str"/>
      <c r="AU297" s="37" t="str"/>
      <c r="AV297" s="37" t="str"/>
      <c r="AW297" s="37" t="str"/>
      <c r="AX297" s="37" t="str"/>
      <c r="AY297" s="37" t="str"/>
      <c r="AZ297" s="37" t="str"/>
      <c r="BA297" s="37" t="str"/>
      <c r="BB297" s="37" t="str"/>
      <c r="BC297" s="37" t="str"/>
      <c r="BD297" s="37" t="str"/>
      <c r="BE297" s="37" t="str"/>
      <c r="BF297" s="37" t="str"/>
      <c r="BG297" s="37" t="str"/>
      <c r="BH297" s="37" t="str"/>
      <c r="BI297" s="37" t="str"/>
      <c r="BJ297" s="37" t="str"/>
      <c r="BK297" s="37" t="str"/>
      <c r="BL297" s="37" t="str"/>
      <c r="BM297" s="37" t="str"/>
      <c r="BN297" s="37" t="str"/>
      <c r="BO297" s="37" t="str"/>
      <c r="BP297" s="37" t="str"/>
      <c r="BQ297" s="37" t="str"/>
      <c r="BR297" s="37" t="str"/>
      <c r="BS297" s="37" t="str"/>
      <c r="BT297" s="37" t="str"/>
      <c r="BU297" s="37" t="str"/>
      <c r="BV297" s="37" t="str"/>
      <c r="BW297" s="37" t="str"/>
      <c r="BX297" s="37" t="str"/>
      <c r="BY297" s="37" t="str"/>
      <c r="BZ297" s="37" t="str"/>
      <c r="CA297" s="37" t="str"/>
      <c r="CB297" s="37" t="str"/>
      <c r="CC297" s="37" t="str"/>
      <c r="CD297" s="37" t="str"/>
      <c r="CE297" s="37" t="str"/>
      <c r="CF297" s="37" t="str"/>
      <c r="CG297" s="37" t="str"/>
      <c r="CH297" s="37" t="str"/>
      <c r="CI297" s="37" t="str"/>
      <c r="CJ297" s="37" t="str"/>
      <c r="CK297" s="37" t="str"/>
      <c r="CL297" s="37" t="str"/>
      <c r="CM297" s="37" t="str"/>
      <c r="CN297" s="37" t="str"/>
      <c r="CO297" s="37" t="str"/>
      <c r="CP297" s="37" t="str"/>
      <c r="CQ297" s="37" t="str"/>
      <c r="CR297" s="37" t="str"/>
      <c r="CS297" s="37" t="str"/>
      <c r="CT297" s="37" t="str"/>
      <c r="CU297" s="37" t="str"/>
      <c r="CV297" s="37" t="str"/>
      <c r="CW297" s="37" t="str"/>
      <c r="CX297" s="37" t="str"/>
      <c r="CY297" s="37" t="str"/>
      <c r="CZ297" s="37" t="str"/>
      <c r="DA297" s="37" t="str"/>
      <c r="DB297" s="37" t="str"/>
      <c r="DC297" s="37" t="str"/>
      <c r="DD297" s="37" t="str"/>
      <c r="DE297" s="37" t="str"/>
      <c r="DF297" s="37" t="str"/>
      <c r="DG297" s="37" t="str"/>
      <c r="DH297" s="37" t="str"/>
      <c r="DI297" s="37" t="str"/>
      <c r="DJ297" s="37" t="str"/>
      <c r="DK297" s="37" t="str"/>
      <c r="DL297" s="37" t="str"/>
      <c r="DM297" s="37" t="str"/>
      <c r="DN297" s="37" t="str"/>
      <c r="DO297" s="37" t="str"/>
      <c r="DP297" s="37" t="str"/>
      <c r="DQ297" s="37" t="str"/>
      <c r="DR297" s="37" t="str"/>
      <c r="DS297" s="37" t="str"/>
      <c r="DT297" s="37" t="str"/>
      <c r="DU297" s="37" t="str"/>
      <c r="DV297" s="37" t="str"/>
      <c r="DW297" s="37" t="str"/>
      <c r="DX297" s="37" t="str"/>
      <c r="DY297" s="37" t="str"/>
      <c r="DZ297" s="37" t="str"/>
      <c r="EA297" s="37" t="str"/>
      <c r="EB297" s="37" t="str"/>
      <c r="EC297" s="37" t="str"/>
      <c r="ED297" s="37" t="str"/>
      <c r="EE297" s="37" t="str"/>
      <c r="EF297" s="37" t="str"/>
      <c r="EG297" s="37" t="str"/>
      <c r="EH297" s="37" t="str"/>
      <c r="EI297" s="37" t="str"/>
      <c r="EJ297" s="37" t="str"/>
      <c r="EK297" s="37" t="str"/>
      <c r="EL297" s="37" t="str"/>
      <c r="EM297" s="37" t="str"/>
    </row>
    <row r="298">
      <c r="B298" s="37" t="str"/>
      <c r="C298" s="37" t="str"/>
      <c r="D298" s="37" t="str"/>
      <c r="E298" s="37" t="str"/>
      <c r="F298" s="37" t="str"/>
      <c r="G298" s="37" t="str"/>
      <c r="H298" s="37" t="str"/>
      <c r="I298" s="37" t="str"/>
      <c r="J298" s="37" t="str"/>
      <c r="K298" s="37" t="str"/>
      <c r="L298" s="37" t="str"/>
      <c r="M298" s="37" t="str"/>
      <c r="N298" s="37" t="str"/>
      <c r="O298" s="37" t="str"/>
      <c r="P298" s="37" t="str"/>
      <c r="Q298" s="37" t="str"/>
      <c r="R298" s="37" t="str"/>
      <c r="S298" s="37" t="str"/>
      <c r="T298" s="37" t="str"/>
      <c r="U298" s="37" t="str"/>
      <c r="V298" s="37" t="str"/>
      <c r="W298" s="37" t="str"/>
      <c r="X298" s="37" t="str"/>
      <c r="Y298" s="37" t="str"/>
      <c r="Z298" s="37" t="str"/>
      <c r="AA298" s="37" t="str"/>
      <c r="AB298" s="37" t="str"/>
      <c r="AC298" s="37" t="str"/>
      <c r="AD298" s="37" t="str"/>
      <c r="AE298" s="37" t="str"/>
      <c r="AF298" s="37" t="str"/>
      <c r="AG298" s="37" t="str"/>
      <c r="AH298" s="37" t="str"/>
      <c r="AI298" s="37" t="str"/>
      <c r="AJ298" s="37" t="str"/>
      <c r="AK298" s="37" t="str"/>
      <c r="AL298" s="37" t="str"/>
      <c r="AM298" s="37" t="str"/>
      <c r="AN298" s="37" t="str"/>
      <c r="AO298" s="37" t="str"/>
      <c r="AP298" s="37" t="str"/>
      <c r="AQ298" s="37" t="str"/>
      <c r="AR298" s="37" t="str"/>
      <c r="AS298" s="37" t="str"/>
      <c r="AT298" s="37" t="str"/>
      <c r="AU298" s="37" t="str"/>
      <c r="AV298" s="37" t="str"/>
      <c r="AW298" s="37" t="str"/>
      <c r="AX298" s="37" t="str"/>
      <c r="AY298" s="37" t="str"/>
      <c r="AZ298" s="37" t="str"/>
      <c r="BA298" s="37" t="str"/>
      <c r="BB298" s="37" t="str"/>
      <c r="BC298" s="37" t="str"/>
      <c r="BD298" s="37" t="str"/>
      <c r="BE298" s="37" t="str"/>
      <c r="BF298" s="37" t="str"/>
      <c r="BG298" s="37" t="str"/>
      <c r="BH298" s="37" t="str"/>
      <c r="BI298" s="37" t="str"/>
      <c r="BJ298" s="37" t="str"/>
      <c r="BK298" s="37" t="str"/>
      <c r="BL298" s="37" t="str"/>
      <c r="BM298" s="37" t="str"/>
      <c r="BN298" s="37" t="str"/>
      <c r="BO298" s="37" t="str"/>
      <c r="BP298" s="37" t="str"/>
      <c r="BQ298" s="37" t="str"/>
      <c r="BR298" s="37" t="str"/>
      <c r="BS298" s="37" t="str"/>
      <c r="BT298" s="37" t="str"/>
      <c r="BU298" s="37" t="str"/>
      <c r="BV298" s="37" t="str"/>
      <c r="BW298" s="37" t="str"/>
      <c r="BX298" s="37" t="str"/>
      <c r="BY298" s="37" t="str"/>
      <c r="BZ298" s="37" t="str"/>
      <c r="CA298" s="37" t="str"/>
      <c r="CB298" s="37" t="str"/>
      <c r="CC298" s="37" t="str"/>
      <c r="CD298" s="37" t="str"/>
      <c r="CE298" s="37" t="str"/>
      <c r="CF298" s="37" t="str"/>
      <c r="CG298" s="37" t="str"/>
      <c r="CH298" s="37" t="str"/>
      <c r="CI298" s="37" t="str"/>
      <c r="CJ298" s="37" t="str"/>
      <c r="CK298" s="37" t="str"/>
      <c r="CL298" s="37" t="str"/>
      <c r="CM298" s="37" t="str"/>
      <c r="CN298" s="37" t="str"/>
      <c r="CO298" s="37" t="str"/>
      <c r="CP298" s="37" t="str"/>
      <c r="CQ298" s="37" t="str"/>
      <c r="CR298" s="37" t="str"/>
      <c r="CS298" s="37" t="str"/>
      <c r="CT298" s="37" t="str"/>
      <c r="CU298" s="37" t="str"/>
      <c r="CV298" s="37" t="str"/>
      <c r="CW298" s="37" t="str"/>
      <c r="CX298" s="37" t="str"/>
      <c r="CY298" s="37" t="str"/>
      <c r="CZ298" s="37" t="str"/>
      <c r="DA298" s="37" t="str"/>
      <c r="DB298" s="37" t="str"/>
      <c r="DC298" s="37" t="str"/>
      <c r="DD298" s="37" t="str"/>
      <c r="DE298" s="37" t="str"/>
      <c r="DF298" s="37" t="str"/>
      <c r="DG298" s="37" t="str"/>
      <c r="DH298" s="37" t="str"/>
      <c r="DI298" s="37" t="str"/>
      <c r="DJ298" s="37" t="str"/>
      <c r="DK298" s="37" t="str"/>
      <c r="DL298" s="37" t="str"/>
      <c r="DM298" s="37" t="str"/>
      <c r="DN298" s="37" t="str"/>
      <c r="DO298" s="37" t="str"/>
      <c r="DP298" s="37" t="str"/>
      <c r="DQ298" s="37" t="str"/>
      <c r="DR298" s="37" t="str"/>
      <c r="DS298" s="37" t="str"/>
      <c r="DT298" s="37" t="str"/>
      <c r="DU298" s="37" t="str"/>
      <c r="DV298" s="37" t="str"/>
      <c r="DW298" s="37" t="str"/>
      <c r="DX298" s="37" t="str"/>
      <c r="DY298" s="37" t="str"/>
      <c r="DZ298" s="37" t="str"/>
      <c r="EA298" s="37" t="str"/>
      <c r="EB298" s="37" t="str"/>
      <c r="EC298" s="37" t="str"/>
      <c r="ED298" s="37" t="str"/>
      <c r="EE298" s="37" t="str"/>
      <c r="EF298" s="37" t="str"/>
      <c r="EG298" s="37" t="str"/>
      <c r="EH298" s="37" t="str"/>
      <c r="EI298" s="37" t="str"/>
      <c r="EJ298" s="37" t="str"/>
      <c r="EK298" s="37" t="str"/>
      <c r="EL298" s="37" t="str"/>
      <c r="EM298" s="37" t="str"/>
    </row>
    <row r="299">
      <c r="B299" s="37" t="str"/>
      <c r="C299" s="37" t="str"/>
      <c r="D299" s="37" t="str"/>
      <c r="E299" s="37" t="str"/>
      <c r="F299" s="37" t="str"/>
      <c r="G299" s="37" t="str"/>
      <c r="H299" s="37" t="str"/>
      <c r="I299" s="37" t="str"/>
      <c r="J299" s="37" t="str"/>
      <c r="K299" s="37" t="str"/>
      <c r="L299" s="37" t="str"/>
      <c r="M299" s="37" t="str"/>
      <c r="N299" s="37" t="str"/>
      <c r="O299" s="37" t="str"/>
      <c r="P299" s="37" t="str"/>
      <c r="Q299" s="37" t="str"/>
      <c r="R299" s="37" t="str"/>
      <c r="S299" s="37" t="str"/>
      <c r="T299" s="37" t="str"/>
      <c r="U299" s="37" t="str"/>
      <c r="V299" s="37" t="str"/>
      <c r="W299" s="37" t="str"/>
      <c r="X299" s="37" t="str"/>
      <c r="Y299" s="37" t="str"/>
      <c r="Z299" s="37" t="str"/>
      <c r="AA299" s="37" t="str"/>
      <c r="AB299" s="37" t="str"/>
      <c r="AC299" s="37" t="str"/>
      <c r="AD299" s="37" t="str"/>
      <c r="AE299" s="37" t="str"/>
      <c r="AF299" s="37" t="str"/>
      <c r="AG299" s="37" t="str"/>
      <c r="AH299" s="37" t="str"/>
      <c r="AI299" s="37" t="str"/>
      <c r="AJ299" s="37" t="str"/>
      <c r="AK299" s="37" t="str"/>
      <c r="AL299" s="37" t="str"/>
      <c r="AM299" s="37" t="str"/>
      <c r="AN299" s="37" t="str"/>
      <c r="AO299" s="37" t="str"/>
      <c r="AP299" s="37" t="str"/>
      <c r="AQ299" s="37" t="str"/>
      <c r="AR299" s="37" t="str"/>
      <c r="AS299" s="37" t="str"/>
      <c r="AT299" s="37" t="str"/>
      <c r="AU299" s="37" t="str"/>
      <c r="AV299" s="37" t="str"/>
      <c r="AW299" s="37" t="str"/>
      <c r="AX299" s="37" t="str"/>
      <c r="AY299" s="37" t="str"/>
      <c r="AZ299" s="37" t="str"/>
      <c r="BA299" s="37" t="str"/>
      <c r="BB299" s="37" t="str"/>
      <c r="BC299" s="37" t="str"/>
      <c r="BD299" s="37" t="str"/>
      <c r="BE299" s="37" t="str"/>
      <c r="BF299" s="37" t="str"/>
      <c r="BG299" s="37" t="str"/>
      <c r="BH299" s="37" t="str"/>
      <c r="BI299" s="37" t="str"/>
      <c r="BJ299" s="37" t="str"/>
      <c r="BK299" s="37" t="str"/>
      <c r="BL299" s="37" t="str"/>
      <c r="BM299" s="37" t="str"/>
      <c r="BN299" s="37" t="str"/>
      <c r="BO299" s="37" t="str"/>
      <c r="BP299" s="37" t="str"/>
      <c r="BQ299" s="37" t="str"/>
      <c r="BR299" s="37" t="str"/>
      <c r="BS299" s="37" t="str"/>
      <c r="BT299" s="37" t="str"/>
      <c r="BU299" s="37" t="str"/>
      <c r="BV299" s="37" t="str"/>
      <c r="BW299" s="37" t="str"/>
      <c r="BX299" s="37" t="str"/>
      <c r="BY299" s="37" t="str"/>
      <c r="BZ299" s="37" t="str"/>
      <c r="CA299" s="37" t="str"/>
      <c r="CB299" s="37" t="str"/>
      <c r="CC299" s="37" t="str"/>
      <c r="CD299" s="37" t="str"/>
      <c r="CE299" s="37" t="str"/>
      <c r="CF299" s="37" t="str"/>
      <c r="CG299" s="37" t="str"/>
      <c r="CH299" s="37" t="str"/>
      <c r="CI299" s="37" t="str"/>
      <c r="CJ299" s="37" t="str"/>
      <c r="CK299" s="37" t="str"/>
      <c r="CL299" s="37" t="str"/>
      <c r="CM299" s="37" t="str"/>
      <c r="CN299" s="37" t="str"/>
      <c r="CO299" s="37" t="str"/>
      <c r="CP299" s="37" t="str"/>
      <c r="CQ299" s="37" t="str"/>
      <c r="CR299" s="37" t="str"/>
      <c r="CS299" s="37" t="str"/>
      <c r="CT299" s="37" t="str"/>
      <c r="CU299" s="37" t="str"/>
      <c r="CV299" s="37" t="str"/>
      <c r="CW299" s="37" t="str"/>
      <c r="CX299" s="37" t="str"/>
      <c r="CY299" s="37" t="str"/>
      <c r="CZ299" s="37" t="str"/>
      <c r="DA299" s="37" t="str"/>
      <c r="DB299" s="37" t="str"/>
      <c r="DC299" s="37" t="str"/>
      <c r="DD299" s="37" t="str"/>
      <c r="DE299" s="37" t="str"/>
      <c r="DF299" s="37" t="str"/>
      <c r="DG299" s="37" t="str"/>
      <c r="DH299" s="37" t="str"/>
      <c r="DI299" s="37" t="str"/>
      <c r="DJ299" s="37" t="str"/>
      <c r="DK299" s="37" t="str"/>
      <c r="DL299" s="37" t="str"/>
      <c r="DM299" s="37" t="str"/>
      <c r="DN299" s="37" t="str"/>
      <c r="DO299" s="37" t="str"/>
      <c r="DP299" s="37" t="str"/>
      <c r="DQ299" s="37" t="str"/>
      <c r="DR299" s="37" t="str"/>
      <c r="DS299" s="37" t="str"/>
      <c r="DT299" s="37" t="str"/>
      <c r="DU299" s="37" t="str"/>
      <c r="DV299" s="37" t="str"/>
      <c r="DW299" s="37" t="str"/>
      <c r="DX299" s="37" t="str"/>
      <c r="DY299" s="37" t="str"/>
      <c r="DZ299" s="37" t="str"/>
      <c r="EA299" s="37" t="str"/>
      <c r="EB299" s="37" t="str"/>
      <c r="EC299" s="37" t="str"/>
      <c r="ED299" s="37" t="str"/>
      <c r="EE299" s="37" t="str"/>
      <c r="EF299" s="37" t="str"/>
      <c r="EG299" s="37" t="str"/>
      <c r="EH299" s="37" t="str"/>
      <c r="EI299" s="37" t="str"/>
      <c r="EJ299" s="37" t="str"/>
      <c r="EK299" s="37" t="str"/>
      <c r="EL299" s="37" t="str"/>
      <c r="EM299" s="37" t="str"/>
    </row>
    <row r="300">
      <c r="B300" s="37" t="str"/>
      <c r="C300" s="37" t="str"/>
      <c r="D300" s="37" t="str"/>
      <c r="E300" s="37" t="str"/>
      <c r="F300" s="37" t="str"/>
      <c r="G300" s="37" t="str"/>
      <c r="H300" s="37" t="str"/>
      <c r="I300" s="37" t="str"/>
      <c r="J300" s="37" t="str"/>
      <c r="K300" s="37" t="str"/>
      <c r="L300" s="37" t="str"/>
      <c r="M300" s="37" t="str"/>
      <c r="N300" s="37" t="str"/>
      <c r="O300" s="37" t="str"/>
      <c r="P300" s="37" t="str"/>
      <c r="Q300" s="37" t="str"/>
      <c r="R300" s="37" t="str"/>
      <c r="S300" s="37" t="str"/>
      <c r="T300" s="37" t="str"/>
      <c r="U300" s="37" t="str"/>
      <c r="V300" s="37" t="str"/>
      <c r="W300" s="37" t="str"/>
      <c r="X300" s="37" t="str"/>
      <c r="Y300" s="37" t="str"/>
      <c r="Z300" s="37" t="str"/>
      <c r="AA300" s="37" t="str"/>
      <c r="AB300" s="37" t="str"/>
      <c r="AC300" s="37" t="str"/>
      <c r="AD300" s="37" t="str"/>
      <c r="AE300" s="37" t="str"/>
      <c r="AF300" s="37" t="str"/>
      <c r="AG300" s="37" t="str"/>
      <c r="AH300" s="37" t="str"/>
      <c r="AI300" s="37" t="str"/>
      <c r="AJ300" s="37" t="str"/>
      <c r="AK300" s="37" t="str"/>
      <c r="AL300" s="37" t="str"/>
      <c r="AM300" s="37" t="str"/>
      <c r="AN300" s="37" t="str"/>
      <c r="AO300" s="37" t="str"/>
      <c r="AP300" s="37" t="str"/>
      <c r="AQ300" s="37" t="str"/>
      <c r="AR300" s="37" t="str"/>
      <c r="AS300" s="37" t="str"/>
      <c r="AT300" s="37" t="str"/>
      <c r="AU300" s="37" t="str"/>
      <c r="AV300" s="37" t="str"/>
      <c r="AW300" s="37" t="str"/>
      <c r="AX300" s="37" t="str"/>
      <c r="AY300" s="37" t="str"/>
      <c r="AZ300" s="37" t="str"/>
      <c r="BA300" s="37" t="str"/>
      <c r="BB300" s="37" t="str"/>
      <c r="BC300" s="37" t="str"/>
      <c r="BD300" s="37" t="str"/>
      <c r="BE300" s="37" t="str"/>
      <c r="BF300" s="37" t="str"/>
      <c r="BG300" s="37" t="str"/>
      <c r="BH300" s="37" t="str"/>
      <c r="BI300" s="37" t="str"/>
      <c r="BJ300" s="37" t="str"/>
      <c r="BK300" s="37" t="str"/>
      <c r="BL300" s="37" t="str"/>
      <c r="BM300" s="37" t="str"/>
      <c r="BN300" s="37" t="str"/>
      <c r="BO300" s="37" t="str"/>
      <c r="BP300" s="37" t="str"/>
      <c r="BQ300" s="37" t="str"/>
      <c r="BR300" s="37" t="str"/>
      <c r="BS300" s="37" t="str"/>
      <c r="BT300" s="37" t="str"/>
      <c r="BU300" s="37" t="str"/>
      <c r="BV300" s="37" t="str"/>
      <c r="BW300" s="37" t="str"/>
      <c r="BX300" s="37" t="str"/>
      <c r="BY300" s="37" t="str"/>
      <c r="BZ300" s="37" t="str"/>
      <c r="CA300" s="37" t="str"/>
      <c r="CB300" s="37" t="str"/>
      <c r="CC300" s="37" t="str"/>
      <c r="CD300" s="37" t="str"/>
      <c r="CE300" s="37" t="str"/>
      <c r="CF300" s="37" t="str"/>
      <c r="CG300" s="37" t="str"/>
      <c r="CH300" s="37" t="str"/>
      <c r="CI300" s="37" t="str"/>
      <c r="CJ300" s="37" t="str"/>
      <c r="CK300" s="37" t="str"/>
      <c r="CL300" s="37" t="str"/>
      <c r="CM300" s="37" t="str"/>
      <c r="CN300" s="37" t="str"/>
      <c r="CO300" s="37" t="str"/>
      <c r="CP300" s="37" t="str"/>
      <c r="CQ300" s="37" t="str"/>
      <c r="CR300" s="37" t="str"/>
      <c r="CS300" s="37" t="str"/>
      <c r="CT300" s="37" t="str"/>
      <c r="CU300" s="37" t="str"/>
      <c r="CV300" s="37" t="str"/>
      <c r="CW300" s="37" t="str"/>
      <c r="CX300" s="37" t="str"/>
      <c r="CY300" s="37" t="str"/>
      <c r="CZ300" s="37" t="str"/>
      <c r="DA300" s="37" t="str"/>
      <c r="DB300" s="37" t="str"/>
      <c r="DC300" s="37" t="str"/>
      <c r="DD300" s="37" t="str"/>
      <c r="DE300" s="37" t="str"/>
      <c r="DF300" s="37" t="str"/>
      <c r="DG300" s="37" t="str"/>
      <c r="DH300" s="37" t="str"/>
      <c r="DI300" s="37" t="str"/>
      <c r="DJ300" s="37" t="str"/>
      <c r="DK300" s="37" t="str"/>
      <c r="DL300" s="37" t="str"/>
      <c r="DM300" s="37" t="str"/>
      <c r="DN300" s="37" t="str"/>
      <c r="DO300" s="37" t="str"/>
      <c r="DP300" s="37" t="str"/>
      <c r="DQ300" s="37" t="str"/>
      <c r="DR300" s="37" t="str"/>
      <c r="DS300" s="37" t="str"/>
      <c r="DT300" s="37" t="str"/>
      <c r="DU300" s="37" t="str"/>
      <c r="DV300" s="37" t="str"/>
      <c r="DW300" s="37" t="str"/>
      <c r="DX300" s="37" t="str"/>
      <c r="DY300" s="37" t="str"/>
      <c r="DZ300" s="37" t="str"/>
      <c r="EA300" s="37" t="str"/>
      <c r="EB300" s="37" t="str"/>
      <c r="EC300" s="37" t="str"/>
      <c r="ED300" s="37" t="str"/>
      <c r="EE300" s="37" t="str"/>
      <c r="EF300" s="37" t="str"/>
      <c r="EG300" s="37" t="str"/>
      <c r="EH300" s="37" t="str"/>
      <c r="EI300" s="37" t="str"/>
      <c r="EJ300" s="37" t="str"/>
      <c r="EK300" s="37" t="str"/>
      <c r="EL300" s="37" t="str"/>
      <c r="EM300" s="37" t="str"/>
    </row>
    <row r="301">
      <c r="B301" s="37" t="str"/>
      <c r="C301" s="37" t="str"/>
      <c r="D301" s="37" t="str"/>
      <c r="E301" s="37" t="str"/>
      <c r="F301" s="37" t="str"/>
      <c r="G301" s="37" t="str"/>
      <c r="H301" s="37" t="str"/>
      <c r="I301" s="37" t="str"/>
      <c r="J301" s="37" t="str"/>
      <c r="K301" s="37" t="str"/>
      <c r="L301" s="37" t="str"/>
      <c r="M301" s="37" t="str"/>
      <c r="N301" s="37" t="str"/>
      <c r="O301" s="37" t="str"/>
      <c r="P301" s="37" t="str"/>
      <c r="Q301" s="37" t="str"/>
      <c r="R301" s="37" t="str"/>
      <c r="S301" s="37" t="str"/>
      <c r="T301" s="37" t="str"/>
      <c r="U301" s="37" t="str"/>
      <c r="V301" s="37" t="str"/>
      <c r="W301" s="37" t="str"/>
      <c r="X301" s="37" t="str"/>
      <c r="Y301" s="37" t="str"/>
      <c r="Z301" s="37" t="str"/>
      <c r="AA301" s="37" t="str"/>
      <c r="AB301" s="37" t="str"/>
      <c r="AC301" s="37" t="str"/>
      <c r="AD301" s="37" t="str"/>
      <c r="AE301" s="37" t="str"/>
      <c r="AF301" s="37" t="str"/>
      <c r="AG301" s="37" t="str"/>
      <c r="AH301" s="37" t="str"/>
      <c r="AI301" s="37" t="str"/>
      <c r="AJ301" s="37" t="str"/>
      <c r="AK301" s="37" t="str"/>
      <c r="AL301" s="37" t="str"/>
      <c r="AM301" s="37" t="str"/>
      <c r="AN301" s="37" t="str"/>
      <c r="AO301" s="37" t="str"/>
      <c r="AP301" s="37" t="str"/>
      <c r="AQ301" s="37" t="str"/>
      <c r="AR301" s="37" t="str"/>
      <c r="AS301" s="37" t="str"/>
      <c r="AT301" s="37" t="str"/>
      <c r="AU301" s="37" t="str"/>
      <c r="AV301" s="37" t="str"/>
      <c r="AW301" s="37" t="str"/>
      <c r="AX301" s="37" t="str"/>
      <c r="AY301" s="37" t="str"/>
      <c r="AZ301" s="37" t="str"/>
      <c r="BA301" s="37" t="str"/>
      <c r="BB301" s="37" t="str"/>
      <c r="BC301" s="37" t="str"/>
      <c r="BD301" s="37" t="str"/>
      <c r="BE301" s="37" t="str"/>
      <c r="BF301" s="37" t="str"/>
      <c r="BG301" s="37" t="str"/>
      <c r="BH301" s="37" t="str"/>
      <c r="BI301" s="37" t="str"/>
      <c r="BJ301" s="37" t="str"/>
      <c r="BK301" s="37" t="str"/>
      <c r="BL301" s="37" t="str"/>
      <c r="BM301" s="37" t="str"/>
      <c r="BN301" s="37" t="str"/>
      <c r="BO301" s="37" t="str"/>
      <c r="BP301" s="37" t="str"/>
      <c r="BQ301" s="37" t="str"/>
      <c r="BR301" s="37" t="str"/>
      <c r="BS301" s="37" t="str"/>
      <c r="BT301" s="37" t="str"/>
      <c r="BU301" s="37" t="str"/>
      <c r="BV301" s="37" t="str"/>
      <c r="BW301" s="37" t="str"/>
      <c r="BX301" s="37" t="str"/>
      <c r="BY301" s="37" t="str"/>
      <c r="BZ301" s="37" t="str"/>
      <c r="CA301" s="37" t="str"/>
      <c r="CB301" s="37" t="str"/>
      <c r="CC301" s="37" t="str"/>
      <c r="CD301" s="37" t="str"/>
      <c r="CE301" s="37" t="str"/>
      <c r="CF301" s="37" t="str"/>
      <c r="CG301" s="37" t="str"/>
      <c r="CH301" s="37" t="str"/>
      <c r="CI301" s="37" t="str"/>
      <c r="CJ301" s="37" t="str"/>
      <c r="CK301" s="37" t="str"/>
      <c r="CL301" s="37" t="str"/>
      <c r="CM301" s="37" t="str"/>
      <c r="CN301" s="37" t="str"/>
      <c r="CO301" s="37" t="str"/>
      <c r="CP301" s="37" t="str"/>
      <c r="CQ301" s="37" t="str"/>
      <c r="CR301" s="37" t="str"/>
      <c r="CS301" s="37" t="str"/>
      <c r="CT301" s="37" t="str"/>
      <c r="CU301" s="37" t="str"/>
      <c r="CV301" s="37" t="str"/>
      <c r="CW301" s="37" t="str"/>
      <c r="CX301" s="37" t="str"/>
      <c r="CY301" s="37" t="str"/>
      <c r="CZ301" s="37" t="str"/>
      <c r="DA301" s="37" t="str"/>
      <c r="DB301" s="37" t="str"/>
      <c r="DC301" s="37" t="str"/>
      <c r="DD301" s="37" t="str"/>
      <c r="DE301" s="37" t="str"/>
      <c r="DF301" s="37" t="str"/>
      <c r="DG301" s="37" t="str"/>
      <c r="DH301" s="37" t="str"/>
      <c r="DI301" s="37" t="str"/>
      <c r="DJ301" s="37" t="str"/>
      <c r="DK301" s="37" t="str"/>
      <c r="DL301" s="37" t="str"/>
      <c r="DM301" s="37" t="str"/>
      <c r="DN301" s="37" t="str"/>
      <c r="DO301" s="37" t="str"/>
      <c r="DP301" s="37" t="str"/>
      <c r="DQ301" s="37" t="str"/>
      <c r="DR301" s="37" t="str"/>
      <c r="DS301" s="37" t="str"/>
      <c r="DT301" s="37" t="str"/>
      <c r="DU301" s="37" t="str"/>
      <c r="DV301" s="37" t="str"/>
      <c r="DW301" s="37" t="str"/>
      <c r="DX301" s="37" t="str"/>
      <c r="DY301" s="37" t="str"/>
      <c r="DZ301" s="37" t="str"/>
      <c r="EA301" s="37" t="str"/>
      <c r="EB301" s="37" t="str"/>
      <c r="EC301" s="37" t="str"/>
      <c r="ED301" s="37" t="str"/>
      <c r="EE301" s="37" t="str"/>
      <c r="EF301" s="37" t="str"/>
      <c r="EG301" s="37" t="str"/>
      <c r="EH301" s="37" t="str"/>
      <c r="EI301" s="37" t="str"/>
      <c r="EJ301" s="37" t="str"/>
      <c r="EK301" s="37" t="str"/>
      <c r="EL301" s="37" t="str"/>
      <c r="EM301" s="37" t="str"/>
    </row>
    <row r="302">
      <c r="B302" s="37" t="str"/>
      <c r="C302" s="37" t="str"/>
      <c r="D302" s="37" t="str"/>
      <c r="E302" s="37" t="str"/>
      <c r="F302" s="37" t="str"/>
      <c r="G302" s="37" t="str"/>
      <c r="H302" s="37" t="str"/>
      <c r="I302" s="37" t="str"/>
      <c r="J302" s="37" t="str"/>
      <c r="K302" s="37" t="str"/>
      <c r="L302" s="37" t="str"/>
      <c r="M302" s="37" t="str"/>
      <c r="N302" s="37" t="str"/>
      <c r="O302" s="37" t="str"/>
      <c r="P302" s="37" t="str"/>
      <c r="Q302" s="37" t="str"/>
      <c r="R302" s="37" t="str"/>
      <c r="S302" s="37" t="str"/>
      <c r="T302" s="37" t="str"/>
      <c r="U302" s="37" t="str"/>
      <c r="V302" s="37" t="str"/>
      <c r="W302" s="37" t="str"/>
      <c r="X302" s="37" t="str"/>
      <c r="Y302" s="37" t="str"/>
      <c r="Z302" s="37" t="str"/>
      <c r="AA302" s="37" t="str"/>
      <c r="AB302" s="37" t="str"/>
      <c r="AC302" s="37" t="str"/>
      <c r="AD302" s="37" t="str"/>
      <c r="AE302" s="37" t="str"/>
      <c r="AF302" s="37" t="str"/>
      <c r="AG302" s="37" t="str"/>
      <c r="AH302" s="37" t="str"/>
      <c r="AI302" s="37" t="str"/>
      <c r="AJ302" s="37" t="str"/>
      <c r="AK302" s="37" t="str"/>
      <c r="AL302" s="37" t="str"/>
      <c r="AM302" s="37" t="str"/>
      <c r="AN302" s="37" t="str"/>
      <c r="AO302" s="37" t="str"/>
      <c r="AP302" s="37" t="str"/>
      <c r="AQ302" s="37" t="str"/>
      <c r="AR302" s="37" t="str"/>
      <c r="AS302" s="37" t="str"/>
      <c r="AT302" s="37" t="str"/>
      <c r="AU302" s="37" t="str"/>
      <c r="AV302" s="37" t="str"/>
      <c r="AW302" s="37" t="str"/>
      <c r="AX302" s="37" t="str"/>
      <c r="AY302" s="37" t="str"/>
      <c r="AZ302" s="37" t="str"/>
      <c r="BA302" s="37" t="str"/>
      <c r="BB302" s="37" t="str"/>
      <c r="BC302" s="37" t="str"/>
      <c r="BD302" s="37" t="str"/>
      <c r="BE302" s="37" t="str"/>
      <c r="BF302" s="37" t="str"/>
      <c r="BG302" s="37" t="str"/>
      <c r="BH302" s="37" t="str"/>
      <c r="BI302" s="37" t="str"/>
      <c r="BJ302" s="37" t="str"/>
      <c r="BK302" s="37" t="str"/>
      <c r="BL302" s="37" t="str"/>
      <c r="BM302" s="37" t="str"/>
      <c r="BN302" s="37" t="str"/>
      <c r="BO302" s="37" t="str"/>
      <c r="BP302" s="37" t="str"/>
      <c r="BQ302" s="37" t="str"/>
      <c r="BR302" s="37" t="str"/>
      <c r="BS302" s="37" t="str"/>
      <c r="BT302" s="37" t="str"/>
      <c r="BU302" s="37" t="str"/>
      <c r="BV302" s="37" t="str"/>
      <c r="BW302" s="37" t="str"/>
      <c r="BX302" s="37" t="str"/>
      <c r="BY302" s="37" t="str"/>
      <c r="BZ302" s="37" t="str"/>
      <c r="CA302" s="37" t="str"/>
      <c r="CB302" s="37" t="str"/>
      <c r="CC302" s="37" t="str"/>
      <c r="CD302" s="37" t="str"/>
      <c r="CE302" s="37" t="str"/>
      <c r="CF302" s="37" t="str"/>
      <c r="CG302" s="37" t="str"/>
      <c r="CH302" s="37" t="str"/>
      <c r="CI302" s="37" t="str"/>
      <c r="CJ302" s="37" t="str"/>
      <c r="CK302" s="37" t="str"/>
      <c r="CL302" s="37" t="str"/>
      <c r="CM302" s="37" t="str"/>
      <c r="CN302" s="37" t="str"/>
      <c r="CO302" s="37" t="str"/>
      <c r="CP302" s="37" t="str"/>
      <c r="CQ302" s="37" t="str"/>
      <c r="CR302" s="37" t="str"/>
      <c r="CS302" s="37" t="str"/>
      <c r="CT302" s="37" t="str"/>
      <c r="CU302" s="37" t="str"/>
      <c r="CV302" s="37" t="str"/>
      <c r="CW302" s="37" t="str"/>
      <c r="CX302" s="37" t="str"/>
      <c r="CY302" s="37" t="str"/>
      <c r="CZ302" s="37" t="str"/>
      <c r="DA302" s="37" t="str"/>
      <c r="DB302" s="37" t="str"/>
      <c r="DC302" s="37" t="str"/>
      <c r="DD302" s="37" t="str"/>
      <c r="DE302" s="37" t="str"/>
      <c r="DF302" s="37" t="str"/>
      <c r="DG302" s="37" t="str"/>
      <c r="DH302" s="37" t="str"/>
      <c r="DI302" s="37" t="str"/>
      <c r="DJ302" s="37" t="str"/>
      <c r="DK302" s="37" t="str"/>
      <c r="DL302" s="37" t="str"/>
      <c r="DM302" s="37" t="str"/>
      <c r="DN302" s="37" t="str"/>
      <c r="DO302" s="37" t="str"/>
      <c r="DP302" s="37" t="str"/>
      <c r="DQ302" s="37" t="str"/>
      <c r="DR302" s="37" t="str"/>
      <c r="DS302" s="37" t="str"/>
      <c r="DT302" s="37" t="str"/>
      <c r="DU302" s="37" t="str"/>
      <c r="DV302" s="37" t="str"/>
      <c r="DW302" s="37" t="str"/>
      <c r="DX302" s="37" t="str"/>
      <c r="DY302" s="37" t="str"/>
      <c r="DZ302" s="37" t="str"/>
      <c r="EA302" s="37" t="str"/>
      <c r="EB302" s="37" t="str"/>
      <c r="EC302" s="37" t="str"/>
      <c r="ED302" s="37" t="str"/>
      <c r="EE302" s="37" t="str"/>
      <c r="EF302" s="37" t="str"/>
      <c r="EG302" s="37" t="str"/>
      <c r="EH302" s="37" t="str"/>
      <c r="EI302" s="37" t="str"/>
      <c r="EJ302" s="37" t="str"/>
      <c r="EK302" s="37" t="str"/>
      <c r="EL302" s="37" t="str"/>
      <c r="EM302" s="37" t="str"/>
    </row>
    <row r="303">
      <c r="B303" s="37" t="str"/>
      <c r="C303" s="37" t="str"/>
      <c r="D303" s="37" t="str"/>
      <c r="E303" s="37" t="str"/>
      <c r="F303" s="37" t="str"/>
      <c r="G303" s="37" t="str"/>
      <c r="H303" s="37" t="str"/>
      <c r="I303" s="37" t="str"/>
      <c r="J303" s="37" t="str"/>
      <c r="K303" s="37" t="str"/>
      <c r="L303" s="37" t="str"/>
      <c r="M303" s="37" t="str"/>
      <c r="N303" s="37" t="str"/>
      <c r="O303" s="37" t="str"/>
      <c r="P303" s="37" t="str"/>
      <c r="Q303" s="37" t="str"/>
      <c r="R303" s="37" t="str"/>
      <c r="S303" s="37" t="str"/>
      <c r="T303" s="37" t="str"/>
      <c r="U303" s="37" t="str"/>
      <c r="V303" s="37" t="str"/>
      <c r="W303" s="37" t="str"/>
      <c r="X303" s="37" t="str"/>
      <c r="Y303" s="37" t="str"/>
      <c r="Z303" s="37" t="str"/>
      <c r="AA303" s="37" t="str"/>
      <c r="AB303" s="37" t="str"/>
      <c r="AC303" s="37" t="str"/>
      <c r="AD303" s="37" t="str"/>
      <c r="AE303" s="37" t="str"/>
      <c r="AF303" s="37" t="str"/>
      <c r="AG303" s="37" t="str"/>
      <c r="AH303" s="37" t="str"/>
      <c r="AI303" s="37" t="str"/>
      <c r="AJ303" s="37" t="str"/>
      <c r="AK303" s="37" t="str"/>
      <c r="AL303" s="37" t="str"/>
      <c r="AM303" s="37" t="str"/>
      <c r="AN303" s="37" t="str"/>
      <c r="AO303" s="37" t="str"/>
      <c r="AP303" s="37" t="str"/>
      <c r="AQ303" s="37" t="str"/>
      <c r="AR303" s="37" t="str"/>
      <c r="AS303" s="37" t="str"/>
      <c r="AT303" s="37" t="str"/>
      <c r="AU303" s="37" t="str"/>
      <c r="AV303" s="37" t="str"/>
      <c r="AW303" s="37" t="str"/>
      <c r="AX303" s="37" t="str"/>
      <c r="AY303" s="37" t="str"/>
      <c r="AZ303" s="37" t="str"/>
      <c r="BA303" s="37" t="str"/>
      <c r="BB303" s="37" t="str"/>
      <c r="BC303" s="37" t="str"/>
      <c r="BD303" s="37" t="str"/>
      <c r="BE303" s="37" t="str"/>
      <c r="BF303" s="37" t="str"/>
      <c r="BG303" s="37" t="str"/>
      <c r="BH303" s="37" t="str"/>
      <c r="BI303" s="37" t="str"/>
      <c r="BJ303" s="37" t="str"/>
      <c r="BK303" s="37" t="str"/>
      <c r="BL303" s="37" t="str"/>
      <c r="BM303" s="37" t="str"/>
      <c r="BN303" s="37" t="str"/>
      <c r="BO303" s="37" t="str"/>
      <c r="BP303" s="37" t="str"/>
      <c r="BQ303" s="37" t="str"/>
      <c r="BR303" s="37" t="str"/>
      <c r="BS303" s="37" t="str"/>
      <c r="BT303" s="37" t="str"/>
      <c r="BU303" s="37" t="str"/>
      <c r="BV303" s="37" t="str"/>
      <c r="BW303" s="37" t="str"/>
      <c r="BX303" s="37" t="str"/>
      <c r="BY303" s="37" t="str"/>
      <c r="BZ303" s="37" t="str"/>
      <c r="CA303" s="37" t="str"/>
      <c r="CB303" s="37" t="str"/>
      <c r="CC303" s="37" t="str"/>
      <c r="CD303" s="37" t="str"/>
      <c r="CE303" s="37" t="str"/>
      <c r="CF303" s="37" t="str"/>
      <c r="CG303" s="37" t="str"/>
      <c r="CH303" s="37" t="str"/>
      <c r="CI303" s="37" t="str"/>
      <c r="CJ303" s="37" t="str"/>
      <c r="CK303" s="37" t="str"/>
      <c r="CL303" s="37" t="str"/>
      <c r="CM303" s="37" t="str"/>
      <c r="CN303" s="37" t="str"/>
      <c r="CO303" s="37" t="str"/>
      <c r="CP303" s="37" t="str"/>
      <c r="CQ303" s="37" t="str"/>
      <c r="CR303" s="37" t="str"/>
      <c r="CS303" s="37" t="str"/>
      <c r="CT303" s="37" t="str"/>
      <c r="CU303" s="37" t="str"/>
      <c r="CV303" s="37" t="str"/>
      <c r="CW303" s="37" t="str"/>
      <c r="CX303" s="37" t="str"/>
      <c r="CY303" s="37" t="str"/>
      <c r="CZ303" s="37" t="str"/>
      <c r="DA303" s="37" t="str"/>
      <c r="DB303" s="37" t="str"/>
      <c r="DC303" s="37" t="str"/>
      <c r="DD303" s="37" t="str"/>
      <c r="DE303" s="37" t="str"/>
      <c r="DF303" s="37" t="str"/>
      <c r="DG303" s="37" t="str"/>
      <c r="DH303" s="37" t="str"/>
      <c r="DI303" s="37" t="str"/>
      <c r="DJ303" s="37" t="str"/>
      <c r="DK303" s="37" t="str"/>
      <c r="DL303" s="37" t="str"/>
      <c r="DM303" s="37" t="str"/>
      <c r="DN303" s="37" t="str"/>
      <c r="DO303" s="37" t="str"/>
      <c r="DP303" s="37" t="str"/>
      <c r="DQ303" s="37" t="str"/>
      <c r="DR303" s="37" t="str"/>
      <c r="DS303" s="37" t="str"/>
      <c r="DT303" s="37" t="str"/>
      <c r="DU303" s="37" t="str"/>
      <c r="DV303" s="37" t="str"/>
      <c r="DW303" s="37" t="str"/>
      <c r="DX303" s="37" t="str"/>
      <c r="DY303" s="37" t="str"/>
      <c r="DZ303" s="37" t="str"/>
      <c r="EA303" s="37" t="str"/>
      <c r="EB303" s="37" t="str"/>
      <c r="EC303" s="37" t="str"/>
      <c r="ED303" s="37" t="str"/>
      <c r="EE303" s="37" t="str"/>
      <c r="EF303" s="37" t="str"/>
      <c r="EG303" s="37" t="str"/>
      <c r="EH303" s="37" t="str"/>
      <c r="EI303" s="37" t="str"/>
      <c r="EJ303" s="37" t="str"/>
      <c r="EK303" s="37" t="str"/>
      <c r="EL303" s="37" t="str"/>
      <c r="EM303" s="37" t="str"/>
    </row>
    <row r="304">
      <c r="B304" s="37" t="str"/>
      <c r="C304" s="37" t="str"/>
      <c r="D304" s="37" t="str"/>
      <c r="E304" s="37" t="str"/>
      <c r="F304" s="37" t="str"/>
      <c r="G304" s="37" t="str"/>
      <c r="H304" s="37" t="str"/>
      <c r="I304" s="37" t="str"/>
      <c r="J304" s="37" t="str"/>
      <c r="K304" s="37" t="str"/>
      <c r="L304" s="37" t="str"/>
      <c r="M304" s="37" t="str"/>
      <c r="N304" s="37" t="str"/>
      <c r="O304" s="37" t="str"/>
      <c r="P304" s="37" t="str"/>
      <c r="Q304" s="37" t="str"/>
      <c r="R304" s="37" t="str"/>
      <c r="S304" s="37" t="str"/>
      <c r="T304" s="37" t="str"/>
      <c r="U304" s="37" t="str"/>
      <c r="V304" s="37" t="str"/>
      <c r="W304" s="37" t="str"/>
      <c r="X304" s="37" t="str"/>
      <c r="Y304" s="37" t="str"/>
      <c r="Z304" s="37" t="str"/>
      <c r="AA304" s="37" t="str"/>
      <c r="AB304" s="37" t="str"/>
      <c r="AC304" s="37" t="str"/>
      <c r="AD304" s="37" t="str"/>
      <c r="AE304" s="37" t="str"/>
      <c r="AF304" s="37" t="str"/>
      <c r="AG304" s="37" t="str"/>
      <c r="AH304" s="37" t="str"/>
      <c r="AI304" s="37" t="str"/>
      <c r="AJ304" s="37" t="str"/>
      <c r="AK304" s="37" t="str"/>
      <c r="AL304" s="37" t="str"/>
      <c r="AM304" s="37" t="str"/>
      <c r="AN304" s="37" t="str"/>
      <c r="AO304" s="37" t="str"/>
      <c r="AP304" s="37" t="str"/>
      <c r="AQ304" s="37" t="str"/>
      <c r="AR304" s="37" t="str"/>
      <c r="AS304" s="37" t="str"/>
      <c r="AT304" s="37" t="str"/>
      <c r="AU304" s="37" t="str"/>
      <c r="AV304" s="37" t="str"/>
      <c r="AW304" s="37" t="str"/>
      <c r="AX304" s="37" t="str"/>
      <c r="AY304" s="37" t="str"/>
      <c r="AZ304" s="37" t="str"/>
      <c r="BA304" s="37" t="str"/>
      <c r="BB304" s="37" t="str"/>
      <c r="BC304" s="37" t="str"/>
      <c r="BD304" s="37" t="str"/>
      <c r="BE304" s="37" t="str"/>
      <c r="BF304" s="37" t="str"/>
      <c r="BG304" s="37" t="str"/>
      <c r="BH304" s="37" t="str"/>
      <c r="BI304" s="37" t="str"/>
      <c r="BJ304" s="37" t="str"/>
      <c r="BK304" s="37" t="str"/>
      <c r="BL304" s="37" t="str"/>
      <c r="BM304" s="37" t="str"/>
      <c r="BN304" s="37" t="str"/>
      <c r="BO304" s="37" t="str"/>
      <c r="BP304" s="37" t="str"/>
      <c r="BQ304" s="37" t="str"/>
      <c r="BR304" s="37" t="str"/>
      <c r="BS304" s="37" t="str"/>
      <c r="BT304" s="37" t="str"/>
      <c r="BU304" s="37" t="str"/>
      <c r="BV304" s="37" t="str"/>
      <c r="BW304" s="37" t="str"/>
      <c r="BX304" s="37" t="str"/>
      <c r="BY304" s="37" t="str"/>
      <c r="BZ304" s="37" t="str"/>
      <c r="CA304" s="37" t="str"/>
      <c r="CB304" s="37" t="str"/>
      <c r="CC304" s="37" t="str"/>
      <c r="CD304" s="37" t="str"/>
      <c r="CE304" s="37" t="str"/>
      <c r="CF304" s="37" t="str"/>
      <c r="CG304" s="37" t="str"/>
      <c r="CH304" s="37" t="str"/>
      <c r="CI304" s="37" t="str"/>
      <c r="CJ304" s="37" t="str"/>
      <c r="CK304" s="37" t="str"/>
      <c r="CL304" s="37" t="str"/>
      <c r="CM304" s="37" t="str"/>
      <c r="CN304" s="37" t="str"/>
      <c r="CO304" s="37" t="str"/>
      <c r="CP304" s="37" t="str"/>
      <c r="CQ304" s="37" t="str"/>
      <c r="CR304" s="37" t="str"/>
      <c r="CS304" s="37" t="str"/>
      <c r="CT304" s="37" t="str"/>
      <c r="CU304" s="37" t="str"/>
      <c r="CV304" s="37" t="str"/>
      <c r="CW304" s="37" t="str"/>
      <c r="CX304" s="37" t="str"/>
      <c r="CY304" s="37" t="str"/>
      <c r="CZ304" s="37" t="str"/>
      <c r="DA304" s="37" t="str"/>
      <c r="DB304" s="37" t="str"/>
      <c r="DC304" s="37" t="str"/>
      <c r="DD304" s="37" t="str"/>
      <c r="DE304" s="37" t="str"/>
      <c r="DF304" s="37" t="str"/>
      <c r="DG304" s="37" t="str"/>
      <c r="DH304" s="37" t="str"/>
      <c r="DI304" s="37" t="str"/>
      <c r="DJ304" s="37" t="str"/>
      <c r="DK304" s="37" t="str"/>
      <c r="DL304" s="37" t="str"/>
      <c r="DM304" s="37" t="str"/>
      <c r="DN304" s="37" t="str"/>
      <c r="DO304" s="37" t="str"/>
      <c r="DP304" s="37" t="str"/>
      <c r="DQ304" s="37" t="str"/>
      <c r="DR304" s="37" t="str"/>
      <c r="DS304" s="37" t="str"/>
      <c r="DT304" s="37" t="str"/>
      <c r="DU304" s="37" t="str"/>
      <c r="DV304" s="37" t="str"/>
      <c r="DW304" s="37" t="str"/>
      <c r="DX304" s="37" t="str"/>
      <c r="DY304" s="37" t="str"/>
      <c r="DZ304" s="37" t="str"/>
      <c r="EA304" s="37" t="str"/>
      <c r="EB304" s="37" t="str"/>
      <c r="EC304" s="37" t="str"/>
      <c r="ED304" s="37" t="str"/>
      <c r="EE304" s="37" t="str"/>
      <c r="EF304" s="37" t="str"/>
      <c r="EG304" s="37" t="str"/>
      <c r="EH304" s="37" t="str"/>
      <c r="EI304" s="37" t="str"/>
      <c r="EJ304" s="37" t="str"/>
      <c r="EK304" s="37" t="str"/>
      <c r="EL304" s="37" t="str"/>
      <c r="EM304" s="37" t="str"/>
    </row>
    <row r="305">
      <c r="B305" s="37" t="str"/>
      <c r="C305" s="37" t="str"/>
      <c r="D305" s="37" t="str"/>
      <c r="E305" s="37" t="str"/>
      <c r="F305" s="37" t="str"/>
      <c r="G305" s="37" t="str"/>
      <c r="H305" s="37" t="str"/>
      <c r="I305" s="37" t="str"/>
      <c r="J305" s="37" t="str"/>
      <c r="K305" s="37" t="str"/>
      <c r="L305" s="37" t="str"/>
      <c r="M305" s="37" t="str"/>
      <c r="N305" s="37" t="str"/>
      <c r="O305" s="37" t="str"/>
      <c r="P305" s="37" t="str"/>
      <c r="Q305" s="37" t="str"/>
      <c r="R305" s="37" t="str"/>
      <c r="S305" s="37" t="str"/>
      <c r="T305" s="37" t="str"/>
      <c r="U305" s="37" t="str"/>
      <c r="V305" s="37" t="str"/>
      <c r="W305" s="37" t="str"/>
      <c r="X305" s="37" t="str"/>
      <c r="Y305" s="37" t="str"/>
      <c r="Z305" s="37" t="str"/>
      <c r="AA305" s="37" t="str"/>
      <c r="AB305" s="37" t="str"/>
      <c r="AC305" s="37" t="str"/>
      <c r="AD305" s="37" t="str"/>
      <c r="AE305" s="37" t="str"/>
      <c r="AF305" s="37" t="str"/>
      <c r="AG305" s="37" t="str"/>
      <c r="AH305" s="37" t="str"/>
      <c r="AI305" s="37" t="str"/>
      <c r="AJ305" s="37" t="str"/>
      <c r="AK305" s="37" t="str"/>
      <c r="AL305" s="37" t="str"/>
      <c r="AM305" s="37" t="str"/>
      <c r="AN305" s="37" t="str"/>
      <c r="AO305" s="37" t="str"/>
      <c r="AP305" s="37" t="str"/>
      <c r="AQ305" s="37" t="str"/>
      <c r="AR305" s="37" t="str"/>
      <c r="AS305" s="37" t="str"/>
      <c r="AT305" s="37" t="str"/>
      <c r="AU305" s="37" t="str"/>
      <c r="AV305" s="37" t="str"/>
      <c r="AW305" s="37" t="str"/>
      <c r="AX305" s="37" t="str"/>
      <c r="AY305" s="37" t="str"/>
      <c r="AZ305" s="37" t="str"/>
      <c r="BA305" s="37" t="str"/>
      <c r="BB305" s="37" t="str"/>
      <c r="BC305" s="37" t="str"/>
      <c r="BD305" s="37" t="str"/>
      <c r="BE305" s="37" t="str"/>
      <c r="BF305" s="37" t="str"/>
      <c r="BG305" s="37" t="str"/>
      <c r="BH305" s="37" t="str"/>
      <c r="BI305" s="37" t="str"/>
      <c r="BJ305" s="37" t="str"/>
      <c r="BK305" s="37" t="str"/>
      <c r="BL305" s="37" t="str"/>
      <c r="BM305" s="37" t="str"/>
      <c r="BN305" s="37" t="str"/>
      <c r="BO305" s="37" t="str"/>
      <c r="BP305" s="37" t="str"/>
      <c r="BQ305" s="37" t="str"/>
      <c r="BR305" s="37" t="str"/>
      <c r="BS305" s="37" t="str"/>
      <c r="BT305" s="37" t="str"/>
      <c r="BU305" s="37" t="str"/>
      <c r="BV305" s="37" t="str"/>
      <c r="BW305" s="37" t="str"/>
      <c r="BX305" s="37" t="str"/>
      <c r="BY305" s="37" t="str"/>
      <c r="BZ305" s="37" t="str"/>
      <c r="CA305" s="37" t="str"/>
      <c r="CB305" s="37" t="str"/>
      <c r="CC305" s="37" t="str"/>
      <c r="CD305" s="37" t="str"/>
      <c r="CE305" s="37" t="str"/>
      <c r="CF305" s="37" t="str"/>
      <c r="CG305" s="37" t="str"/>
      <c r="CH305" s="37" t="str"/>
      <c r="CI305" s="37" t="str"/>
      <c r="CJ305" s="37" t="str"/>
      <c r="CK305" s="37" t="str"/>
      <c r="CL305" s="37" t="str"/>
      <c r="CM305" s="37" t="str"/>
      <c r="CN305" s="37" t="str"/>
      <c r="CO305" s="37" t="str"/>
      <c r="CP305" s="37" t="str"/>
      <c r="CQ305" s="37" t="str"/>
      <c r="CR305" s="37" t="str"/>
      <c r="CS305" s="37" t="str"/>
      <c r="CT305" s="37" t="str"/>
      <c r="CU305" s="37" t="str"/>
      <c r="CV305" s="37" t="str"/>
      <c r="CW305" s="37" t="str"/>
      <c r="CX305" s="37" t="str"/>
      <c r="CY305" s="37" t="str"/>
      <c r="CZ305" s="37" t="str"/>
      <c r="DA305" s="37" t="str"/>
      <c r="DB305" s="37" t="str"/>
      <c r="DC305" s="37" t="str"/>
      <c r="DD305" s="37" t="str"/>
      <c r="DE305" s="37" t="str"/>
      <c r="DF305" s="37" t="str"/>
      <c r="DG305" s="37" t="str"/>
      <c r="DH305" s="37" t="str"/>
      <c r="DI305" s="37" t="str"/>
      <c r="DJ305" s="37" t="str"/>
      <c r="DK305" s="37" t="str"/>
      <c r="DL305" s="37" t="str"/>
      <c r="DM305" s="37" t="str"/>
      <c r="DN305" s="37" t="str"/>
      <c r="DO305" s="37" t="str"/>
      <c r="DP305" s="37" t="str"/>
      <c r="DQ305" s="37" t="str"/>
      <c r="DR305" s="37" t="str"/>
      <c r="DS305" s="37" t="str"/>
      <c r="DT305" s="37" t="str"/>
      <c r="DU305" s="37" t="str"/>
      <c r="DV305" s="37" t="str"/>
      <c r="DW305" s="37" t="str"/>
      <c r="DX305" s="37" t="str"/>
      <c r="DY305" s="37" t="str"/>
      <c r="DZ305" s="37" t="str"/>
      <c r="EA305" s="37" t="str"/>
      <c r="EB305" s="37" t="str"/>
      <c r="EC305" s="37" t="str"/>
      <c r="ED305" s="37" t="str"/>
      <c r="EE305" s="37" t="str"/>
      <c r="EF305" s="37" t="str"/>
      <c r="EG305" s="37" t="str"/>
      <c r="EH305" s="37" t="str"/>
      <c r="EI305" s="37" t="str"/>
      <c r="EJ305" s="37" t="str"/>
      <c r="EK305" s="37" t="str"/>
      <c r="EL305" s="37" t="str"/>
      <c r="EM305" s="37" t="str"/>
    </row>
    <row r="306">
      <c r="B306" s="37" t="str"/>
      <c r="C306" s="37" t="str"/>
      <c r="D306" s="37" t="str"/>
      <c r="E306" s="37" t="str"/>
      <c r="F306" s="37" t="str"/>
      <c r="G306" s="37" t="str"/>
      <c r="H306" s="37" t="str"/>
      <c r="I306" s="37" t="str"/>
      <c r="J306" s="37" t="str"/>
      <c r="K306" s="37" t="str"/>
      <c r="L306" s="37" t="str"/>
      <c r="M306" s="37" t="str"/>
      <c r="N306" s="37" t="str"/>
      <c r="O306" s="37" t="str"/>
      <c r="P306" s="37" t="str"/>
      <c r="Q306" s="37" t="str"/>
      <c r="R306" s="37" t="str"/>
      <c r="S306" s="37" t="str"/>
      <c r="T306" s="37" t="str"/>
      <c r="U306" s="37" t="str"/>
      <c r="V306" s="37" t="str"/>
      <c r="W306" s="37" t="str"/>
      <c r="X306" s="37" t="str"/>
      <c r="Y306" s="37" t="str"/>
      <c r="Z306" s="37" t="str"/>
      <c r="AA306" s="37" t="str"/>
      <c r="AB306" s="37" t="str"/>
      <c r="AC306" s="37" t="str"/>
      <c r="AD306" s="37" t="str"/>
      <c r="AE306" s="37" t="str"/>
      <c r="AF306" s="37" t="str"/>
      <c r="AG306" s="37" t="str"/>
      <c r="AH306" s="37" t="str"/>
      <c r="AI306" s="37" t="str"/>
      <c r="AJ306" s="37" t="str"/>
      <c r="AK306" s="37" t="str"/>
      <c r="AL306" s="37" t="str"/>
      <c r="AM306" s="37" t="str"/>
      <c r="AN306" s="37" t="str"/>
      <c r="AO306" s="37" t="str"/>
      <c r="AP306" s="37" t="str"/>
      <c r="AQ306" s="37" t="str"/>
      <c r="AR306" s="37" t="str"/>
      <c r="AS306" s="37" t="str"/>
      <c r="AT306" s="37" t="str"/>
      <c r="AU306" s="37" t="str"/>
      <c r="AV306" s="37" t="str"/>
      <c r="AW306" s="37" t="str"/>
      <c r="AX306" s="37" t="str"/>
      <c r="AY306" s="37" t="str"/>
      <c r="AZ306" s="37" t="str"/>
      <c r="BA306" s="37" t="str"/>
      <c r="BB306" s="37" t="str"/>
      <c r="BC306" s="37" t="str"/>
      <c r="BD306" s="37" t="str"/>
      <c r="BE306" s="37" t="str"/>
      <c r="BF306" s="37" t="str"/>
      <c r="BG306" s="37" t="str"/>
      <c r="BH306" s="37" t="str"/>
      <c r="BI306" s="37" t="str"/>
      <c r="BJ306" s="37" t="str"/>
      <c r="BK306" s="37" t="str"/>
      <c r="BL306" s="37" t="str"/>
      <c r="BM306" s="37" t="str"/>
      <c r="BN306" s="37" t="str"/>
      <c r="BO306" s="37" t="str"/>
      <c r="BP306" s="37" t="str"/>
      <c r="BQ306" s="37" t="str"/>
      <c r="BR306" s="37" t="str"/>
      <c r="BS306" s="37" t="str"/>
      <c r="BT306" s="37" t="str"/>
      <c r="BU306" s="37" t="str"/>
      <c r="BV306" s="37" t="str"/>
      <c r="BW306" s="37" t="str"/>
      <c r="BX306" s="37" t="str"/>
      <c r="BY306" s="37" t="str"/>
      <c r="BZ306" s="37" t="str"/>
      <c r="CA306" s="37" t="str"/>
      <c r="CB306" s="37" t="str"/>
      <c r="CC306" s="37" t="str"/>
      <c r="CD306" s="37" t="str"/>
      <c r="CE306" s="37" t="str"/>
      <c r="CF306" s="37" t="str"/>
      <c r="CG306" s="37" t="str"/>
      <c r="CH306" s="37" t="str"/>
      <c r="CI306" s="37" t="str"/>
      <c r="CJ306" s="37" t="str"/>
      <c r="CK306" s="37" t="str"/>
      <c r="CL306" s="37" t="str"/>
      <c r="CM306" s="37" t="str"/>
      <c r="CN306" s="37" t="str"/>
      <c r="CO306" s="37" t="str"/>
      <c r="CP306" s="37" t="str"/>
      <c r="CQ306" s="37" t="str"/>
      <c r="CR306" s="37" t="str"/>
      <c r="CS306" s="37" t="str"/>
      <c r="CT306" s="37" t="str"/>
      <c r="CU306" s="37" t="str"/>
      <c r="CV306" s="37" t="str"/>
      <c r="CW306" s="37" t="str"/>
      <c r="CX306" s="37" t="str"/>
      <c r="CY306" s="37" t="str"/>
      <c r="CZ306" s="37" t="str"/>
      <c r="DA306" s="37" t="str"/>
      <c r="DB306" s="37" t="str"/>
      <c r="DC306" s="37" t="str"/>
      <c r="DD306" s="37" t="str"/>
      <c r="DE306" s="37" t="str"/>
      <c r="DF306" s="37" t="str"/>
      <c r="DG306" s="37" t="str"/>
      <c r="DH306" s="37" t="str"/>
      <c r="DI306" s="37" t="str"/>
      <c r="DJ306" s="37" t="str"/>
      <c r="DK306" s="37" t="str"/>
      <c r="DL306" s="37" t="str"/>
      <c r="DM306" s="37" t="str"/>
      <c r="DN306" s="37" t="str"/>
      <c r="DO306" s="37" t="str"/>
      <c r="DP306" s="37" t="str"/>
      <c r="DQ306" s="37" t="str"/>
      <c r="DR306" s="37" t="str"/>
      <c r="DS306" s="37" t="str"/>
      <c r="DT306" s="37" t="str"/>
      <c r="DU306" s="37" t="str"/>
      <c r="DV306" s="37" t="str"/>
      <c r="DW306" s="37" t="str"/>
      <c r="DX306" s="37" t="str"/>
      <c r="DY306" s="37" t="str"/>
      <c r="DZ306" s="37" t="str"/>
      <c r="EA306" s="37" t="str"/>
      <c r="EB306" s="37" t="str"/>
      <c r="EC306" s="37" t="str"/>
      <c r="ED306" s="37" t="str"/>
      <c r="EE306" s="37" t="str"/>
      <c r="EF306" s="37" t="str"/>
      <c r="EG306" s="37" t="str"/>
      <c r="EH306" s="37" t="str"/>
      <c r="EI306" s="37" t="str"/>
      <c r="EJ306" s="37" t="str"/>
      <c r="EK306" s="37" t="str"/>
      <c r="EL306" s="37" t="str"/>
      <c r="EM306" s="37" t="str"/>
    </row>
    <row r="307">
      <c r="B307" s="37" t="str"/>
      <c r="C307" s="37" t="str"/>
      <c r="D307" s="37" t="str"/>
      <c r="E307" s="37" t="str"/>
      <c r="F307" s="37" t="str"/>
      <c r="G307" s="37" t="str"/>
      <c r="H307" s="37" t="str"/>
      <c r="I307" s="37" t="str"/>
      <c r="J307" s="37" t="str"/>
      <c r="K307" s="37" t="str"/>
      <c r="L307" s="37" t="str"/>
      <c r="M307" s="37" t="str"/>
      <c r="N307" s="37" t="str"/>
      <c r="O307" s="37" t="str"/>
      <c r="P307" s="37" t="str"/>
      <c r="Q307" s="37" t="str"/>
      <c r="R307" s="37" t="str"/>
      <c r="S307" s="37" t="str"/>
      <c r="T307" s="37" t="str"/>
      <c r="U307" s="37" t="str"/>
      <c r="V307" s="37" t="str"/>
      <c r="W307" s="37" t="str"/>
      <c r="X307" s="37" t="str"/>
      <c r="Y307" s="37" t="str"/>
      <c r="Z307" s="37" t="str"/>
      <c r="AA307" s="37" t="str"/>
      <c r="AB307" s="37" t="str"/>
      <c r="AC307" s="37" t="str"/>
      <c r="AD307" s="37" t="str"/>
      <c r="AE307" s="37" t="str"/>
      <c r="AF307" s="37" t="str"/>
      <c r="AG307" s="37" t="str"/>
      <c r="AH307" s="37" t="str"/>
      <c r="AI307" s="37" t="str"/>
      <c r="AJ307" s="37" t="str"/>
      <c r="AK307" s="37" t="str"/>
      <c r="AL307" s="37" t="str"/>
      <c r="AM307" s="37" t="str"/>
      <c r="AN307" s="37" t="str"/>
      <c r="AO307" s="37" t="str"/>
      <c r="AP307" s="37" t="str"/>
      <c r="AQ307" s="37" t="str"/>
      <c r="AR307" s="37" t="str"/>
      <c r="AS307" s="37" t="str"/>
      <c r="AT307" s="37" t="str"/>
      <c r="AU307" s="37" t="str"/>
      <c r="AV307" s="37" t="str"/>
      <c r="AW307" s="37" t="str"/>
      <c r="AX307" s="37" t="str"/>
      <c r="AY307" s="37" t="str"/>
      <c r="AZ307" s="37" t="str"/>
      <c r="BA307" s="37" t="str"/>
      <c r="BB307" s="37" t="str"/>
      <c r="BC307" s="37" t="str"/>
      <c r="BD307" s="37" t="str"/>
      <c r="BE307" s="37" t="str"/>
      <c r="BF307" s="37" t="str"/>
      <c r="BG307" s="37" t="str"/>
      <c r="BH307" s="37" t="str"/>
      <c r="BI307" s="37" t="str"/>
      <c r="BJ307" s="37" t="str"/>
      <c r="BK307" s="37" t="str"/>
      <c r="BL307" s="37" t="str"/>
      <c r="BM307" s="37" t="str"/>
      <c r="BN307" s="37" t="str"/>
      <c r="BO307" s="37" t="str"/>
      <c r="BP307" s="37" t="str"/>
      <c r="BQ307" s="37" t="str"/>
      <c r="BR307" s="37" t="str"/>
      <c r="BS307" s="37" t="str"/>
      <c r="BT307" s="37" t="str"/>
      <c r="BU307" s="37" t="str"/>
      <c r="BV307" s="37" t="str"/>
      <c r="BW307" s="37" t="str"/>
      <c r="BX307" s="37" t="str"/>
      <c r="BY307" s="37" t="str"/>
      <c r="BZ307" s="37" t="str"/>
      <c r="CA307" s="37" t="str"/>
      <c r="CB307" s="37" t="str"/>
      <c r="CC307" s="37" t="str"/>
      <c r="CD307" s="37" t="str"/>
      <c r="CE307" s="37" t="str"/>
      <c r="CF307" s="37" t="str"/>
      <c r="CG307" s="37" t="str"/>
      <c r="CH307" s="37" t="str"/>
      <c r="CI307" s="37" t="str"/>
      <c r="CJ307" s="37" t="str"/>
      <c r="CK307" s="37" t="str"/>
      <c r="CL307" s="37" t="str"/>
      <c r="CM307" s="37" t="str"/>
      <c r="CN307" s="37" t="str"/>
      <c r="CO307" s="37" t="str"/>
      <c r="CP307" s="37" t="str"/>
      <c r="CQ307" s="37" t="str"/>
      <c r="CR307" s="37" t="str"/>
      <c r="CS307" s="37" t="str"/>
      <c r="CT307" s="37" t="str"/>
      <c r="CU307" s="37" t="str"/>
      <c r="CV307" s="37" t="str"/>
      <c r="CW307" s="37" t="str"/>
      <c r="CX307" s="37" t="str"/>
      <c r="CY307" s="37" t="str"/>
      <c r="CZ307" s="37" t="str"/>
      <c r="DA307" s="37" t="str"/>
      <c r="DB307" s="37" t="str"/>
      <c r="DC307" s="37" t="str"/>
      <c r="DD307" s="37" t="str"/>
      <c r="DE307" s="37" t="str"/>
      <c r="DF307" s="37" t="str"/>
      <c r="DG307" s="37" t="str"/>
      <c r="DH307" s="37" t="str"/>
      <c r="DI307" s="37" t="str"/>
      <c r="DJ307" s="37" t="str"/>
      <c r="DK307" s="37" t="str"/>
      <c r="DL307" s="37" t="str"/>
      <c r="DM307" s="37" t="str"/>
      <c r="DN307" s="37" t="str"/>
      <c r="DO307" s="37" t="str"/>
      <c r="DP307" s="37" t="str"/>
      <c r="DQ307" s="37" t="str"/>
      <c r="DR307" s="37" t="str"/>
      <c r="DS307" s="37" t="str"/>
      <c r="DT307" s="37" t="str"/>
      <c r="DU307" s="37" t="str"/>
      <c r="DV307" s="37" t="str"/>
      <c r="DW307" s="37" t="str"/>
      <c r="DX307" s="37" t="str"/>
      <c r="DY307" s="37" t="str"/>
      <c r="DZ307" s="37" t="str"/>
      <c r="EA307" s="37" t="str"/>
      <c r="EB307" s="37" t="str"/>
      <c r="EC307" s="37" t="str"/>
      <c r="ED307" s="37" t="str"/>
      <c r="EE307" s="37" t="str"/>
      <c r="EF307" s="37" t="str"/>
      <c r="EG307" s="37" t="str"/>
      <c r="EH307" s="37" t="str"/>
      <c r="EI307" s="37" t="str"/>
      <c r="EJ307" s="37" t="str"/>
      <c r="EK307" s="37" t="str"/>
      <c r="EL307" s="37" t="str"/>
      <c r="EM307" s="37" t="str"/>
    </row>
    <row r="308">
      <c r="B308" s="37" t="str"/>
      <c r="C308" s="37" t="str"/>
      <c r="D308" s="37" t="str"/>
      <c r="E308" s="37" t="str"/>
      <c r="F308" s="37" t="str"/>
      <c r="G308" s="37" t="str"/>
      <c r="H308" s="37" t="str"/>
      <c r="I308" s="37" t="str"/>
      <c r="J308" s="37" t="str"/>
      <c r="K308" s="37" t="str"/>
      <c r="L308" s="37" t="str"/>
      <c r="M308" s="37" t="str"/>
      <c r="N308" s="37" t="str"/>
      <c r="O308" s="37" t="str"/>
      <c r="P308" s="37" t="str"/>
      <c r="Q308" s="37" t="str"/>
      <c r="R308" s="37" t="str"/>
      <c r="S308" s="37" t="str"/>
      <c r="T308" s="37" t="str"/>
      <c r="U308" s="37" t="str"/>
      <c r="V308" s="37" t="str"/>
      <c r="W308" s="37" t="str"/>
      <c r="X308" s="37" t="str"/>
      <c r="Y308" s="37" t="str"/>
      <c r="Z308" s="37" t="str"/>
      <c r="AA308" s="37" t="str"/>
      <c r="AB308" s="37" t="str"/>
      <c r="AC308" s="37" t="str"/>
      <c r="AD308" s="37" t="str"/>
      <c r="AE308" s="37" t="str"/>
      <c r="AF308" s="37" t="str"/>
      <c r="AG308" s="37" t="str"/>
      <c r="AH308" s="37" t="str"/>
      <c r="AI308" s="37" t="str"/>
      <c r="AJ308" s="37" t="str"/>
      <c r="AK308" s="37" t="str"/>
      <c r="AL308" s="37" t="str"/>
      <c r="AM308" s="37" t="str"/>
      <c r="AN308" s="37" t="str"/>
      <c r="AO308" s="37" t="str"/>
      <c r="AP308" s="37" t="str"/>
      <c r="AQ308" s="37" t="str"/>
      <c r="AR308" s="37" t="str"/>
      <c r="AS308" s="37" t="str"/>
      <c r="AT308" s="37" t="str"/>
      <c r="AU308" s="37" t="str"/>
      <c r="AV308" s="37" t="str"/>
      <c r="AW308" s="37" t="str"/>
      <c r="AX308" s="37" t="str"/>
      <c r="AY308" s="37" t="str"/>
      <c r="AZ308" s="37" t="str"/>
      <c r="BA308" s="37" t="str"/>
      <c r="BB308" s="37" t="str"/>
      <c r="BC308" s="37" t="str"/>
      <c r="BD308" s="37" t="str"/>
      <c r="BE308" s="37" t="str"/>
      <c r="BF308" s="37" t="str"/>
      <c r="BG308" s="37" t="str"/>
      <c r="BH308" s="37" t="str"/>
      <c r="BI308" s="37" t="str"/>
      <c r="BJ308" s="37" t="str"/>
      <c r="BK308" s="37" t="str"/>
      <c r="BL308" s="37" t="str"/>
      <c r="BM308" s="37" t="str"/>
      <c r="BN308" s="37" t="str"/>
      <c r="BO308" s="37" t="str"/>
      <c r="BP308" s="37" t="str"/>
      <c r="BQ308" s="37" t="str"/>
      <c r="BR308" s="37" t="str"/>
      <c r="BS308" s="37" t="str"/>
      <c r="BT308" s="37" t="str"/>
      <c r="BU308" s="37" t="str"/>
      <c r="BV308" s="37" t="str"/>
      <c r="BW308" s="37" t="str"/>
      <c r="BX308" s="37" t="str"/>
      <c r="BY308" s="37" t="str"/>
      <c r="BZ308" s="37" t="str"/>
      <c r="CA308" s="37" t="str"/>
      <c r="CB308" s="37" t="str"/>
      <c r="CC308" s="37" t="str"/>
      <c r="CD308" s="37" t="str"/>
      <c r="CE308" s="37" t="str"/>
      <c r="CF308" s="37" t="str"/>
      <c r="CG308" s="37" t="str"/>
      <c r="CH308" s="37" t="str"/>
      <c r="CI308" s="37" t="str"/>
      <c r="CJ308" s="37" t="str"/>
      <c r="CK308" s="37" t="str"/>
      <c r="CL308" s="37" t="str"/>
      <c r="CM308" s="37" t="str"/>
      <c r="CN308" s="37" t="str"/>
      <c r="CO308" s="37" t="str"/>
      <c r="CP308" s="37" t="str"/>
      <c r="CQ308" s="37" t="str"/>
      <c r="CR308" s="37" t="str"/>
      <c r="CS308" s="37" t="str"/>
      <c r="CT308" s="37" t="str"/>
      <c r="CU308" s="37" t="str"/>
      <c r="CV308" s="37" t="str"/>
      <c r="CW308" s="37" t="str"/>
      <c r="CX308" s="37" t="str"/>
      <c r="CY308" s="37" t="str"/>
      <c r="CZ308" s="37" t="str"/>
      <c r="DA308" s="37" t="str"/>
      <c r="DB308" s="37" t="str"/>
      <c r="DC308" s="37" t="str"/>
      <c r="DD308" s="37" t="str"/>
      <c r="DE308" s="37" t="str"/>
      <c r="DF308" s="37" t="str"/>
      <c r="DG308" s="37" t="str"/>
      <c r="DH308" s="37" t="str"/>
      <c r="DI308" s="37" t="str"/>
      <c r="DJ308" s="37" t="str"/>
      <c r="DK308" s="37" t="str"/>
      <c r="DL308" s="37" t="str"/>
      <c r="DM308" s="37" t="str"/>
      <c r="DN308" s="37" t="str"/>
      <c r="DO308" s="37" t="str"/>
      <c r="DP308" s="37" t="str"/>
      <c r="DQ308" s="37" t="str"/>
      <c r="DR308" s="37" t="str"/>
      <c r="DS308" s="37" t="str"/>
      <c r="DT308" s="37" t="str"/>
      <c r="DU308" s="37" t="str"/>
      <c r="DV308" s="37" t="str"/>
      <c r="DW308" s="37" t="str"/>
      <c r="DX308" s="37" t="str"/>
      <c r="DY308" s="37" t="str"/>
      <c r="DZ308" s="37" t="str"/>
      <c r="EA308" s="37" t="str"/>
      <c r="EB308" s="37" t="str"/>
      <c r="EC308" s="37" t="str"/>
      <c r="ED308" s="37" t="str"/>
      <c r="EE308" s="37" t="str"/>
      <c r="EF308" s="37" t="str"/>
      <c r="EG308" s="37" t="str"/>
      <c r="EH308" s="37" t="str"/>
      <c r="EI308" s="37" t="str"/>
      <c r="EJ308" s="37" t="str"/>
      <c r="EK308" s="37" t="str"/>
      <c r="EL308" s="37" t="str"/>
      <c r="EM308" s="37" t="str"/>
    </row>
    <row r="309">
      <c r="B309" s="37" t="str"/>
      <c r="C309" s="37" t="str"/>
      <c r="D309" s="37" t="str"/>
      <c r="E309" s="37" t="str"/>
      <c r="F309" s="37" t="str"/>
      <c r="G309" s="37" t="str"/>
      <c r="H309" s="37" t="str"/>
      <c r="I309" s="37" t="str"/>
      <c r="J309" s="37" t="str"/>
      <c r="K309" s="37" t="str"/>
      <c r="L309" s="37" t="str"/>
      <c r="M309" s="37" t="str"/>
      <c r="N309" s="37" t="str"/>
      <c r="O309" s="37" t="str"/>
      <c r="P309" s="37" t="str"/>
      <c r="Q309" s="37" t="str"/>
      <c r="R309" s="37" t="str"/>
      <c r="S309" s="37" t="str"/>
      <c r="T309" s="37" t="str"/>
      <c r="U309" s="37" t="str"/>
      <c r="V309" s="37" t="str"/>
      <c r="W309" s="37" t="str"/>
      <c r="X309" s="37" t="str"/>
      <c r="Y309" s="37" t="str"/>
      <c r="Z309" s="37" t="str"/>
      <c r="AA309" s="37" t="str"/>
      <c r="AB309" s="37" t="str"/>
      <c r="AC309" s="37" t="str"/>
      <c r="AD309" s="37" t="str"/>
      <c r="AE309" s="37" t="str"/>
      <c r="AF309" s="37" t="str"/>
      <c r="AG309" s="37" t="str"/>
      <c r="AH309" s="37" t="str"/>
      <c r="AI309" s="37" t="str"/>
      <c r="AJ309" s="37" t="str"/>
      <c r="AK309" s="37" t="str"/>
      <c r="AL309" s="37" t="str"/>
      <c r="AM309" s="37" t="str"/>
      <c r="AN309" s="37" t="str"/>
      <c r="AO309" s="37" t="str"/>
      <c r="AP309" s="37" t="str"/>
      <c r="AQ309" s="37" t="str"/>
      <c r="AR309" s="37" t="str"/>
      <c r="AS309" s="37" t="str"/>
      <c r="AT309" s="37" t="str"/>
      <c r="AU309" s="37" t="str"/>
      <c r="AV309" s="37" t="str"/>
      <c r="AW309" s="37" t="str"/>
      <c r="AX309" s="37" t="str"/>
      <c r="AY309" s="37" t="str"/>
      <c r="AZ309" s="37" t="str"/>
      <c r="BA309" s="37" t="str"/>
      <c r="BB309" s="37" t="str"/>
      <c r="BC309" s="37" t="str"/>
      <c r="BD309" s="37" t="str"/>
      <c r="BE309" s="37" t="str"/>
      <c r="BF309" s="37" t="str"/>
      <c r="BG309" s="37" t="str"/>
      <c r="BH309" s="37" t="str"/>
      <c r="BI309" s="37" t="str"/>
      <c r="BJ309" s="37" t="str"/>
      <c r="BK309" s="37" t="str"/>
      <c r="BL309" s="37" t="str"/>
      <c r="BM309" s="37" t="str"/>
      <c r="BN309" s="37" t="str"/>
      <c r="BO309" s="37" t="str"/>
      <c r="BP309" s="37" t="str"/>
      <c r="BQ309" s="37" t="str"/>
      <c r="BR309" s="37" t="str"/>
      <c r="BS309" s="37" t="str"/>
      <c r="BT309" s="37" t="str"/>
      <c r="BU309" s="37" t="str"/>
      <c r="BV309" s="37" t="str"/>
      <c r="BW309" s="37" t="str"/>
      <c r="BX309" s="37" t="str"/>
      <c r="BY309" s="37" t="str"/>
      <c r="BZ309" s="37" t="str"/>
      <c r="CA309" s="37" t="str"/>
      <c r="CB309" s="37" t="str"/>
      <c r="CC309" s="37" t="str"/>
      <c r="CD309" s="37" t="str"/>
      <c r="CE309" s="37" t="str"/>
      <c r="CF309" s="37" t="str"/>
      <c r="CG309" s="37" t="str"/>
      <c r="CH309" s="37" t="str"/>
      <c r="CI309" s="37" t="str"/>
      <c r="CJ309" s="37" t="str"/>
      <c r="CK309" s="37" t="str"/>
      <c r="CL309" s="37" t="str"/>
      <c r="CM309" s="37" t="str"/>
      <c r="CN309" s="37" t="str"/>
      <c r="CO309" s="37" t="str"/>
      <c r="CP309" s="37" t="str"/>
      <c r="CQ309" s="37" t="str"/>
      <c r="CR309" s="37" t="str"/>
      <c r="CS309" s="37" t="str"/>
      <c r="CT309" s="37" t="str"/>
      <c r="CU309" s="37" t="str"/>
      <c r="CV309" s="37" t="str"/>
      <c r="CW309" s="37" t="str"/>
      <c r="CX309" s="37" t="str"/>
      <c r="CY309" s="37" t="str"/>
      <c r="CZ309" s="37" t="str"/>
      <c r="DA309" s="37" t="str"/>
      <c r="DB309" s="37" t="str"/>
      <c r="DC309" s="37" t="str"/>
      <c r="DD309" s="37" t="str"/>
      <c r="DE309" s="37" t="str"/>
      <c r="DF309" s="37" t="str"/>
      <c r="DG309" s="37" t="str"/>
      <c r="DH309" s="37" t="str"/>
      <c r="DI309" s="37" t="str"/>
      <c r="DJ309" s="37" t="str"/>
      <c r="DK309" s="37" t="str"/>
      <c r="DL309" s="37" t="str"/>
      <c r="DM309" s="37" t="str"/>
      <c r="DN309" s="37" t="str"/>
      <c r="DO309" s="37" t="str"/>
      <c r="DP309" s="37" t="str"/>
      <c r="DQ309" s="37" t="str"/>
      <c r="DR309" s="37" t="str"/>
      <c r="DS309" s="37" t="str"/>
      <c r="DT309" s="37" t="str"/>
      <c r="DU309" s="37" t="str"/>
      <c r="DV309" s="37" t="str"/>
      <c r="DW309" s="37" t="str"/>
      <c r="DX309" s="37" t="str"/>
      <c r="DY309" s="37" t="str"/>
      <c r="DZ309" s="37" t="str"/>
      <c r="EA309" s="37" t="str"/>
      <c r="EB309" s="37" t="str"/>
      <c r="EC309" s="37" t="str"/>
      <c r="ED309" s="37" t="str"/>
      <c r="EE309" s="37" t="str"/>
      <c r="EF309" s="37" t="str"/>
      <c r="EG309" s="37" t="str"/>
      <c r="EH309" s="37" t="str"/>
      <c r="EI309" s="37" t="str"/>
      <c r="EJ309" s="37" t="str"/>
      <c r="EK309" s="37" t="str"/>
      <c r="EL309" s="37" t="str"/>
      <c r="EM309" s="37" t="str"/>
    </row>
    <row r="310">
      <c r="B310" s="37" t="str"/>
      <c r="C310" s="37" t="str"/>
      <c r="D310" s="37" t="str"/>
      <c r="E310" s="37" t="str"/>
      <c r="F310" s="37" t="str"/>
      <c r="G310" s="37" t="str"/>
      <c r="H310" s="37" t="str"/>
      <c r="I310" s="37" t="str"/>
      <c r="J310" s="37" t="str"/>
      <c r="K310" s="37" t="str"/>
      <c r="L310" s="37" t="str"/>
      <c r="M310" s="37" t="str"/>
      <c r="N310" s="37" t="str"/>
      <c r="O310" s="37" t="str"/>
      <c r="P310" s="37" t="str"/>
      <c r="Q310" s="37" t="str"/>
      <c r="R310" s="37" t="str"/>
      <c r="S310" s="37" t="str"/>
      <c r="T310" s="37" t="str"/>
      <c r="U310" s="37" t="str"/>
      <c r="V310" s="37" t="str"/>
      <c r="W310" s="37" t="str"/>
      <c r="X310" s="37" t="str"/>
      <c r="Y310" s="37" t="str"/>
      <c r="Z310" s="37" t="str"/>
      <c r="AA310" s="37" t="str"/>
      <c r="AB310" s="37" t="str"/>
      <c r="AC310" s="37" t="str"/>
      <c r="AD310" s="37" t="str"/>
      <c r="AE310" s="37" t="str"/>
      <c r="AF310" s="37" t="str"/>
      <c r="AG310" s="37" t="str"/>
      <c r="AH310" s="37" t="str"/>
      <c r="AI310" s="37" t="str"/>
      <c r="AJ310" s="37" t="str"/>
      <c r="AK310" s="37" t="str"/>
      <c r="AL310" s="37" t="str"/>
      <c r="AM310" s="37" t="str"/>
      <c r="AN310" s="37" t="str"/>
      <c r="AO310" s="37" t="str"/>
      <c r="AP310" s="37" t="str"/>
      <c r="AQ310" s="37" t="str"/>
      <c r="AR310" s="37" t="str"/>
      <c r="AS310" s="37" t="str"/>
      <c r="AT310" s="37" t="str"/>
      <c r="AU310" s="37" t="str"/>
      <c r="AV310" s="37" t="str"/>
      <c r="AW310" s="37" t="str"/>
      <c r="AX310" s="37" t="str"/>
      <c r="AY310" s="37" t="str"/>
      <c r="AZ310" s="37" t="str"/>
      <c r="BA310" s="37" t="str"/>
      <c r="BB310" s="37" t="str"/>
      <c r="BC310" s="37" t="str"/>
      <c r="BD310" s="37" t="str"/>
      <c r="BE310" s="37" t="str"/>
      <c r="BF310" s="37" t="str"/>
      <c r="BG310" s="37" t="str"/>
      <c r="BH310" s="37" t="str"/>
      <c r="BI310" s="37" t="str"/>
      <c r="BJ310" s="37" t="str"/>
      <c r="BK310" s="37" t="str"/>
      <c r="BL310" s="37" t="str"/>
      <c r="BM310" s="37" t="str"/>
      <c r="BN310" s="37" t="str"/>
      <c r="BO310" s="37" t="str"/>
      <c r="BP310" s="37" t="str"/>
      <c r="BQ310" s="37" t="str"/>
      <c r="BR310" s="37" t="str"/>
      <c r="BS310" s="37" t="str"/>
      <c r="BT310" s="37" t="str"/>
      <c r="BU310" s="37" t="str"/>
      <c r="BV310" s="37" t="str"/>
      <c r="BW310" s="37" t="str"/>
      <c r="BX310" s="37" t="str"/>
      <c r="BY310" s="37" t="str"/>
      <c r="BZ310" s="37" t="str"/>
      <c r="CA310" s="37" t="str"/>
      <c r="CB310" s="37" t="str"/>
      <c r="CC310" s="37" t="str"/>
      <c r="CD310" s="37" t="str"/>
      <c r="CE310" s="37" t="str"/>
      <c r="CF310" s="37" t="str"/>
      <c r="CG310" s="37" t="str"/>
      <c r="CH310" s="37" t="str"/>
      <c r="CI310" s="37" t="str"/>
      <c r="CJ310" s="37" t="str"/>
      <c r="CK310" s="37" t="str"/>
      <c r="CL310" s="37" t="str"/>
      <c r="CM310" s="37" t="str"/>
      <c r="CN310" s="37" t="str"/>
      <c r="CO310" s="37" t="str"/>
      <c r="CP310" s="37" t="str"/>
      <c r="CQ310" s="37" t="str"/>
      <c r="CR310" s="37" t="str"/>
      <c r="CS310" s="37" t="str"/>
      <c r="CT310" s="37" t="str"/>
      <c r="CU310" s="37" t="str"/>
      <c r="CV310" s="37" t="str"/>
      <c r="CW310" s="37" t="str"/>
      <c r="CX310" s="37" t="str"/>
      <c r="CY310" s="37" t="str"/>
      <c r="CZ310" s="37" t="str"/>
      <c r="DA310" s="37" t="str"/>
      <c r="DB310" s="37" t="str"/>
      <c r="DC310" s="37" t="str"/>
      <c r="DD310" s="37" t="str"/>
      <c r="DE310" s="37" t="str"/>
      <c r="DF310" s="37" t="str"/>
      <c r="DG310" s="37" t="str"/>
      <c r="DH310" s="37" t="str"/>
      <c r="DI310" s="37" t="str"/>
      <c r="DJ310" s="37" t="str"/>
      <c r="DK310" s="37" t="str"/>
      <c r="DL310" s="37" t="str"/>
      <c r="DM310" s="37" t="str"/>
      <c r="DN310" s="37" t="str"/>
      <c r="DO310" s="37" t="str"/>
      <c r="DP310" s="37" t="str"/>
      <c r="DQ310" s="37" t="str"/>
      <c r="DR310" s="37" t="str"/>
      <c r="DS310" s="37" t="str"/>
      <c r="DT310" s="37" t="str"/>
      <c r="DU310" s="37" t="str"/>
      <c r="DV310" s="37" t="str"/>
      <c r="DW310" s="37" t="str"/>
      <c r="DX310" s="37" t="str"/>
      <c r="DY310" s="37" t="str"/>
      <c r="DZ310" s="37" t="str"/>
      <c r="EA310" s="37" t="str"/>
      <c r="EB310" s="37" t="str"/>
      <c r="EC310" s="37" t="str"/>
      <c r="ED310" s="37" t="str"/>
      <c r="EE310" s="37" t="str"/>
      <c r="EF310" s="37" t="str"/>
      <c r="EG310" s="37" t="str"/>
      <c r="EH310" s="37" t="str"/>
      <c r="EI310" s="37" t="str"/>
      <c r="EJ310" s="37" t="str"/>
      <c r="EK310" s="37" t="str"/>
      <c r="EL310" s="37" t="str"/>
      <c r="EM310" s="37" t="str"/>
    </row>
    <row r="311">
      <c r="B311" s="37" t="str"/>
      <c r="C311" s="37" t="str"/>
      <c r="D311" s="37" t="str"/>
      <c r="E311" s="37" t="str"/>
      <c r="F311" s="37" t="str"/>
      <c r="G311" s="37" t="str"/>
      <c r="H311" s="37" t="str"/>
      <c r="I311" s="37" t="str"/>
      <c r="J311" s="37" t="str"/>
      <c r="K311" s="37" t="str"/>
      <c r="L311" s="37" t="str"/>
      <c r="M311" s="37" t="str"/>
      <c r="N311" s="37" t="str"/>
      <c r="O311" s="37" t="str"/>
      <c r="P311" s="37" t="str"/>
      <c r="Q311" s="37" t="str"/>
      <c r="R311" s="37" t="str"/>
      <c r="S311" s="37" t="str"/>
      <c r="T311" s="37" t="str"/>
      <c r="U311" s="37" t="str"/>
      <c r="V311" s="37" t="str"/>
      <c r="W311" s="37" t="str"/>
      <c r="X311" s="37" t="str"/>
      <c r="Y311" s="37" t="str"/>
      <c r="Z311" s="37" t="str"/>
      <c r="AA311" s="37" t="str"/>
      <c r="AB311" s="37" t="str"/>
      <c r="AC311" s="37" t="str"/>
      <c r="AD311" s="37" t="str"/>
      <c r="AE311" s="37" t="str"/>
      <c r="AF311" s="37" t="str"/>
      <c r="AG311" s="37" t="str"/>
      <c r="AH311" s="37" t="str"/>
      <c r="AI311" s="37" t="str"/>
      <c r="AJ311" s="37" t="str"/>
      <c r="AK311" s="37" t="str"/>
      <c r="AL311" s="37" t="str"/>
      <c r="AM311" s="37" t="str"/>
      <c r="AN311" s="37" t="str"/>
      <c r="AO311" s="37" t="str"/>
      <c r="AP311" s="37" t="str"/>
      <c r="AQ311" s="37" t="str"/>
      <c r="AR311" s="37" t="str"/>
      <c r="AS311" s="37" t="str"/>
      <c r="AT311" s="37" t="str"/>
      <c r="AU311" s="37" t="str"/>
      <c r="AV311" s="37" t="str"/>
      <c r="AW311" s="37" t="str"/>
      <c r="AX311" s="37" t="str"/>
      <c r="AY311" s="37" t="str"/>
      <c r="AZ311" s="37" t="str"/>
      <c r="BA311" s="37" t="str"/>
      <c r="BB311" s="37" t="str"/>
      <c r="BC311" s="37" t="str"/>
      <c r="BD311" s="37" t="str"/>
      <c r="BE311" s="37" t="str"/>
      <c r="BF311" s="37" t="str"/>
      <c r="BG311" s="37" t="str"/>
      <c r="BH311" s="37" t="str"/>
      <c r="BI311" s="37" t="str"/>
      <c r="BJ311" s="37" t="str"/>
      <c r="BK311" s="37" t="str"/>
      <c r="BL311" s="37" t="str"/>
      <c r="BM311" s="37" t="str"/>
      <c r="BN311" s="37" t="str"/>
      <c r="BO311" s="37" t="str"/>
      <c r="BP311" s="37" t="str"/>
      <c r="BQ311" s="37" t="str"/>
      <c r="BR311" s="37" t="str"/>
      <c r="BS311" s="37" t="str"/>
      <c r="BT311" s="37" t="str"/>
      <c r="BU311" s="37" t="str"/>
      <c r="BV311" s="37" t="str"/>
      <c r="BW311" s="37" t="str"/>
      <c r="BX311" s="37" t="str"/>
      <c r="BY311" s="37" t="str"/>
      <c r="BZ311" s="37" t="str"/>
      <c r="CA311" s="37" t="str"/>
      <c r="CB311" s="37" t="str"/>
      <c r="CC311" s="37" t="str"/>
      <c r="CD311" s="37" t="str"/>
      <c r="CE311" s="37" t="str"/>
      <c r="CF311" s="37" t="str"/>
      <c r="CG311" s="37" t="str"/>
      <c r="CH311" s="37" t="str"/>
      <c r="CI311" s="37" t="str"/>
      <c r="CJ311" s="37" t="str"/>
      <c r="CK311" s="37" t="str"/>
      <c r="CL311" s="37" t="str"/>
      <c r="CM311" s="37" t="str"/>
      <c r="CN311" s="37" t="str"/>
      <c r="CO311" s="37" t="str"/>
      <c r="CP311" s="37" t="str"/>
      <c r="CQ311" s="37" t="str"/>
      <c r="CR311" s="37" t="str"/>
      <c r="CS311" s="37" t="str"/>
      <c r="CT311" s="37" t="str"/>
      <c r="CU311" s="37" t="str"/>
      <c r="CV311" s="37" t="str"/>
      <c r="CW311" s="37" t="str"/>
      <c r="CX311" s="37" t="str"/>
      <c r="CY311" s="37" t="str"/>
      <c r="CZ311" s="37" t="str"/>
      <c r="DA311" s="37" t="str"/>
      <c r="DB311" s="37" t="str"/>
      <c r="DC311" s="37" t="str"/>
      <c r="DD311" s="37" t="str"/>
      <c r="DE311" s="37" t="str"/>
      <c r="DF311" s="37" t="str"/>
      <c r="DG311" s="37" t="str"/>
      <c r="DH311" s="37" t="str"/>
      <c r="DI311" s="37" t="str"/>
      <c r="DJ311" s="37" t="str"/>
      <c r="DK311" s="37" t="str"/>
      <c r="DL311" s="37" t="str"/>
      <c r="DM311" s="37" t="str"/>
      <c r="DN311" s="37" t="str"/>
      <c r="DO311" s="37" t="str"/>
      <c r="DP311" s="37" t="str"/>
      <c r="DQ311" s="37" t="str"/>
      <c r="DR311" s="37" t="str"/>
      <c r="DS311" s="37" t="str"/>
      <c r="DT311" s="37" t="str"/>
      <c r="DU311" s="37" t="str"/>
      <c r="DV311" s="37" t="str"/>
      <c r="DW311" s="37" t="str"/>
      <c r="DX311" s="37" t="str"/>
      <c r="DY311" s="37" t="str"/>
      <c r="DZ311" s="37" t="str"/>
      <c r="EA311" s="37" t="str"/>
      <c r="EB311" s="37" t="str"/>
      <c r="EC311" s="37" t="str"/>
      <c r="ED311" s="37" t="str"/>
      <c r="EE311" s="37" t="str"/>
      <c r="EF311" s="37" t="str"/>
      <c r="EG311" s="37" t="str"/>
      <c r="EH311" s="37" t="str"/>
      <c r="EI311" s="37" t="str"/>
      <c r="EJ311" s="37" t="str"/>
      <c r="EK311" s="37" t="str"/>
      <c r="EL311" s="37" t="str"/>
      <c r="EM311" s="37" t="str"/>
    </row>
    <row r="312">
      <c r="B312" s="37" t="str"/>
      <c r="C312" s="37" t="str"/>
      <c r="D312" s="37" t="str"/>
      <c r="E312" s="37" t="str"/>
      <c r="F312" s="37" t="str"/>
      <c r="G312" s="37" t="str"/>
      <c r="H312" s="37" t="str"/>
      <c r="I312" s="37" t="str"/>
      <c r="J312" s="37" t="str"/>
      <c r="K312" s="37" t="str"/>
      <c r="L312" s="37" t="str"/>
      <c r="M312" s="37" t="str"/>
      <c r="N312" s="37" t="str"/>
      <c r="O312" s="37" t="str"/>
      <c r="P312" s="37" t="str"/>
      <c r="Q312" s="37" t="str"/>
      <c r="R312" s="37" t="str"/>
      <c r="S312" s="37" t="str"/>
      <c r="T312" s="37" t="str"/>
      <c r="U312" s="37" t="str"/>
      <c r="V312" s="37" t="str"/>
      <c r="W312" s="37" t="str"/>
      <c r="X312" s="37" t="str"/>
      <c r="Y312" s="37" t="str"/>
      <c r="Z312" s="37" t="str"/>
      <c r="AA312" s="37" t="str"/>
      <c r="AB312" s="37" t="str"/>
      <c r="AC312" s="37" t="str"/>
      <c r="AD312" s="37" t="str"/>
      <c r="AE312" s="37" t="str"/>
      <c r="AF312" s="37" t="str"/>
      <c r="AG312" s="37" t="str"/>
      <c r="AH312" s="37" t="str"/>
      <c r="AI312" s="37" t="str"/>
      <c r="AJ312" s="37" t="str"/>
      <c r="AK312" s="37" t="str"/>
      <c r="AL312" s="37" t="str"/>
      <c r="AM312" s="37" t="str"/>
      <c r="AN312" s="37" t="str"/>
      <c r="AO312" s="37" t="str"/>
      <c r="AP312" s="37" t="str"/>
      <c r="AQ312" s="37" t="str"/>
      <c r="AR312" s="37" t="str"/>
      <c r="AS312" s="37" t="str"/>
      <c r="AT312" s="37" t="str"/>
      <c r="AU312" s="37" t="str"/>
      <c r="AV312" s="37" t="str"/>
      <c r="AW312" s="37" t="str"/>
      <c r="AX312" s="37" t="str"/>
      <c r="AY312" s="37" t="str"/>
      <c r="AZ312" s="37" t="str"/>
      <c r="BA312" s="37" t="str"/>
      <c r="BB312" s="37" t="str"/>
      <c r="BC312" s="37" t="str"/>
      <c r="BD312" s="37" t="str"/>
      <c r="BE312" s="37" t="str"/>
      <c r="BF312" s="37" t="str"/>
      <c r="BG312" s="37" t="str"/>
      <c r="BH312" s="37" t="str"/>
      <c r="BI312" s="37" t="str"/>
      <c r="BJ312" s="37" t="str"/>
      <c r="BK312" s="37" t="str"/>
      <c r="BL312" s="37" t="str"/>
      <c r="BM312" s="37" t="str"/>
      <c r="BN312" s="37" t="str"/>
      <c r="BO312" s="37" t="str"/>
      <c r="BP312" s="37" t="str"/>
      <c r="BQ312" s="37" t="str"/>
      <c r="BR312" s="37" t="str"/>
      <c r="BS312" s="37" t="str"/>
      <c r="BT312" s="37" t="str"/>
      <c r="BU312" s="37" t="str"/>
      <c r="BV312" s="37" t="str"/>
      <c r="BW312" s="37" t="str"/>
      <c r="BX312" s="37" t="str"/>
      <c r="BY312" s="37" t="str"/>
      <c r="BZ312" s="37" t="str"/>
      <c r="CA312" s="37" t="str"/>
      <c r="CB312" s="37" t="str"/>
      <c r="CC312" s="37" t="str"/>
      <c r="CD312" s="37" t="str"/>
      <c r="CE312" s="37" t="str"/>
      <c r="CF312" s="37" t="str"/>
      <c r="CG312" s="37" t="str"/>
      <c r="CH312" s="37" t="str"/>
      <c r="CI312" s="37" t="str"/>
      <c r="CJ312" s="37" t="str"/>
      <c r="CK312" s="37" t="str"/>
      <c r="CL312" s="37" t="str"/>
      <c r="CM312" s="37" t="str"/>
      <c r="CN312" s="37" t="str"/>
      <c r="CO312" s="37" t="str"/>
      <c r="CP312" s="37" t="str"/>
      <c r="CQ312" s="37" t="str"/>
      <c r="CR312" s="37" t="str"/>
      <c r="CS312" s="37" t="str"/>
      <c r="CT312" s="37" t="str"/>
      <c r="CU312" s="37" t="str"/>
      <c r="CV312" s="37" t="str"/>
      <c r="CW312" s="37" t="str"/>
      <c r="CX312" s="37" t="str"/>
      <c r="CY312" s="37" t="str"/>
      <c r="CZ312" s="37" t="str"/>
      <c r="DA312" s="37" t="str"/>
      <c r="DB312" s="37" t="str"/>
      <c r="DC312" s="37" t="str"/>
      <c r="DD312" s="37" t="str"/>
      <c r="DE312" s="37" t="str"/>
      <c r="DF312" s="37" t="str"/>
      <c r="DG312" s="37" t="str"/>
      <c r="DH312" s="37" t="str"/>
      <c r="DI312" s="37" t="str"/>
      <c r="DJ312" s="37" t="str"/>
      <c r="DK312" s="37" t="str"/>
      <c r="DL312" s="37" t="str"/>
      <c r="DM312" s="37" t="str"/>
      <c r="DN312" s="37" t="str"/>
      <c r="DO312" s="37" t="str"/>
      <c r="DP312" s="37" t="str"/>
      <c r="DQ312" s="37" t="str"/>
      <c r="DR312" s="37" t="str"/>
      <c r="DS312" s="37" t="str"/>
      <c r="DT312" s="37" t="str"/>
      <c r="DU312" s="37" t="str"/>
      <c r="DV312" s="37" t="str"/>
      <c r="DW312" s="37" t="str"/>
      <c r="DX312" s="37" t="str"/>
      <c r="DY312" s="37" t="str"/>
      <c r="DZ312" s="37" t="str"/>
      <c r="EA312" s="37" t="str"/>
      <c r="EB312" s="37" t="str"/>
      <c r="EC312" s="37" t="str"/>
      <c r="ED312" s="37" t="str"/>
      <c r="EE312" s="37" t="str"/>
      <c r="EF312" s="37" t="str"/>
      <c r="EG312" s="37" t="str"/>
      <c r="EH312" s="37" t="str"/>
      <c r="EI312" s="37" t="str"/>
      <c r="EJ312" s="37" t="str"/>
      <c r="EK312" s="37" t="str"/>
      <c r="EL312" s="37" t="str"/>
      <c r="EM312" s="37" t="str"/>
    </row>
    <row r="313">
      <c r="B313" s="37" t="str"/>
      <c r="C313" s="37" t="str"/>
      <c r="D313" s="37" t="str"/>
      <c r="E313" s="37" t="str"/>
      <c r="F313" s="37" t="str"/>
      <c r="G313" s="37" t="str"/>
      <c r="H313" s="37" t="str"/>
      <c r="I313" s="37" t="str"/>
      <c r="J313" s="37" t="str"/>
      <c r="K313" s="37" t="str"/>
      <c r="L313" s="37" t="str"/>
      <c r="M313" s="37" t="str"/>
      <c r="N313" s="37" t="str"/>
      <c r="O313" s="37" t="str"/>
      <c r="P313" s="37" t="str"/>
      <c r="Q313" s="37" t="str"/>
      <c r="R313" s="37" t="str"/>
      <c r="S313" s="37" t="str"/>
      <c r="T313" s="37" t="str"/>
      <c r="U313" s="37" t="str"/>
      <c r="V313" s="37" t="str"/>
      <c r="W313" s="37" t="str"/>
      <c r="X313" s="37" t="str"/>
      <c r="Y313" s="37" t="str"/>
      <c r="Z313" s="37" t="str"/>
      <c r="AA313" s="37" t="str"/>
      <c r="AB313" s="37" t="str"/>
      <c r="AC313" s="37" t="str"/>
      <c r="AD313" s="37" t="str"/>
      <c r="AE313" s="37" t="str"/>
      <c r="AF313" s="37" t="str"/>
      <c r="AG313" s="37" t="str"/>
      <c r="AH313" s="37" t="str"/>
      <c r="AI313" s="37" t="str"/>
      <c r="AJ313" s="37" t="str"/>
      <c r="AK313" s="37" t="str"/>
      <c r="AL313" s="37" t="str"/>
      <c r="AM313" s="37" t="str"/>
      <c r="AN313" s="37" t="str"/>
      <c r="AO313" s="37" t="str"/>
      <c r="AP313" s="37" t="str"/>
      <c r="AQ313" s="37" t="str"/>
      <c r="AR313" s="37" t="str"/>
      <c r="AS313" s="37" t="str"/>
      <c r="AT313" s="37" t="str"/>
      <c r="AU313" s="37" t="str"/>
      <c r="AV313" s="37" t="str"/>
      <c r="AW313" s="37" t="str"/>
      <c r="AX313" s="37" t="str"/>
      <c r="AY313" s="37" t="str"/>
      <c r="AZ313" s="37" t="str"/>
      <c r="BA313" s="37" t="str"/>
      <c r="BB313" s="37" t="str"/>
      <c r="BC313" s="37" t="str"/>
      <c r="BD313" s="37" t="str"/>
      <c r="BE313" s="37" t="str"/>
      <c r="BF313" s="37" t="str"/>
      <c r="BG313" s="37" t="str"/>
      <c r="BH313" s="37" t="str"/>
      <c r="BI313" s="37" t="str"/>
      <c r="BJ313" s="37" t="str"/>
      <c r="BK313" s="37" t="str"/>
      <c r="BL313" s="37" t="str"/>
      <c r="BM313" s="37" t="str"/>
      <c r="BN313" s="37" t="str"/>
      <c r="BO313" s="37" t="str"/>
      <c r="BP313" s="37" t="str"/>
      <c r="BQ313" s="37" t="str"/>
      <c r="BR313" s="37" t="str"/>
      <c r="BS313" s="37" t="str"/>
      <c r="BT313" s="37" t="str"/>
      <c r="BU313" s="37" t="str"/>
      <c r="BV313" s="37" t="str"/>
      <c r="BW313" s="37" t="str"/>
      <c r="BX313" s="37" t="str"/>
      <c r="BY313" s="37" t="str"/>
      <c r="BZ313" s="37" t="str"/>
      <c r="CA313" s="37" t="str"/>
      <c r="CB313" s="37" t="str"/>
      <c r="CC313" s="37" t="str"/>
      <c r="CD313" s="37" t="str"/>
      <c r="CE313" s="37" t="str"/>
      <c r="CF313" s="37" t="str"/>
      <c r="CG313" s="37" t="str"/>
      <c r="CH313" s="37" t="str"/>
      <c r="CI313" s="37" t="str"/>
      <c r="CJ313" s="37" t="str"/>
      <c r="CK313" s="37" t="str"/>
      <c r="CL313" s="37" t="str"/>
      <c r="CM313" s="37" t="str"/>
      <c r="CN313" s="37" t="str"/>
      <c r="CO313" s="37" t="str"/>
      <c r="CP313" s="37" t="str"/>
      <c r="CQ313" s="37" t="str"/>
      <c r="CR313" s="37" t="str"/>
      <c r="CS313" s="37" t="str"/>
      <c r="CT313" s="37" t="str"/>
      <c r="CU313" s="37" t="str"/>
      <c r="CV313" s="37" t="str"/>
      <c r="CW313" s="37" t="str"/>
      <c r="CX313" s="37" t="str"/>
      <c r="CY313" s="37" t="str"/>
      <c r="CZ313" s="37" t="str"/>
      <c r="DA313" s="37" t="str"/>
      <c r="DB313" s="37" t="str"/>
      <c r="DC313" s="37" t="str"/>
      <c r="DD313" s="37" t="str"/>
      <c r="DE313" s="37" t="str"/>
      <c r="DF313" s="37" t="str"/>
      <c r="DG313" s="37" t="str"/>
      <c r="DH313" s="37" t="str"/>
      <c r="DI313" s="37" t="str"/>
      <c r="DJ313" s="37" t="str"/>
      <c r="DK313" s="37" t="str"/>
      <c r="DL313" s="37" t="str"/>
      <c r="DM313" s="37" t="str"/>
      <c r="DN313" s="37" t="str"/>
      <c r="DO313" s="37" t="str"/>
      <c r="DP313" s="37" t="str"/>
      <c r="DQ313" s="37" t="str"/>
      <c r="DR313" s="37" t="str"/>
      <c r="DS313" s="37" t="str"/>
      <c r="DT313" s="37" t="str"/>
      <c r="DU313" s="37" t="str"/>
      <c r="DV313" s="37" t="str"/>
      <c r="DW313" s="37" t="str"/>
      <c r="DX313" s="37" t="str"/>
      <c r="DY313" s="37" t="str"/>
      <c r="DZ313" s="37" t="str"/>
      <c r="EA313" s="37" t="str"/>
      <c r="EB313" s="37" t="str"/>
      <c r="EC313" s="37" t="str"/>
      <c r="ED313" s="37" t="str"/>
      <c r="EE313" s="37" t="str"/>
      <c r="EF313" s="37" t="str"/>
      <c r="EG313" s="37" t="str"/>
      <c r="EH313" s="37" t="str"/>
      <c r="EI313" s="37" t="str"/>
      <c r="EJ313" s="37" t="str"/>
      <c r="EK313" s="37" t="str"/>
      <c r="EL313" s="37" t="str"/>
      <c r="EM313" s="37" t="str"/>
    </row>
    <row r="314">
      <c r="B314" s="37" t="str"/>
      <c r="C314" s="37" t="str"/>
      <c r="D314" s="37" t="str"/>
      <c r="E314" s="37" t="str"/>
      <c r="F314" s="37" t="str"/>
      <c r="G314" s="37" t="str"/>
      <c r="H314" s="37" t="str"/>
      <c r="I314" s="37" t="str"/>
      <c r="J314" s="37" t="str"/>
      <c r="K314" s="37" t="str"/>
      <c r="L314" s="37" t="str"/>
      <c r="M314" s="37" t="str"/>
      <c r="N314" s="37" t="str"/>
      <c r="O314" s="37" t="str"/>
      <c r="P314" s="37" t="str"/>
      <c r="Q314" s="37" t="str"/>
      <c r="R314" s="37" t="str"/>
      <c r="S314" s="37" t="str"/>
      <c r="T314" s="37" t="str"/>
      <c r="U314" s="37" t="str"/>
      <c r="V314" s="37" t="str"/>
      <c r="W314" s="37" t="str"/>
      <c r="X314" s="37" t="str"/>
      <c r="Y314" s="37" t="str"/>
      <c r="Z314" s="37" t="str"/>
      <c r="AA314" s="37" t="str"/>
      <c r="AB314" s="37" t="str"/>
      <c r="AC314" s="37" t="str"/>
      <c r="AD314" s="37" t="str"/>
      <c r="AE314" s="37" t="str"/>
      <c r="AF314" s="37" t="str"/>
      <c r="AG314" s="37" t="str"/>
      <c r="AH314" s="37" t="str"/>
      <c r="AI314" s="37" t="str"/>
      <c r="AJ314" s="37" t="str"/>
      <c r="AK314" s="37" t="str"/>
      <c r="AL314" s="37" t="str"/>
      <c r="AM314" s="37" t="str"/>
      <c r="AN314" s="37" t="str"/>
      <c r="AO314" s="37" t="str"/>
      <c r="AP314" s="37" t="str"/>
      <c r="AQ314" s="37" t="str"/>
      <c r="AR314" s="37" t="str"/>
      <c r="AS314" s="37" t="str"/>
      <c r="AT314" s="37" t="str"/>
      <c r="AU314" s="37" t="str"/>
      <c r="AV314" s="37" t="str"/>
      <c r="AW314" s="37" t="str"/>
      <c r="AX314" s="37" t="str"/>
      <c r="AY314" s="37" t="str"/>
      <c r="AZ314" s="37" t="str"/>
      <c r="BA314" s="37" t="str"/>
      <c r="BB314" s="37" t="str"/>
      <c r="BC314" s="37" t="str"/>
      <c r="BD314" s="37" t="str"/>
      <c r="BE314" s="37" t="str"/>
      <c r="BF314" s="37" t="str"/>
      <c r="BG314" s="37" t="str"/>
      <c r="BH314" s="37" t="str"/>
      <c r="BI314" s="37" t="str"/>
      <c r="BJ314" s="37" t="str"/>
      <c r="BK314" s="37" t="str"/>
      <c r="BL314" s="37" t="str"/>
      <c r="BM314" s="37" t="str"/>
      <c r="BN314" s="37" t="str"/>
      <c r="BO314" s="37" t="str"/>
      <c r="BP314" s="37" t="str"/>
      <c r="BQ314" s="37" t="str"/>
      <c r="BR314" s="37" t="str"/>
      <c r="BS314" s="37" t="str"/>
      <c r="BT314" s="37" t="str"/>
      <c r="BU314" s="37" t="str"/>
      <c r="BV314" s="37" t="str"/>
      <c r="BW314" s="37" t="str"/>
      <c r="BX314" s="37" t="str"/>
      <c r="BY314" s="37" t="str"/>
      <c r="BZ314" s="37" t="str"/>
      <c r="CA314" s="37" t="str"/>
      <c r="CB314" s="37" t="str"/>
      <c r="CC314" s="37" t="str"/>
      <c r="CD314" s="37" t="str"/>
      <c r="CE314" s="37" t="str"/>
      <c r="CF314" s="37" t="str"/>
      <c r="CG314" s="37" t="str"/>
      <c r="CH314" s="37" t="str"/>
      <c r="CI314" s="37" t="str"/>
      <c r="CJ314" s="37" t="str"/>
      <c r="CK314" s="37" t="str"/>
      <c r="CL314" s="37" t="str"/>
      <c r="CM314" s="37" t="str"/>
      <c r="CN314" s="37" t="str"/>
      <c r="CO314" s="37" t="str"/>
      <c r="CP314" s="37" t="str"/>
      <c r="CQ314" s="37" t="str"/>
      <c r="CR314" s="37" t="str"/>
      <c r="CS314" s="37" t="str"/>
      <c r="CT314" s="37" t="str"/>
      <c r="CU314" s="37" t="str"/>
      <c r="CV314" s="37" t="str"/>
      <c r="CW314" s="37" t="str"/>
      <c r="CX314" s="37" t="str"/>
      <c r="CY314" s="37" t="str"/>
      <c r="CZ314" s="37" t="str"/>
      <c r="DA314" s="37" t="str"/>
      <c r="DB314" s="37" t="str"/>
      <c r="DC314" s="37" t="str"/>
      <c r="DD314" s="37" t="str"/>
      <c r="DE314" s="37" t="str"/>
      <c r="DF314" s="37" t="str"/>
      <c r="DG314" s="37" t="str"/>
      <c r="DH314" s="37" t="str"/>
      <c r="DI314" s="37" t="str"/>
      <c r="DJ314" s="37" t="str"/>
      <c r="DK314" s="37" t="str"/>
      <c r="DL314" s="37" t="str"/>
      <c r="DM314" s="37" t="str"/>
      <c r="DN314" s="37" t="str"/>
      <c r="DO314" s="37" t="str"/>
      <c r="DP314" s="37" t="str"/>
      <c r="DQ314" s="37" t="str"/>
      <c r="DR314" s="37" t="str"/>
      <c r="DS314" s="37" t="str"/>
      <c r="DT314" s="37" t="str"/>
      <c r="DU314" s="37" t="str"/>
      <c r="DV314" s="37" t="str"/>
      <c r="DW314" s="37" t="str"/>
      <c r="DX314" s="37" t="str"/>
      <c r="DY314" s="37" t="str"/>
      <c r="DZ314" s="37" t="str"/>
      <c r="EA314" s="37" t="str"/>
      <c r="EB314" s="37" t="str"/>
      <c r="EC314" s="37" t="str"/>
      <c r="ED314" s="37" t="str"/>
      <c r="EE314" s="37" t="str"/>
      <c r="EF314" s="37" t="str"/>
      <c r="EG314" s="37" t="str"/>
      <c r="EH314" s="37" t="str"/>
      <c r="EI314" s="37" t="str"/>
      <c r="EJ314" s="37" t="str"/>
      <c r="EK314" s="37" t="str"/>
      <c r="EL314" s="37" t="str"/>
      <c r="EM314" s="37" t="str"/>
    </row>
    <row r="315">
      <c r="B315" s="37" t="str"/>
      <c r="C315" s="37" t="str"/>
      <c r="D315" s="37" t="str"/>
      <c r="E315" s="37" t="str"/>
      <c r="F315" s="37" t="str"/>
      <c r="G315" s="37" t="str"/>
      <c r="H315" s="37" t="str"/>
      <c r="I315" s="37" t="str"/>
      <c r="J315" s="37" t="str"/>
      <c r="K315" s="37" t="str"/>
      <c r="L315" s="37" t="str"/>
      <c r="M315" s="37" t="str"/>
      <c r="N315" s="37" t="str"/>
      <c r="O315" s="37" t="str"/>
      <c r="P315" s="37" t="str"/>
      <c r="Q315" s="37" t="str"/>
      <c r="R315" s="37" t="str"/>
      <c r="S315" s="37" t="str"/>
      <c r="T315" s="37" t="str"/>
      <c r="U315" s="37" t="str"/>
      <c r="V315" s="37" t="str"/>
      <c r="W315" s="37" t="str"/>
      <c r="X315" s="37" t="str"/>
      <c r="Y315" s="37" t="str"/>
      <c r="Z315" s="37" t="str"/>
      <c r="AA315" s="37" t="str"/>
      <c r="AB315" s="37" t="str"/>
      <c r="AC315" s="37" t="str"/>
      <c r="AD315" s="37" t="str"/>
      <c r="AE315" s="37" t="str"/>
      <c r="AF315" s="37" t="str"/>
      <c r="AG315" s="37" t="str"/>
      <c r="AH315" s="37" t="str"/>
      <c r="AI315" s="37" t="str"/>
      <c r="AJ315" s="37" t="str"/>
      <c r="AK315" s="37" t="str"/>
      <c r="AL315" s="37" t="str"/>
      <c r="AM315" s="37" t="str"/>
      <c r="AN315" s="37" t="str"/>
      <c r="AO315" s="37" t="str"/>
      <c r="AP315" s="37" t="str"/>
      <c r="AQ315" s="37" t="str"/>
      <c r="AR315" s="37" t="str"/>
      <c r="AS315" s="37" t="str"/>
      <c r="AT315" s="37" t="str"/>
      <c r="AU315" s="37" t="str"/>
      <c r="AV315" s="37" t="str"/>
      <c r="AW315" s="37" t="str"/>
      <c r="AX315" s="37" t="str"/>
      <c r="AY315" s="37" t="str"/>
      <c r="AZ315" s="37" t="str"/>
      <c r="BA315" s="37" t="str"/>
      <c r="BB315" s="37" t="str"/>
      <c r="BC315" s="37" t="str"/>
      <c r="BD315" s="37" t="str"/>
      <c r="BE315" s="37" t="str"/>
      <c r="BF315" s="37" t="str"/>
      <c r="BG315" s="37" t="str"/>
      <c r="BH315" s="37" t="str"/>
      <c r="BI315" s="37" t="str"/>
      <c r="BJ315" s="37" t="str"/>
      <c r="BK315" s="37" t="str"/>
      <c r="BL315" s="37" t="str"/>
      <c r="BM315" s="37" t="str"/>
      <c r="BN315" s="37" t="str"/>
      <c r="BO315" s="37" t="str"/>
      <c r="BP315" s="37" t="str"/>
      <c r="BQ315" s="37" t="str"/>
      <c r="BR315" s="37" t="str"/>
      <c r="BS315" s="37" t="str"/>
      <c r="BT315" s="37" t="str"/>
      <c r="BU315" s="37" t="str"/>
      <c r="BV315" s="37" t="str"/>
      <c r="BW315" s="37" t="str"/>
      <c r="BX315" s="37" t="str"/>
      <c r="BY315" s="37" t="str"/>
      <c r="BZ315" s="37" t="str"/>
      <c r="CA315" s="37" t="str"/>
      <c r="CB315" s="37" t="str"/>
      <c r="CC315" s="37" t="str"/>
      <c r="CD315" s="37" t="str"/>
      <c r="CE315" s="37" t="str"/>
      <c r="CF315" s="37" t="str"/>
      <c r="CG315" s="37" t="str"/>
      <c r="CH315" s="37" t="str"/>
      <c r="CI315" s="37" t="str"/>
      <c r="CJ315" s="37" t="str"/>
      <c r="CK315" s="37" t="str"/>
      <c r="CL315" s="37" t="str"/>
      <c r="CM315" s="37" t="str"/>
      <c r="CN315" s="37" t="str"/>
      <c r="CO315" s="37" t="str"/>
      <c r="CP315" s="37" t="str"/>
      <c r="CQ315" s="37" t="str"/>
      <c r="CR315" s="37" t="str"/>
      <c r="CS315" s="37" t="str"/>
      <c r="CT315" s="37" t="str"/>
      <c r="CU315" s="37" t="str"/>
      <c r="CV315" s="37" t="str"/>
      <c r="CW315" s="37" t="str"/>
      <c r="CX315" s="37" t="str"/>
      <c r="CY315" s="37" t="str"/>
      <c r="CZ315" s="37" t="str"/>
      <c r="DA315" s="37" t="str"/>
      <c r="DB315" s="37" t="str"/>
      <c r="DC315" s="37" t="str"/>
      <c r="DD315" s="37" t="str"/>
      <c r="DE315" s="37" t="str"/>
      <c r="DF315" s="37" t="str"/>
      <c r="DG315" s="37" t="str"/>
      <c r="DH315" s="37" t="str"/>
      <c r="DI315" s="37" t="str"/>
      <c r="DJ315" s="37" t="str"/>
      <c r="DK315" s="37" t="str"/>
      <c r="DL315" s="37" t="str"/>
      <c r="DM315" s="37" t="str"/>
      <c r="DN315" s="37" t="str"/>
      <c r="DO315" s="37" t="str"/>
      <c r="DP315" s="37" t="str"/>
      <c r="DQ315" s="37" t="str"/>
      <c r="DR315" s="37" t="str"/>
      <c r="DS315" s="37" t="str"/>
      <c r="DT315" s="37" t="str"/>
      <c r="DU315" s="37" t="str"/>
      <c r="DV315" s="37" t="str"/>
      <c r="DW315" s="37" t="str"/>
      <c r="DX315" s="37" t="str"/>
      <c r="DY315" s="37" t="str"/>
      <c r="DZ315" s="37" t="str"/>
      <c r="EA315" s="37" t="str"/>
      <c r="EB315" s="37" t="str"/>
      <c r="EC315" s="37" t="str"/>
      <c r="ED315" s="37" t="str"/>
      <c r="EE315" s="37" t="str"/>
      <c r="EF315" s="37" t="str"/>
      <c r="EG315" s="37" t="str"/>
      <c r="EH315" s="37" t="str"/>
      <c r="EI315" s="37" t="str"/>
      <c r="EJ315" s="37" t="str"/>
      <c r="EK315" s="37" t="str"/>
      <c r="EL315" s="37" t="str"/>
      <c r="EM315" s="37" t="str"/>
    </row>
    <row r="316">
      <c r="B316" s="37" t="str"/>
      <c r="C316" s="37" t="str"/>
      <c r="D316" s="37" t="str"/>
      <c r="E316" s="37" t="str"/>
      <c r="F316" s="37" t="str"/>
      <c r="G316" s="37" t="str"/>
      <c r="H316" s="37" t="str"/>
      <c r="I316" s="37" t="str"/>
      <c r="J316" s="37" t="str"/>
      <c r="K316" s="37" t="str"/>
      <c r="L316" s="37" t="str"/>
      <c r="M316" s="37" t="str"/>
      <c r="N316" s="37" t="str"/>
      <c r="O316" s="37" t="str"/>
      <c r="P316" s="37" t="str"/>
      <c r="Q316" s="37" t="str"/>
      <c r="R316" s="37" t="str"/>
      <c r="S316" s="37" t="str"/>
      <c r="T316" s="37" t="str"/>
      <c r="U316" s="37" t="str"/>
      <c r="V316" s="37" t="str"/>
      <c r="W316" s="37" t="str"/>
      <c r="X316" s="37" t="str"/>
      <c r="Y316" s="37" t="str"/>
      <c r="Z316" s="37" t="str"/>
      <c r="AA316" s="37" t="str"/>
      <c r="AB316" s="37" t="str"/>
      <c r="AC316" s="37" t="str"/>
      <c r="AD316" s="37" t="str"/>
      <c r="AE316" s="37" t="str"/>
      <c r="AF316" s="37" t="str"/>
      <c r="AG316" s="37" t="str"/>
      <c r="AH316" s="37" t="str"/>
      <c r="AI316" s="37" t="str"/>
      <c r="AJ316" s="37" t="str"/>
      <c r="AK316" s="37" t="str"/>
      <c r="AL316" s="37" t="str"/>
      <c r="AM316" s="37" t="str"/>
      <c r="AN316" s="37" t="str"/>
      <c r="AO316" s="37" t="str"/>
      <c r="AP316" s="37" t="str"/>
      <c r="AQ316" s="37" t="str"/>
      <c r="AR316" s="37" t="str"/>
      <c r="AS316" s="37" t="str"/>
      <c r="AT316" s="37" t="str"/>
      <c r="AU316" s="37" t="str"/>
      <c r="AV316" s="37" t="str"/>
      <c r="AW316" s="37" t="str"/>
      <c r="AX316" s="37" t="str"/>
      <c r="AY316" s="37" t="str"/>
      <c r="AZ316" s="37" t="str"/>
      <c r="BA316" s="37" t="str"/>
      <c r="BB316" s="37" t="str"/>
      <c r="BC316" s="37" t="str"/>
      <c r="BD316" s="37" t="str"/>
      <c r="BE316" s="37" t="str"/>
      <c r="BF316" s="37" t="str"/>
      <c r="BG316" s="37" t="str"/>
      <c r="BH316" s="37" t="str"/>
      <c r="BI316" s="37" t="str"/>
      <c r="BJ316" s="37" t="str"/>
      <c r="BK316" s="37" t="str"/>
      <c r="BL316" s="37" t="str"/>
      <c r="BM316" s="37" t="str"/>
      <c r="BN316" s="37" t="str"/>
      <c r="BO316" s="37" t="str"/>
      <c r="BP316" s="37" t="str"/>
      <c r="BQ316" s="37" t="str"/>
      <c r="BR316" s="37" t="str"/>
      <c r="BS316" s="37" t="str"/>
      <c r="BT316" s="37" t="str"/>
      <c r="BU316" s="37" t="str"/>
      <c r="BV316" s="37" t="str"/>
      <c r="BW316" s="37" t="str"/>
      <c r="BX316" s="37" t="str"/>
      <c r="BY316" s="37" t="str"/>
      <c r="BZ316" s="37" t="str"/>
      <c r="CA316" s="37" t="str"/>
      <c r="CB316" s="37" t="str"/>
      <c r="CC316" s="37" t="str"/>
      <c r="CD316" s="37" t="str"/>
      <c r="CE316" s="37" t="str"/>
      <c r="CF316" s="37" t="str"/>
      <c r="CG316" s="37" t="str"/>
      <c r="CH316" s="37" t="str"/>
      <c r="CI316" s="37" t="str"/>
      <c r="CJ316" s="37" t="str"/>
      <c r="CK316" s="37" t="str"/>
      <c r="CL316" s="37" t="str"/>
      <c r="CM316" s="37" t="str"/>
      <c r="CN316" s="37" t="str"/>
      <c r="CO316" s="37" t="str"/>
      <c r="CP316" s="37" t="str"/>
      <c r="CQ316" s="37" t="str"/>
      <c r="CR316" s="37" t="str"/>
      <c r="CS316" s="37" t="str"/>
      <c r="CT316" s="37" t="str"/>
      <c r="CU316" s="37" t="str"/>
      <c r="CV316" s="37" t="str"/>
      <c r="CW316" s="37" t="str"/>
      <c r="CX316" s="37" t="str"/>
      <c r="CY316" s="37" t="str"/>
      <c r="CZ316" s="37" t="str"/>
      <c r="DA316" s="37" t="str"/>
      <c r="DB316" s="37" t="str"/>
      <c r="DC316" s="37" t="str"/>
      <c r="DD316" s="37" t="str"/>
      <c r="DE316" s="37" t="str"/>
      <c r="DF316" s="37" t="str"/>
      <c r="DG316" s="37" t="str"/>
      <c r="DH316" s="37" t="str"/>
      <c r="DI316" s="37" t="str"/>
      <c r="DJ316" s="37" t="str"/>
      <c r="DK316" s="37" t="str"/>
      <c r="DL316" s="37" t="str"/>
      <c r="DM316" s="37" t="str"/>
      <c r="DN316" s="37" t="str"/>
      <c r="DO316" s="37" t="str"/>
      <c r="DP316" s="37" t="str"/>
      <c r="DQ316" s="37" t="str"/>
      <c r="DR316" s="37" t="str"/>
      <c r="DS316" s="37" t="str"/>
      <c r="DT316" s="37" t="str"/>
      <c r="DU316" s="37" t="str"/>
      <c r="DV316" s="37" t="str"/>
      <c r="DW316" s="37" t="str"/>
      <c r="DX316" s="37" t="str"/>
      <c r="DY316" s="37" t="str"/>
      <c r="DZ316" s="37" t="str"/>
      <c r="EA316" s="37" t="str"/>
      <c r="EB316" s="37" t="str"/>
      <c r="EC316" s="37" t="str"/>
      <c r="ED316" s="37" t="str"/>
      <c r="EE316" s="37" t="str"/>
      <c r="EF316" s="37" t="str"/>
      <c r="EG316" s="37" t="str"/>
      <c r="EH316" s="37" t="str"/>
      <c r="EI316" s="37" t="str"/>
      <c r="EJ316" s="37" t="str"/>
      <c r="EK316" s="37" t="str"/>
      <c r="EL316" s="37" t="str"/>
      <c r="EM316" s="37" t="str"/>
    </row>
    <row r="317">
      <c r="B317" s="37" t="str"/>
      <c r="C317" s="37" t="str"/>
      <c r="D317" s="37" t="str"/>
      <c r="E317" s="37" t="str"/>
      <c r="F317" s="37" t="str"/>
      <c r="G317" s="37" t="str"/>
      <c r="H317" s="37" t="str"/>
      <c r="I317" s="37" t="str"/>
      <c r="J317" s="37" t="str"/>
      <c r="K317" s="37" t="str"/>
      <c r="L317" s="37" t="str"/>
      <c r="M317" s="37" t="str"/>
      <c r="N317" s="37" t="str"/>
      <c r="O317" s="37" t="str"/>
      <c r="P317" s="37" t="str"/>
      <c r="Q317" s="37" t="str"/>
      <c r="R317" s="37" t="str"/>
      <c r="S317" s="37" t="str"/>
      <c r="T317" s="37" t="str"/>
      <c r="U317" s="37" t="str"/>
      <c r="V317" s="37" t="str"/>
      <c r="W317" s="37" t="str"/>
      <c r="X317" s="37" t="str"/>
      <c r="Y317" s="37" t="str"/>
      <c r="Z317" s="37" t="str"/>
      <c r="AA317" s="37" t="str"/>
      <c r="AB317" s="37" t="str"/>
      <c r="AC317" s="37" t="str"/>
      <c r="AD317" s="37" t="str"/>
      <c r="AE317" s="37" t="str"/>
      <c r="AF317" s="37" t="str"/>
      <c r="AG317" s="37" t="str"/>
      <c r="AH317" s="37" t="str"/>
      <c r="AI317" s="37" t="str"/>
      <c r="AJ317" s="37" t="str"/>
      <c r="AK317" s="37" t="str"/>
      <c r="AL317" s="37" t="str"/>
      <c r="AM317" s="37" t="str"/>
      <c r="AN317" s="37" t="str"/>
      <c r="AO317" s="37" t="str"/>
      <c r="AP317" s="37" t="str"/>
      <c r="AQ317" s="37" t="str"/>
      <c r="AR317" s="37" t="str"/>
      <c r="AS317" s="37" t="str"/>
      <c r="AT317" s="37" t="str"/>
      <c r="AU317" s="37" t="str"/>
      <c r="AV317" s="37" t="str"/>
      <c r="AW317" s="37" t="str"/>
      <c r="AX317" s="37" t="str"/>
      <c r="AY317" s="37" t="str"/>
      <c r="AZ317" s="37" t="str"/>
      <c r="BA317" s="37" t="str"/>
      <c r="BB317" s="37" t="str"/>
      <c r="BC317" s="37" t="str"/>
      <c r="BD317" s="37" t="str"/>
      <c r="BE317" s="37" t="str"/>
      <c r="BF317" s="37" t="str"/>
      <c r="BG317" s="37" t="str"/>
      <c r="BH317" s="37" t="str"/>
      <c r="BI317" s="37" t="str"/>
      <c r="BJ317" s="37" t="str"/>
      <c r="BK317" s="37" t="str"/>
      <c r="BL317" s="37" t="str"/>
      <c r="BM317" s="37" t="str"/>
      <c r="BN317" s="37" t="str"/>
      <c r="BO317" s="37" t="str"/>
      <c r="BP317" s="37" t="str"/>
      <c r="BQ317" s="37" t="str"/>
      <c r="BR317" s="37" t="str"/>
      <c r="BS317" s="37" t="str"/>
      <c r="BT317" s="37" t="str"/>
      <c r="BU317" s="37" t="str"/>
      <c r="BV317" s="37" t="str"/>
      <c r="BW317" s="37" t="str"/>
      <c r="BX317" s="37" t="str"/>
      <c r="BY317" s="37" t="str"/>
      <c r="BZ317" s="37" t="str"/>
      <c r="CA317" s="37" t="str"/>
      <c r="CB317" s="37" t="str"/>
      <c r="CC317" s="37" t="str"/>
      <c r="CD317" s="37" t="str"/>
      <c r="CE317" s="37" t="str"/>
      <c r="CF317" s="37" t="str"/>
      <c r="CG317" s="37" t="str"/>
      <c r="CH317" s="37" t="str"/>
      <c r="CI317" s="37" t="str"/>
      <c r="CJ317" s="37" t="str"/>
      <c r="CK317" s="37" t="str"/>
      <c r="CL317" s="37" t="str"/>
      <c r="CM317" s="37" t="str"/>
      <c r="CN317" s="37" t="str"/>
      <c r="CO317" s="37" t="str"/>
      <c r="CP317" s="37" t="str"/>
      <c r="CQ317" s="37" t="str"/>
      <c r="CR317" s="37" t="str"/>
      <c r="CS317" s="37" t="str"/>
      <c r="CT317" s="37" t="str"/>
      <c r="CU317" s="37" t="str"/>
      <c r="CV317" s="37" t="str"/>
      <c r="CW317" s="37" t="str"/>
      <c r="CX317" s="37" t="str"/>
      <c r="CY317" s="37" t="str"/>
      <c r="CZ317" s="37" t="str"/>
      <c r="DA317" s="37" t="str"/>
      <c r="DB317" s="37" t="str"/>
      <c r="DC317" s="37" t="str"/>
      <c r="DD317" s="37" t="str"/>
      <c r="DE317" s="37" t="str"/>
      <c r="DF317" s="37" t="str"/>
      <c r="DG317" s="37" t="str"/>
      <c r="DH317" s="37" t="str"/>
      <c r="DI317" s="37" t="str"/>
      <c r="DJ317" s="37" t="str"/>
      <c r="DK317" s="37" t="str"/>
      <c r="DL317" s="37" t="str"/>
      <c r="DM317" s="37" t="str"/>
      <c r="DN317" s="37" t="str"/>
      <c r="DO317" s="37" t="str"/>
      <c r="DP317" s="37" t="str"/>
      <c r="DQ317" s="37" t="str"/>
      <c r="DR317" s="37" t="str"/>
      <c r="DS317" s="37" t="str"/>
      <c r="DT317" s="37" t="str"/>
      <c r="DU317" s="37" t="str"/>
      <c r="DV317" s="37" t="str"/>
      <c r="DW317" s="37" t="str"/>
      <c r="DX317" s="37" t="str"/>
      <c r="DY317" s="37" t="str"/>
      <c r="DZ317" s="37" t="str"/>
      <c r="EA317" s="37" t="str"/>
      <c r="EB317" s="37" t="str"/>
      <c r="EC317" s="37" t="str"/>
      <c r="ED317" s="37" t="str"/>
      <c r="EE317" s="37" t="str"/>
      <c r="EF317" s="37" t="str"/>
      <c r="EG317" s="37" t="str"/>
      <c r="EH317" s="37" t="str"/>
      <c r="EI317" s="37" t="str"/>
      <c r="EJ317" s="37" t="str"/>
      <c r="EK317" s="37" t="str"/>
      <c r="EL317" s="37" t="str"/>
      <c r="EM317" s="37" t="str"/>
    </row>
    <row r="318">
      <c r="B318" s="37" t="str"/>
      <c r="C318" s="37" t="str"/>
      <c r="D318" s="37" t="str"/>
      <c r="E318" s="37" t="str"/>
      <c r="F318" s="37" t="str"/>
      <c r="G318" s="37" t="str"/>
      <c r="H318" s="37" t="str"/>
      <c r="I318" s="37" t="str"/>
      <c r="J318" s="37" t="str"/>
      <c r="K318" s="37" t="str"/>
      <c r="L318" s="37" t="str"/>
      <c r="M318" s="37" t="str"/>
      <c r="N318" s="37" t="str"/>
      <c r="O318" s="37" t="str"/>
      <c r="P318" s="37" t="str"/>
      <c r="Q318" s="37" t="str"/>
      <c r="R318" s="37" t="str"/>
      <c r="S318" s="37" t="str"/>
      <c r="T318" s="37" t="str"/>
      <c r="U318" s="37" t="str"/>
      <c r="V318" s="37" t="str"/>
      <c r="W318" s="37" t="str"/>
      <c r="X318" s="37" t="str"/>
      <c r="Y318" s="37" t="str"/>
      <c r="Z318" s="37" t="str"/>
      <c r="AA318" s="37" t="str"/>
      <c r="AB318" s="37" t="str"/>
      <c r="AC318" s="37" t="str"/>
      <c r="AD318" s="37" t="str"/>
      <c r="AE318" s="37" t="str"/>
      <c r="AF318" s="37" t="str"/>
      <c r="AG318" s="37" t="str"/>
      <c r="AH318" s="37" t="str"/>
      <c r="AI318" s="37" t="str"/>
      <c r="AJ318" s="37" t="str"/>
      <c r="AK318" s="37" t="str"/>
      <c r="AL318" s="37" t="str"/>
      <c r="AM318" s="37" t="str"/>
      <c r="AN318" s="37" t="str"/>
      <c r="AO318" s="37" t="str"/>
      <c r="AP318" s="37" t="str"/>
      <c r="AQ318" s="37" t="str"/>
      <c r="AR318" s="37" t="str"/>
      <c r="AS318" s="37" t="str"/>
      <c r="AT318" s="37" t="str"/>
      <c r="AU318" s="37" t="str"/>
      <c r="AV318" s="37" t="str"/>
      <c r="AW318" s="37" t="str"/>
      <c r="AX318" s="37" t="str"/>
      <c r="AY318" s="37" t="str"/>
      <c r="AZ318" s="37" t="str"/>
      <c r="BA318" s="37" t="str"/>
      <c r="BB318" s="37" t="str"/>
      <c r="BC318" s="37" t="str"/>
      <c r="BD318" s="37" t="str"/>
      <c r="BE318" s="37" t="str"/>
      <c r="BF318" s="37" t="str"/>
      <c r="BG318" s="37" t="str"/>
      <c r="BH318" s="37" t="str"/>
      <c r="BI318" s="37" t="str"/>
      <c r="BJ318" s="37" t="str"/>
      <c r="BK318" s="37" t="str"/>
      <c r="BL318" s="37" t="str"/>
      <c r="BM318" s="37" t="str"/>
      <c r="BN318" s="37" t="str"/>
      <c r="BO318" s="37" t="str"/>
      <c r="BP318" s="37" t="str"/>
      <c r="BQ318" s="37" t="str"/>
      <c r="BR318" s="37" t="str"/>
      <c r="BS318" s="37" t="str"/>
      <c r="BT318" s="37" t="str"/>
      <c r="BU318" s="37" t="str"/>
      <c r="BV318" s="37" t="str"/>
      <c r="BW318" s="37" t="str"/>
      <c r="BX318" s="37" t="str"/>
      <c r="BY318" s="37" t="str"/>
      <c r="BZ318" s="37" t="str"/>
      <c r="CA318" s="37" t="str"/>
      <c r="CB318" s="37" t="str"/>
      <c r="CC318" s="37" t="str"/>
      <c r="CD318" s="37" t="str"/>
      <c r="CE318" s="37" t="str"/>
      <c r="CF318" s="37" t="str"/>
      <c r="CG318" s="37" t="str"/>
      <c r="CH318" s="37" t="str"/>
      <c r="CI318" s="37" t="str"/>
      <c r="CJ318" s="37" t="str"/>
      <c r="CK318" s="37" t="str"/>
      <c r="CL318" s="37" t="str"/>
      <c r="CM318" s="37" t="str"/>
      <c r="CN318" s="37" t="str"/>
      <c r="CO318" s="37" t="str"/>
      <c r="CP318" s="37" t="str"/>
      <c r="CQ318" s="37" t="str"/>
      <c r="CR318" s="37" t="str"/>
      <c r="CS318" s="37" t="str"/>
      <c r="CT318" s="37" t="str"/>
      <c r="CU318" s="37" t="str"/>
      <c r="CV318" s="37" t="str"/>
      <c r="CW318" s="37" t="str"/>
      <c r="CX318" s="37" t="str"/>
      <c r="CY318" s="37" t="str"/>
      <c r="CZ318" s="37" t="str"/>
      <c r="DA318" s="37" t="str"/>
      <c r="DB318" s="37" t="str"/>
      <c r="DC318" s="37" t="str"/>
      <c r="DD318" s="37" t="str"/>
      <c r="DE318" s="37" t="str"/>
      <c r="DF318" s="37" t="str"/>
      <c r="DG318" s="37" t="str"/>
      <c r="DH318" s="37" t="str"/>
      <c r="DI318" s="37" t="str"/>
      <c r="DJ318" s="37" t="str"/>
      <c r="DK318" s="37" t="str"/>
      <c r="DL318" s="37" t="str"/>
      <c r="DM318" s="37" t="str"/>
      <c r="DN318" s="37" t="str"/>
      <c r="DO318" s="37" t="str"/>
      <c r="DP318" s="37" t="str"/>
      <c r="DQ318" s="37" t="str"/>
      <c r="DR318" s="37" t="str"/>
      <c r="DS318" s="37" t="str"/>
      <c r="DT318" s="37" t="str"/>
      <c r="DU318" s="37" t="str"/>
      <c r="DV318" s="37" t="str"/>
      <c r="DW318" s="37" t="str"/>
      <c r="DX318" s="37" t="str"/>
      <c r="DY318" s="37" t="str"/>
      <c r="DZ318" s="37" t="str"/>
      <c r="EA318" s="37" t="str"/>
      <c r="EB318" s="37" t="str"/>
      <c r="EC318" s="37" t="str"/>
      <c r="ED318" s="37" t="str"/>
      <c r="EE318" s="37" t="str"/>
      <c r="EF318" s="37" t="str"/>
      <c r="EG318" s="37" t="str"/>
      <c r="EH318" s="37" t="str"/>
      <c r="EI318" s="37" t="str"/>
      <c r="EJ318" s="37" t="str"/>
      <c r="EK318" s="37" t="str"/>
      <c r="EL318" s="37" t="str"/>
      <c r="EM318" s="37" t="str"/>
    </row>
    <row r="319">
      <c r="B319" s="37" t="str"/>
      <c r="C319" s="37" t="str"/>
      <c r="D319" s="37" t="str"/>
      <c r="E319" s="37" t="str"/>
      <c r="F319" s="37" t="str"/>
      <c r="G319" s="37" t="str"/>
      <c r="H319" s="37" t="str"/>
      <c r="I319" s="37" t="str"/>
      <c r="J319" s="37" t="str"/>
      <c r="K319" s="37" t="str"/>
      <c r="L319" s="37" t="str"/>
      <c r="M319" s="37" t="str"/>
      <c r="N319" s="37" t="str"/>
      <c r="O319" s="37" t="str"/>
      <c r="P319" s="37" t="str"/>
      <c r="Q319" s="37" t="str"/>
      <c r="R319" s="37" t="str"/>
      <c r="S319" s="37" t="str"/>
      <c r="T319" s="37" t="str"/>
      <c r="U319" s="37" t="str"/>
      <c r="V319" s="37" t="str"/>
      <c r="W319" s="37" t="str"/>
      <c r="X319" s="37" t="str"/>
      <c r="Y319" s="37" t="str"/>
      <c r="Z319" s="37" t="str"/>
      <c r="AA319" s="37" t="str"/>
      <c r="AB319" s="37" t="str"/>
      <c r="AC319" s="37" t="str"/>
      <c r="AD319" s="37" t="str"/>
      <c r="AE319" s="37" t="str"/>
      <c r="AF319" s="37" t="str"/>
      <c r="AG319" s="37" t="str"/>
      <c r="AH319" s="37" t="str"/>
      <c r="AI319" s="37" t="str"/>
      <c r="AJ319" s="37" t="str"/>
      <c r="AK319" s="37" t="str"/>
      <c r="AL319" s="37" t="str"/>
      <c r="AM319" s="37" t="str"/>
      <c r="AN319" s="37" t="str"/>
      <c r="AO319" s="37" t="str"/>
      <c r="AP319" s="37" t="str"/>
      <c r="AQ319" s="37" t="str"/>
      <c r="AR319" s="37" t="str"/>
      <c r="AS319" s="37" t="str"/>
      <c r="AT319" s="37" t="str"/>
      <c r="AU319" s="37" t="str"/>
      <c r="AV319" s="37" t="str"/>
      <c r="AW319" s="37" t="str"/>
      <c r="AX319" s="37" t="str"/>
      <c r="AY319" s="37" t="str"/>
      <c r="AZ319" s="37" t="str"/>
      <c r="BA319" s="37" t="str"/>
      <c r="BB319" s="37" t="str"/>
      <c r="BC319" s="37" t="str"/>
      <c r="BD319" s="37" t="str"/>
      <c r="BE319" s="37" t="str"/>
      <c r="BF319" s="37" t="str"/>
      <c r="BG319" s="37" t="str"/>
      <c r="BH319" s="37" t="str"/>
      <c r="BI319" s="37" t="str"/>
      <c r="BJ319" s="37" t="str"/>
      <c r="BK319" s="37" t="str"/>
      <c r="BL319" s="37" t="str"/>
      <c r="BM319" s="37" t="str"/>
      <c r="BN319" s="37" t="str"/>
      <c r="BO319" s="37" t="str"/>
      <c r="BP319" s="37" t="str"/>
      <c r="BQ319" s="37" t="str"/>
      <c r="BR319" s="37" t="str"/>
      <c r="BS319" s="37" t="str"/>
      <c r="BT319" s="37" t="str"/>
      <c r="BU319" s="37" t="str"/>
      <c r="BV319" s="37" t="str"/>
      <c r="BW319" s="37" t="str"/>
      <c r="BX319" s="37" t="str"/>
      <c r="BY319" s="37" t="str"/>
      <c r="BZ319" s="37" t="str"/>
      <c r="CA319" s="37" t="str"/>
      <c r="CB319" s="37" t="str"/>
      <c r="CC319" s="37" t="str"/>
      <c r="CD319" s="37" t="str"/>
      <c r="CE319" s="37" t="str"/>
      <c r="CF319" s="37" t="str"/>
      <c r="CG319" s="37" t="str"/>
      <c r="CH319" s="37" t="str"/>
      <c r="CI319" s="37" t="str"/>
      <c r="CJ319" s="37" t="str"/>
      <c r="CK319" s="37" t="str"/>
      <c r="CL319" s="37" t="str"/>
      <c r="CM319" s="37" t="str"/>
      <c r="CN319" s="37" t="str"/>
      <c r="CO319" s="37" t="str"/>
      <c r="CP319" s="37" t="str"/>
      <c r="CQ319" s="37" t="str"/>
      <c r="CR319" s="37" t="str"/>
      <c r="CS319" s="37" t="str"/>
      <c r="CT319" s="37" t="str"/>
      <c r="CU319" s="37" t="str"/>
      <c r="CV319" s="37" t="str"/>
      <c r="CW319" s="37" t="str"/>
      <c r="CX319" s="37" t="str"/>
      <c r="CY319" s="37" t="str"/>
      <c r="CZ319" s="37" t="str"/>
      <c r="DA319" s="37" t="str"/>
      <c r="DB319" s="37" t="str"/>
      <c r="DC319" s="37" t="str"/>
      <c r="DD319" s="37" t="str"/>
      <c r="DE319" s="37" t="str"/>
      <c r="DF319" s="37" t="str"/>
      <c r="DG319" s="37" t="str"/>
      <c r="DH319" s="37" t="str"/>
      <c r="DI319" s="37" t="str"/>
      <c r="DJ319" s="37" t="str"/>
      <c r="DK319" s="37" t="str"/>
      <c r="DL319" s="37" t="str"/>
      <c r="DM319" s="37" t="str"/>
      <c r="DN319" s="37" t="str"/>
      <c r="DO319" s="37" t="str"/>
      <c r="DP319" s="37" t="str"/>
      <c r="DQ319" s="37" t="str"/>
      <c r="DR319" s="37" t="str"/>
      <c r="DS319" s="37" t="str"/>
      <c r="DT319" s="37" t="str"/>
      <c r="DU319" s="37" t="str"/>
      <c r="DV319" s="37" t="str"/>
      <c r="DW319" s="37" t="str"/>
      <c r="DX319" s="37" t="str"/>
      <c r="DY319" s="37" t="str"/>
      <c r="DZ319" s="37" t="str"/>
      <c r="EA319" s="37" t="str"/>
      <c r="EB319" s="37" t="str"/>
      <c r="EC319" s="37" t="str"/>
      <c r="ED319" s="37" t="str"/>
      <c r="EE319" s="37" t="str"/>
      <c r="EF319" s="37" t="str"/>
      <c r="EG319" s="37" t="str"/>
      <c r="EH319" s="37" t="str"/>
      <c r="EI319" s="37" t="str"/>
      <c r="EJ319" s="37" t="str"/>
      <c r="EK319" s="37" t="str"/>
      <c r="EL319" s="37" t="str"/>
      <c r="EM319" s="37" t="str"/>
    </row>
    <row r="320">
      <c r="B320" s="37" t="str"/>
      <c r="C320" s="37" t="str"/>
      <c r="D320" s="37" t="str"/>
      <c r="E320" s="37" t="str"/>
      <c r="F320" s="37" t="str"/>
      <c r="G320" s="37" t="str"/>
      <c r="H320" s="37" t="str"/>
      <c r="I320" s="37" t="str"/>
      <c r="J320" s="37" t="str"/>
      <c r="K320" s="37" t="str"/>
      <c r="L320" s="37" t="str"/>
      <c r="M320" s="37" t="str"/>
      <c r="N320" s="37" t="str"/>
      <c r="O320" s="37" t="str"/>
      <c r="P320" s="37" t="str"/>
      <c r="Q320" s="37" t="str"/>
      <c r="R320" s="37" t="str"/>
      <c r="S320" s="37" t="str"/>
      <c r="T320" s="37" t="str"/>
      <c r="U320" s="37" t="str"/>
      <c r="V320" s="37" t="str"/>
      <c r="W320" s="37" t="str"/>
      <c r="X320" s="37" t="str"/>
      <c r="Y320" s="37" t="str"/>
      <c r="Z320" s="37" t="str"/>
      <c r="AA320" s="37" t="str"/>
      <c r="AB320" s="37" t="str"/>
      <c r="AC320" s="37" t="str"/>
      <c r="AD320" s="37" t="str"/>
      <c r="AE320" s="37" t="str"/>
      <c r="AF320" s="37" t="str"/>
      <c r="AG320" s="37" t="str"/>
      <c r="AH320" s="37" t="str"/>
      <c r="AI320" s="37" t="str"/>
      <c r="AJ320" s="37" t="str"/>
      <c r="AK320" s="37" t="str"/>
      <c r="AL320" s="37" t="str"/>
      <c r="AM320" s="37" t="str"/>
      <c r="AN320" s="37" t="str"/>
      <c r="AO320" s="37" t="str"/>
      <c r="AP320" s="37" t="str"/>
      <c r="AQ320" s="37" t="str"/>
      <c r="AR320" s="37" t="str"/>
      <c r="AS320" s="37" t="str"/>
      <c r="AT320" s="37" t="str"/>
      <c r="AU320" s="37" t="str"/>
      <c r="AV320" s="37" t="str"/>
      <c r="AW320" s="37" t="str"/>
      <c r="AX320" s="37" t="str"/>
      <c r="AY320" s="37" t="str"/>
      <c r="AZ320" s="37" t="str"/>
      <c r="BA320" s="37" t="str"/>
      <c r="BB320" s="37" t="str"/>
      <c r="BC320" s="37" t="str"/>
      <c r="BD320" s="37" t="str"/>
      <c r="BE320" s="37" t="str"/>
      <c r="BF320" s="37" t="str"/>
      <c r="BG320" s="37" t="str"/>
      <c r="BH320" s="37" t="str"/>
      <c r="BI320" s="37" t="str"/>
      <c r="BJ320" s="37" t="str"/>
      <c r="BK320" s="37" t="str"/>
      <c r="BL320" s="37" t="str"/>
      <c r="BM320" s="37" t="str"/>
      <c r="BN320" s="37" t="str"/>
      <c r="BO320" s="37" t="str"/>
      <c r="BP320" s="37" t="str"/>
      <c r="BQ320" s="37" t="str"/>
      <c r="BR320" s="37" t="str"/>
      <c r="BS320" s="37" t="str"/>
      <c r="BT320" s="37" t="str"/>
      <c r="BU320" s="37" t="str"/>
      <c r="BV320" s="37" t="str"/>
      <c r="BW320" s="37" t="str"/>
      <c r="BX320" s="37" t="str"/>
      <c r="BY320" s="37" t="str"/>
      <c r="BZ320" s="37" t="str"/>
      <c r="CA320" s="37" t="str"/>
      <c r="CB320" s="37" t="str"/>
      <c r="CC320" s="37" t="str"/>
      <c r="CD320" s="37" t="str"/>
      <c r="CE320" s="37" t="str"/>
      <c r="CF320" s="37" t="str"/>
      <c r="CG320" s="37" t="str"/>
      <c r="CH320" s="37" t="str"/>
      <c r="CI320" s="37" t="str"/>
      <c r="CJ320" s="37" t="str"/>
      <c r="CK320" s="37" t="str"/>
      <c r="CL320" s="37" t="str"/>
      <c r="CM320" s="37" t="str"/>
      <c r="CN320" s="37" t="str"/>
      <c r="CO320" s="37" t="str"/>
      <c r="CP320" s="37" t="str"/>
      <c r="CQ320" s="37" t="str"/>
      <c r="CR320" s="37" t="str"/>
      <c r="CS320" s="37" t="str"/>
      <c r="CT320" s="37" t="str"/>
      <c r="CU320" s="37" t="str"/>
      <c r="CV320" s="37" t="str"/>
      <c r="CW320" s="37" t="str"/>
      <c r="CX320" s="37" t="str"/>
      <c r="CY320" s="37" t="str"/>
      <c r="CZ320" s="37" t="str"/>
      <c r="DA320" s="37" t="str"/>
      <c r="DB320" s="37" t="str"/>
      <c r="DC320" s="37" t="str"/>
      <c r="DD320" s="37" t="str"/>
      <c r="DE320" s="37" t="str"/>
      <c r="DF320" s="37" t="str"/>
      <c r="DG320" s="37" t="str"/>
      <c r="DH320" s="37" t="str"/>
      <c r="DI320" s="37" t="str"/>
      <c r="DJ320" s="37" t="str"/>
      <c r="DK320" s="37" t="str"/>
      <c r="DL320" s="37" t="str"/>
      <c r="DM320" s="37" t="str"/>
      <c r="DN320" s="37" t="str"/>
      <c r="DO320" s="37" t="str"/>
      <c r="DP320" s="37" t="str"/>
      <c r="DQ320" s="37" t="str"/>
      <c r="DR320" s="37" t="str"/>
      <c r="DS320" s="37" t="str"/>
      <c r="DT320" s="37" t="str"/>
      <c r="DU320" s="37" t="str"/>
      <c r="DV320" s="37" t="str"/>
      <c r="DW320" s="37" t="str"/>
      <c r="DX320" s="37" t="str"/>
      <c r="DY320" s="37" t="str"/>
      <c r="DZ320" s="37" t="str"/>
      <c r="EA320" s="37" t="str"/>
      <c r="EB320" s="37" t="str"/>
      <c r="EC320" s="37" t="str"/>
      <c r="ED320" s="37" t="str"/>
      <c r="EE320" s="37" t="str"/>
      <c r="EF320" s="37" t="str"/>
      <c r="EG320" s="37" t="str"/>
      <c r="EH320" s="37" t="str"/>
      <c r="EI320" s="37" t="str"/>
      <c r="EJ320" s="37" t="str"/>
      <c r="EK320" s="37" t="str"/>
      <c r="EL320" s="37" t="str"/>
      <c r="EM320" s="37" t="str"/>
    </row>
    <row r="321">
      <c r="B321" s="37" t="str"/>
      <c r="C321" s="37" t="str"/>
      <c r="D321" s="37" t="str"/>
      <c r="E321" s="37" t="str"/>
      <c r="F321" s="37" t="str"/>
      <c r="G321" s="37" t="str"/>
      <c r="H321" s="37" t="str"/>
      <c r="I321" s="37" t="str"/>
      <c r="J321" s="37" t="str"/>
      <c r="K321" s="37" t="str"/>
      <c r="L321" s="37" t="str"/>
      <c r="M321" s="37" t="str"/>
      <c r="N321" s="37" t="str"/>
      <c r="O321" s="37" t="str"/>
      <c r="P321" s="37" t="str"/>
      <c r="Q321" s="37" t="str"/>
      <c r="R321" s="37" t="str"/>
      <c r="S321" s="37" t="str"/>
      <c r="T321" s="37" t="str"/>
      <c r="U321" s="37" t="str"/>
      <c r="V321" s="37" t="str"/>
      <c r="W321" s="37" t="str"/>
      <c r="X321" s="37" t="str"/>
      <c r="Y321" s="37" t="str"/>
      <c r="Z321" s="37" t="str"/>
      <c r="AA321" s="37" t="str"/>
      <c r="AB321" s="37" t="str"/>
      <c r="AC321" s="37" t="str"/>
      <c r="AD321" s="37" t="str"/>
      <c r="AE321" s="37" t="str"/>
      <c r="AF321" s="37" t="str"/>
      <c r="AG321" s="37" t="str"/>
      <c r="AH321" s="37" t="str"/>
      <c r="AI321" s="37" t="str"/>
      <c r="AJ321" s="37" t="str"/>
      <c r="AK321" s="37" t="str"/>
      <c r="AL321" s="37" t="str"/>
      <c r="AM321" s="37" t="str"/>
      <c r="AN321" s="37" t="str"/>
      <c r="AO321" s="37" t="str"/>
      <c r="AP321" s="37" t="str"/>
      <c r="AQ321" s="37" t="str"/>
      <c r="AR321" s="37" t="str"/>
      <c r="AS321" s="37" t="str"/>
      <c r="AT321" s="37" t="str"/>
      <c r="AU321" s="37" t="str"/>
      <c r="AV321" s="37" t="str"/>
      <c r="AW321" s="37" t="str"/>
      <c r="AX321" s="37" t="str"/>
      <c r="AY321" s="37" t="str"/>
      <c r="AZ321" s="37" t="str"/>
      <c r="BA321" s="37" t="str"/>
      <c r="BB321" s="37" t="str"/>
      <c r="BC321" s="37" t="str"/>
      <c r="BD321" s="37" t="str"/>
      <c r="BE321" s="37" t="str"/>
      <c r="BF321" s="37" t="str"/>
      <c r="BG321" s="37" t="str"/>
      <c r="BH321" s="37" t="str"/>
      <c r="BI321" s="37" t="str"/>
      <c r="BJ321" s="37" t="str"/>
      <c r="BK321" s="37" t="str"/>
      <c r="BL321" s="37" t="str"/>
      <c r="BM321" s="37" t="str"/>
      <c r="BN321" s="37" t="str"/>
      <c r="BO321" s="37" t="str"/>
      <c r="BP321" s="37" t="str"/>
      <c r="BQ321" s="37" t="str"/>
      <c r="BR321" s="37" t="str"/>
      <c r="BS321" s="37" t="str"/>
      <c r="BT321" s="37" t="str"/>
      <c r="BU321" s="37" t="str"/>
      <c r="BV321" s="37" t="str"/>
      <c r="BW321" s="37" t="str"/>
      <c r="BX321" s="37" t="str"/>
      <c r="BY321" s="37" t="str"/>
      <c r="BZ321" s="37" t="str"/>
      <c r="CA321" s="37" t="str"/>
      <c r="CB321" s="37" t="str"/>
      <c r="CC321" s="37" t="str"/>
      <c r="CD321" s="37" t="str"/>
      <c r="CE321" s="37" t="str"/>
      <c r="CF321" s="37" t="str"/>
      <c r="CG321" s="37" t="str"/>
      <c r="CH321" s="37" t="str"/>
      <c r="CI321" s="37" t="str"/>
      <c r="CJ321" s="37" t="str"/>
      <c r="CK321" s="37" t="str"/>
      <c r="CL321" s="37" t="str"/>
      <c r="CM321" s="37" t="str"/>
      <c r="CN321" s="37" t="str"/>
      <c r="CO321" s="37" t="str"/>
      <c r="CP321" s="37" t="str"/>
      <c r="CQ321" s="37" t="str"/>
      <c r="CR321" s="37" t="str"/>
      <c r="CS321" s="37" t="str"/>
      <c r="CT321" s="37" t="str"/>
      <c r="CU321" s="37" t="str"/>
      <c r="CV321" s="37" t="str"/>
      <c r="CW321" s="37" t="str"/>
      <c r="CX321" s="37" t="str"/>
      <c r="CY321" s="37" t="str"/>
      <c r="CZ321" s="37" t="str"/>
      <c r="DA321" s="37" t="str"/>
      <c r="DB321" s="37" t="str"/>
      <c r="DC321" s="37" t="str"/>
      <c r="DD321" s="37" t="str"/>
      <c r="DE321" s="37" t="str"/>
      <c r="DF321" s="37" t="str"/>
      <c r="DG321" s="37" t="str"/>
      <c r="DH321" s="37" t="str"/>
      <c r="DI321" s="37" t="str"/>
      <c r="DJ321" s="37" t="str"/>
      <c r="DK321" s="37" t="str"/>
      <c r="DL321" s="37" t="str"/>
      <c r="DM321" s="37" t="str"/>
      <c r="DN321" s="37" t="str"/>
      <c r="DO321" s="37" t="str"/>
      <c r="DP321" s="37" t="str"/>
      <c r="DQ321" s="37" t="str"/>
      <c r="DR321" s="37" t="str"/>
      <c r="DS321" s="37" t="str"/>
      <c r="DT321" s="37" t="str"/>
      <c r="DU321" s="37" t="str"/>
      <c r="DV321" s="37" t="str"/>
      <c r="DW321" s="37" t="str"/>
      <c r="DX321" s="37" t="str"/>
      <c r="DY321" s="37" t="str"/>
      <c r="DZ321" s="37" t="str"/>
      <c r="EA321" s="37" t="str"/>
      <c r="EB321" s="37" t="str"/>
      <c r="EC321" s="37" t="str"/>
      <c r="ED321" s="37" t="str"/>
      <c r="EE321" s="37" t="str"/>
      <c r="EF321" s="37" t="str"/>
      <c r="EG321" s="37" t="str"/>
      <c r="EH321" s="37" t="str"/>
      <c r="EI321" s="37" t="str"/>
      <c r="EJ321" s="37" t="str"/>
      <c r="EK321" s="37" t="str"/>
      <c r="EL321" s="37" t="str"/>
      <c r="EM321" s="37" t="str"/>
    </row>
    <row r="322">
      <c r="B322" s="37" t="str"/>
      <c r="C322" s="37" t="str"/>
      <c r="D322" s="37" t="str"/>
      <c r="E322" s="37" t="str"/>
      <c r="F322" s="37" t="str"/>
      <c r="G322" s="37" t="str"/>
      <c r="H322" s="37" t="str"/>
      <c r="I322" s="37" t="str"/>
      <c r="J322" s="37" t="str"/>
      <c r="K322" s="37" t="str"/>
      <c r="L322" s="37" t="str"/>
      <c r="M322" s="37" t="str"/>
      <c r="N322" s="37" t="str"/>
      <c r="O322" s="37" t="str"/>
      <c r="P322" s="37" t="str"/>
      <c r="Q322" s="37" t="str"/>
      <c r="R322" s="37" t="str"/>
      <c r="S322" s="37" t="str"/>
      <c r="T322" s="37" t="str"/>
      <c r="U322" s="37" t="str"/>
      <c r="V322" s="37" t="str"/>
      <c r="W322" s="37" t="str"/>
      <c r="X322" s="37" t="str"/>
      <c r="Y322" s="37" t="str"/>
      <c r="Z322" s="37" t="str"/>
      <c r="AA322" s="37" t="str"/>
      <c r="AB322" s="37" t="str"/>
      <c r="AC322" s="37" t="str"/>
      <c r="AD322" s="37" t="str"/>
      <c r="AE322" s="37" t="str"/>
      <c r="AF322" s="37" t="str"/>
      <c r="AG322" s="37" t="str"/>
      <c r="AH322" s="37" t="str"/>
      <c r="AI322" s="37" t="str"/>
      <c r="AJ322" s="37" t="str"/>
      <c r="AK322" s="37" t="str"/>
      <c r="AL322" s="37" t="str"/>
      <c r="AM322" s="37" t="str"/>
      <c r="AN322" s="37" t="str"/>
      <c r="AO322" s="37" t="str"/>
      <c r="AP322" s="37" t="str"/>
      <c r="AQ322" s="37" t="str"/>
      <c r="AR322" s="37" t="str"/>
      <c r="AS322" s="37" t="str"/>
      <c r="AT322" s="37" t="str"/>
      <c r="AU322" s="37" t="str"/>
      <c r="AV322" s="37" t="str"/>
      <c r="AW322" s="37" t="str"/>
      <c r="AX322" s="37" t="str"/>
      <c r="AY322" s="37" t="str"/>
      <c r="AZ322" s="37" t="str"/>
      <c r="BA322" s="37" t="str"/>
      <c r="BB322" s="37" t="str"/>
      <c r="BC322" s="37" t="str"/>
      <c r="BD322" s="37" t="str"/>
      <c r="BE322" s="37" t="str"/>
      <c r="BF322" s="37" t="str"/>
      <c r="BG322" s="37" t="str"/>
      <c r="BH322" s="37" t="str"/>
      <c r="BI322" s="37" t="str"/>
      <c r="BJ322" s="37" t="str"/>
      <c r="BK322" s="37" t="str"/>
      <c r="BL322" s="37" t="str"/>
      <c r="BM322" s="37" t="str"/>
      <c r="BN322" s="37" t="str"/>
      <c r="BO322" s="37" t="str"/>
      <c r="BP322" s="37" t="str"/>
      <c r="BQ322" s="37" t="str"/>
      <c r="BR322" s="37" t="str"/>
      <c r="BS322" s="37" t="str"/>
      <c r="BT322" s="37" t="str"/>
      <c r="BU322" s="37" t="str"/>
      <c r="BV322" s="37" t="str"/>
      <c r="BW322" s="37" t="str"/>
      <c r="BX322" s="37" t="str"/>
      <c r="BY322" s="37" t="str"/>
      <c r="BZ322" s="37" t="str"/>
      <c r="CA322" s="37" t="str"/>
      <c r="CB322" s="37" t="str"/>
      <c r="CC322" s="37" t="str"/>
      <c r="CD322" s="37" t="str"/>
      <c r="CE322" s="37" t="str"/>
      <c r="CF322" s="37" t="str"/>
      <c r="CG322" s="37" t="str"/>
      <c r="CH322" s="37" t="str"/>
      <c r="CI322" s="37" t="str"/>
      <c r="CJ322" s="37" t="str"/>
      <c r="CK322" s="37" t="str"/>
      <c r="CL322" s="37" t="str"/>
      <c r="CM322" s="37" t="str"/>
      <c r="CN322" s="37" t="str"/>
      <c r="CO322" s="37" t="str"/>
      <c r="CP322" s="37" t="str"/>
      <c r="CQ322" s="37" t="str"/>
      <c r="CR322" s="37" t="str"/>
      <c r="CS322" s="37" t="str"/>
      <c r="CT322" s="37" t="str"/>
      <c r="CU322" s="37" t="str"/>
      <c r="CV322" s="37" t="str"/>
      <c r="CW322" s="37" t="str"/>
      <c r="CX322" s="37" t="str"/>
      <c r="CY322" s="37" t="str"/>
      <c r="CZ322" s="37" t="str"/>
      <c r="DA322" s="37" t="str"/>
      <c r="DB322" s="37" t="str"/>
      <c r="DC322" s="37" t="str"/>
      <c r="DD322" s="37" t="str"/>
      <c r="DE322" s="37" t="str"/>
      <c r="DF322" s="37" t="str"/>
      <c r="DG322" s="37" t="str"/>
      <c r="DH322" s="37" t="str"/>
      <c r="DI322" s="37" t="str"/>
      <c r="DJ322" s="37" t="str"/>
      <c r="DK322" s="37" t="str"/>
      <c r="DL322" s="37" t="str"/>
      <c r="DM322" s="37" t="str"/>
      <c r="DN322" s="37" t="str"/>
      <c r="DO322" s="37" t="str"/>
      <c r="DP322" s="37" t="str"/>
      <c r="DQ322" s="37" t="str"/>
      <c r="DR322" s="37" t="str"/>
      <c r="DS322" s="37" t="str"/>
      <c r="DT322" s="37" t="str"/>
      <c r="DU322" s="37" t="str"/>
      <c r="DV322" s="37" t="str"/>
      <c r="DW322" s="37" t="str"/>
      <c r="DX322" s="37" t="str"/>
      <c r="DY322" s="37" t="str"/>
      <c r="DZ322" s="37" t="str"/>
      <c r="EA322" s="37" t="str"/>
      <c r="EB322" s="37" t="str"/>
      <c r="EC322" s="37" t="str"/>
      <c r="ED322" s="37" t="str"/>
      <c r="EE322" s="37" t="str"/>
      <c r="EF322" s="37" t="str"/>
      <c r="EG322" s="37" t="str"/>
      <c r="EH322" s="37" t="str"/>
      <c r="EI322" s="37" t="str"/>
      <c r="EJ322" s="37" t="str"/>
      <c r="EK322" s="37" t="str"/>
      <c r="EL322" s="37" t="str"/>
      <c r="EM322" s="37" t="str"/>
    </row>
    <row r="323">
      <c r="B323" s="37" t="str"/>
      <c r="C323" s="37" t="str"/>
      <c r="D323" s="37" t="str"/>
      <c r="E323" s="37" t="str"/>
      <c r="F323" s="37" t="str"/>
      <c r="G323" s="37" t="str"/>
      <c r="H323" s="37" t="str"/>
      <c r="I323" s="37" t="str"/>
      <c r="J323" s="37" t="str"/>
      <c r="K323" s="37" t="str"/>
      <c r="L323" s="37" t="str"/>
      <c r="M323" s="37" t="str"/>
      <c r="N323" s="37" t="str"/>
      <c r="O323" s="37" t="str"/>
      <c r="P323" s="37" t="str"/>
      <c r="Q323" s="37" t="str"/>
      <c r="R323" s="37" t="str"/>
      <c r="S323" s="37" t="str"/>
      <c r="T323" s="37" t="str"/>
      <c r="U323" s="37" t="str"/>
      <c r="V323" s="37" t="str"/>
      <c r="W323" s="37" t="str"/>
      <c r="X323" s="37" t="str"/>
      <c r="Y323" s="37" t="str"/>
      <c r="Z323" s="37" t="str"/>
      <c r="AA323" s="37" t="str"/>
      <c r="AB323" s="37" t="str"/>
      <c r="AC323" s="37" t="str"/>
      <c r="AD323" s="37" t="str"/>
      <c r="AE323" s="37" t="str"/>
      <c r="AF323" s="37" t="str"/>
      <c r="AG323" s="37" t="str"/>
      <c r="AH323" s="37" t="str"/>
      <c r="AI323" s="37" t="str"/>
      <c r="AJ323" s="37" t="str"/>
      <c r="AK323" s="37" t="str"/>
      <c r="AL323" s="37" t="str"/>
      <c r="AM323" s="37" t="str"/>
      <c r="AN323" s="37" t="str"/>
      <c r="AO323" s="37" t="str"/>
      <c r="AP323" s="37" t="str"/>
      <c r="AQ323" s="37" t="str"/>
      <c r="AR323" s="37" t="str"/>
      <c r="AS323" s="37" t="str"/>
      <c r="AT323" s="37" t="str"/>
      <c r="AU323" s="37" t="str"/>
      <c r="AV323" s="37" t="str"/>
      <c r="AW323" s="37" t="str"/>
      <c r="AX323" s="37" t="str"/>
      <c r="AY323" s="37" t="str"/>
      <c r="AZ323" s="37" t="str"/>
      <c r="BA323" s="37" t="str"/>
      <c r="BB323" s="37" t="str"/>
      <c r="BC323" s="37" t="str"/>
      <c r="BD323" s="37" t="str"/>
      <c r="BE323" s="37" t="str"/>
      <c r="BF323" s="37" t="str"/>
      <c r="BG323" s="37" t="str"/>
      <c r="BH323" s="37" t="str"/>
      <c r="BI323" s="37" t="str"/>
      <c r="BJ323" s="37" t="str"/>
      <c r="BK323" s="37" t="str"/>
      <c r="BL323" s="37" t="str"/>
      <c r="BM323" s="37" t="str"/>
      <c r="BN323" s="37" t="str"/>
      <c r="BO323" s="37" t="str"/>
      <c r="BP323" s="37" t="str"/>
      <c r="BQ323" s="37" t="str"/>
      <c r="BR323" s="37" t="str"/>
      <c r="BS323" s="37" t="str"/>
      <c r="BT323" s="37" t="str"/>
      <c r="BU323" s="37" t="str"/>
      <c r="BV323" s="37" t="str"/>
      <c r="BW323" s="37" t="str"/>
      <c r="BX323" s="37" t="str"/>
      <c r="BY323" s="37" t="str"/>
      <c r="BZ323" s="37" t="str"/>
      <c r="CA323" s="37" t="str"/>
      <c r="CB323" s="37" t="str"/>
      <c r="CC323" s="37" t="str"/>
      <c r="CD323" s="37" t="str"/>
      <c r="CE323" s="37" t="str"/>
      <c r="CF323" s="37" t="str"/>
      <c r="CG323" s="37" t="str"/>
      <c r="CH323" s="37" t="str"/>
      <c r="CI323" s="37" t="str"/>
      <c r="CJ323" s="37" t="str"/>
      <c r="CK323" s="37" t="str"/>
      <c r="CL323" s="37" t="str"/>
      <c r="CM323" s="37" t="str"/>
      <c r="CN323" s="37" t="str"/>
      <c r="CO323" s="37" t="str"/>
      <c r="CP323" s="37" t="str"/>
      <c r="CQ323" s="37" t="str"/>
      <c r="CR323" s="37" t="str"/>
      <c r="CS323" s="37" t="str"/>
      <c r="CT323" s="37" t="str"/>
      <c r="CU323" s="37" t="str"/>
      <c r="CV323" s="37" t="str"/>
      <c r="CW323" s="37" t="str"/>
      <c r="CX323" s="37" t="str"/>
      <c r="CY323" s="37" t="str"/>
      <c r="CZ323" s="37" t="str"/>
      <c r="DA323" s="37" t="str"/>
      <c r="DB323" s="37" t="str"/>
      <c r="DC323" s="37" t="str"/>
      <c r="DD323" s="37" t="str"/>
      <c r="DE323" s="37" t="str"/>
      <c r="DF323" s="37" t="str"/>
      <c r="DG323" s="37" t="str"/>
      <c r="DH323" s="37" t="str"/>
      <c r="DI323" s="37" t="str"/>
      <c r="DJ323" s="37" t="str"/>
      <c r="DK323" s="37" t="str"/>
      <c r="DL323" s="37" t="str"/>
      <c r="DM323" s="37" t="str"/>
      <c r="DN323" s="37" t="str"/>
      <c r="DO323" s="37" t="str"/>
      <c r="DP323" s="37" t="str"/>
      <c r="DQ323" s="37" t="str"/>
      <c r="DR323" s="37" t="str"/>
      <c r="DS323" s="37" t="str"/>
      <c r="DT323" s="37" t="str"/>
      <c r="DU323" s="37" t="str"/>
      <c r="DV323" s="37" t="str"/>
      <c r="DW323" s="37" t="str"/>
      <c r="DX323" s="37" t="str"/>
      <c r="DY323" s="37" t="str"/>
      <c r="DZ323" s="37" t="str"/>
      <c r="EA323" s="37" t="str"/>
      <c r="EB323" s="37" t="str"/>
      <c r="EC323" s="37" t="str"/>
      <c r="ED323" s="37" t="str"/>
      <c r="EE323" s="37" t="str"/>
      <c r="EF323" s="37" t="str"/>
      <c r="EG323" s="37" t="str"/>
      <c r="EH323" s="37" t="str"/>
      <c r="EI323" s="37" t="str"/>
      <c r="EJ323" s="37" t="str"/>
      <c r="EK323" s="37" t="str"/>
      <c r="EL323" s="37" t="str"/>
      <c r="EM323" s="37" t="str"/>
    </row>
    <row r="324">
      <c r="B324" s="37" t="str"/>
      <c r="C324" s="37" t="str"/>
      <c r="D324" s="37" t="str"/>
      <c r="E324" s="37" t="str"/>
      <c r="F324" s="37" t="str"/>
      <c r="G324" s="37" t="str"/>
      <c r="H324" s="37" t="str"/>
      <c r="I324" s="37" t="str"/>
      <c r="J324" s="37" t="str"/>
      <c r="K324" s="37" t="str"/>
      <c r="L324" s="37" t="str"/>
      <c r="M324" s="37" t="str"/>
      <c r="N324" s="37" t="str"/>
      <c r="O324" s="37" t="str"/>
      <c r="P324" s="37" t="str"/>
      <c r="Q324" s="37" t="str"/>
      <c r="R324" s="37" t="str"/>
      <c r="S324" s="37" t="str"/>
      <c r="T324" s="37" t="str"/>
      <c r="U324" s="37" t="str"/>
      <c r="V324" s="37" t="str"/>
      <c r="W324" s="37" t="str"/>
      <c r="X324" s="37" t="str"/>
      <c r="Y324" s="37" t="str"/>
      <c r="Z324" s="37" t="str"/>
      <c r="AA324" s="37" t="str"/>
      <c r="AB324" s="37" t="str"/>
      <c r="AC324" s="37" t="str"/>
      <c r="AD324" s="37" t="str"/>
      <c r="AE324" s="37" t="str"/>
      <c r="AF324" s="37" t="str"/>
      <c r="AG324" s="37" t="str"/>
      <c r="AH324" s="37" t="str"/>
      <c r="AI324" s="37" t="str"/>
      <c r="AJ324" s="37" t="str"/>
      <c r="AK324" s="37" t="str"/>
      <c r="AL324" s="37" t="str"/>
      <c r="AM324" s="37" t="str"/>
      <c r="AN324" s="37" t="str"/>
      <c r="AO324" s="37" t="str"/>
      <c r="AP324" s="37" t="str"/>
      <c r="AQ324" s="37" t="str"/>
      <c r="AR324" s="37" t="str"/>
      <c r="AS324" s="37" t="str"/>
      <c r="AT324" s="37" t="str"/>
      <c r="AU324" s="37" t="str"/>
      <c r="AV324" s="37" t="str"/>
      <c r="AW324" s="37" t="str"/>
      <c r="AX324" s="37" t="str"/>
      <c r="AY324" s="37" t="str"/>
      <c r="AZ324" s="37" t="str"/>
      <c r="BA324" s="37" t="str"/>
      <c r="BB324" s="37" t="str"/>
      <c r="BC324" s="37" t="str"/>
      <c r="BD324" s="37" t="str"/>
      <c r="BE324" s="37" t="str"/>
      <c r="BF324" s="37" t="str"/>
      <c r="BG324" s="37" t="str"/>
      <c r="BH324" s="37" t="str"/>
      <c r="BI324" s="37" t="str"/>
      <c r="BJ324" s="37" t="str"/>
      <c r="BK324" s="37" t="str"/>
      <c r="BL324" s="37" t="str"/>
      <c r="BM324" s="37" t="str"/>
      <c r="BN324" s="37" t="str"/>
      <c r="BO324" s="37" t="str"/>
      <c r="BP324" s="37" t="str"/>
      <c r="BQ324" s="37" t="str"/>
      <c r="BR324" s="37" t="str"/>
      <c r="BS324" s="37" t="str"/>
      <c r="BT324" s="37" t="str"/>
      <c r="BU324" s="37" t="str"/>
      <c r="BV324" s="37" t="str"/>
      <c r="BW324" s="37" t="str"/>
      <c r="BX324" s="37" t="str"/>
      <c r="BY324" s="37" t="str"/>
      <c r="BZ324" s="37" t="str"/>
      <c r="CA324" s="37" t="str"/>
      <c r="CB324" s="37" t="str"/>
      <c r="CC324" s="37" t="str"/>
      <c r="CD324" s="37" t="str"/>
      <c r="CE324" s="37" t="str"/>
      <c r="CF324" s="37" t="str"/>
      <c r="CG324" s="37" t="str"/>
      <c r="CH324" s="37" t="str"/>
      <c r="CI324" s="37" t="str"/>
      <c r="CJ324" s="37" t="str"/>
      <c r="CK324" s="37" t="str"/>
      <c r="CL324" s="37" t="str"/>
      <c r="CM324" s="37" t="str"/>
      <c r="CN324" s="37" t="str"/>
      <c r="CO324" s="37" t="str"/>
      <c r="CP324" s="37" t="str"/>
      <c r="CQ324" s="37" t="str"/>
      <c r="CR324" s="37" t="str"/>
      <c r="CS324" s="37" t="str"/>
      <c r="CT324" s="37" t="str"/>
      <c r="CU324" s="37" t="str"/>
      <c r="CV324" s="37" t="str"/>
      <c r="CW324" s="37" t="str"/>
      <c r="CX324" s="37" t="str"/>
      <c r="CY324" s="37" t="str"/>
      <c r="CZ324" s="37" t="str"/>
      <c r="DA324" s="37" t="str"/>
      <c r="DB324" s="37" t="str"/>
      <c r="DC324" s="37" t="str"/>
      <c r="DD324" s="37" t="str"/>
      <c r="DE324" s="37" t="str"/>
      <c r="DF324" s="37" t="str"/>
      <c r="DG324" s="37" t="str"/>
      <c r="DH324" s="37" t="str"/>
      <c r="DI324" s="37" t="str"/>
      <c r="DJ324" s="37" t="str"/>
      <c r="DK324" s="37" t="str"/>
      <c r="DL324" s="37" t="str"/>
      <c r="DM324" s="37" t="str"/>
      <c r="DN324" s="37" t="str"/>
      <c r="DO324" s="37" t="str"/>
      <c r="DP324" s="37" t="str"/>
      <c r="DQ324" s="37" t="str"/>
      <c r="DR324" s="37" t="str"/>
      <c r="DS324" s="37" t="str"/>
      <c r="DT324" s="37" t="str"/>
      <c r="DU324" s="37" t="str"/>
      <c r="DV324" s="37" t="str"/>
      <c r="DW324" s="37" t="str"/>
      <c r="DX324" s="37" t="str"/>
      <c r="DY324" s="37" t="str"/>
      <c r="DZ324" s="37" t="str"/>
      <c r="EA324" s="37" t="str"/>
      <c r="EB324" s="37" t="str"/>
      <c r="EC324" s="37" t="str"/>
      <c r="ED324" s="37" t="str"/>
      <c r="EE324" s="37" t="str"/>
      <c r="EF324" s="37" t="str"/>
      <c r="EG324" s="37" t="str"/>
      <c r="EH324" s="37" t="str"/>
      <c r="EI324" s="37" t="str"/>
      <c r="EJ324" s="37" t="str"/>
      <c r="EK324" s="37" t="str"/>
      <c r="EL324" s="37" t="str"/>
      <c r="EM324" s="37" t="str"/>
    </row>
    <row r="325">
      <c r="B325" s="37" t="str"/>
      <c r="C325" s="37" t="str"/>
      <c r="D325" s="37" t="str"/>
      <c r="E325" s="37" t="str"/>
      <c r="F325" s="37" t="str"/>
      <c r="G325" s="37" t="str"/>
      <c r="H325" s="37" t="str"/>
      <c r="I325" s="37" t="str"/>
      <c r="J325" s="37" t="str"/>
      <c r="K325" s="37" t="str"/>
      <c r="L325" s="37" t="str"/>
      <c r="M325" s="37" t="str"/>
      <c r="N325" s="37" t="str"/>
      <c r="O325" s="37" t="str"/>
      <c r="P325" s="37" t="str"/>
      <c r="Q325" s="37" t="str"/>
      <c r="R325" s="37" t="str"/>
      <c r="S325" s="37" t="str"/>
      <c r="T325" s="37" t="str"/>
      <c r="U325" s="37" t="str"/>
      <c r="V325" s="37" t="str"/>
      <c r="W325" s="37" t="str"/>
      <c r="X325" s="37" t="str"/>
      <c r="Y325" s="37" t="str"/>
      <c r="Z325" s="37" t="str"/>
      <c r="AA325" s="37" t="str"/>
      <c r="AB325" s="37" t="str"/>
      <c r="AC325" s="37" t="str"/>
      <c r="AD325" s="37" t="str"/>
      <c r="AE325" s="37" t="str"/>
      <c r="AF325" s="37" t="str"/>
      <c r="AG325" s="37" t="str"/>
      <c r="AH325" s="37" t="str"/>
      <c r="AI325" s="37" t="str"/>
      <c r="AJ325" s="37" t="str"/>
      <c r="AK325" s="37" t="str"/>
      <c r="AL325" s="37" t="str"/>
      <c r="AM325" s="37" t="str"/>
      <c r="AN325" s="37" t="str"/>
      <c r="AO325" s="37" t="str"/>
      <c r="AP325" s="37" t="str"/>
      <c r="AQ325" s="37" t="str"/>
      <c r="AR325" s="37" t="str"/>
      <c r="AS325" s="37" t="str"/>
      <c r="AT325" s="37" t="str"/>
      <c r="AU325" s="37" t="str"/>
      <c r="AV325" s="37" t="str"/>
      <c r="AW325" s="37" t="str"/>
      <c r="AX325" s="37" t="str"/>
      <c r="AY325" s="37" t="str"/>
      <c r="AZ325" s="37" t="str"/>
      <c r="BA325" s="37" t="str"/>
      <c r="BB325" s="37" t="str"/>
      <c r="BC325" s="37" t="str"/>
      <c r="BD325" s="37" t="str"/>
      <c r="BE325" s="37" t="str"/>
      <c r="BF325" s="37" t="str"/>
      <c r="BG325" s="37" t="str"/>
      <c r="BH325" s="37" t="str"/>
      <c r="BI325" s="37" t="str"/>
      <c r="BJ325" s="37" t="str"/>
      <c r="BK325" s="37" t="str"/>
      <c r="BL325" s="37" t="str"/>
      <c r="BM325" s="37" t="str"/>
      <c r="BN325" s="37" t="str"/>
      <c r="BO325" s="37" t="str"/>
      <c r="BP325" s="37" t="str"/>
      <c r="BQ325" s="37" t="str"/>
      <c r="BR325" s="37" t="str"/>
      <c r="BS325" s="37" t="str"/>
      <c r="BT325" s="37" t="str"/>
      <c r="BU325" s="37" t="str"/>
      <c r="BV325" s="37" t="str"/>
      <c r="BW325" s="37" t="str"/>
      <c r="BX325" s="37" t="str"/>
      <c r="BY325" s="37" t="str"/>
      <c r="BZ325" s="37" t="str"/>
      <c r="CA325" s="37" t="str"/>
      <c r="CB325" s="37" t="str"/>
      <c r="CC325" s="37" t="str"/>
      <c r="CD325" s="37" t="str"/>
      <c r="CE325" s="37" t="str"/>
      <c r="CF325" s="37" t="str"/>
      <c r="CG325" s="37" t="str"/>
      <c r="CH325" s="37" t="str"/>
      <c r="CI325" s="37" t="str"/>
      <c r="CJ325" s="37" t="str"/>
      <c r="CK325" s="37" t="str"/>
      <c r="CL325" s="37" t="str"/>
      <c r="CM325" s="37" t="str"/>
      <c r="CN325" s="37" t="str"/>
      <c r="CO325" s="37" t="str"/>
      <c r="CP325" s="37" t="str"/>
      <c r="CQ325" s="37" t="str"/>
      <c r="CR325" s="37" t="str"/>
      <c r="CS325" s="37" t="str"/>
      <c r="CT325" s="37" t="str"/>
      <c r="CU325" s="37" t="str"/>
      <c r="CV325" s="37" t="str"/>
      <c r="CW325" s="37" t="str"/>
      <c r="CX325" s="37" t="str"/>
      <c r="CY325" s="37" t="str"/>
      <c r="CZ325" s="37" t="str"/>
      <c r="DA325" s="37" t="str"/>
      <c r="DB325" s="37" t="str"/>
      <c r="DC325" s="37" t="str"/>
      <c r="DD325" s="37" t="str"/>
      <c r="DE325" s="37" t="str"/>
      <c r="DF325" s="37" t="str"/>
      <c r="DG325" s="37" t="str"/>
      <c r="DH325" s="37" t="str"/>
      <c r="DI325" s="37" t="str"/>
      <c r="DJ325" s="37" t="str"/>
      <c r="DK325" s="37" t="str"/>
      <c r="DL325" s="37" t="str"/>
      <c r="DM325" s="37" t="str"/>
      <c r="DN325" s="37" t="str"/>
      <c r="DO325" s="37" t="str"/>
      <c r="DP325" s="37" t="str"/>
      <c r="DQ325" s="37" t="str"/>
      <c r="DR325" s="37" t="str"/>
      <c r="DS325" s="37" t="str"/>
      <c r="DT325" s="37" t="str"/>
      <c r="DU325" s="37" t="str"/>
      <c r="DV325" s="37" t="str"/>
      <c r="DW325" s="37" t="str"/>
      <c r="DX325" s="37" t="str"/>
      <c r="DY325" s="37" t="str"/>
      <c r="DZ325" s="37" t="str"/>
      <c r="EA325" s="37" t="str"/>
      <c r="EB325" s="37" t="str"/>
      <c r="EC325" s="37" t="str"/>
      <c r="ED325" s="37" t="str"/>
      <c r="EE325" s="37" t="str"/>
      <c r="EF325" s="37" t="str"/>
      <c r="EG325" s="37" t="str"/>
      <c r="EH325" s="37" t="str"/>
      <c r="EI325" s="37" t="str"/>
      <c r="EJ325" s="37" t="str"/>
      <c r="EK325" s="37" t="str"/>
      <c r="EL325" s="37" t="str"/>
      <c r="EM325" s="37" t="str"/>
    </row>
    <row r="326">
      <c r="B326" s="37" t="str"/>
      <c r="C326" s="37" t="str"/>
      <c r="D326" s="37" t="str"/>
      <c r="E326" s="37" t="str"/>
      <c r="F326" s="37" t="str"/>
      <c r="G326" s="37" t="str"/>
      <c r="H326" s="37" t="str"/>
      <c r="I326" s="37" t="str"/>
      <c r="J326" s="37" t="str"/>
      <c r="K326" s="37" t="str"/>
      <c r="L326" s="37" t="str"/>
      <c r="M326" s="37" t="str"/>
      <c r="N326" s="37" t="str"/>
      <c r="O326" s="37" t="str"/>
      <c r="P326" s="37" t="str"/>
      <c r="Q326" s="37" t="str"/>
      <c r="R326" s="37" t="str"/>
      <c r="S326" s="37" t="str"/>
      <c r="T326" s="37" t="str"/>
      <c r="U326" s="37" t="str"/>
      <c r="V326" s="37" t="str"/>
      <c r="W326" s="37" t="str"/>
      <c r="X326" s="37" t="str"/>
      <c r="Y326" s="37" t="str"/>
      <c r="Z326" s="37" t="str"/>
      <c r="AA326" s="37" t="str"/>
      <c r="AB326" s="37" t="str"/>
      <c r="AC326" s="37" t="str"/>
      <c r="AD326" s="37" t="str"/>
      <c r="AE326" s="37" t="str"/>
      <c r="AF326" s="37" t="str"/>
      <c r="AG326" s="37" t="str"/>
      <c r="AH326" s="37" t="str"/>
      <c r="AI326" s="37" t="str"/>
      <c r="AJ326" s="37" t="str"/>
      <c r="AK326" s="37" t="str"/>
      <c r="AL326" s="37" t="str"/>
      <c r="AM326" s="37" t="str"/>
      <c r="AN326" s="37" t="str"/>
      <c r="AO326" s="37" t="str"/>
      <c r="AP326" s="37" t="str"/>
      <c r="AQ326" s="37" t="str"/>
      <c r="AR326" s="37" t="str"/>
      <c r="AS326" s="37" t="str"/>
      <c r="AT326" s="37" t="str"/>
      <c r="AU326" s="37" t="str"/>
      <c r="AV326" s="37" t="str"/>
      <c r="AW326" s="37" t="str"/>
      <c r="AX326" s="37" t="str"/>
      <c r="AY326" s="37" t="str"/>
      <c r="AZ326" s="37" t="str"/>
      <c r="BA326" s="37" t="str"/>
      <c r="BB326" s="37" t="str"/>
      <c r="BC326" s="37" t="str"/>
      <c r="BD326" s="37" t="str"/>
      <c r="BE326" s="37" t="str"/>
      <c r="BF326" s="37" t="str"/>
      <c r="BG326" s="37" t="str"/>
      <c r="BH326" s="37" t="str"/>
      <c r="BI326" s="37" t="str"/>
      <c r="BJ326" s="37" t="str"/>
      <c r="BK326" s="37" t="str"/>
      <c r="BL326" s="37" t="str"/>
      <c r="BM326" s="37" t="str"/>
      <c r="BN326" s="37" t="str"/>
      <c r="BO326" s="37" t="str"/>
      <c r="BP326" s="37" t="str"/>
      <c r="BQ326" s="37" t="str"/>
      <c r="BR326" s="37" t="str"/>
      <c r="BS326" s="37" t="str"/>
      <c r="BT326" s="37" t="str"/>
      <c r="BU326" s="37" t="str"/>
      <c r="BV326" s="37" t="str"/>
      <c r="BW326" s="37" t="str"/>
      <c r="BX326" s="37" t="str"/>
      <c r="BY326" s="37" t="str"/>
      <c r="BZ326" s="37" t="str"/>
      <c r="CA326" s="37" t="str"/>
      <c r="CB326" s="37" t="str"/>
      <c r="CC326" s="37" t="str"/>
      <c r="CD326" s="37" t="str"/>
      <c r="CE326" s="37" t="str"/>
      <c r="CF326" s="37" t="str"/>
      <c r="CG326" s="37" t="str"/>
      <c r="CH326" s="37" t="str"/>
      <c r="CI326" s="37" t="str"/>
      <c r="CJ326" s="37" t="str"/>
      <c r="CK326" s="37" t="str"/>
      <c r="CL326" s="37" t="str"/>
      <c r="CM326" s="37" t="str"/>
      <c r="CN326" s="37" t="str"/>
      <c r="CO326" s="37" t="str"/>
      <c r="CP326" s="37" t="str"/>
      <c r="CQ326" s="37" t="str"/>
      <c r="CR326" s="37" t="str"/>
      <c r="CS326" s="37" t="str"/>
      <c r="CT326" s="37" t="str"/>
      <c r="CU326" s="37" t="str"/>
      <c r="CV326" s="37" t="str"/>
      <c r="CW326" s="37" t="str"/>
      <c r="CX326" s="37" t="str"/>
      <c r="CY326" s="37" t="str"/>
      <c r="CZ326" s="37" t="str"/>
      <c r="DA326" s="37" t="str"/>
      <c r="DB326" s="37" t="str"/>
      <c r="DC326" s="37" t="str"/>
      <c r="DD326" s="37" t="str"/>
      <c r="DE326" s="37" t="str"/>
      <c r="DF326" s="37" t="str"/>
      <c r="DG326" s="37" t="str"/>
      <c r="DH326" s="37" t="str"/>
      <c r="DI326" s="37" t="str"/>
      <c r="DJ326" s="37" t="str"/>
      <c r="DK326" s="37" t="str"/>
      <c r="DL326" s="37" t="str"/>
      <c r="DM326" s="37" t="str"/>
      <c r="DN326" s="37" t="str"/>
      <c r="DO326" s="37" t="str"/>
      <c r="DP326" s="37" t="str"/>
      <c r="DQ326" s="37" t="str"/>
      <c r="DR326" s="37" t="str"/>
      <c r="DS326" s="37" t="str"/>
      <c r="DT326" s="37" t="str"/>
      <c r="DU326" s="37" t="str"/>
      <c r="DV326" s="37" t="str"/>
      <c r="DW326" s="37" t="str"/>
      <c r="DX326" s="37" t="str"/>
      <c r="DY326" s="37" t="str"/>
      <c r="DZ326" s="37" t="str"/>
      <c r="EA326" s="37" t="str"/>
      <c r="EB326" s="37" t="str"/>
      <c r="EC326" s="37" t="str"/>
      <c r="ED326" s="37" t="str"/>
      <c r="EE326" s="37" t="str"/>
      <c r="EF326" s="37" t="str"/>
      <c r="EG326" s="37" t="str"/>
      <c r="EH326" s="37" t="str"/>
      <c r="EI326" s="37" t="str"/>
      <c r="EJ326" s="37" t="str"/>
      <c r="EK326" s="37" t="str"/>
      <c r="EL326" s="37" t="str"/>
      <c r="EM326" s="37" t="str"/>
    </row>
    <row r="327">
      <c r="B327" s="37" t="str"/>
      <c r="C327" s="37" t="str"/>
      <c r="D327" s="37" t="str"/>
      <c r="E327" s="37" t="str"/>
      <c r="F327" s="37" t="str"/>
      <c r="G327" s="37" t="str"/>
      <c r="H327" s="37" t="str"/>
      <c r="I327" s="37" t="str"/>
      <c r="J327" s="37" t="str"/>
      <c r="K327" s="37" t="str"/>
      <c r="L327" s="37" t="str"/>
      <c r="M327" s="37" t="str"/>
      <c r="N327" s="37" t="str"/>
      <c r="O327" s="37" t="str"/>
      <c r="P327" s="37" t="str"/>
      <c r="Q327" s="37" t="str"/>
      <c r="R327" s="37" t="str"/>
      <c r="S327" s="37" t="str"/>
      <c r="T327" s="37" t="str"/>
      <c r="U327" s="37" t="str"/>
      <c r="V327" s="37" t="str"/>
      <c r="W327" s="37" t="str"/>
      <c r="X327" s="37" t="str"/>
      <c r="Y327" s="37" t="str"/>
      <c r="Z327" s="37" t="str"/>
      <c r="AA327" s="37" t="str"/>
      <c r="AB327" s="37" t="str"/>
      <c r="AC327" s="37" t="str"/>
      <c r="AD327" s="37" t="str"/>
      <c r="AE327" s="37" t="str"/>
      <c r="AF327" s="37" t="str"/>
      <c r="AG327" s="37" t="str"/>
      <c r="AH327" s="37" t="str"/>
      <c r="AI327" s="37" t="str"/>
      <c r="AJ327" s="37" t="str"/>
      <c r="AK327" s="37" t="str"/>
      <c r="AL327" s="37" t="str"/>
      <c r="AM327" s="37" t="str"/>
      <c r="AN327" s="37" t="str"/>
      <c r="AO327" s="37" t="str"/>
      <c r="AP327" s="37" t="str"/>
      <c r="AQ327" s="37" t="str"/>
      <c r="AR327" s="37" t="str"/>
      <c r="AS327" s="37" t="str"/>
      <c r="AT327" s="37" t="str"/>
      <c r="AU327" s="37" t="str"/>
      <c r="AV327" s="37" t="str"/>
      <c r="AW327" s="37" t="str"/>
      <c r="AX327" s="37" t="str"/>
      <c r="AY327" s="37" t="str"/>
      <c r="AZ327" s="37" t="str"/>
      <c r="BA327" s="37" t="str"/>
      <c r="BB327" s="37" t="str"/>
      <c r="BC327" s="37" t="str"/>
      <c r="BD327" s="37" t="str"/>
      <c r="BE327" s="37" t="str"/>
      <c r="BF327" s="37" t="str"/>
      <c r="BG327" s="37" t="str"/>
      <c r="BH327" s="37" t="str"/>
      <c r="BI327" s="37" t="str"/>
      <c r="BJ327" s="37" t="str"/>
      <c r="BK327" s="37" t="str"/>
      <c r="BL327" s="37" t="str"/>
      <c r="BM327" s="37" t="str"/>
      <c r="BN327" s="37" t="str"/>
      <c r="BO327" s="37" t="str"/>
      <c r="BP327" s="37" t="str"/>
      <c r="BQ327" s="37" t="str"/>
      <c r="BR327" s="37" t="str"/>
      <c r="BS327" s="37" t="str"/>
      <c r="BT327" s="37" t="str"/>
      <c r="BU327" s="37" t="str"/>
      <c r="BV327" s="37" t="str"/>
      <c r="BW327" s="37" t="str"/>
      <c r="BX327" s="37" t="str"/>
      <c r="BY327" s="37" t="str"/>
      <c r="BZ327" s="37" t="str"/>
      <c r="CA327" s="37" t="str"/>
      <c r="CB327" s="37" t="str"/>
      <c r="CC327" s="37" t="str"/>
      <c r="CD327" s="37" t="str"/>
      <c r="CE327" s="37" t="str"/>
      <c r="CF327" s="37" t="str"/>
      <c r="CG327" s="37" t="str"/>
      <c r="CH327" s="37" t="str"/>
      <c r="CI327" s="37" t="str"/>
      <c r="CJ327" s="37" t="str"/>
      <c r="CK327" s="37" t="str"/>
      <c r="CL327" s="37" t="str"/>
      <c r="CM327" s="37" t="str"/>
      <c r="CN327" s="37" t="str"/>
      <c r="CO327" s="37" t="str"/>
      <c r="CP327" s="37" t="str"/>
      <c r="CQ327" s="37" t="str"/>
      <c r="CR327" s="37" t="str"/>
      <c r="CS327" s="37" t="str"/>
      <c r="CT327" s="37" t="str"/>
      <c r="CU327" s="37" t="str"/>
      <c r="CV327" s="37" t="str"/>
      <c r="CW327" s="37" t="str"/>
      <c r="CX327" s="37" t="str"/>
      <c r="CY327" s="37" t="str"/>
      <c r="CZ327" s="37" t="str"/>
      <c r="DA327" s="37" t="str"/>
      <c r="DB327" s="37" t="str"/>
      <c r="DC327" s="37" t="str"/>
      <c r="DD327" s="37" t="str"/>
      <c r="DE327" s="37" t="str"/>
      <c r="DF327" s="37" t="str"/>
      <c r="DG327" s="37" t="str"/>
      <c r="DH327" s="37" t="str"/>
      <c r="DI327" s="37" t="str"/>
      <c r="DJ327" s="37" t="str"/>
      <c r="DK327" s="37" t="str"/>
      <c r="DL327" s="37" t="str"/>
      <c r="DM327" s="37" t="str"/>
      <c r="DN327" s="37" t="str"/>
      <c r="DO327" s="37" t="str"/>
      <c r="DP327" s="37" t="str"/>
      <c r="DQ327" s="37" t="str"/>
      <c r="DR327" s="37" t="str"/>
      <c r="DS327" s="37" t="str"/>
      <c r="DT327" s="37" t="str"/>
      <c r="DU327" s="37" t="str"/>
      <c r="DV327" s="37" t="str"/>
      <c r="DW327" s="37" t="str"/>
      <c r="DX327" s="37" t="str"/>
      <c r="DY327" s="37" t="str"/>
      <c r="DZ327" s="37" t="str"/>
      <c r="EA327" s="37" t="str"/>
      <c r="EB327" s="37" t="str"/>
      <c r="EC327" s="37" t="str"/>
      <c r="ED327" s="37" t="str"/>
      <c r="EE327" s="37" t="str"/>
      <c r="EF327" s="37" t="str"/>
      <c r="EG327" s="37" t="str"/>
      <c r="EH327" s="37" t="str"/>
      <c r="EI327" s="37" t="str"/>
      <c r="EJ327" s="37" t="str"/>
      <c r="EK327" s="37" t="str"/>
      <c r="EL327" s="37" t="str"/>
      <c r="EM327" s="37" t="str"/>
    </row>
    <row r="328">
      <c r="B328" s="37" t="str"/>
      <c r="C328" s="37" t="str"/>
      <c r="D328" s="37" t="str"/>
      <c r="E328" s="37" t="str"/>
      <c r="F328" s="37" t="str"/>
      <c r="G328" s="37" t="str"/>
      <c r="H328" s="37" t="str"/>
      <c r="I328" s="37" t="str"/>
      <c r="J328" s="37" t="str"/>
      <c r="K328" s="37" t="str"/>
      <c r="L328" s="37" t="str"/>
      <c r="M328" s="37" t="str"/>
      <c r="N328" s="37" t="str"/>
      <c r="O328" s="37" t="str"/>
      <c r="P328" s="37" t="str"/>
      <c r="Q328" s="37" t="str"/>
      <c r="R328" s="37" t="str"/>
      <c r="S328" s="37" t="str"/>
      <c r="T328" s="37" t="str"/>
      <c r="U328" s="37" t="str"/>
      <c r="V328" s="37" t="str"/>
      <c r="W328" s="37" t="str"/>
      <c r="X328" s="37" t="str"/>
      <c r="Y328" s="37" t="str"/>
      <c r="Z328" s="37" t="str"/>
      <c r="AA328" s="37" t="str"/>
      <c r="AB328" s="37" t="str"/>
      <c r="AC328" s="37" t="str"/>
      <c r="AD328" s="37" t="str"/>
      <c r="AE328" s="37" t="str"/>
      <c r="AF328" s="37" t="str"/>
      <c r="AG328" s="37" t="str"/>
      <c r="AH328" s="37" t="str"/>
      <c r="AI328" s="37" t="str"/>
      <c r="AJ328" s="37" t="str"/>
      <c r="AK328" s="37" t="str"/>
      <c r="AL328" s="37" t="str"/>
      <c r="AM328" s="37" t="str"/>
      <c r="AN328" s="37" t="str"/>
      <c r="AO328" s="37" t="str"/>
      <c r="AP328" s="37" t="str"/>
      <c r="AQ328" s="37" t="str"/>
      <c r="AR328" s="37" t="str"/>
      <c r="AS328" s="37" t="str"/>
      <c r="AT328" s="37" t="str"/>
      <c r="AU328" s="37" t="str"/>
      <c r="AV328" s="37" t="str"/>
      <c r="AW328" s="37" t="str"/>
      <c r="AX328" s="37" t="str"/>
      <c r="AY328" s="37" t="str"/>
      <c r="AZ328" s="37" t="str"/>
      <c r="BA328" s="37" t="str"/>
      <c r="BB328" s="37" t="str"/>
      <c r="BC328" s="37" t="str"/>
      <c r="BD328" s="37" t="str"/>
      <c r="BE328" s="37" t="str"/>
      <c r="BF328" s="37" t="str"/>
      <c r="BG328" s="37" t="str"/>
      <c r="BH328" s="37" t="str"/>
      <c r="BI328" s="37" t="str"/>
      <c r="BJ328" s="37" t="str"/>
      <c r="BK328" s="37" t="str"/>
      <c r="BL328" s="37" t="str"/>
      <c r="BM328" s="37" t="str"/>
      <c r="BN328" s="37" t="str"/>
      <c r="BO328" s="37" t="str"/>
      <c r="BP328" s="37" t="str"/>
      <c r="BQ328" s="37" t="str"/>
      <c r="BR328" s="37" t="str"/>
      <c r="BS328" s="37" t="str"/>
      <c r="BT328" s="37" t="str"/>
      <c r="BU328" s="37" t="str"/>
      <c r="BV328" s="37" t="str"/>
      <c r="BW328" s="37" t="str"/>
      <c r="BX328" s="37" t="str"/>
      <c r="BY328" s="37" t="str"/>
      <c r="BZ328" s="37" t="str"/>
      <c r="CA328" s="37" t="str"/>
      <c r="CB328" s="37" t="str"/>
      <c r="CC328" s="37" t="str"/>
      <c r="CD328" s="37" t="str"/>
      <c r="CE328" s="37" t="str"/>
      <c r="CF328" s="37" t="str"/>
      <c r="CG328" s="37" t="str"/>
      <c r="CH328" s="37" t="str"/>
      <c r="CI328" s="37" t="str"/>
      <c r="CJ328" s="37" t="str"/>
      <c r="CK328" s="37" t="str"/>
      <c r="CL328" s="37" t="str"/>
      <c r="CM328" s="37" t="str"/>
      <c r="CN328" s="37" t="str"/>
      <c r="CO328" s="37" t="str"/>
      <c r="CP328" s="37" t="str"/>
      <c r="CQ328" s="37" t="str"/>
      <c r="CR328" s="37" t="str"/>
      <c r="CS328" s="37" t="str"/>
      <c r="CT328" s="37" t="str"/>
      <c r="CU328" s="37" t="str"/>
      <c r="CV328" s="37" t="str"/>
      <c r="CW328" s="37" t="str"/>
      <c r="CX328" s="37" t="str"/>
      <c r="CY328" s="37" t="str"/>
      <c r="CZ328" s="37" t="str"/>
      <c r="DA328" s="37" t="str"/>
      <c r="DB328" s="37" t="str"/>
      <c r="DC328" s="37" t="str"/>
      <c r="DD328" s="37" t="str"/>
      <c r="DE328" s="37" t="str"/>
      <c r="DF328" s="37" t="str"/>
      <c r="DG328" s="37" t="str"/>
      <c r="DH328" s="37" t="str"/>
      <c r="DI328" s="37" t="str"/>
      <c r="DJ328" s="37" t="str"/>
      <c r="DK328" s="37" t="str"/>
      <c r="DL328" s="37" t="str"/>
      <c r="DM328" s="37" t="str"/>
      <c r="DN328" s="37" t="str"/>
      <c r="DO328" s="37" t="str"/>
      <c r="DP328" s="37" t="str"/>
      <c r="DQ328" s="37" t="str"/>
      <c r="DR328" s="37" t="str"/>
      <c r="DS328" s="37" t="str"/>
      <c r="DT328" s="37" t="str"/>
      <c r="DU328" s="37" t="str"/>
      <c r="DV328" s="37" t="str"/>
      <c r="DW328" s="37" t="str"/>
      <c r="DX328" s="37" t="str"/>
      <c r="DY328" s="37" t="str"/>
      <c r="DZ328" s="37" t="str"/>
      <c r="EA328" s="37" t="str"/>
      <c r="EB328" s="37" t="str"/>
      <c r="EC328" s="37" t="str"/>
      <c r="ED328" s="37" t="str"/>
      <c r="EE328" s="37" t="str"/>
      <c r="EF328" s="37" t="str"/>
      <c r="EG328" s="37" t="str"/>
      <c r="EH328" s="37" t="str"/>
      <c r="EI328" s="37" t="str"/>
      <c r="EJ328" s="37" t="str"/>
      <c r="EK328" s="37" t="str"/>
      <c r="EL328" s="37" t="str"/>
      <c r="EM328" s="37" t="str"/>
    </row>
    <row r="329">
      <c r="B329" s="37" t="str"/>
      <c r="C329" s="37" t="str"/>
      <c r="D329" s="37" t="str"/>
      <c r="E329" s="37" t="str"/>
      <c r="F329" s="37" t="str"/>
      <c r="G329" s="37" t="str"/>
      <c r="H329" s="37" t="str"/>
      <c r="I329" s="37" t="str"/>
      <c r="J329" s="37" t="str"/>
      <c r="K329" s="37" t="str"/>
      <c r="L329" s="37" t="str"/>
      <c r="M329" s="37" t="str"/>
      <c r="N329" s="37" t="str"/>
      <c r="O329" s="37" t="str"/>
      <c r="P329" s="37" t="str"/>
      <c r="Q329" s="37" t="str"/>
      <c r="R329" s="37" t="str"/>
      <c r="S329" s="37" t="str"/>
      <c r="T329" s="37" t="str"/>
      <c r="U329" s="37" t="str"/>
      <c r="V329" s="37" t="str"/>
      <c r="W329" s="37" t="str"/>
      <c r="X329" s="37" t="str"/>
      <c r="Y329" s="37" t="str"/>
      <c r="Z329" s="37" t="str"/>
      <c r="AA329" s="37" t="str"/>
      <c r="AB329" s="37" t="str"/>
      <c r="AC329" s="37" t="str"/>
      <c r="AD329" s="37" t="str"/>
      <c r="AE329" s="37" t="str"/>
      <c r="AF329" s="37" t="str"/>
      <c r="AG329" s="37" t="str"/>
      <c r="AH329" s="37" t="str"/>
      <c r="AI329" s="37" t="str"/>
      <c r="AJ329" s="37" t="str"/>
      <c r="AK329" s="37" t="str"/>
      <c r="AL329" s="37" t="str"/>
      <c r="AM329" s="37" t="str"/>
      <c r="AN329" s="37" t="str"/>
      <c r="AO329" s="37" t="str"/>
      <c r="AP329" s="37" t="str"/>
      <c r="AQ329" s="37" t="str"/>
      <c r="AR329" s="37" t="str"/>
      <c r="AS329" s="37" t="str"/>
      <c r="AT329" s="37" t="str"/>
      <c r="AU329" s="37" t="str"/>
      <c r="AV329" s="37" t="str"/>
      <c r="AW329" s="37" t="str"/>
      <c r="AX329" s="37" t="str"/>
      <c r="AY329" s="37" t="str"/>
      <c r="AZ329" s="37" t="str"/>
      <c r="BA329" s="37" t="str"/>
      <c r="BB329" s="37" t="str"/>
      <c r="BC329" s="37" t="str"/>
      <c r="BD329" s="37" t="str"/>
      <c r="BE329" s="37" t="str"/>
      <c r="BF329" s="37" t="str"/>
      <c r="BG329" s="37" t="str"/>
      <c r="BH329" s="37" t="str"/>
      <c r="BI329" s="37" t="str"/>
      <c r="BJ329" s="37" t="str"/>
      <c r="BK329" s="37" t="str"/>
      <c r="BL329" s="37" t="str"/>
      <c r="BM329" s="37" t="str"/>
      <c r="BN329" s="37" t="str"/>
      <c r="BO329" s="37" t="str"/>
      <c r="BP329" s="37" t="str"/>
      <c r="BQ329" s="37" t="str"/>
      <c r="BR329" s="37" t="str"/>
      <c r="BS329" s="37" t="str"/>
      <c r="BT329" s="37" t="str"/>
      <c r="BU329" s="37" t="str"/>
      <c r="BV329" s="37" t="str"/>
      <c r="BW329" s="37" t="str"/>
      <c r="BX329" s="37" t="str"/>
      <c r="BY329" s="37" t="str"/>
      <c r="BZ329" s="37" t="str"/>
      <c r="CA329" s="37" t="str"/>
      <c r="CB329" s="37" t="str"/>
      <c r="CC329" s="37" t="str"/>
      <c r="CD329" s="37" t="str"/>
      <c r="CE329" s="37" t="str"/>
      <c r="CF329" s="37" t="str"/>
      <c r="CG329" s="37" t="str"/>
      <c r="CH329" s="37" t="str"/>
      <c r="CI329" s="37" t="str"/>
      <c r="CJ329" s="37" t="str"/>
      <c r="CK329" s="37" t="str"/>
      <c r="CL329" s="37" t="str"/>
      <c r="CM329" s="37" t="str"/>
      <c r="CN329" s="37" t="str"/>
      <c r="CO329" s="37" t="str"/>
      <c r="CP329" s="37" t="str"/>
      <c r="CQ329" s="37" t="str"/>
      <c r="CR329" s="37" t="str"/>
      <c r="CS329" s="37" t="str"/>
      <c r="CT329" s="37" t="str"/>
      <c r="CU329" s="37" t="str"/>
      <c r="CV329" s="37" t="str"/>
      <c r="CW329" s="37" t="str"/>
      <c r="CX329" s="37" t="str"/>
      <c r="CY329" s="37" t="str"/>
      <c r="CZ329" s="37" t="str"/>
      <c r="DA329" s="37" t="str"/>
      <c r="DB329" s="37" t="str"/>
      <c r="DC329" s="37" t="str"/>
      <c r="DD329" s="37" t="str"/>
      <c r="DE329" s="37" t="str"/>
      <c r="DF329" s="37" t="str"/>
      <c r="DG329" s="37" t="str"/>
      <c r="DH329" s="37" t="str"/>
      <c r="DI329" s="37" t="str"/>
      <c r="DJ329" s="37" t="str"/>
      <c r="DK329" s="37" t="str"/>
      <c r="DL329" s="37" t="str"/>
      <c r="DM329" s="37" t="str"/>
      <c r="DN329" s="37" t="str"/>
      <c r="DO329" s="37" t="str"/>
      <c r="DP329" s="37" t="str"/>
      <c r="DQ329" s="37" t="str"/>
      <c r="DR329" s="37" t="str"/>
      <c r="DS329" s="37" t="str"/>
      <c r="DT329" s="37" t="str"/>
      <c r="DU329" s="37" t="str"/>
      <c r="DV329" s="37" t="str"/>
      <c r="DW329" s="37" t="str"/>
      <c r="DX329" s="37" t="str"/>
      <c r="DY329" s="37" t="str"/>
      <c r="DZ329" s="37" t="str"/>
      <c r="EA329" s="37" t="str"/>
      <c r="EB329" s="37" t="str"/>
      <c r="EC329" s="37" t="str"/>
      <c r="ED329" s="37" t="str"/>
      <c r="EE329" s="37" t="str"/>
      <c r="EF329" s="37" t="str"/>
      <c r="EG329" s="37" t="str"/>
      <c r="EH329" s="37" t="str"/>
      <c r="EI329" s="37" t="str"/>
      <c r="EJ329" s="37" t="str"/>
      <c r="EK329" s="37" t="str"/>
      <c r="EL329" s="37" t="str"/>
      <c r="EM329" s="37" t="str"/>
    </row>
    <row r="330">
      <c r="B330" s="37" t="str"/>
      <c r="C330" s="37" t="str"/>
      <c r="D330" s="37" t="str"/>
      <c r="E330" s="37" t="str"/>
      <c r="F330" s="37" t="str"/>
      <c r="G330" s="37" t="str"/>
      <c r="H330" s="37" t="str"/>
      <c r="I330" s="37" t="str"/>
      <c r="J330" s="37" t="str"/>
      <c r="K330" s="37" t="str"/>
      <c r="L330" s="37" t="str"/>
      <c r="M330" s="37" t="str"/>
      <c r="N330" s="37" t="str"/>
      <c r="O330" s="37" t="str"/>
      <c r="P330" s="37" t="str"/>
      <c r="Q330" s="37" t="str"/>
      <c r="R330" s="37" t="str"/>
      <c r="S330" s="37" t="str"/>
      <c r="T330" s="37" t="str"/>
      <c r="U330" s="37" t="str"/>
      <c r="V330" s="37" t="str"/>
      <c r="W330" s="37" t="str"/>
      <c r="X330" s="37" t="str"/>
      <c r="Y330" s="37" t="str"/>
      <c r="Z330" s="37" t="str"/>
      <c r="AA330" s="37" t="str"/>
      <c r="AB330" s="37" t="str"/>
      <c r="AC330" s="37" t="str"/>
      <c r="AD330" s="37" t="str"/>
      <c r="AE330" s="37" t="str"/>
      <c r="AF330" s="37" t="str"/>
      <c r="AG330" s="37" t="str"/>
      <c r="AH330" s="37" t="str"/>
      <c r="AI330" s="37" t="str"/>
      <c r="AJ330" s="37" t="str"/>
      <c r="AK330" s="37" t="str"/>
      <c r="AL330" s="37" t="str"/>
      <c r="AM330" s="37" t="str"/>
      <c r="AN330" s="37" t="str"/>
      <c r="AO330" s="37" t="str"/>
      <c r="AP330" s="37" t="str"/>
      <c r="AQ330" s="37" t="str"/>
      <c r="AR330" s="37" t="str"/>
      <c r="AS330" s="37" t="str"/>
      <c r="AT330" s="37" t="str"/>
      <c r="AU330" s="37" t="str"/>
      <c r="AV330" s="37" t="str"/>
      <c r="AW330" s="37" t="str"/>
      <c r="AX330" s="37" t="str"/>
      <c r="AY330" s="37" t="str"/>
      <c r="AZ330" s="37" t="str"/>
      <c r="BA330" s="37" t="str"/>
      <c r="BB330" s="37" t="str"/>
      <c r="BC330" s="37" t="str"/>
      <c r="BD330" s="37" t="str"/>
      <c r="BE330" s="37" t="str"/>
      <c r="BF330" s="37" t="str"/>
      <c r="BG330" s="37" t="str"/>
      <c r="BH330" s="37" t="str"/>
      <c r="BI330" s="37" t="str"/>
      <c r="BJ330" s="37" t="str"/>
      <c r="BK330" s="37" t="str"/>
      <c r="BL330" s="37" t="str"/>
      <c r="BM330" s="37" t="str"/>
      <c r="BN330" s="37" t="str"/>
      <c r="BO330" s="37" t="str"/>
      <c r="BP330" s="37" t="str"/>
      <c r="BQ330" s="37" t="str"/>
      <c r="BR330" s="37" t="str"/>
      <c r="BS330" s="37" t="str"/>
      <c r="BT330" s="37" t="str"/>
      <c r="BU330" s="37" t="str"/>
      <c r="BV330" s="37" t="str"/>
      <c r="BW330" s="37" t="str"/>
      <c r="BX330" s="37" t="str"/>
      <c r="BY330" s="37" t="str"/>
      <c r="BZ330" s="37" t="str"/>
      <c r="CA330" s="37" t="str"/>
      <c r="CB330" s="37" t="str"/>
      <c r="CC330" s="37" t="str"/>
      <c r="CD330" s="37" t="str"/>
      <c r="CE330" s="37" t="str"/>
      <c r="CF330" s="37" t="str"/>
      <c r="CG330" s="37" t="str"/>
      <c r="CH330" s="37" t="str"/>
      <c r="CI330" s="37" t="str"/>
      <c r="CJ330" s="37" t="str"/>
      <c r="CK330" s="37" t="str"/>
      <c r="CL330" s="37" t="str"/>
      <c r="CM330" s="37" t="str"/>
      <c r="CN330" s="37" t="str"/>
      <c r="CO330" s="37" t="str"/>
      <c r="CP330" s="37" t="str"/>
      <c r="CQ330" s="37" t="str"/>
      <c r="CR330" s="37" t="str"/>
      <c r="CS330" s="37" t="str"/>
      <c r="CT330" s="37" t="str"/>
      <c r="CU330" s="37" t="str"/>
      <c r="CV330" s="37" t="str"/>
      <c r="CW330" s="37" t="str"/>
      <c r="CX330" s="37" t="str"/>
      <c r="CY330" s="37" t="str"/>
      <c r="CZ330" s="37" t="str"/>
      <c r="DA330" s="37" t="str"/>
      <c r="DB330" s="37" t="str"/>
      <c r="DC330" s="37" t="str"/>
      <c r="DD330" s="37" t="str"/>
      <c r="DE330" s="37" t="str"/>
      <c r="DF330" s="37" t="str"/>
      <c r="DG330" s="37" t="str"/>
      <c r="DH330" s="37" t="str"/>
      <c r="DI330" s="37" t="str"/>
      <c r="DJ330" s="37" t="str"/>
      <c r="DK330" s="37" t="str"/>
      <c r="DL330" s="37" t="str"/>
      <c r="DM330" s="37" t="str"/>
      <c r="DN330" s="37" t="str"/>
      <c r="DO330" s="37" t="str"/>
      <c r="DP330" s="37" t="str"/>
      <c r="DQ330" s="37" t="str"/>
      <c r="DR330" s="37" t="str"/>
      <c r="DS330" s="37" t="str"/>
      <c r="DT330" s="37" t="str"/>
      <c r="DU330" s="37" t="str"/>
      <c r="DV330" s="37" t="str"/>
      <c r="DW330" s="37" t="str"/>
      <c r="DX330" s="37" t="str"/>
      <c r="DY330" s="37" t="str"/>
      <c r="DZ330" s="37" t="str"/>
      <c r="EA330" s="37" t="str"/>
      <c r="EB330" s="37" t="str"/>
      <c r="EC330" s="37" t="str"/>
      <c r="ED330" s="37" t="str"/>
      <c r="EE330" s="37" t="str"/>
      <c r="EF330" s="37" t="str"/>
      <c r="EG330" s="37" t="str"/>
      <c r="EH330" s="37" t="str"/>
      <c r="EI330" s="37" t="str"/>
      <c r="EJ330" s="37" t="str"/>
      <c r="EK330" s="37" t="str"/>
      <c r="EL330" s="37" t="str"/>
      <c r="EM330" s="37" t="str"/>
    </row>
    <row r="331">
      <c r="B331" s="37" t="str"/>
      <c r="C331" s="37" t="str"/>
      <c r="D331" s="37" t="str"/>
      <c r="E331" s="37" t="str"/>
      <c r="F331" s="37" t="str"/>
      <c r="G331" s="37" t="str"/>
      <c r="H331" s="37" t="str"/>
      <c r="I331" s="37" t="str"/>
      <c r="J331" s="37" t="str"/>
      <c r="K331" s="37" t="str"/>
      <c r="L331" s="37" t="str"/>
      <c r="M331" s="37" t="str"/>
      <c r="N331" s="37" t="str"/>
      <c r="O331" s="37" t="str"/>
      <c r="P331" s="37" t="str"/>
      <c r="Q331" s="37" t="str"/>
      <c r="R331" s="37" t="str"/>
      <c r="S331" s="37" t="str"/>
      <c r="T331" s="37" t="str"/>
      <c r="U331" s="37" t="str"/>
      <c r="V331" s="37" t="str"/>
      <c r="W331" s="37" t="str"/>
      <c r="X331" s="37" t="str"/>
      <c r="Y331" s="37" t="str"/>
      <c r="Z331" s="37" t="str"/>
      <c r="AA331" s="37" t="str"/>
      <c r="AB331" s="37" t="str"/>
      <c r="AC331" s="37" t="str"/>
      <c r="AD331" s="37" t="str"/>
      <c r="AE331" s="37" t="str"/>
      <c r="AF331" s="37" t="str"/>
      <c r="AG331" s="37" t="str"/>
      <c r="AH331" s="37" t="str"/>
      <c r="AI331" s="37" t="str"/>
      <c r="AJ331" s="37" t="str"/>
      <c r="AK331" s="37" t="str"/>
      <c r="AL331" s="37" t="str"/>
      <c r="AM331" s="37" t="str"/>
      <c r="AN331" s="37" t="str"/>
      <c r="AO331" s="37" t="str"/>
      <c r="AP331" s="37" t="str"/>
      <c r="AQ331" s="37" t="str"/>
      <c r="AR331" s="37" t="str"/>
      <c r="AS331" s="37" t="str"/>
      <c r="AT331" s="37" t="str"/>
      <c r="AU331" s="37" t="str"/>
      <c r="AV331" s="37" t="str"/>
      <c r="AW331" s="37" t="str"/>
      <c r="AX331" s="37" t="str"/>
      <c r="AY331" s="37" t="str"/>
      <c r="AZ331" s="37" t="str"/>
      <c r="BA331" s="37" t="str"/>
      <c r="BB331" s="37" t="str"/>
      <c r="BC331" s="37" t="str"/>
      <c r="BD331" s="37" t="str"/>
      <c r="BE331" s="37" t="str"/>
      <c r="BF331" s="37" t="str"/>
      <c r="BG331" s="37" t="str"/>
      <c r="BH331" s="37" t="str"/>
      <c r="BI331" s="37" t="str"/>
      <c r="BJ331" s="37" t="str"/>
      <c r="BK331" s="37" t="str"/>
      <c r="BL331" s="37" t="str"/>
      <c r="BM331" s="37" t="str"/>
      <c r="BN331" s="37" t="str"/>
      <c r="BO331" s="37" t="str"/>
      <c r="BP331" s="37" t="str"/>
      <c r="BQ331" s="37" t="str"/>
      <c r="BR331" s="37" t="str"/>
      <c r="BS331" s="37" t="str"/>
      <c r="BT331" s="37" t="str"/>
      <c r="BU331" s="37" t="str"/>
      <c r="BV331" s="37" t="str"/>
      <c r="BW331" s="37" t="str"/>
      <c r="BX331" s="37" t="str"/>
      <c r="BY331" s="37" t="str"/>
      <c r="BZ331" s="37" t="str"/>
      <c r="CA331" s="37" t="str"/>
      <c r="CB331" s="37" t="str"/>
      <c r="CC331" s="37" t="str"/>
      <c r="CD331" s="37" t="str"/>
      <c r="CE331" s="37" t="str"/>
      <c r="CF331" s="37" t="str"/>
      <c r="CG331" s="37" t="str"/>
      <c r="CH331" s="37" t="str"/>
      <c r="CI331" s="37" t="str"/>
      <c r="CJ331" s="37" t="str"/>
      <c r="CK331" s="37" t="str"/>
      <c r="CL331" s="37" t="str"/>
      <c r="CM331" s="37" t="str"/>
      <c r="CN331" s="37" t="str"/>
      <c r="CO331" s="37" t="str"/>
      <c r="CP331" s="37" t="str"/>
      <c r="CQ331" s="37" t="str"/>
      <c r="CR331" s="37" t="str"/>
      <c r="CS331" s="37" t="str"/>
      <c r="CT331" s="37" t="str"/>
      <c r="CU331" s="37" t="str"/>
      <c r="CV331" s="37" t="str"/>
      <c r="CW331" s="37" t="str"/>
      <c r="CX331" s="37" t="str"/>
      <c r="CY331" s="37" t="str"/>
      <c r="CZ331" s="37" t="str"/>
      <c r="DA331" s="37" t="str"/>
      <c r="DB331" s="37" t="str"/>
      <c r="DC331" s="37" t="str"/>
      <c r="DD331" s="37" t="str"/>
      <c r="DE331" s="37" t="str"/>
      <c r="DF331" s="37" t="str"/>
      <c r="DG331" s="37" t="str"/>
      <c r="DH331" s="37" t="str"/>
      <c r="DI331" s="37" t="str"/>
      <c r="DJ331" s="37" t="str"/>
      <c r="DK331" s="37" t="str"/>
      <c r="DL331" s="37" t="str"/>
      <c r="DM331" s="37" t="str"/>
      <c r="DN331" s="37" t="str"/>
      <c r="DO331" s="37" t="str"/>
      <c r="DP331" s="37" t="str"/>
      <c r="DQ331" s="37" t="str"/>
      <c r="DR331" s="37" t="str"/>
      <c r="DS331" s="37" t="str"/>
      <c r="DT331" s="37" t="str"/>
      <c r="DU331" s="37" t="str"/>
      <c r="DV331" s="37" t="str"/>
      <c r="DW331" s="37" t="str"/>
      <c r="DX331" s="37" t="str"/>
      <c r="DY331" s="37" t="str"/>
      <c r="DZ331" s="37" t="str"/>
      <c r="EA331" s="37" t="str"/>
      <c r="EB331" s="37" t="str"/>
      <c r="EC331" s="37" t="str"/>
      <c r="ED331" s="37" t="str"/>
      <c r="EE331" s="37" t="str"/>
      <c r="EF331" s="37" t="str"/>
      <c r="EG331" s="37" t="str"/>
      <c r="EH331" s="37" t="str"/>
      <c r="EI331" s="37" t="str"/>
      <c r="EJ331" s="37" t="str"/>
      <c r="EK331" s="37" t="str"/>
      <c r="EL331" s="37" t="str"/>
      <c r="EM331" s="37" t="str"/>
    </row>
    <row r="332">
      <c r="B332" s="37" t="str"/>
      <c r="C332" s="37" t="str"/>
      <c r="D332" s="37" t="str"/>
      <c r="E332" s="37" t="str"/>
      <c r="F332" s="37" t="str"/>
      <c r="G332" s="37" t="str"/>
      <c r="H332" s="37" t="str"/>
      <c r="I332" s="37" t="str"/>
      <c r="J332" s="37" t="str"/>
      <c r="K332" s="37" t="str"/>
      <c r="L332" s="37" t="str"/>
      <c r="M332" s="37" t="str"/>
      <c r="N332" s="37" t="str"/>
      <c r="O332" s="37" t="str"/>
      <c r="P332" s="37" t="str"/>
      <c r="Q332" s="37" t="str"/>
      <c r="R332" s="37" t="str"/>
      <c r="S332" s="37" t="str"/>
      <c r="T332" s="37" t="str"/>
      <c r="U332" s="37" t="str"/>
      <c r="V332" s="37" t="str"/>
      <c r="W332" s="37" t="str"/>
      <c r="X332" s="37" t="str"/>
      <c r="Y332" s="37" t="str"/>
      <c r="Z332" s="37" t="str"/>
      <c r="AA332" s="37" t="str"/>
      <c r="AB332" s="37" t="str"/>
      <c r="AC332" s="37" t="str"/>
      <c r="AD332" s="37" t="str"/>
      <c r="AE332" s="37" t="str"/>
      <c r="AF332" s="37" t="str"/>
      <c r="AG332" s="37" t="str"/>
      <c r="AH332" s="37" t="str"/>
      <c r="AI332" s="37" t="str"/>
      <c r="AJ332" s="37" t="str"/>
      <c r="AK332" s="37" t="str"/>
      <c r="AL332" s="37" t="str"/>
      <c r="AM332" s="37" t="str"/>
      <c r="AN332" s="37" t="str"/>
      <c r="AO332" s="37" t="str"/>
      <c r="AP332" s="37" t="str"/>
      <c r="AQ332" s="37" t="str"/>
      <c r="AR332" s="37" t="str"/>
      <c r="AS332" s="37" t="str"/>
      <c r="AT332" s="37" t="str"/>
      <c r="AU332" s="37" t="str"/>
      <c r="AV332" s="37" t="str"/>
      <c r="AW332" s="37" t="str"/>
      <c r="AX332" s="37" t="str"/>
      <c r="AY332" s="37" t="str"/>
      <c r="AZ332" s="37" t="str"/>
      <c r="BA332" s="37" t="str"/>
      <c r="BB332" s="37" t="str"/>
      <c r="BC332" s="37" t="str"/>
      <c r="BD332" s="37" t="str"/>
      <c r="BE332" s="37" t="str"/>
      <c r="BF332" s="37" t="str"/>
      <c r="BG332" s="37" t="str"/>
      <c r="BH332" s="37" t="str"/>
      <c r="BI332" s="37" t="str"/>
      <c r="BJ332" s="37" t="str"/>
      <c r="BK332" s="37" t="str"/>
      <c r="BL332" s="37" t="str"/>
      <c r="BM332" s="37" t="str"/>
      <c r="BN332" s="37" t="str"/>
      <c r="BO332" s="37" t="str"/>
      <c r="BP332" s="37" t="str"/>
      <c r="BQ332" s="37" t="str"/>
      <c r="BR332" s="37" t="str"/>
      <c r="BS332" s="37" t="str"/>
      <c r="BT332" s="37" t="str"/>
      <c r="BU332" s="37" t="str"/>
      <c r="BV332" s="37" t="str"/>
      <c r="BW332" s="37" t="str"/>
      <c r="BX332" s="37" t="str"/>
      <c r="BY332" s="37" t="str"/>
      <c r="BZ332" s="37" t="str"/>
      <c r="CA332" s="37" t="str"/>
      <c r="CB332" s="37" t="str"/>
      <c r="CC332" s="37" t="str"/>
      <c r="CD332" s="37" t="str"/>
      <c r="CE332" s="37" t="str"/>
      <c r="CF332" s="37" t="str"/>
      <c r="CG332" s="37" t="str"/>
      <c r="CH332" s="37" t="str"/>
      <c r="CI332" s="37" t="str"/>
      <c r="CJ332" s="37" t="str"/>
      <c r="CK332" s="37" t="str"/>
      <c r="CL332" s="37" t="str"/>
      <c r="CM332" s="37" t="str"/>
      <c r="CN332" s="37" t="str"/>
      <c r="CO332" s="37" t="str"/>
      <c r="CP332" s="37" t="str"/>
      <c r="CQ332" s="37" t="str"/>
      <c r="CR332" s="37" t="str"/>
      <c r="CS332" s="37" t="str"/>
      <c r="CT332" s="37" t="str"/>
      <c r="CU332" s="37" t="str"/>
      <c r="CV332" s="37" t="str"/>
      <c r="CW332" s="37" t="str"/>
      <c r="CX332" s="37" t="str"/>
      <c r="CY332" s="37" t="str"/>
      <c r="CZ332" s="37" t="str"/>
      <c r="DA332" s="37" t="str"/>
      <c r="DB332" s="37" t="str"/>
      <c r="DC332" s="37" t="str"/>
      <c r="DD332" s="37" t="str"/>
      <c r="DE332" s="37" t="str"/>
      <c r="DF332" s="37" t="str"/>
      <c r="DG332" s="37" t="str"/>
      <c r="DH332" s="37" t="str"/>
      <c r="DI332" s="37" t="str"/>
      <c r="DJ332" s="37" t="str"/>
      <c r="DK332" s="37" t="str"/>
      <c r="DL332" s="37" t="str"/>
      <c r="DM332" s="37" t="str"/>
      <c r="DN332" s="37" t="str"/>
      <c r="DO332" s="37" t="str"/>
      <c r="DP332" s="37" t="str"/>
      <c r="DQ332" s="37" t="str"/>
      <c r="DR332" s="37" t="str"/>
      <c r="DS332" s="37" t="str"/>
      <c r="DT332" s="37" t="str"/>
      <c r="DU332" s="37" t="str"/>
      <c r="DV332" s="37" t="str"/>
      <c r="DW332" s="37" t="str"/>
      <c r="DX332" s="37" t="str"/>
      <c r="DY332" s="37" t="str"/>
      <c r="DZ332" s="37" t="str"/>
      <c r="EA332" s="37" t="str"/>
      <c r="EB332" s="37" t="str"/>
      <c r="EC332" s="37" t="str"/>
      <c r="ED332" s="37" t="str"/>
      <c r="EE332" s="37" t="str"/>
      <c r="EF332" s="37" t="str"/>
      <c r="EG332" s="37" t="str"/>
      <c r="EH332" s="37" t="str"/>
      <c r="EI332" s="37" t="str"/>
      <c r="EJ332" s="37" t="str"/>
      <c r="EK332" s="37" t="str"/>
      <c r="EL332" s="37" t="str"/>
      <c r="EM332" s="37" t="str"/>
    </row>
    <row r="333">
      <c r="B333" s="37" t="str"/>
      <c r="C333" s="37" t="str"/>
      <c r="D333" s="37" t="str"/>
      <c r="E333" s="37" t="str"/>
      <c r="F333" s="37" t="str"/>
      <c r="G333" s="37" t="str"/>
      <c r="H333" s="37" t="str"/>
      <c r="I333" s="37" t="str"/>
      <c r="J333" s="37" t="str"/>
      <c r="K333" s="37" t="str"/>
      <c r="L333" s="37" t="str"/>
      <c r="M333" s="37" t="str"/>
      <c r="N333" s="37" t="str"/>
      <c r="O333" s="37" t="str"/>
      <c r="P333" s="37" t="str"/>
      <c r="Q333" s="37" t="str"/>
      <c r="R333" s="37" t="str"/>
      <c r="S333" s="37" t="str"/>
      <c r="T333" s="37" t="str"/>
      <c r="U333" s="37" t="str"/>
      <c r="V333" s="37" t="str"/>
      <c r="W333" s="37" t="str"/>
      <c r="X333" s="37" t="str"/>
      <c r="Y333" s="37" t="str"/>
      <c r="Z333" s="37" t="str"/>
      <c r="AA333" s="37" t="str"/>
      <c r="AB333" s="37" t="str"/>
      <c r="AC333" s="37" t="str"/>
      <c r="AD333" s="37" t="str"/>
      <c r="AE333" s="37" t="str"/>
      <c r="AF333" s="37" t="str"/>
      <c r="AG333" s="37" t="str"/>
      <c r="AH333" s="37" t="str"/>
      <c r="AI333" s="37" t="str"/>
      <c r="AJ333" s="37" t="str"/>
      <c r="AK333" s="37" t="str"/>
      <c r="AL333" s="37" t="str"/>
      <c r="AM333" s="37" t="str"/>
      <c r="AN333" s="37" t="str"/>
      <c r="AO333" s="37" t="str"/>
      <c r="AP333" s="37" t="str"/>
      <c r="AQ333" s="37" t="str"/>
      <c r="AR333" s="37" t="str"/>
      <c r="AS333" s="37" t="str"/>
      <c r="AT333" s="37" t="str"/>
      <c r="AU333" s="37" t="str"/>
      <c r="AV333" s="37" t="str"/>
      <c r="AW333" s="37" t="str"/>
      <c r="AX333" s="37" t="str"/>
      <c r="AY333" s="37" t="str"/>
      <c r="AZ333" s="37" t="str"/>
      <c r="BA333" s="37" t="str"/>
      <c r="BB333" s="37" t="str"/>
      <c r="BC333" s="37" t="str"/>
      <c r="BD333" s="37" t="str"/>
      <c r="BE333" s="37" t="str"/>
      <c r="BF333" s="37" t="str"/>
      <c r="BG333" s="37" t="str"/>
      <c r="BH333" s="37" t="str"/>
      <c r="BI333" s="37" t="str"/>
      <c r="BJ333" s="37" t="str"/>
      <c r="BK333" s="37" t="str"/>
      <c r="BL333" s="37" t="str"/>
      <c r="BM333" s="37" t="str"/>
      <c r="BN333" s="37" t="str"/>
      <c r="BO333" s="37" t="str"/>
      <c r="BP333" s="37" t="str"/>
      <c r="BQ333" s="37" t="str"/>
      <c r="BR333" s="37" t="str"/>
      <c r="BS333" s="37" t="str"/>
      <c r="BT333" s="37" t="str"/>
      <c r="BU333" s="37" t="str"/>
      <c r="BV333" s="37" t="str"/>
      <c r="BW333" s="37" t="str"/>
      <c r="BX333" s="37" t="str"/>
      <c r="BY333" s="37" t="str"/>
      <c r="BZ333" s="37" t="str"/>
      <c r="CA333" s="37" t="str"/>
      <c r="CB333" s="37" t="str"/>
      <c r="CC333" s="37" t="str"/>
      <c r="CD333" s="37" t="str"/>
      <c r="CE333" s="37" t="str"/>
      <c r="CF333" s="37" t="str"/>
      <c r="CG333" s="37" t="str"/>
      <c r="CH333" s="37" t="str"/>
      <c r="CI333" s="37" t="str"/>
      <c r="CJ333" s="37" t="str"/>
      <c r="CK333" s="37" t="str"/>
      <c r="CL333" s="37" t="str"/>
      <c r="CM333" s="37" t="str"/>
      <c r="CN333" s="37" t="str"/>
      <c r="CO333" s="37" t="str"/>
      <c r="CP333" s="37" t="str"/>
      <c r="CQ333" s="37" t="str"/>
      <c r="CR333" s="37" t="str"/>
      <c r="CS333" s="37" t="str"/>
      <c r="CT333" s="37" t="str"/>
      <c r="CU333" s="37" t="str"/>
      <c r="CV333" s="37" t="str"/>
      <c r="CW333" s="37" t="str"/>
      <c r="CX333" s="37" t="str"/>
      <c r="CY333" s="37" t="str"/>
      <c r="CZ333" s="37" t="str"/>
      <c r="DA333" s="37" t="str"/>
      <c r="DB333" s="37" t="str"/>
      <c r="DC333" s="37" t="str"/>
      <c r="DD333" s="37" t="str"/>
      <c r="DE333" s="37" t="str"/>
      <c r="DF333" s="37" t="str"/>
      <c r="DG333" s="37" t="str"/>
      <c r="DH333" s="37" t="str"/>
      <c r="DI333" s="37" t="str"/>
      <c r="DJ333" s="37" t="str"/>
      <c r="DK333" s="37" t="str"/>
      <c r="DL333" s="37" t="str"/>
      <c r="DM333" s="37" t="str"/>
      <c r="DN333" s="37" t="str"/>
      <c r="DO333" s="37" t="str"/>
      <c r="DP333" s="37" t="str"/>
      <c r="DQ333" s="37" t="str"/>
      <c r="DR333" s="37" t="str"/>
      <c r="DS333" s="37" t="str"/>
      <c r="DT333" s="37" t="str"/>
      <c r="DU333" s="37" t="str"/>
      <c r="DV333" s="37" t="str"/>
      <c r="DW333" s="37" t="str"/>
      <c r="DX333" s="37" t="str"/>
      <c r="DY333" s="37" t="str"/>
      <c r="DZ333" s="37" t="str"/>
      <c r="EA333" s="37" t="str"/>
      <c r="EB333" s="37" t="str"/>
      <c r="EC333" s="37" t="str"/>
      <c r="ED333" s="37" t="str"/>
      <c r="EE333" s="37" t="str"/>
      <c r="EF333" s="37" t="str"/>
      <c r="EG333" s="37" t="str"/>
      <c r="EH333" s="37" t="str"/>
      <c r="EI333" s="37" t="str"/>
      <c r="EJ333" s="37" t="str"/>
      <c r="EK333" s="37" t="str"/>
      <c r="EL333" s="37" t="str"/>
      <c r="EM333" s="37" t="str"/>
    </row>
    <row r="334">
      <c r="B334" s="37" t="str"/>
      <c r="C334" s="37" t="str"/>
      <c r="D334" s="37" t="str"/>
      <c r="E334" s="37" t="str"/>
      <c r="F334" s="37" t="str"/>
      <c r="G334" s="37" t="str"/>
      <c r="H334" s="37" t="str"/>
      <c r="I334" s="37" t="str"/>
      <c r="J334" s="37" t="str"/>
      <c r="K334" s="37" t="str"/>
      <c r="L334" s="37" t="str"/>
      <c r="M334" s="37" t="str"/>
      <c r="N334" s="37" t="str"/>
      <c r="O334" s="37" t="str"/>
      <c r="P334" s="37" t="str"/>
      <c r="Q334" s="37" t="str"/>
      <c r="R334" s="37" t="str"/>
      <c r="S334" s="37" t="str"/>
      <c r="T334" s="37" t="str"/>
      <c r="U334" s="37" t="str"/>
      <c r="V334" s="37" t="str"/>
      <c r="W334" s="37" t="str"/>
      <c r="X334" s="37" t="str"/>
      <c r="Y334" s="37" t="str"/>
      <c r="Z334" s="37" t="str"/>
      <c r="AA334" s="37" t="str"/>
      <c r="AB334" s="37" t="str"/>
      <c r="AC334" s="37" t="str"/>
      <c r="AD334" s="37" t="str"/>
      <c r="AE334" s="37" t="str"/>
      <c r="AF334" s="37" t="str"/>
      <c r="AG334" s="37" t="str"/>
      <c r="AH334" s="37" t="str"/>
      <c r="AI334" s="37" t="str"/>
      <c r="AJ334" s="37" t="str"/>
      <c r="AK334" s="37" t="str"/>
      <c r="AL334" s="37" t="str"/>
      <c r="AM334" s="37" t="str"/>
      <c r="AN334" s="37" t="str"/>
      <c r="AO334" s="37" t="str"/>
      <c r="AP334" s="37" t="str"/>
      <c r="AQ334" s="37" t="str"/>
      <c r="AR334" s="37" t="str"/>
      <c r="AS334" s="37" t="str"/>
      <c r="AT334" s="37" t="str"/>
      <c r="AU334" s="37" t="str"/>
      <c r="AV334" s="37" t="str"/>
      <c r="AW334" s="37" t="str"/>
      <c r="AX334" s="37" t="str"/>
      <c r="AY334" s="37" t="str"/>
      <c r="AZ334" s="37" t="str"/>
      <c r="BA334" s="37" t="str"/>
      <c r="BB334" s="37" t="str"/>
      <c r="BC334" s="37" t="str"/>
      <c r="BD334" s="37" t="str"/>
      <c r="BE334" s="37" t="str"/>
      <c r="BF334" s="37" t="str"/>
      <c r="BG334" s="37" t="str"/>
      <c r="BH334" s="37" t="str"/>
      <c r="BI334" s="37" t="str"/>
      <c r="BJ334" s="37" t="str"/>
      <c r="BK334" s="37" t="str"/>
      <c r="BL334" s="37" t="str"/>
      <c r="BM334" s="37" t="str"/>
      <c r="BN334" s="37" t="str"/>
      <c r="BO334" s="37" t="str"/>
      <c r="BP334" s="37" t="str"/>
      <c r="BQ334" s="37" t="str"/>
      <c r="BR334" s="37" t="str"/>
      <c r="BS334" s="37" t="str"/>
      <c r="BT334" s="37" t="str"/>
      <c r="BU334" s="37" t="str"/>
      <c r="BV334" s="37" t="str"/>
      <c r="BW334" s="37" t="str"/>
      <c r="BX334" s="37" t="str"/>
      <c r="BY334" s="37" t="str"/>
      <c r="BZ334" s="37" t="str"/>
      <c r="CA334" s="37" t="str"/>
      <c r="CB334" s="37" t="str"/>
      <c r="CC334" s="37" t="str"/>
      <c r="CD334" s="37" t="str"/>
      <c r="CE334" s="37" t="str"/>
      <c r="CF334" s="37" t="str"/>
      <c r="CG334" s="37" t="str"/>
      <c r="CH334" s="37" t="str"/>
      <c r="CI334" s="37" t="str"/>
      <c r="CJ334" s="37" t="str"/>
      <c r="CK334" s="37" t="str"/>
      <c r="CL334" s="37" t="str"/>
      <c r="CM334" s="37" t="str"/>
      <c r="CN334" s="37" t="str"/>
      <c r="CO334" s="37" t="str"/>
      <c r="CP334" s="37" t="str"/>
      <c r="CQ334" s="37" t="str"/>
      <c r="CR334" s="37" t="str"/>
      <c r="CS334" s="37" t="str"/>
      <c r="CT334" s="37" t="str"/>
      <c r="CU334" s="37" t="str"/>
      <c r="CV334" s="37" t="str"/>
      <c r="CW334" s="37" t="str"/>
      <c r="CX334" s="37" t="str"/>
      <c r="CY334" s="37" t="str"/>
      <c r="CZ334" s="37" t="str"/>
      <c r="DA334" s="37" t="str"/>
      <c r="DB334" s="37" t="str"/>
      <c r="DC334" s="37" t="str"/>
      <c r="DD334" s="37" t="str"/>
      <c r="DE334" s="37" t="str"/>
      <c r="DF334" s="37" t="str"/>
      <c r="DG334" s="37" t="str"/>
      <c r="DH334" s="37" t="str"/>
      <c r="DI334" s="37" t="str"/>
      <c r="DJ334" s="37" t="str"/>
      <c r="DK334" s="37" t="str"/>
      <c r="DL334" s="37" t="str"/>
      <c r="DM334" s="37" t="str"/>
      <c r="DN334" s="37" t="str"/>
      <c r="DO334" s="37" t="str"/>
      <c r="DP334" s="37" t="str"/>
      <c r="DQ334" s="37" t="str"/>
      <c r="DR334" s="37" t="str"/>
      <c r="DS334" s="37" t="str"/>
      <c r="DT334" s="37" t="str"/>
      <c r="DU334" s="37" t="str"/>
      <c r="DV334" s="37" t="str"/>
      <c r="DW334" s="37" t="str"/>
      <c r="DX334" s="37" t="str"/>
      <c r="DY334" s="37" t="str"/>
      <c r="DZ334" s="37" t="str"/>
      <c r="EA334" s="37" t="str"/>
      <c r="EB334" s="37" t="str"/>
      <c r="EC334" s="37" t="str"/>
      <c r="ED334" s="37" t="str"/>
      <c r="EE334" s="37" t="str"/>
      <c r="EF334" s="37" t="str"/>
      <c r="EG334" s="37" t="str"/>
      <c r="EH334" s="37" t="str"/>
      <c r="EI334" s="37" t="str"/>
      <c r="EJ334" s="37" t="str"/>
      <c r="EK334" s="37" t="str"/>
      <c r="EL334" s="37" t="str"/>
      <c r="EM334" s="37" t="str"/>
    </row>
    <row r="335">
      <c r="B335" s="37" t="str"/>
      <c r="C335" s="37" t="str"/>
      <c r="D335" s="37" t="str"/>
      <c r="E335" s="37" t="str"/>
      <c r="F335" s="37" t="str"/>
      <c r="G335" s="37" t="str"/>
      <c r="H335" s="37" t="str"/>
      <c r="I335" s="37" t="str"/>
      <c r="J335" s="37" t="str"/>
      <c r="K335" s="37" t="str"/>
      <c r="L335" s="37" t="str"/>
      <c r="M335" s="37" t="str"/>
      <c r="N335" s="37" t="str"/>
      <c r="O335" s="37" t="str"/>
      <c r="P335" s="37" t="str"/>
      <c r="Q335" s="37" t="str"/>
      <c r="R335" s="37" t="str"/>
      <c r="S335" s="37" t="str"/>
      <c r="T335" s="37" t="str"/>
      <c r="U335" s="37" t="str"/>
      <c r="V335" s="37" t="str"/>
      <c r="W335" s="37" t="str"/>
      <c r="X335" s="37" t="str"/>
      <c r="Y335" s="37" t="str"/>
      <c r="Z335" s="37" t="str"/>
      <c r="AA335" s="37" t="str"/>
      <c r="AB335" s="37" t="str"/>
      <c r="AC335" s="37" t="str"/>
      <c r="AD335" s="37" t="str"/>
      <c r="AE335" s="37" t="str"/>
      <c r="AF335" s="37" t="str"/>
      <c r="AG335" s="37" t="str"/>
      <c r="AH335" s="37" t="str"/>
      <c r="AI335" s="37" t="str"/>
      <c r="AJ335" s="37" t="str"/>
      <c r="AK335" s="37" t="str"/>
      <c r="AL335" s="37" t="str"/>
      <c r="AM335" s="37" t="str"/>
      <c r="AN335" s="37" t="str"/>
      <c r="AO335" s="37" t="str"/>
      <c r="AP335" s="37" t="str"/>
      <c r="AQ335" s="37" t="str"/>
      <c r="AR335" s="37" t="str"/>
      <c r="AS335" s="37" t="str"/>
      <c r="AT335" s="37" t="str"/>
      <c r="AU335" s="37" t="str"/>
      <c r="AV335" s="37" t="str"/>
      <c r="AW335" s="37" t="str"/>
      <c r="AX335" s="37" t="str"/>
      <c r="AY335" s="37" t="str"/>
      <c r="AZ335" s="37" t="str"/>
      <c r="BA335" s="37" t="str"/>
      <c r="BB335" s="37" t="str"/>
      <c r="BC335" s="37" t="str"/>
      <c r="BD335" s="37" t="str"/>
      <c r="BE335" s="37" t="str"/>
      <c r="BF335" s="37" t="str"/>
      <c r="BG335" s="37" t="str"/>
      <c r="BH335" s="37" t="str"/>
      <c r="BI335" s="37" t="str"/>
      <c r="BJ335" s="37" t="str"/>
      <c r="BK335" s="37" t="str"/>
      <c r="BL335" s="37" t="str"/>
      <c r="BM335" s="37" t="str"/>
      <c r="BN335" s="37" t="str"/>
      <c r="BO335" s="37" t="str"/>
      <c r="BP335" s="37" t="str"/>
      <c r="BQ335" s="37" t="str"/>
      <c r="BR335" s="37" t="str"/>
      <c r="BS335" s="37" t="str"/>
      <c r="BT335" s="37" t="str"/>
      <c r="BU335" s="37" t="str"/>
      <c r="BV335" s="37" t="str"/>
      <c r="BW335" s="37" t="str"/>
      <c r="BX335" s="37" t="str"/>
      <c r="BY335" s="37" t="str"/>
      <c r="BZ335" s="37" t="str"/>
      <c r="CA335" s="37" t="str"/>
      <c r="CB335" s="37" t="str"/>
      <c r="CC335" s="37" t="str"/>
      <c r="CD335" s="37" t="str"/>
      <c r="CE335" s="37" t="str"/>
      <c r="CF335" s="37" t="str"/>
      <c r="CG335" s="37" t="str"/>
      <c r="CH335" s="37" t="str"/>
      <c r="CI335" s="37" t="str"/>
      <c r="CJ335" s="37" t="str"/>
      <c r="CK335" s="37" t="str"/>
      <c r="CL335" s="37" t="str"/>
      <c r="CM335" s="37" t="str"/>
      <c r="CN335" s="37" t="str"/>
      <c r="CO335" s="37" t="str"/>
      <c r="CP335" s="37" t="str"/>
      <c r="CQ335" s="37" t="str"/>
      <c r="CR335" s="37" t="str"/>
      <c r="CS335" s="37" t="str"/>
      <c r="CT335" s="37" t="str"/>
      <c r="CU335" s="37" t="str"/>
      <c r="CV335" s="37" t="str"/>
      <c r="CW335" s="37" t="str"/>
      <c r="CX335" s="37" t="str"/>
      <c r="CY335" s="37" t="str"/>
      <c r="CZ335" s="37" t="str"/>
      <c r="DA335" s="37" t="str"/>
      <c r="DB335" s="37" t="str"/>
      <c r="DC335" s="37" t="str"/>
      <c r="DD335" s="37" t="str"/>
      <c r="DE335" s="37" t="str"/>
      <c r="DF335" s="37" t="str"/>
      <c r="DG335" s="37" t="str"/>
      <c r="DH335" s="37" t="str"/>
      <c r="DI335" s="37" t="str"/>
      <c r="DJ335" s="37" t="str"/>
      <c r="DK335" s="37" t="str"/>
      <c r="DL335" s="37" t="str"/>
      <c r="DM335" s="37" t="str"/>
      <c r="DN335" s="37" t="str"/>
      <c r="DO335" s="37" t="str"/>
      <c r="DP335" s="37" t="str"/>
      <c r="DQ335" s="37" t="str"/>
      <c r="DR335" s="37" t="str"/>
      <c r="DS335" s="37" t="str"/>
      <c r="DT335" s="37" t="str"/>
      <c r="DU335" s="37" t="str"/>
      <c r="DV335" s="37" t="str"/>
      <c r="DW335" s="37" t="str"/>
      <c r="DX335" s="37" t="str"/>
      <c r="DY335" s="37" t="str"/>
      <c r="DZ335" s="37" t="str"/>
      <c r="EA335" s="37" t="str"/>
      <c r="EB335" s="37" t="str"/>
      <c r="EC335" s="37" t="str"/>
      <c r="ED335" s="37" t="str"/>
      <c r="EE335" s="37" t="str"/>
      <c r="EF335" s="37" t="str"/>
      <c r="EG335" s="37" t="str"/>
      <c r="EH335" s="37" t="str"/>
      <c r="EI335" s="37" t="str"/>
      <c r="EJ335" s="37" t="str"/>
      <c r="EK335" s="37" t="str"/>
      <c r="EL335" s="37" t="str"/>
      <c r="EM335" s="37" t="str"/>
    </row>
    <row r="336">
      <c r="B336" s="37" t="str"/>
      <c r="C336" s="37" t="str"/>
      <c r="D336" s="37" t="str"/>
      <c r="E336" s="37" t="str"/>
      <c r="F336" s="37" t="str"/>
      <c r="G336" s="37" t="str"/>
      <c r="H336" s="37" t="str"/>
      <c r="I336" s="37" t="str"/>
      <c r="J336" s="37" t="str"/>
      <c r="K336" s="37" t="str"/>
      <c r="L336" s="37" t="str"/>
      <c r="M336" s="37" t="str"/>
      <c r="N336" s="37" t="str"/>
      <c r="O336" s="37" t="str"/>
      <c r="P336" s="37" t="str"/>
      <c r="Q336" s="37" t="str"/>
      <c r="R336" s="37" t="str"/>
      <c r="S336" s="37" t="str"/>
      <c r="T336" s="37" t="str"/>
      <c r="U336" s="37" t="str"/>
      <c r="V336" s="37" t="str"/>
      <c r="W336" s="37" t="str"/>
      <c r="X336" s="37" t="str"/>
      <c r="Y336" s="37" t="str"/>
      <c r="Z336" s="37" t="str"/>
      <c r="AA336" s="37" t="str"/>
      <c r="AB336" s="37" t="str"/>
      <c r="AC336" s="37" t="str"/>
      <c r="AD336" s="37" t="str"/>
      <c r="AE336" s="37" t="str"/>
      <c r="AF336" s="37" t="str"/>
      <c r="AG336" s="37" t="str"/>
      <c r="AH336" s="37" t="str"/>
      <c r="AI336" s="37" t="str"/>
      <c r="AJ336" s="37" t="str"/>
      <c r="AK336" s="37" t="str"/>
      <c r="AL336" s="37" t="str"/>
      <c r="AM336" s="37" t="str"/>
      <c r="AN336" s="37" t="str"/>
      <c r="AO336" s="37" t="str"/>
      <c r="AP336" s="37" t="str"/>
      <c r="AQ336" s="37" t="str"/>
      <c r="AR336" s="37" t="str"/>
      <c r="AS336" s="37" t="str"/>
      <c r="AT336" s="37" t="str"/>
      <c r="AU336" s="37" t="str"/>
      <c r="AV336" s="37" t="str"/>
      <c r="AW336" s="37" t="str"/>
      <c r="AX336" s="37" t="str"/>
      <c r="AY336" s="37" t="str"/>
      <c r="AZ336" s="37" t="str"/>
      <c r="BA336" s="37" t="str"/>
      <c r="BB336" s="37" t="str"/>
      <c r="BC336" s="37" t="str"/>
      <c r="BD336" s="37" t="str"/>
      <c r="BE336" s="37" t="str"/>
      <c r="BF336" s="37" t="str"/>
      <c r="BG336" s="37" t="str"/>
      <c r="BH336" s="37" t="str"/>
      <c r="BI336" s="37" t="str"/>
      <c r="BJ336" s="37" t="str"/>
      <c r="BK336" s="37" t="str"/>
      <c r="BL336" s="37" t="str"/>
      <c r="BM336" s="37" t="str"/>
      <c r="BN336" s="37" t="str"/>
      <c r="BO336" s="37" t="str"/>
      <c r="BP336" s="37" t="str"/>
      <c r="BQ336" s="37" t="str"/>
      <c r="BR336" s="37" t="str"/>
      <c r="BS336" s="37" t="str"/>
      <c r="BT336" s="37" t="str"/>
      <c r="BU336" s="37" t="str"/>
      <c r="BV336" s="37" t="str"/>
      <c r="BW336" s="37" t="str"/>
      <c r="BX336" s="37" t="str"/>
      <c r="BY336" s="37" t="str"/>
      <c r="BZ336" s="37" t="str"/>
      <c r="CA336" s="37" t="str"/>
      <c r="CB336" s="37" t="str"/>
      <c r="CC336" s="37" t="str"/>
      <c r="CD336" s="37" t="str"/>
      <c r="CE336" s="37" t="str"/>
      <c r="CF336" s="37" t="str"/>
      <c r="CG336" s="37" t="str"/>
      <c r="CH336" s="37" t="str"/>
      <c r="CI336" s="37" t="str"/>
      <c r="CJ336" s="37" t="str"/>
      <c r="CK336" s="37" t="str"/>
      <c r="CL336" s="37" t="str"/>
      <c r="CM336" s="37" t="str"/>
      <c r="CN336" s="37" t="str"/>
      <c r="CO336" s="37" t="str"/>
      <c r="CP336" s="37" t="str"/>
      <c r="CQ336" s="37" t="str"/>
      <c r="CR336" s="37" t="str"/>
      <c r="CS336" s="37" t="str"/>
      <c r="CT336" s="37" t="str"/>
      <c r="CU336" s="37" t="str"/>
      <c r="CV336" s="37" t="str"/>
      <c r="CW336" s="37" t="str"/>
      <c r="CX336" s="37" t="str"/>
      <c r="CY336" s="37" t="str"/>
      <c r="CZ336" s="37" t="str"/>
      <c r="DA336" s="37" t="str"/>
      <c r="DB336" s="37" t="str"/>
      <c r="DC336" s="37" t="str"/>
      <c r="DD336" s="37" t="str"/>
      <c r="DE336" s="37" t="str"/>
      <c r="DF336" s="37" t="str"/>
      <c r="DG336" s="37" t="str"/>
      <c r="DH336" s="37" t="str"/>
      <c r="DI336" s="37" t="str"/>
      <c r="DJ336" s="37" t="str"/>
      <c r="DK336" s="37" t="str"/>
      <c r="DL336" s="37" t="str"/>
      <c r="DM336" s="37" t="str"/>
      <c r="DN336" s="37" t="str"/>
      <c r="DO336" s="37" t="str"/>
      <c r="DP336" s="37" t="str"/>
      <c r="DQ336" s="37" t="str"/>
      <c r="DR336" s="37" t="str"/>
      <c r="DS336" s="37" t="str"/>
      <c r="DT336" s="37" t="str"/>
      <c r="DU336" s="37" t="str"/>
      <c r="DV336" s="37" t="str"/>
      <c r="DW336" s="37" t="str"/>
      <c r="DX336" s="37" t="str"/>
      <c r="DY336" s="37" t="str"/>
      <c r="DZ336" s="37" t="str"/>
      <c r="EA336" s="37" t="str"/>
      <c r="EB336" s="37" t="str"/>
      <c r="EC336" s="37" t="str"/>
      <c r="ED336" s="37" t="str"/>
      <c r="EE336" s="37" t="str"/>
      <c r="EF336" s="37" t="str"/>
      <c r="EG336" s="37" t="str"/>
      <c r="EH336" s="37" t="str"/>
      <c r="EI336" s="37" t="str"/>
      <c r="EJ336" s="37" t="str"/>
      <c r="EK336" s="37" t="str"/>
      <c r="EL336" s="37" t="str"/>
      <c r="EM336" s="37" t="str"/>
    </row>
    <row r="337">
      <c r="B337" s="37" t="str"/>
      <c r="C337" s="37" t="str"/>
      <c r="D337" s="37" t="str"/>
      <c r="E337" s="37" t="str"/>
      <c r="F337" s="37" t="str"/>
      <c r="G337" s="37" t="str"/>
      <c r="H337" s="37" t="str"/>
      <c r="I337" s="37" t="str"/>
      <c r="J337" s="37" t="str"/>
      <c r="K337" s="37" t="str"/>
      <c r="L337" s="37" t="str"/>
      <c r="M337" s="37" t="str"/>
      <c r="N337" s="37" t="str"/>
      <c r="O337" s="37" t="str"/>
      <c r="P337" s="37" t="str"/>
      <c r="Q337" s="37" t="str"/>
      <c r="R337" s="37" t="str"/>
      <c r="S337" s="37" t="str"/>
      <c r="T337" s="37" t="str"/>
      <c r="U337" s="37" t="str"/>
      <c r="V337" s="37" t="str"/>
      <c r="W337" s="37" t="str"/>
      <c r="X337" s="37" t="str"/>
      <c r="Y337" s="37" t="str"/>
      <c r="Z337" s="37" t="str"/>
      <c r="AA337" s="37" t="str"/>
      <c r="AB337" s="37" t="str"/>
      <c r="AC337" s="37" t="str"/>
      <c r="AD337" s="37" t="str"/>
      <c r="AE337" s="37" t="str"/>
      <c r="AF337" s="37" t="str"/>
      <c r="AG337" s="37" t="str"/>
      <c r="AH337" s="37" t="str"/>
      <c r="AI337" s="37" t="str"/>
      <c r="AJ337" s="37" t="str"/>
      <c r="AK337" s="37" t="str"/>
      <c r="AL337" s="37" t="str"/>
      <c r="AM337" s="37" t="str"/>
      <c r="AN337" s="37" t="str"/>
      <c r="AO337" s="37" t="str"/>
      <c r="AP337" s="37" t="str"/>
      <c r="AQ337" s="37" t="str"/>
      <c r="AR337" s="37" t="str"/>
      <c r="AS337" s="37" t="str"/>
      <c r="AT337" s="37" t="str"/>
      <c r="AU337" s="37" t="str"/>
      <c r="AV337" s="37" t="str"/>
      <c r="AW337" s="37" t="str"/>
      <c r="AX337" s="37" t="str"/>
      <c r="AY337" s="37" t="str"/>
      <c r="AZ337" s="37" t="str"/>
      <c r="BA337" s="37" t="str"/>
      <c r="BB337" s="37" t="str"/>
      <c r="BC337" s="37" t="str"/>
      <c r="BD337" s="37" t="str"/>
      <c r="BE337" s="37" t="str"/>
      <c r="BF337" s="37" t="str"/>
      <c r="BG337" s="37" t="str"/>
      <c r="BH337" s="37" t="str"/>
      <c r="BI337" s="37" t="str"/>
      <c r="BJ337" s="37" t="str"/>
      <c r="BK337" s="37" t="str"/>
      <c r="BL337" s="37" t="str"/>
      <c r="BM337" s="37" t="str"/>
      <c r="BN337" s="37" t="str"/>
      <c r="BO337" s="37" t="str"/>
      <c r="BP337" s="37" t="str"/>
      <c r="BQ337" s="37" t="str"/>
      <c r="BR337" s="37" t="str"/>
      <c r="BS337" s="37" t="str"/>
      <c r="BT337" s="37" t="str"/>
      <c r="BU337" s="37" t="str"/>
      <c r="BV337" s="37" t="str"/>
      <c r="BW337" s="37" t="str"/>
      <c r="BX337" s="37" t="str"/>
      <c r="BY337" s="37" t="str"/>
      <c r="BZ337" s="37" t="str"/>
      <c r="CA337" s="37" t="str"/>
      <c r="CB337" s="37" t="str"/>
      <c r="CC337" s="37" t="str"/>
      <c r="CD337" s="37" t="str"/>
      <c r="CE337" s="37" t="str"/>
      <c r="CF337" s="37" t="str"/>
      <c r="CG337" s="37" t="str"/>
      <c r="CH337" s="37" t="str"/>
      <c r="CI337" s="37" t="str"/>
      <c r="CJ337" s="37" t="str"/>
      <c r="CK337" s="37" t="str"/>
      <c r="CL337" s="37" t="str"/>
      <c r="CM337" s="37" t="str"/>
      <c r="CN337" s="37" t="str"/>
      <c r="CO337" s="37" t="str"/>
      <c r="CP337" s="37" t="str"/>
      <c r="CQ337" s="37" t="str"/>
      <c r="CR337" s="37" t="str"/>
      <c r="CS337" s="37" t="str"/>
      <c r="CT337" s="37" t="str"/>
      <c r="CU337" s="37" t="str"/>
      <c r="CV337" s="37" t="str"/>
      <c r="CW337" s="37" t="str"/>
      <c r="CX337" s="37" t="str"/>
      <c r="CY337" s="37" t="str"/>
      <c r="CZ337" s="37" t="str"/>
      <c r="DA337" s="37" t="str"/>
      <c r="DB337" s="37" t="str"/>
      <c r="DC337" s="37" t="str"/>
      <c r="DD337" s="37" t="str"/>
      <c r="DE337" s="37" t="str"/>
      <c r="DF337" s="37" t="str"/>
      <c r="DG337" s="37" t="str"/>
      <c r="DH337" s="37" t="str"/>
      <c r="DI337" s="37" t="str"/>
      <c r="DJ337" s="37" t="str"/>
      <c r="DK337" s="37" t="str"/>
      <c r="DL337" s="37" t="str"/>
      <c r="DM337" s="37" t="str"/>
      <c r="DN337" s="37" t="str"/>
      <c r="DO337" s="37" t="str"/>
      <c r="DP337" s="37" t="str"/>
      <c r="DQ337" s="37" t="str"/>
      <c r="DR337" s="37" t="str"/>
      <c r="DS337" s="37" t="str"/>
      <c r="DT337" s="37" t="str"/>
      <c r="DU337" s="37" t="str"/>
      <c r="DV337" s="37" t="str"/>
      <c r="DW337" s="37" t="str"/>
      <c r="DX337" s="37" t="str"/>
      <c r="DY337" s="37" t="str"/>
      <c r="DZ337" s="37" t="str"/>
      <c r="EA337" s="37" t="str"/>
      <c r="EB337" s="37" t="str"/>
      <c r="EC337" s="37" t="str"/>
      <c r="ED337" s="37" t="str"/>
      <c r="EE337" s="37" t="str"/>
      <c r="EF337" s="37" t="str"/>
      <c r="EG337" s="37" t="str"/>
      <c r="EH337" s="37" t="str"/>
      <c r="EI337" s="37" t="str"/>
      <c r="EJ337" s="37" t="str"/>
      <c r="EK337" s="37" t="str"/>
      <c r="EL337" s="37" t="str"/>
      <c r="EM337" s="37" t="str"/>
    </row>
    <row r="338">
      <c r="B338" s="37" t="str"/>
      <c r="C338" s="37" t="str"/>
      <c r="D338" s="37" t="str"/>
      <c r="E338" s="37" t="str"/>
      <c r="F338" s="37" t="str"/>
      <c r="G338" s="37" t="str"/>
      <c r="H338" s="37" t="str"/>
      <c r="I338" s="37" t="str"/>
      <c r="J338" s="37" t="str"/>
      <c r="K338" s="37" t="str"/>
      <c r="L338" s="37" t="str"/>
      <c r="M338" s="37" t="str"/>
      <c r="N338" s="37" t="str"/>
      <c r="O338" s="37" t="str"/>
      <c r="P338" s="37" t="str"/>
      <c r="Q338" s="37" t="str"/>
      <c r="R338" s="37" t="str"/>
      <c r="S338" s="37" t="str"/>
      <c r="T338" s="37" t="str"/>
      <c r="U338" s="37" t="str"/>
      <c r="V338" s="37" t="str"/>
      <c r="W338" s="37" t="str"/>
      <c r="X338" s="37" t="str"/>
      <c r="Y338" s="37" t="str"/>
      <c r="Z338" s="37" t="str"/>
      <c r="AA338" s="37" t="str"/>
      <c r="AB338" s="37" t="str"/>
      <c r="AC338" s="37" t="str"/>
      <c r="AD338" s="37" t="str"/>
      <c r="AE338" s="37" t="str"/>
      <c r="AF338" s="37" t="str"/>
      <c r="AG338" s="37" t="str"/>
      <c r="AH338" s="37" t="str"/>
      <c r="AI338" s="37" t="str"/>
      <c r="AJ338" s="37" t="str"/>
      <c r="AK338" s="37" t="str"/>
      <c r="AL338" s="37" t="str"/>
      <c r="AM338" s="37" t="str"/>
      <c r="AN338" s="37" t="str"/>
      <c r="AO338" s="37" t="str"/>
      <c r="AP338" s="37" t="str"/>
      <c r="AQ338" s="37" t="str"/>
      <c r="AR338" s="37" t="str"/>
      <c r="AS338" s="37" t="str"/>
      <c r="AT338" s="37" t="str"/>
      <c r="AU338" s="37" t="str"/>
      <c r="AV338" s="37" t="str"/>
      <c r="AW338" s="37" t="str"/>
      <c r="AX338" s="37" t="str"/>
      <c r="AY338" s="37" t="str"/>
      <c r="AZ338" s="37" t="str"/>
      <c r="BA338" s="37" t="str"/>
      <c r="BB338" s="37" t="str"/>
      <c r="BC338" s="37" t="str"/>
      <c r="BD338" s="37" t="str"/>
      <c r="BE338" s="37" t="str"/>
      <c r="BF338" s="37" t="str"/>
      <c r="BG338" s="37" t="str"/>
      <c r="BH338" s="37" t="str"/>
      <c r="BI338" s="37" t="str"/>
      <c r="BJ338" s="37" t="str"/>
      <c r="BK338" s="37" t="str"/>
      <c r="BL338" s="37" t="str"/>
      <c r="BM338" s="37" t="str"/>
      <c r="BN338" s="37" t="str"/>
      <c r="BO338" s="37" t="str"/>
      <c r="BP338" s="37" t="str"/>
      <c r="BQ338" s="37" t="str"/>
      <c r="BR338" s="37" t="str"/>
      <c r="BS338" s="37" t="str"/>
      <c r="BT338" s="37" t="str"/>
      <c r="BU338" s="37" t="str"/>
      <c r="BV338" s="37" t="str"/>
      <c r="BW338" s="37" t="str"/>
      <c r="BX338" s="37" t="str"/>
      <c r="BY338" s="37" t="str"/>
      <c r="BZ338" s="37" t="str"/>
      <c r="CA338" s="37" t="str"/>
      <c r="CB338" s="37" t="str"/>
      <c r="CC338" s="37" t="str"/>
      <c r="CD338" s="37" t="str"/>
      <c r="CE338" s="37" t="str"/>
      <c r="CF338" s="37" t="str"/>
      <c r="CG338" s="37" t="str"/>
      <c r="CH338" s="37" t="str"/>
      <c r="CI338" s="37" t="str"/>
      <c r="CJ338" s="37" t="str"/>
      <c r="CK338" s="37" t="str"/>
      <c r="CL338" s="37" t="str"/>
      <c r="CM338" s="37" t="str"/>
      <c r="CN338" s="37" t="str"/>
      <c r="CO338" s="37" t="str"/>
      <c r="CP338" s="37" t="str"/>
      <c r="CQ338" s="37" t="str"/>
      <c r="CR338" s="37" t="str"/>
      <c r="CS338" s="37" t="str"/>
      <c r="CT338" s="37" t="str"/>
      <c r="CU338" s="37" t="str"/>
      <c r="CV338" s="37" t="str"/>
      <c r="CW338" s="37" t="str"/>
      <c r="CX338" s="37" t="str"/>
      <c r="CY338" s="37" t="str"/>
      <c r="CZ338" s="37" t="str"/>
      <c r="DA338" s="37" t="str"/>
      <c r="DB338" s="37" t="str"/>
      <c r="DC338" s="37" t="str"/>
      <c r="DD338" s="37" t="str"/>
      <c r="DE338" s="37" t="str"/>
      <c r="DF338" s="37" t="str"/>
      <c r="DG338" s="37" t="str"/>
      <c r="DH338" s="37" t="str"/>
      <c r="DI338" s="37" t="str"/>
      <c r="DJ338" s="37" t="str"/>
      <c r="DK338" s="37" t="str"/>
      <c r="DL338" s="37" t="str"/>
      <c r="DM338" s="37" t="str"/>
      <c r="DN338" s="37" t="str"/>
      <c r="DO338" s="37" t="str"/>
      <c r="DP338" s="37" t="str"/>
      <c r="DQ338" s="37" t="str"/>
      <c r="DR338" s="37" t="str"/>
      <c r="DS338" s="37" t="str"/>
      <c r="DT338" s="37" t="str"/>
      <c r="DU338" s="37" t="str"/>
      <c r="DV338" s="37" t="str"/>
      <c r="DW338" s="37" t="str"/>
      <c r="DX338" s="37" t="str"/>
      <c r="DY338" s="37" t="str"/>
      <c r="DZ338" s="37" t="str"/>
      <c r="EA338" s="37" t="str"/>
      <c r="EB338" s="37" t="str"/>
      <c r="EC338" s="37" t="str"/>
      <c r="ED338" s="37" t="str"/>
      <c r="EE338" s="37" t="str"/>
      <c r="EF338" s="37" t="str"/>
      <c r="EG338" s="37" t="str"/>
      <c r="EH338" s="37" t="str"/>
      <c r="EI338" s="37" t="str"/>
      <c r="EJ338" s="37" t="str"/>
      <c r="EK338" s="37" t="str"/>
      <c r="EL338" s="37" t="str"/>
      <c r="EM338" s="37" t="str"/>
    </row>
    <row r="339">
      <c r="B339" s="37" t="str"/>
      <c r="C339" s="37" t="str"/>
      <c r="D339" s="37" t="str"/>
      <c r="E339" s="37" t="str"/>
      <c r="F339" s="37" t="str"/>
      <c r="G339" s="37" t="str"/>
      <c r="H339" s="37" t="str"/>
      <c r="I339" s="37" t="str"/>
      <c r="J339" s="37" t="str"/>
      <c r="K339" s="37" t="str"/>
      <c r="L339" s="37" t="str"/>
      <c r="M339" s="37" t="str"/>
      <c r="N339" s="37" t="str"/>
      <c r="O339" s="37" t="str"/>
      <c r="P339" s="37" t="str"/>
      <c r="Q339" s="37" t="str"/>
      <c r="R339" s="37" t="str"/>
      <c r="S339" s="37" t="str"/>
      <c r="T339" s="37" t="str"/>
      <c r="U339" s="37" t="str"/>
      <c r="V339" s="37" t="str"/>
      <c r="W339" s="37" t="str"/>
      <c r="X339" s="37" t="str"/>
      <c r="Y339" s="37" t="str"/>
      <c r="Z339" s="37" t="str"/>
      <c r="AA339" s="37" t="str"/>
      <c r="AB339" s="37" t="str"/>
      <c r="AC339" s="37" t="str"/>
      <c r="AD339" s="37" t="str"/>
      <c r="AE339" s="37" t="str"/>
      <c r="AF339" s="37" t="str"/>
      <c r="AG339" s="37" t="str"/>
      <c r="AH339" s="37" t="str"/>
      <c r="AI339" s="37" t="str"/>
      <c r="AJ339" s="37" t="str"/>
      <c r="AK339" s="37" t="str"/>
      <c r="AL339" s="37" t="str"/>
      <c r="AM339" s="37" t="str"/>
      <c r="AN339" s="37" t="str"/>
      <c r="AO339" s="37" t="str"/>
      <c r="AP339" s="37" t="str"/>
      <c r="AQ339" s="37" t="str"/>
      <c r="AR339" s="37" t="str"/>
      <c r="AS339" s="37" t="str"/>
      <c r="AT339" s="37" t="str"/>
      <c r="AU339" s="37" t="str"/>
      <c r="AV339" s="37" t="str"/>
      <c r="AW339" s="37" t="str"/>
      <c r="AX339" s="37" t="str"/>
      <c r="AY339" s="37" t="str"/>
      <c r="AZ339" s="37" t="str"/>
      <c r="BA339" s="37" t="str"/>
      <c r="BB339" s="37" t="str"/>
      <c r="BC339" s="37" t="str"/>
      <c r="BD339" s="37" t="str"/>
      <c r="BE339" s="37" t="str"/>
      <c r="BF339" s="37" t="str"/>
      <c r="BG339" s="37" t="str"/>
      <c r="BH339" s="37" t="str"/>
      <c r="BI339" s="37" t="str"/>
      <c r="BJ339" s="37" t="str"/>
      <c r="BK339" s="37" t="str"/>
      <c r="BL339" s="37" t="str"/>
      <c r="BM339" s="37" t="str"/>
      <c r="BN339" s="37" t="str"/>
      <c r="BO339" s="37" t="str"/>
      <c r="BP339" s="37" t="str"/>
      <c r="BQ339" s="37" t="str"/>
      <c r="BR339" s="37" t="str"/>
      <c r="BS339" s="37" t="str"/>
      <c r="BT339" s="37" t="str"/>
      <c r="BU339" s="37" t="str"/>
      <c r="BV339" s="37" t="str"/>
      <c r="BW339" s="37" t="str"/>
      <c r="BX339" s="37" t="str"/>
      <c r="BY339" s="37" t="str"/>
      <c r="BZ339" s="37" t="str"/>
      <c r="CA339" s="37" t="str"/>
      <c r="CB339" s="37" t="str"/>
      <c r="CC339" s="37" t="str"/>
      <c r="CD339" s="37" t="str"/>
      <c r="CE339" s="37" t="str"/>
      <c r="CF339" s="37" t="str"/>
      <c r="CG339" s="37" t="str"/>
      <c r="CH339" s="37" t="str"/>
      <c r="CI339" s="37" t="str"/>
      <c r="CJ339" s="37" t="str"/>
      <c r="CK339" s="37" t="str"/>
      <c r="CL339" s="37" t="str"/>
      <c r="CM339" s="37" t="str"/>
      <c r="CN339" s="37" t="str"/>
      <c r="CO339" s="37" t="str"/>
      <c r="CP339" s="37" t="str"/>
      <c r="CQ339" s="37" t="str"/>
      <c r="CR339" s="37" t="str"/>
      <c r="CS339" s="37" t="str"/>
      <c r="CT339" s="37" t="str"/>
      <c r="CU339" s="37" t="str"/>
      <c r="CV339" s="37" t="str"/>
      <c r="CW339" s="37" t="str"/>
      <c r="CX339" s="37" t="str"/>
      <c r="CY339" s="37" t="str"/>
      <c r="CZ339" s="37" t="str"/>
      <c r="DA339" s="37" t="str"/>
      <c r="DB339" s="37" t="str"/>
      <c r="DC339" s="37" t="str"/>
      <c r="DD339" s="37" t="str"/>
      <c r="DE339" s="37" t="str"/>
      <c r="DF339" s="37" t="str"/>
      <c r="DG339" s="37" t="str"/>
      <c r="DH339" s="37" t="str"/>
      <c r="DI339" s="37" t="str"/>
      <c r="DJ339" s="37" t="str"/>
      <c r="DK339" s="37" t="str"/>
      <c r="DL339" s="37" t="str"/>
      <c r="DM339" s="37" t="str"/>
      <c r="DN339" s="37" t="str"/>
      <c r="DO339" s="37" t="str"/>
      <c r="DP339" s="37" t="str"/>
      <c r="DQ339" s="37" t="str"/>
      <c r="DR339" s="37" t="str"/>
      <c r="DS339" s="37" t="str"/>
      <c r="DT339" s="37" t="str"/>
      <c r="DU339" s="37" t="str"/>
      <c r="DV339" s="37" t="str"/>
      <c r="DW339" s="37" t="str"/>
      <c r="DX339" s="37" t="str"/>
      <c r="DY339" s="37" t="str"/>
      <c r="DZ339" s="37" t="str"/>
      <c r="EA339" s="37" t="str"/>
      <c r="EB339" s="37" t="str"/>
      <c r="EC339" s="37" t="str"/>
      <c r="ED339" s="37" t="str"/>
      <c r="EE339" s="37" t="str"/>
      <c r="EF339" s="37" t="str"/>
      <c r="EG339" s="37" t="str"/>
      <c r="EH339" s="37" t="str"/>
      <c r="EI339" s="37" t="str"/>
      <c r="EJ339" s="37" t="str"/>
      <c r="EK339" s="37" t="str"/>
      <c r="EL339" s="37" t="str"/>
      <c r="EM339" s="37" t="str"/>
    </row>
    <row r="340">
      <c r="B340" s="37" t="str"/>
      <c r="C340" s="37" t="str"/>
      <c r="D340" s="37" t="str"/>
      <c r="E340" s="37" t="str"/>
      <c r="F340" s="37" t="str"/>
      <c r="G340" s="37" t="str"/>
      <c r="H340" s="37" t="str"/>
      <c r="I340" s="37" t="str"/>
      <c r="J340" s="37" t="str"/>
      <c r="K340" s="37" t="str"/>
      <c r="L340" s="37" t="str"/>
      <c r="M340" s="37" t="str"/>
      <c r="N340" s="37" t="str"/>
      <c r="O340" s="37" t="str"/>
      <c r="P340" s="37" t="str"/>
      <c r="Q340" s="37" t="str"/>
      <c r="R340" s="37" t="str"/>
      <c r="S340" s="37" t="str"/>
      <c r="T340" s="37" t="str"/>
      <c r="U340" s="37" t="str"/>
      <c r="V340" s="37" t="str"/>
      <c r="W340" s="37" t="str"/>
      <c r="X340" s="37" t="str"/>
      <c r="Y340" s="37" t="str"/>
      <c r="Z340" s="37" t="str"/>
      <c r="AA340" s="37" t="str"/>
      <c r="AB340" s="37" t="str"/>
      <c r="AC340" s="37" t="str"/>
      <c r="AD340" s="37" t="str"/>
      <c r="AE340" s="37" t="str"/>
      <c r="AF340" s="37" t="str"/>
      <c r="AG340" s="37" t="str"/>
      <c r="AH340" s="37" t="str"/>
      <c r="AI340" s="37" t="str"/>
      <c r="AJ340" s="37" t="str"/>
      <c r="AK340" s="37" t="str"/>
      <c r="AL340" s="37" t="str"/>
      <c r="AM340" s="37" t="str"/>
      <c r="AN340" s="37" t="str"/>
      <c r="AO340" s="37" t="str"/>
      <c r="AP340" s="37" t="str"/>
      <c r="AQ340" s="37" t="str"/>
      <c r="AR340" s="37" t="str"/>
      <c r="AS340" s="37" t="str"/>
      <c r="AT340" s="37" t="str"/>
      <c r="AU340" s="37" t="str"/>
      <c r="AV340" s="37" t="str"/>
      <c r="AW340" s="37" t="str"/>
      <c r="AX340" s="37" t="str"/>
      <c r="AY340" s="37" t="str"/>
      <c r="AZ340" s="37" t="str"/>
      <c r="BA340" s="37" t="str"/>
      <c r="BB340" s="37" t="str"/>
      <c r="BC340" s="37" t="str"/>
      <c r="BD340" s="37" t="str"/>
      <c r="BE340" s="37" t="str"/>
      <c r="BF340" s="37" t="str"/>
      <c r="BG340" s="37" t="str"/>
      <c r="BH340" s="37" t="str"/>
      <c r="BI340" s="37" t="str"/>
      <c r="BJ340" s="37" t="str"/>
      <c r="BK340" s="37" t="str"/>
      <c r="BL340" s="37" t="str"/>
      <c r="BM340" s="37" t="str"/>
      <c r="BN340" s="37" t="str"/>
      <c r="BO340" s="37" t="str"/>
      <c r="BP340" s="37" t="str"/>
      <c r="BQ340" s="37" t="str"/>
      <c r="BR340" s="37" t="str"/>
      <c r="BS340" s="37" t="str"/>
      <c r="BT340" s="37" t="str"/>
      <c r="BU340" s="37" t="str"/>
      <c r="BV340" s="37" t="str"/>
      <c r="BW340" s="37" t="str"/>
      <c r="BX340" s="37" t="str"/>
      <c r="BY340" s="37" t="str"/>
      <c r="BZ340" s="37" t="str"/>
      <c r="CA340" s="37" t="str"/>
      <c r="CB340" s="37" t="str"/>
      <c r="CC340" s="37" t="str"/>
      <c r="CD340" s="37" t="str"/>
      <c r="CE340" s="37" t="str"/>
      <c r="CF340" s="37" t="str"/>
      <c r="CG340" s="37" t="str"/>
      <c r="CH340" s="37" t="str"/>
      <c r="CI340" s="37" t="str"/>
      <c r="CJ340" s="37" t="str"/>
      <c r="CK340" s="37" t="str"/>
      <c r="CL340" s="37" t="str"/>
      <c r="CM340" s="37" t="str"/>
      <c r="CN340" s="37" t="str"/>
      <c r="CO340" s="37" t="str"/>
      <c r="CP340" s="37" t="str"/>
      <c r="CQ340" s="37" t="str"/>
      <c r="CR340" s="37" t="str"/>
      <c r="CS340" s="37" t="str"/>
      <c r="CT340" s="37" t="str"/>
      <c r="CU340" s="37" t="str"/>
      <c r="CV340" s="37" t="str"/>
      <c r="CW340" s="37" t="str"/>
      <c r="CX340" s="37" t="str"/>
      <c r="CY340" s="37" t="str"/>
      <c r="CZ340" s="37" t="str"/>
      <c r="DA340" s="37" t="str"/>
      <c r="DB340" s="37" t="str"/>
      <c r="DC340" s="37" t="str"/>
      <c r="DD340" s="37" t="str"/>
      <c r="DE340" s="37" t="str"/>
      <c r="DF340" s="37" t="str"/>
      <c r="DG340" s="37" t="str"/>
      <c r="DH340" s="37" t="str"/>
      <c r="DI340" s="37" t="str"/>
      <c r="DJ340" s="37" t="str"/>
      <c r="DK340" s="37" t="str"/>
      <c r="DL340" s="37" t="str"/>
      <c r="DM340" s="37" t="str"/>
      <c r="DN340" s="37" t="str"/>
      <c r="DO340" s="37" t="str"/>
      <c r="DP340" s="37" t="str"/>
      <c r="DQ340" s="37" t="str"/>
      <c r="DR340" s="37" t="str"/>
      <c r="DS340" s="37" t="str"/>
      <c r="DT340" s="37" t="str"/>
      <c r="DU340" s="37" t="str"/>
      <c r="DV340" s="37" t="str"/>
      <c r="DW340" s="37" t="str"/>
      <c r="DX340" s="37" t="str"/>
      <c r="DY340" s="37" t="str"/>
      <c r="DZ340" s="37" t="str"/>
      <c r="EA340" s="37" t="str"/>
      <c r="EB340" s="37" t="str"/>
      <c r="EC340" s="37" t="str"/>
      <c r="ED340" s="37" t="str"/>
      <c r="EE340" s="37" t="str"/>
      <c r="EF340" s="37" t="str"/>
      <c r="EG340" s="37" t="str"/>
      <c r="EH340" s="37" t="str"/>
      <c r="EI340" s="37" t="str"/>
      <c r="EJ340" s="37" t="str"/>
      <c r="EK340" s="37" t="str"/>
      <c r="EL340" s="37" t="str"/>
      <c r="EM340" s="37" t="str"/>
    </row>
    <row r="341">
      <c r="B341" s="37" t="str"/>
      <c r="C341" s="37" t="str"/>
      <c r="D341" s="37" t="str"/>
      <c r="E341" s="37" t="str"/>
      <c r="F341" s="37" t="str"/>
      <c r="G341" s="37" t="str"/>
      <c r="H341" s="37" t="str"/>
      <c r="I341" s="37" t="str"/>
      <c r="J341" s="37" t="str"/>
      <c r="K341" s="37" t="str"/>
      <c r="L341" s="37" t="str"/>
      <c r="M341" s="37" t="str"/>
      <c r="N341" s="37" t="str"/>
      <c r="O341" s="37" t="str"/>
      <c r="P341" s="37" t="str"/>
      <c r="Q341" s="37" t="str"/>
      <c r="R341" s="37" t="str"/>
      <c r="S341" s="37" t="str"/>
      <c r="T341" s="37" t="str"/>
      <c r="U341" s="37" t="str"/>
      <c r="V341" s="37" t="str"/>
      <c r="W341" s="37" t="str"/>
      <c r="X341" s="37" t="str"/>
      <c r="Y341" s="37" t="str"/>
      <c r="Z341" s="37" t="str"/>
      <c r="AA341" s="37" t="str"/>
      <c r="AB341" s="37" t="str"/>
      <c r="AC341" s="37" t="str"/>
      <c r="AD341" s="37" t="str"/>
      <c r="AE341" s="37" t="str"/>
      <c r="AF341" s="37" t="str"/>
      <c r="AG341" s="37" t="str"/>
      <c r="AH341" s="37" t="str"/>
      <c r="AI341" s="37" t="str"/>
      <c r="AJ341" s="37" t="str"/>
      <c r="AK341" s="37" t="str"/>
      <c r="AL341" s="37" t="str"/>
      <c r="AM341" s="37" t="str"/>
      <c r="AN341" s="37" t="str"/>
      <c r="AO341" s="37" t="str"/>
      <c r="AP341" s="37" t="str"/>
      <c r="AQ341" s="37" t="str"/>
      <c r="AR341" s="37" t="str"/>
      <c r="AS341" s="37" t="str"/>
      <c r="AT341" s="37" t="str"/>
      <c r="AU341" s="37" t="str"/>
      <c r="AV341" s="37" t="str"/>
      <c r="AW341" s="37" t="str"/>
      <c r="AX341" s="37" t="str"/>
      <c r="AY341" s="37" t="str"/>
      <c r="AZ341" s="37" t="str"/>
      <c r="BA341" s="37" t="str"/>
      <c r="BB341" s="37" t="str"/>
      <c r="BC341" s="37" t="str"/>
      <c r="BD341" s="37" t="str"/>
      <c r="BE341" s="37" t="str"/>
      <c r="BF341" s="37" t="str"/>
      <c r="BG341" s="37" t="str"/>
      <c r="BH341" s="37" t="str"/>
      <c r="BI341" s="37" t="str"/>
      <c r="BJ341" s="37" t="str"/>
      <c r="BK341" s="37" t="str"/>
      <c r="BL341" s="37" t="str"/>
      <c r="BM341" s="37" t="str"/>
      <c r="BN341" s="37" t="str"/>
      <c r="BO341" s="37" t="str"/>
      <c r="BP341" s="37" t="str"/>
      <c r="BQ341" s="37" t="str"/>
      <c r="BR341" s="37" t="str"/>
      <c r="BS341" s="37" t="str"/>
      <c r="BT341" s="37" t="str"/>
      <c r="BU341" s="37" t="str"/>
      <c r="BV341" s="37" t="str"/>
      <c r="BW341" s="37" t="str"/>
      <c r="BX341" s="37" t="str"/>
      <c r="BY341" s="37" t="str"/>
      <c r="BZ341" s="37" t="str"/>
      <c r="CA341" s="37" t="str"/>
      <c r="CB341" s="37" t="str"/>
      <c r="CC341" s="37" t="str"/>
      <c r="CD341" s="37" t="str"/>
      <c r="CE341" s="37" t="str"/>
      <c r="CF341" s="37" t="str"/>
      <c r="CG341" s="37" t="str"/>
      <c r="CH341" s="37" t="str"/>
      <c r="CI341" s="37" t="str"/>
      <c r="CJ341" s="37" t="str"/>
      <c r="CK341" s="37" t="str"/>
      <c r="CL341" s="37" t="str"/>
      <c r="CM341" s="37" t="str"/>
      <c r="CN341" s="37" t="str"/>
      <c r="CO341" s="37" t="str"/>
      <c r="CP341" s="37" t="str"/>
      <c r="CQ341" s="37" t="str"/>
      <c r="CR341" s="37" t="str"/>
      <c r="CS341" s="37" t="str"/>
      <c r="CT341" s="37" t="str"/>
      <c r="CU341" s="37" t="str"/>
      <c r="CV341" s="37" t="str"/>
      <c r="CW341" s="37" t="str"/>
      <c r="CX341" s="37" t="str"/>
      <c r="CY341" s="37" t="str"/>
      <c r="CZ341" s="37" t="str"/>
      <c r="DA341" s="37" t="str"/>
      <c r="DB341" s="37" t="str"/>
      <c r="DC341" s="37" t="str"/>
      <c r="DD341" s="37" t="str"/>
      <c r="DE341" s="37" t="str"/>
      <c r="DF341" s="37" t="str"/>
      <c r="DG341" s="37" t="str"/>
      <c r="DH341" s="37" t="str"/>
      <c r="DI341" s="37" t="str"/>
      <c r="DJ341" s="37" t="str"/>
      <c r="DK341" s="37" t="str"/>
      <c r="DL341" s="37" t="str"/>
      <c r="DM341" s="37" t="str"/>
      <c r="DN341" s="37" t="str"/>
      <c r="DO341" s="37" t="str"/>
      <c r="DP341" s="37" t="str"/>
      <c r="DQ341" s="37" t="str"/>
      <c r="DR341" s="37" t="str"/>
      <c r="DS341" s="37" t="str"/>
      <c r="DT341" s="37" t="str"/>
      <c r="DU341" s="37" t="str"/>
      <c r="DV341" s="37" t="str"/>
      <c r="DW341" s="37" t="str"/>
      <c r="DX341" s="37" t="str"/>
      <c r="DY341" s="37" t="str"/>
      <c r="DZ341" s="37" t="str"/>
      <c r="EA341" s="37" t="str"/>
      <c r="EB341" s="37" t="str"/>
      <c r="EC341" s="37" t="str"/>
      <c r="ED341" s="37" t="str"/>
      <c r="EE341" s="37" t="str"/>
      <c r="EF341" s="37" t="str"/>
      <c r="EG341" s="37" t="str"/>
      <c r="EH341" s="37" t="str"/>
      <c r="EI341" s="37" t="str"/>
      <c r="EJ341" s="37" t="str"/>
      <c r="EK341" s="37" t="str"/>
      <c r="EL341" s="37" t="str"/>
      <c r="EM341" s="37" t="str"/>
    </row>
    <row r="342">
      <c r="B342" s="37" t="str"/>
      <c r="C342" s="37" t="str"/>
      <c r="D342" s="37" t="str"/>
      <c r="E342" s="37" t="str"/>
      <c r="F342" s="37" t="str"/>
      <c r="G342" s="37" t="str"/>
      <c r="H342" s="37" t="str"/>
      <c r="I342" s="37" t="str"/>
      <c r="J342" s="37" t="str"/>
      <c r="K342" s="37" t="str"/>
      <c r="L342" s="37" t="str"/>
      <c r="M342" s="37" t="str"/>
      <c r="N342" s="37" t="str"/>
      <c r="O342" s="37" t="str"/>
      <c r="P342" s="37" t="str"/>
      <c r="Q342" s="37" t="str"/>
      <c r="R342" s="37" t="str"/>
      <c r="S342" s="37" t="str"/>
      <c r="T342" s="37" t="str"/>
      <c r="U342" s="37" t="str"/>
      <c r="V342" s="37" t="str"/>
      <c r="W342" s="37" t="str"/>
      <c r="X342" s="37" t="str"/>
      <c r="Y342" s="37" t="str"/>
      <c r="Z342" s="37" t="str"/>
      <c r="AA342" s="37" t="str"/>
      <c r="AB342" s="37" t="str"/>
      <c r="AC342" s="37" t="str"/>
      <c r="AD342" s="37" t="str"/>
      <c r="AE342" s="37" t="str"/>
      <c r="AF342" s="37" t="str"/>
      <c r="AG342" s="37" t="str"/>
      <c r="AH342" s="37" t="str"/>
      <c r="AI342" s="37" t="str"/>
      <c r="AJ342" s="37" t="str"/>
      <c r="AK342" s="37" t="str"/>
      <c r="AL342" s="37" t="str"/>
      <c r="AM342" s="37" t="str"/>
      <c r="AN342" s="37" t="str"/>
      <c r="AO342" s="37" t="str"/>
      <c r="AP342" s="37" t="str"/>
      <c r="AQ342" s="37" t="str"/>
      <c r="AR342" s="37" t="str"/>
      <c r="AS342" s="37" t="str"/>
      <c r="AT342" s="37" t="str"/>
      <c r="AU342" s="37" t="str"/>
      <c r="AV342" s="37" t="str"/>
      <c r="AW342" s="37" t="str"/>
      <c r="AX342" s="37" t="str"/>
      <c r="AY342" s="37" t="str"/>
      <c r="AZ342" s="37" t="str"/>
      <c r="BA342" s="37" t="str"/>
      <c r="BB342" s="37" t="str"/>
      <c r="BC342" s="37" t="str"/>
      <c r="BD342" s="37" t="str"/>
      <c r="BE342" s="37" t="str"/>
      <c r="BF342" s="37" t="str"/>
      <c r="BG342" s="37" t="str"/>
      <c r="BH342" s="37" t="str"/>
      <c r="BI342" s="37" t="str"/>
      <c r="BJ342" s="37" t="str"/>
      <c r="BK342" s="37" t="str"/>
      <c r="BL342" s="37" t="str"/>
      <c r="BM342" s="37" t="str"/>
      <c r="BN342" s="37" t="str"/>
      <c r="BO342" s="37" t="str"/>
      <c r="BP342" s="37" t="str"/>
      <c r="BQ342" s="37" t="str"/>
      <c r="BR342" s="37" t="str"/>
      <c r="BS342" s="37" t="str"/>
      <c r="BT342" s="37" t="str"/>
      <c r="BU342" s="37" t="str"/>
      <c r="BV342" s="37" t="str"/>
      <c r="BW342" s="37" t="str"/>
      <c r="BX342" s="37" t="str"/>
      <c r="BY342" s="37" t="str"/>
      <c r="BZ342" s="37" t="str"/>
      <c r="CA342" s="37" t="str"/>
      <c r="CB342" s="37" t="str"/>
      <c r="CC342" s="37" t="str"/>
      <c r="CD342" s="37" t="str"/>
      <c r="CE342" s="37" t="str"/>
      <c r="CF342" s="37" t="str"/>
      <c r="CG342" s="37" t="str"/>
      <c r="CH342" s="37" t="str"/>
      <c r="CI342" s="37" t="str"/>
      <c r="CJ342" s="37" t="str"/>
      <c r="CK342" s="37" t="str"/>
      <c r="CL342" s="37" t="str"/>
      <c r="CM342" s="37" t="str"/>
      <c r="CN342" s="37" t="str"/>
      <c r="CO342" s="37" t="str"/>
      <c r="CP342" s="37" t="str"/>
      <c r="CQ342" s="37" t="str"/>
      <c r="CR342" s="37" t="str"/>
      <c r="CS342" s="37" t="str"/>
      <c r="CT342" s="37" t="str"/>
      <c r="CU342" s="37" t="str"/>
      <c r="CV342" s="37" t="str"/>
      <c r="CW342" s="37" t="str"/>
      <c r="CX342" s="37" t="str"/>
      <c r="CY342" s="37" t="str"/>
      <c r="CZ342" s="37" t="str"/>
      <c r="DA342" s="37" t="str"/>
      <c r="DB342" s="37" t="str"/>
      <c r="DC342" s="37" t="str"/>
      <c r="DD342" s="37" t="str"/>
      <c r="DE342" s="37" t="str"/>
      <c r="DF342" s="37" t="str"/>
      <c r="DG342" s="37" t="str"/>
      <c r="DH342" s="37" t="str"/>
      <c r="DI342" s="37" t="str"/>
      <c r="DJ342" s="37" t="str"/>
      <c r="DK342" s="37" t="str"/>
      <c r="DL342" s="37" t="str"/>
      <c r="DM342" s="37" t="str"/>
      <c r="DN342" s="37" t="str"/>
      <c r="DO342" s="37" t="str"/>
      <c r="DP342" s="37" t="str"/>
      <c r="DQ342" s="37" t="str"/>
      <c r="DR342" s="37" t="str"/>
      <c r="DS342" s="37" t="str"/>
      <c r="DT342" s="37" t="str"/>
      <c r="DU342" s="37" t="str"/>
      <c r="DV342" s="37" t="str"/>
      <c r="DW342" s="37" t="str"/>
      <c r="DX342" s="37" t="str"/>
      <c r="DY342" s="37" t="str"/>
      <c r="DZ342" s="37" t="str"/>
      <c r="EA342" s="37" t="str"/>
      <c r="EB342" s="37" t="str"/>
      <c r="EC342" s="37" t="str"/>
      <c r="ED342" s="37" t="str"/>
      <c r="EE342" s="37" t="str"/>
      <c r="EF342" s="37" t="str"/>
      <c r="EG342" s="37" t="str"/>
      <c r="EH342" s="37" t="str"/>
      <c r="EI342" s="37" t="str"/>
      <c r="EJ342" s="37" t="str"/>
      <c r="EK342" s="37" t="str"/>
      <c r="EL342" s="37" t="str"/>
      <c r="EM342" s="37" t="str"/>
    </row>
    <row r="343">
      <c r="B343" s="37" t="str"/>
      <c r="C343" s="37" t="str"/>
      <c r="D343" s="37" t="str"/>
      <c r="E343" s="37" t="str"/>
      <c r="F343" s="37" t="str"/>
      <c r="G343" s="37" t="str"/>
      <c r="H343" s="37" t="str"/>
      <c r="I343" s="37" t="str"/>
      <c r="J343" s="37" t="str"/>
      <c r="K343" s="37" t="str"/>
      <c r="L343" s="37" t="str"/>
      <c r="M343" s="37" t="str"/>
      <c r="N343" s="37" t="str"/>
      <c r="O343" s="37" t="str"/>
      <c r="P343" s="37" t="str"/>
      <c r="Q343" s="37" t="str"/>
      <c r="R343" s="37" t="str"/>
      <c r="S343" s="37" t="str"/>
      <c r="T343" s="37" t="str"/>
      <c r="U343" s="37" t="str"/>
      <c r="V343" s="37" t="str"/>
      <c r="W343" s="37" t="str"/>
      <c r="X343" s="37" t="str"/>
      <c r="Y343" s="37" t="str"/>
      <c r="Z343" s="37" t="str"/>
      <c r="AA343" s="37" t="str"/>
      <c r="AB343" s="37" t="str"/>
      <c r="AC343" s="37" t="str"/>
      <c r="AD343" s="37" t="str"/>
      <c r="AE343" s="37" t="str"/>
      <c r="AF343" s="37" t="str"/>
      <c r="AG343" s="37" t="str"/>
      <c r="AH343" s="37" t="str"/>
      <c r="AI343" s="37" t="str"/>
      <c r="AJ343" s="37" t="str"/>
      <c r="AK343" s="37" t="str"/>
      <c r="AL343" s="37" t="str"/>
      <c r="AM343" s="37" t="str"/>
      <c r="AN343" s="37" t="str"/>
      <c r="AO343" s="37" t="str"/>
      <c r="AP343" s="37" t="str"/>
      <c r="AQ343" s="37" t="str"/>
      <c r="AR343" s="37" t="str"/>
      <c r="AS343" s="37" t="str"/>
      <c r="AT343" s="37" t="str"/>
      <c r="AU343" s="37" t="str"/>
      <c r="AV343" s="37" t="str"/>
      <c r="AW343" s="37" t="str"/>
      <c r="AX343" s="37" t="str"/>
      <c r="AY343" s="37" t="str"/>
      <c r="AZ343" s="37" t="str"/>
      <c r="BA343" s="37" t="str"/>
      <c r="BB343" s="37" t="str"/>
      <c r="BC343" s="37" t="str"/>
      <c r="BD343" s="37" t="str"/>
      <c r="BE343" s="37" t="str"/>
      <c r="BF343" s="37" t="str"/>
      <c r="BG343" s="37" t="str"/>
      <c r="BH343" s="37" t="str"/>
      <c r="BI343" s="37" t="str"/>
      <c r="BJ343" s="37" t="str"/>
      <c r="BK343" s="37" t="str"/>
      <c r="BL343" s="37" t="str"/>
      <c r="BM343" s="37" t="str"/>
      <c r="BN343" s="37" t="str"/>
      <c r="BO343" s="37" t="str"/>
      <c r="BP343" s="37" t="str"/>
      <c r="BQ343" s="37" t="str"/>
      <c r="BR343" s="37" t="str"/>
      <c r="BS343" s="37" t="str"/>
      <c r="BT343" s="37" t="str"/>
      <c r="BU343" s="37" t="str"/>
      <c r="BV343" s="37" t="str"/>
      <c r="BW343" s="37" t="str"/>
      <c r="BX343" s="37" t="str"/>
      <c r="BY343" s="37" t="str"/>
      <c r="BZ343" s="37" t="str"/>
      <c r="CA343" s="37" t="str"/>
      <c r="CB343" s="37" t="str"/>
      <c r="CC343" s="37" t="str"/>
      <c r="CD343" s="37" t="str"/>
      <c r="CE343" s="37" t="str"/>
      <c r="CF343" s="37" t="str"/>
      <c r="CG343" s="37" t="str"/>
      <c r="CH343" s="37" t="str"/>
      <c r="CI343" s="37" t="str"/>
      <c r="CJ343" s="37" t="str"/>
      <c r="CK343" s="37" t="str"/>
      <c r="CL343" s="37" t="str"/>
      <c r="CM343" s="37" t="str"/>
      <c r="CN343" s="37" t="str"/>
      <c r="CO343" s="37" t="str"/>
      <c r="CP343" s="37" t="str"/>
      <c r="CQ343" s="37" t="str"/>
      <c r="CR343" s="37" t="str"/>
      <c r="CS343" s="37" t="str"/>
      <c r="CT343" s="37" t="str"/>
      <c r="CU343" s="37" t="str"/>
      <c r="CV343" s="37" t="str"/>
      <c r="CW343" s="37" t="str"/>
      <c r="CX343" s="37" t="str"/>
      <c r="CY343" s="37" t="str"/>
      <c r="CZ343" s="37" t="str"/>
      <c r="DA343" s="37" t="str"/>
      <c r="DB343" s="37" t="str"/>
      <c r="DC343" s="37" t="str"/>
      <c r="DD343" s="37" t="str"/>
      <c r="DE343" s="37" t="str"/>
      <c r="DF343" s="37" t="str"/>
      <c r="DG343" s="37" t="str"/>
      <c r="DH343" s="37" t="str"/>
      <c r="DI343" s="37" t="str"/>
      <c r="DJ343" s="37" t="str"/>
      <c r="DK343" s="37" t="str"/>
      <c r="DL343" s="37" t="str"/>
      <c r="DM343" s="37" t="str"/>
      <c r="DN343" s="37" t="str"/>
      <c r="DO343" s="37" t="str"/>
      <c r="DP343" s="37" t="str"/>
      <c r="DQ343" s="37" t="str"/>
      <c r="DR343" s="37" t="str"/>
      <c r="DS343" s="37" t="str"/>
      <c r="DT343" s="37" t="str"/>
      <c r="DU343" s="37" t="str"/>
      <c r="DV343" s="37" t="str"/>
      <c r="DW343" s="37" t="str"/>
      <c r="DX343" s="37" t="str"/>
      <c r="DY343" s="37" t="str"/>
      <c r="DZ343" s="37" t="str"/>
      <c r="EA343" s="37" t="str"/>
      <c r="EB343" s="37" t="str"/>
      <c r="EC343" s="37" t="str"/>
      <c r="ED343" s="37" t="str"/>
      <c r="EE343" s="37" t="str"/>
      <c r="EF343" s="37" t="str"/>
      <c r="EG343" s="37" t="str"/>
      <c r="EH343" s="37" t="str"/>
      <c r="EI343" s="37" t="str"/>
      <c r="EJ343" s="37" t="str"/>
      <c r="EK343" s="37" t="str"/>
      <c r="EL343" s="37" t="str"/>
      <c r="EM343" s="37" t="str"/>
    </row>
    <row r="344">
      <c r="B344" s="37" t="str"/>
      <c r="C344" s="37" t="str"/>
      <c r="D344" s="37" t="str"/>
      <c r="E344" s="37" t="str"/>
      <c r="F344" s="37" t="str"/>
      <c r="G344" s="37" t="str"/>
      <c r="H344" s="37" t="str"/>
      <c r="I344" s="37" t="str"/>
      <c r="J344" s="37" t="str"/>
      <c r="K344" s="37" t="str"/>
      <c r="L344" s="37" t="str"/>
      <c r="M344" s="37" t="str"/>
      <c r="N344" s="37" t="str"/>
      <c r="O344" s="37" t="str"/>
      <c r="P344" s="37" t="str"/>
      <c r="Q344" s="37" t="str"/>
      <c r="R344" s="37" t="str"/>
      <c r="S344" s="37" t="str"/>
      <c r="T344" s="37" t="str"/>
      <c r="U344" s="37" t="str"/>
      <c r="V344" s="37" t="str"/>
      <c r="W344" s="37" t="str"/>
      <c r="X344" s="37" t="str"/>
      <c r="Y344" s="37" t="str"/>
      <c r="Z344" s="37" t="str"/>
      <c r="AA344" s="37" t="str"/>
      <c r="AB344" s="37" t="str"/>
      <c r="AC344" s="37" t="str"/>
      <c r="AD344" s="37" t="str"/>
      <c r="AE344" s="37" t="str"/>
      <c r="AF344" s="37" t="str"/>
      <c r="AG344" s="37" t="str"/>
      <c r="AH344" s="37" t="str"/>
      <c r="AI344" s="37" t="str"/>
      <c r="AJ344" s="37" t="str"/>
      <c r="AK344" s="37" t="str"/>
      <c r="AL344" s="37" t="str"/>
      <c r="AM344" s="37" t="str"/>
      <c r="AN344" s="37" t="str"/>
      <c r="AO344" s="37" t="str"/>
      <c r="AP344" s="37" t="str"/>
      <c r="AQ344" s="37" t="str"/>
      <c r="AR344" s="37" t="str"/>
      <c r="AS344" s="37" t="str"/>
      <c r="AT344" s="37" t="str"/>
      <c r="AU344" s="37" t="str"/>
      <c r="AV344" s="37" t="str"/>
      <c r="AW344" s="37" t="str"/>
      <c r="AX344" s="37" t="str"/>
      <c r="AY344" s="37" t="str"/>
      <c r="AZ344" s="37" t="str"/>
      <c r="BA344" s="37" t="str"/>
      <c r="BB344" s="37" t="str"/>
      <c r="BC344" s="37" t="str"/>
      <c r="BD344" s="37" t="str"/>
      <c r="BE344" s="37" t="str"/>
      <c r="BF344" s="37" t="str"/>
      <c r="BG344" s="37" t="str"/>
      <c r="BH344" s="37" t="str"/>
      <c r="BI344" s="37" t="str"/>
      <c r="BJ344" s="37" t="str"/>
      <c r="BK344" s="37" t="str"/>
      <c r="BL344" s="37" t="str"/>
      <c r="BM344" s="37" t="str"/>
      <c r="BN344" s="37" t="str"/>
      <c r="BO344" s="37" t="str"/>
      <c r="BP344" s="37" t="str"/>
      <c r="BQ344" s="37" t="str"/>
      <c r="BR344" s="37" t="str"/>
      <c r="BS344" s="37" t="str"/>
      <c r="BT344" s="37" t="str"/>
      <c r="BU344" s="37" t="str"/>
      <c r="BV344" s="37" t="str"/>
      <c r="BW344" s="37" t="str"/>
      <c r="BX344" s="37" t="str"/>
      <c r="BY344" s="37" t="str"/>
      <c r="BZ344" s="37" t="str"/>
      <c r="CA344" s="37" t="str"/>
      <c r="CB344" s="37" t="str"/>
      <c r="CC344" s="37" t="str"/>
      <c r="CD344" s="37" t="str"/>
      <c r="CE344" s="37" t="str"/>
      <c r="CF344" s="37" t="str"/>
      <c r="CG344" s="37" t="str"/>
      <c r="CH344" s="37" t="str"/>
      <c r="CI344" s="37" t="str"/>
      <c r="CJ344" s="37" t="str"/>
      <c r="CK344" s="37" t="str"/>
      <c r="CL344" s="37" t="str"/>
      <c r="CM344" s="37" t="str"/>
      <c r="CN344" s="37" t="str"/>
      <c r="CO344" s="37" t="str"/>
      <c r="CP344" s="37" t="str"/>
      <c r="CQ344" s="37" t="str"/>
      <c r="CR344" s="37" t="str"/>
      <c r="CS344" s="37" t="str"/>
      <c r="CT344" s="37" t="str"/>
      <c r="CU344" s="37" t="str"/>
      <c r="CV344" s="37" t="str"/>
      <c r="CW344" s="37" t="str"/>
      <c r="CX344" s="37" t="str"/>
      <c r="CY344" s="37" t="str"/>
      <c r="CZ344" s="37" t="str"/>
      <c r="DA344" s="37" t="str"/>
      <c r="DB344" s="37" t="str"/>
      <c r="DC344" s="37" t="str"/>
      <c r="DD344" s="37" t="str"/>
      <c r="DE344" s="37" t="str"/>
      <c r="DF344" s="37" t="str"/>
      <c r="DG344" s="37" t="str"/>
      <c r="DH344" s="37" t="str"/>
      <c r="DI344" s="37" t="str"/>
      <c r="DJ344" s="37" t="str"/>
      <c r="DK344" s="37" t="str"/>
      <c r="DL344" s="37" t="str"/>
      <c r="DM344" s="37" t="str"/>
      <c r="DN344" s="37" t="str"/>
      <c r="DO344" s="37" t="str"/>
      <c r="DP344" s="37" t="str"/>
      <c r="DQ344" s="37" t="str"/>
      <c r="DR344" s="37" t="str"/>
      <c r="DS344" s="37" t="str"/>
      <c r="DT344" s="37" t="str"/>
      <c r="DU344" s="37" t="str"/>
      <c r="DV344" s="37" t="str"/>
      <c r="DW344" s="37" t="str"/>
      <c r="DX344" s="37" t="str"/>
      <c r="DY344" s="37" t="str"/>
      <c r="DZ344" s="37" t="str"/>
      <c r="EA344" s="37" t="str"/>
      <c r="EB344" s="37" t="str"/>
      <c r="EC344" s="37" t="str"/>
      <c r="ED344" s="37" t="str"/>
      <c r="EE344" s="37" t="str"/>
      <c r="EF344" s="37" t="str"/>
      <c r="EG344" s="37" t="str"/>
      <c r="EH344" s="37" t="str"/>
      <c r="EI344" s="37" t="str"/>
      <c r="EJ344" s="37" t="str"/>
      <c r="EK344" s="37" t="str"/>
      <c r="EL344" s="37" t="str"/>
      <c r="EM344" s="37" t="str"/>
    </row>
    <row r="345">
      <c r="B345" s="37" t="str"/>
      <c r="C345" s="37" t="str"/>
      <c r="D345" s="37" t="str"/>
      <c r="E345" s="37" t="str"/>
      <c r="F345" s="37" t="str"/>
      <c r="G345" s="37" t="str"/>
      <c r="H345" s="37" t="str"/>
      <c r="I345" s="37" t="str"/>
      <c r="J345" s="37" t="str"/>
      <c r="K345" s="37" t="str"/>
      <c r="L345" s="37" t="str"/>
      <c r="M345" s="37" t="str"/>
      <c r="N345" s="37" t="str"/>
      <c r="O345" s="37" t="str"/>
      <c r="P345" s="37" t="str"/>
      <c r="Q345" s="37" t="str"/>
      <c r="R345" s="37" t="str"/>
      <c r="S345" s="37" t="str"/>
      <c r="T345" s="37" t="str"/>
      <c r="U345" s="37" t="str"/>
      <c r="V345" s="37" t="str"/>
      <c r="W345" s="37" t="str"/>
      <c r="X345" s="37" t="str"/>
      <c r="Y345" s="37" t="str"/>
      <c r="Z345" s="37" t="str"/>
      <c r="AA345" s="37" t="str"/>
      <c r="AB345" s="37" t="str"/>
      <c r="AC345" s="37" t="str"/>
      <c r="AD345" s="37" t="str"/>
      <c r="AE345" s="37" t="str"/>
      <c r="AF345" s="37" t="str"/>
      <c r="AG345" s="37" t="str"/>
      <c r="AH345" s="37" t="str"/>
      <c r="AI345" s="37" t="str"/>
      <c r="AJ345" s="37" t="str"/>
      <c r="AK345" s="37" t="str"/>
      <c r="AL345" s="37" t="str"/>
      <c r="AM345" s="37" t="str"/>
      <c r="AN345" s="37" t="str"/>
      <c r="AO345" s="37" t="str"/>
      <c r="AP345" s="37" t="str"/>
      <c r="AQ345" s="37" t="str"/>
      <c r="AR345" s="37" t="str"/>
      <c r="AS345" s="37" t="str"/>
      <c r="AT345" s="37" t="str"/>
      <c r="AU345" s="37" t="str"/>
      <c r="AV345" s="37" t="str"/>
      <c r="AW345" s="37" t="str"/>
      <c r="AX345" s="37" t="str"/>
      <c r="AY345" s="37" t="str"/>
      <c r="AZ345" s="37" t="str"/>
      <c r="BA345" s="37" t="str"/>
      <c r="BB345" s="37" t="str"/>
      <c r="BC345" s="37" t="str"/>
      <c r="BD345" s="37" t="str"/>
      <c r="BE345" s="37" t="str"/>
      <c r="BF345" s="37" t="str"/>
      <c r="BG345" s="37" t="str"/>
      <c r="BH345" s="37" t="str"/>
      <c r="BI345" s="37" t="str"/>
      <c r="BJ345" s="37" t="str"/>
      <c r="BK345" s="37" t="str"/>
      <c r="BL345" s="37" t="str"/>
      <c r="BM345" s="37" t="str"/>
      <c r="BN345" s="37" t="str"/>
      <c r="BO345" s="37" t="str"/>
      <c r="BP345" s="37" t="str"/>
      <c r="BQ345" s="37" t="str"/>
      <c r="BR345" s="37" t="str"/>
      <c r="BS345" s="37" t="str"/>
      <c r="BT345" s="37" t="str"/>
      <c r="BU345" s="37" t="str"/>
      <c r="BV345" s="37" t="str"/>
      <c r="BW345" s="37" t="str"/>
      <c r="BX345" s="37" t="str"/>
      <c r="BY345" s="37" t="str"/>
      <c r="BZ345" s="37" t="str"/>
      <c r="CA345" s="37" t="str"/>
      <c r="CB345" s="37" t="str"/>
      <c r="CC345" s="37" t="str"/>
      <c r="CD345" s="37" t="str"/>
      <c r="CE345" s="37" t="str"/>
      <c r="CF345" s="37" t="str"/>
      <c r="CG345" s="37" t="str"/>
      <c r="CH345" s="37" t="str"/>
      <c r="CI345" s="37" t="str"/>
      <c r="CJ345" s="37" t="str"/>
      <c r="CK345" s="37" t="str"/>
      <c r="CL345" s="37" t="str"/>
      <c r="CM345" s="37" t="str"/>
      <c r="CN345" s="37" t="str"/>
      <c r="CO345" s="37" t="str"/>
      <c r="CP345" s="37" t="str"/>
      <c r="CQ345" s="37" t="str"/>
      <c r="CR345" s="37" t="str"/>
      <c r="CS345" s="37" t="str"/>
      <c r="CT345" s="37" t="str"/>
      <c r="CU345" s="37" t="str"/>
      <c r="CV345" s="37" t="str"/>
      <c r="CW345" s="37" t="str"/>
      <c r="CX345" s="37" t="str"/>
      <c r="CY345" s="37" t="str"/>
      <c r="CZ345" s="37" t="str"/>
      <c r="DA345" s="37" t="str"/>
      <c r="DB345" s="37" t="str"/>
      <c r="DC345" s="37" t="str"/>
      <c r="DD345" s="37" t="str"/>
      <c r="DE345" s="37" t="str"/>
      <c r="DF345" s="37" t="str"/>
      <c r="DG345" s="37" t="str"/>
      <c r="DH345" s="37" t="str"/>
      <c r="DI345" s="37" t="str"/>
      <c r="DJ345" s="37" t="str"/>
      <c r="DK345" s="37" t="str"/>
      <c r="DL345" s="37" t="str"/>
      <c r="DM345" s="37" t="str"/>
      <c r="DN345" s="37" t="str"/>
      <c r="DO345" s="37" t="str"/>
      <c r="DP345" s="37" t="str"/>
      <c r="DQ345" s="37" t="str"/>
      <c r="DR345" s="37" t="str"/>
      <c r="DS345" s="37" t="str"/>
      <c r="DT345" s="37" t="str"/>
      <c r="DU345" s="37" t="str"/>
      <c r="DV345" s="37" t="str"/>
      <c r="DW345" s="37" t="str"/>
      <c r="DX345" s="37" t="str"/>
      <c r="DY345" s="37" t="str"/>
      <c r="DZ345" s="37" t="str"/>
      <c r="EA345" s="37" t="str"/>
      <c r="EB345" s="37" t="str"/>
      <c r="EC345" s="37" t="str"/>
      <c r="ED345" s="37" t="str"/>
      <c r="EE345" s="37" t="str"/>
      <c r="EF345" s="37" t="str"/>
      <c r="EG345" s="37" t="str"/>
      <c r="EH345" s="37" t="str"/>
      <c r="EI345" s="37" t="str"/>
      <c r="EJ345" s="37" t="str"/>
      <c r="EK345" s="37" t="str"/>
      <c r="EL345" s="37" t="str"/>
      <c r="EM345" s="37" t="str"/>
    </row>
    <row r="346">
      <c r="B346" s="37" t="str"/>
      <c r="C346" s="37" t="str"/>
      <c r="D346" s="37" t="str"/>
      <c r="E346" s="37" t="str"/>
      <c r="F346" s="37" t="str"/>
      <c r="G346" s="37" t="str"/>
      <c r="H346" s="37" t="str"/>
      <c r="I346" s="37" t="str"/>
      <c r="J346" s="37" t="str"/>
      <c r="K346" s="37" t="str"/>
      <c r="L346" s="37" t="str"/>
      <c r="M346" s="37" t="str"/>
      <c r="N346" s="37" t="str"/>
      <c r="O346" s="37" t="str"/>
      <c r="P346" s="37" t="str"/>
      <c r="Q346" s="37" t="str"/>
      <c r="R346" s="37" t="str"/>
      <c r="S346" s="37" t="str"/>
      <c r="T346" s="37" t="str"/>
      <c r="U346" s="37" t="str"/>
      <c r="V346" s="37" t="str"/>
      <c r="W346" s="37" t="str"/>
      <c r="X346" s="37" t="str"/>
      <c r="Y346" s="37" t="str"/>
      <c r="Z346" s="37" t="str"/>
      <c r="AA346" s="37" t="str"/>
      <c r="AB346" s="37" t="str"/>
      <c r="AC346" s="37" t="str"/>
      <c r="AD346" s="37" t="str"/>
      <c r="AE346" s="37" t="str"/>
      <c r="AF346" s="37" t="str"/>
      <c r="AG346" s="37" t="str"/>
      <c r="AH346" s="37" t="str"/>
      <c r="AI346" s="37" t="str"/>
      <c r="AJ346" s="37" t="str"/>
      <c r="AK346" s="37" t="str"/>
      <c r="AL346" s="37" t="str"/>
      <c r="AM346" s="37" t="str"/>
      <c r="AN346" s="37" t="str"/>
      <c r="AO346" s="37" t="str"/>
      <c r="AP346" s="37" t="str"/>
      <c r="AQ346" s="37" t="str"/>
      <c r="AR346" s="37" t="str"/>
      <c r="AS346" s="37" t="str"/>
      <c r="AT346" s="37" t="str"/>
      <c r="AU346" s="37" t="str"/>
      <c r="AV346" s="37" t="str"/>
      <c r="AW346" s="37" t="str"/>
      <c r="AX346" s="37" t="str"/>
      <c r="AY346" s="37" t="str"/>
      <c r="AZ346" s="37" t="str"/>
      <c r="BA346" s="37" t="str"/>
      <c r="BB346" s="37" t="str"/>
      <c r="BC346" s="37" t="str"/>
      <c r="BD346" s="37" t="str"/>
      <c r="BE346" s="37" t="str"/>
      <c r="BF346" s="37" t="str"/>
      <c r="BG346" s="37" t="str"/>
      <c r="BH346" s="37" t="str"/>
      <c r="BI346" s="37" t="str"/>
      <c r="BJ346" s="37" t="str"/>
      <c r="BK346" s="37" t="str"/>
      <c r="BL346" s="37" t="str"/>
      <c r="BM346" s="37" t="str"/>
      <c r="BN346" s="37" t="str"/>
      <c r="BO346" s="37" t="str"/>
      <c r="BP346" s="37" t="str"/>
      <c r="BQ346" s="37" t="str"/>
      <c r="BR346" s="37" t="str"/>
      <c r="BS346" s="37" t="str"/>
      <c r="BT346" s="37" t="str"/>
      <c r="BU346" s="37" t="str"/>
      <c r="BV346" s="37" t="str"/>
      <c r="BW346" s="37" t="str"/>
      <c r="BX346" s="37" t="str"/>
      <c r="BY346" s="37" t="str"/>
      <c r="BZ346" s="37" t="str"/>
      <c r="CA346" s="37" t="str"/>
      <c r="CB346" s="37" t="str"/>
      <c r="CC346" s="37" t="str"/>
      <c r="CD346" s="37" t="str"/>
      <c r="CE346" s="37" t="str"/>
      <c r="CF346" s="37" t="str"/>
      <c r="CG346" s="37" t="str"/>
      <c r="CH346" s="37" t="str"/>
      <c r="CI346" s="37" t="str"/>
      <c r="CJ346" s="37" t="str"/>
      <c r="CK346" s="37" t="str"/>
      <c r="CL346" s="37" t="str"/>
      <c r="CM346" s="37" t="str"/>
      <c r="CN346" s="37" t="str"/>
      <c r="CO346" s="37" t="str"/>
      <c r="CP346" s="37" t="str"/>
      <c r="CQ346" s="37" t="str"/>
      <c r="CR346" s="37" t="str"/>
      <c r="CS346" s="37" t="str"/>
      <c r="CT346" s="37" t="str"/>
      <c r="CU346" s="37" t="str"/>
      <c r="CV346" s="37" t="str"/>
      <c r="CW346" s="37" t="str"/>
      <c r="CX346" s="37" t="str"/>
      <c r="CY346" s="37" t="str"/>
      <c r="CZ346" s="37" t="str"/>
      <c r="DA346" s="37" t="str"/>
      <c r="DB346" s="37" t="str"/>
      <c r="DC346" s="37" t="str"/>
      <c r="DD346" s="37" t="str"/>
      <c r="DE346" s="37" t="str"/>
      <c r="DF346" s="37" t="str"/>
      <c r="DG346" s="37" t="str"/>
      <c r="DH346" s="37" t="str"/>
      <c r="DI346" s="37" t="str"/>
      <c r="DJ346" s="37" t="str"/>
      <c r="DK346" s="37" t="str"/>
      <c r="DL346" s="37" t="str"/>
      <c r="DM346" s="37" t="str"/>
      <c r="DN346" s="37" t="str"/>
      <c r="DO346" s="37" t="str"/>
      <c r="DP346" s="37" t="str"/>
      <c r="DQ346" s="37" t="str"/>
      <c r="DR346" s="37" t="str"/>
      <c r="DS346" s="37" t="str"/>
      <c r="DT346" s="37" t="str"/>
      <c r="DU346" s="37" t="str"/>
      <c r="DV346" s="37" t="str"/>
      <c r="DW346" s="37" t="str"/>
      <c r="DX346" s="37" t="str"/>
      <c r="DY346" s="37" t="str"/>
      <c r="DZ346" s="37" t="str"/>
      <c r="EA346" s="37" t="str"/>
      <c r="EB346" s="37" t="str"/>
      <c r="EC346" s="37" t="str"/>
      <c r="ED346" s="37" t="str"/>
      <c r="EE346" s="37" t="str"/>
      <c r="EF346" s="37" t="str"/>
      <c r="EG346" s="37" t="str"/>
      <c r="EH346" s="37" t="str"/>
      <c r="EI346" s="37" t="str"/>
      <c r="EJ346" s="37" t="str"/>
      <c r="EK346" s="37" t="str"/>
      <c r="EL346" s="37" t="str"/>
      <c r="EM346" s="37" t="str"/>
    </row>
    <row r="347">
      <c r="B347" s="37" t="str"/>
      <c r="C347" s="37" t="str"/>
      <c r="D347" s="37" t="str"/>
      <c r="E347" s="37" t="str"/>
      <c r="F347" s="37" t="str"/>
      <c r="G347" s="37" t="str"/>
      <c r="H347" s="37" t="str"/>
      <c r="I347" s="37" t="str"/>
      <c r="J347" s="37" t="str"/>
      <c r="K347" s="37" t="str"/>
      <c r="L347" s="37" t="str"/>
      <c r="M347" s="37" t="str"/>
      <c r="N347" s="37" t="str"/>
      <c r="O347" s="37" t="str"/>
      <c r="P347" s="37" t="str"/>
      <c r="Q347" s="37" t="str"/>
      <c r="R347" s="37" t="str"/>
      <c r="S347" s="37" t="str"/>
      <c r="T347" s="37" t="str"/>
      <c r="U347" s="37" t="str"/>
      <c r="V347" s="37" t="str"/>
      <c r="W347" s="37" t="str"/>
      <c r="X347" s="37" t="str"/>
      <c r="Y347" s="37" t="str"/>
      <c r="Z347" s="37" t="str"/>
      <c r="AA347" s="37" t="str"/>
      <c r="AB347" s="37" t="str"/>
      <c r="AC347" s="37" t="str"/>
      <c r="AD347" s="37" t="str"/>
      <c r="AE347" s="37" t="str"/>
      <c r="AF347" s="37" t="str"/>
      <c r="AG347" s="37" t="str"/>
      <c r="AH347" s="37" t="str"/>
      <c r="AI347" s="37" t="str"/>
      <c r="AJ347" s="37" t="str"/>
      <c r="AK347" s="37" t="str"/>
      <c r="AL347" s="37" t="str"/>
      <c r="AM347" s="37" t="str"/>
      <c r="AN347" s="37" t="str"/>
      <c r="AO347" s="37" t="str"/>
      <c r="AP347" s="37" t="str"/>
      <c r="AQ347" s="37" t="str"/>
      <c r="AR347" s="37" t="str"/>
      <c r="AS347" s="37" t="str"/>
      <c r="AT347" s="37" t="str"/>
      <c r="AU347" s="37" t="str"/>
      <c r="AV347" s="37" t="str"/>
      <c r="AW347" s="37" t="str"/>
      <c r="AX347" s="37" t="str"/>
      <c r="AY347" s="37" t="str"/>
      <c r="AZ347" s="37" t="str"/>
      <c r="BA347" s="37" t="str"/>
      <c r="BB347" s="37" t="str"/>
      <c r="BC347" s="37" t="str"/>
      <c r="BD347" s="37" t="str"/>
      <c r="BE347" s="37" t="str"/>
      <c r="BF347" s="37" t="str"/>
      <c r="BG347" s="37" t="str"/>
      <c r="BH347" s="37" t="str"/>
      <c r="BI347" s="37" t="str"/>
      <c r="BJ347" s="37" t="str"/>
      <c r="BK347" s="37" t="str"/>
      <c r="BL347" s="37" t="str"/>
      <c r="BM347" s="37" t="str"/>
      <c r="BN347" s="37" t="str"/>
      <c r="BO347" s="37" t="str"/>
      <c r="BP347" s="37" t="str"/>
      <c r="BQ347" s="37" t="str"/>
      <c r="BR347" s="37" t="str"/>
      <c r="BS347" s="37" t="str"/>
      <c r="BT347" s="37" t="str"/>
      <c r="BU347" s="37" t="str"/>
      <c r="BV347" s="37" t="str"/>
      <c r="BW347" s="37" t="str"/>
      <c r="BX347" s="37" t="str"/>
      <c r="BY347" s="37" t="str"/>
      <c r="BZ347" s="37" t="str"/>
      <c r="CA347" s="37" t="str"/>
      <c r="CB347" s="37" t="str"/>
      <c r="CC347" s="37" t="str"/>
      <c r="CD347" s="37" t="str"/>
      <c r="CE347" s="37" t="str"/>
      <c r="CF347" s="37" t="str"/>
      <c r="CG347" s="37" t="str"/>
      <c r="CH347" s="37" t="str"/>
      <c r="CI347" s="37" t="str"/>
      <c r="CJ347" s="37" t="str"/>
      <c r="CK347" s="37" t="str"/>
      <c r="CL347" s="37" t="str"/>
      <c r="CM347" s="37" t="str"/>
      <c r="CN347" s="37" t="str"/>
      <c r="CO347" s="37" t="str"/>
      <c r="CP347" s="37" t="str"/>
      <c r="CQ347" s="37" t="str"/>
      <c r="CR347" s="37" t="str"/>
      <c r="CS347" s="37" t="str"/>
      <c r="CT347" s="37" t="str"/>
      <c r="CU347" s="37" t="str"/>
      <c r="CV347" s="37" t="str"/>
      <c r="CW347" s="37" t="str"/>
      <c r="CX347" s="37" t="str"/>
      <c r="CY347" s="37" t="str"/>
      <c r="CZ347" s="37" t="str"/>
      <c r="DA347" s="37" t="str"/>
      <c r="DB347" s="37" t="str"/>
      <c r="DC347" s="37" t="str"/>
      <c r="DD347" s="37" t="str"/>
      <c r="DE347" s="37" t="str"/>
      <c r="DF347" s="37" t="str"/>
      <c r="DG347" s="37" t="str"/>
      <c r="DH347" s="37" t="str"/>
      <c r="DI347" s="37" t="str"/>
      <c r="DJ347" s="37" t="str"/>
      <c r="DK347" s="37" t="str"/>
      <c r="DL347" s="37" t="str"/>
      <c r="DM347" s="37" t="str"/>
      <c r="DN347" s="37" t="str"/>
      <c r="DO347" s="37" t="str"/>
      <c r="DP347" s="37" t="str"/>
      <c r="DQ347" s="37" t="str"/>
      <c r="DR347" s="37" t="str"/>
      <c r="DS347" s="37" t="str"/>
      <c r="DT347" s="37" t="str"/>
      <c r="DU347" s="37" t="str"/>
      <c r="DV347" s="37" t="str"/>
      <c r="DW347" s="37" t="str"/>
      <c r="DX347" s="37" t="str"/>
      <c r="DY347" s="37" t="str"/>
      <c r="DZ347" s="37" t="str"/>
      <c r="EA347" s="37" t="str"/>
      <c r="EB347" s="37" t="str"/>
      <c r="EC347" s="37" t="str"/>
      <c r="ED347" s="37" t="str"/>
      <c r="EE347" s="37" t="str"/>
      <c r="EF347" s="37" t="str"/>
      <c r="EG347" s="37" t="str"/>
      <c r="EH347" s="37" t="str"/>
      <c r="EI347" s="37" t="str"/>
      <c r="EJ347" s="37" t="str"/>
      <c r="EK347" s="37" t="str"/>
      <c r="EL347" s="37" t="str"/>
      <c r="EM347" s="37" t="str"/>
    </row>
    <row r="348">
      <c r="B348" s="37" t="str"/>
      <c r="C348" s="37" t="str"/>
      <c r="D348" s="37" t="str"/>
      <c r="E348" s="37" t="str"/>
      <c r="F348" s="37" t="str"/>
      <c r="G348" s="37" t="str"/>
      <c r="H348" s="37" t="str"/>
      <c r="I348" s="37" t="str"/>
      <c r="J348" s="37" t="str"/>
      <c r="K348" s="37" t="str"/>
      <c r="L348" s="37" t="str"/>
      <c r="M348" s="37" t="str"/>
      <c r="N348" s="37" t="str"/>
      <c r="O348" s="37" t="str"/>
      <c r="P348" s="37" t="str"/>
      <c r="Q348" s="37" t="str"/>
      <c r="R348" s="37" t="str"/>
      <c r="S348" s="37" t="str"/>
      <c r="T348" s="37" t="str"/>
      <c r="U348" s="37" t="str"/>
      <c r="V348" s="37" t="str"/>
      <c r="W348" s="37" t="str"/>
      <c r="X348" s="37" t="str"/>
      <c r="Y348" s="37" t="str"/>
      <c r="Z348" s="37" t="str"/>
      <c r="AA348" s="37" t="str"/>
      <c r="AB348" s="37" t="str"/>
      <c r="AC348" s="37" t="str"/>
      <c r="AD348" s="37" t="str"/>
      <c r="AE348" s="37" t="str"/>
      <c r="AF348" s="37" t="str"/>
      <c r="AG348" s="37" t="str"/>
      <c r="AH348" s="37" t="str"/>
      <c r="AI348" s="37" t="str"/>
      <c r="AJ348" s="37" t="str"/>
      <c r="AK348" s="37" t="str"/>
      <c r="AL348" s="37" t="str"/>
      <c r="AM348" s="37" t="str"/>
      <c r="AN348" s="37" t="str"/>
      <c r="AO348" s="37" t="str"/>
      <c r="AP348" s="37" t="str"/>
      <c r="AQ348" s="37" t="str"/>
      <c r="AR348" s="37" t="str"/>
      <c r="AS348" s="37" t="str"/>
      <c r="AT348" s="37" t="str"/>
      <c r="AU348" s="37" t="str"/>
      <c r="AV348" s="37" t="str"/>
      <c r="AW348" s="37" t="str"/>
      <c r="AX348" s="37" t="str"/>
      <c r="AY348" s="37" t="str"/>
      <c r="AZ348" s="37" t="str"/>
      <c r="BA348" s="37" t="str"/>
      <c r="BB348" s="37" t="str"/>
      <c r="BC348" s="37" t="str"/>
      <c r="BD348" s="37" t="str"/>
      <c r="BE348" s="37" t="str"/>
      <c r="BF348" s="37" t="str"/>
      <c r="BG348" s="37" t="str"/>
      <c r="BH348" s="37" t="str"/>
      <c r="BI348" s="37" t="str"/>
      <c r="BJ348" s="37" t="str"/>
      <c r="BK348" s="37" t="str"/>
      <c r="BL348" s="37" t="str"/>
      <c r="BM348" s="37" t="str"/>
      <c r="BN348" s="37" t="str"/>
      <c r="BO348" s="37" t="str"/>
      <c r="BP348" s="37" t="str"/>
      <c r="BQ348" s="37" t="str"/>
      <c r="BR348" s="37" t="str"/>
      <c r="BS348" s="37" t="str"/>
      <c r="BT348" s="37" t="str"/>
      <c r="BU348" s="37" t="str"/>
      <c r="BV348" s="37" t="str"/>
      <c r="BW348" s="37" t="str"/>
      <c r="BX348" s="37" t="str"/>
      <c r="BY348" s="37" t="str"/>
      <c r="BZ348" s="37" t="str"/>
      <c r="CA348" s="37" t="str"/>
      <c r="CB348" s="37" t="str"/>
      <c r="CC348" s="37" t="str"/>
      <c r="CD348" s="37" t="str"/>
      <c r="CE348" s="37" t="str"/>
      <c r="CF348" s="37" t="str"/>
      <c r="CG348" s="37" t="str"/>
      <c r="CH348" s="37" t="str"/>
      <c r="CI348" s="37" t="str"/>
      <c r="CJ348" s="37" t="str"/>
      <c r="CK348" s="37" t="str"/>
      <c r="CL348" s="37" t="str"/>
      <c r="CM348" s="37" t="str"/>
      <c r="CN348" s="37" t="str"/>
      <c r="CO348" s="37" t="str"/>
      <c r="CP348" s="37" t="str"/>
      <c r="CQ348" s="37" t="str"/>
      <c r="CR348" s="37" t="str"/>
      <c r="CS348" s="37" t="str"/>
      <c r="CT348" s="37" t="str"/>
      <c r="CU348" s="37" t="str"/>
      <c r="CV348" s="37" t="str"/>
      <c r="CW348" s="37" t="str"/>
      <c r="CX348" s="37" t="str"/>
      <c r="CY348" s="37" t="str"/>
      <c r="CZ348" s="37" t="str"/>
      <c r="DA348" s="37" t="str"/>
      <c r="DB348" s="37" t="str"/>
      <c r="DC348" s="37" t="str"/>
      <c r="DD348" s="37" t="str"/>
      <c r="DE348" s="37" t="str"/>
      <c r="DF348" s="37" t="str"/>
      <c r="DG348" s="37" t="str"/>
      <c r="DH348" s="37" t="str"/>
      <c r="DI348" s="37" t="str"/>
      <c r="DJ348" s="37" t="str"/>
      <c r="DK348" s="37" t="str"/>
      <c r="DL348" s="37" t="str"/>
      <c r="DM348" s="37" t="str"/>
      <c r="DN348" s="37" t="str"/>
      <c r="DO348" s="37" t="str"/>
      <c r="DP348" s="37" t="str"/>
      <c r="DQ348" s="37" t="str"/>
      <c r="DR348" s="37" t="str"/>
      <c r="DS348" s="37" t="str"/>
      <c r="DT348" s="37" t="str"/>
      <c r="DU348" s="37" t="str"/>
      <c r="DV348" s="37" t="str"/>
      <c r="DW348" s="37" t="str"/>
      <c r="DX348" s="37" t="str"/>
      <c r="DY348" s="37" t="str"/>
      <c r="DZ348" s="37" t="str"/>
      <c r="EA348" s="37" t="str"/>
      <c r="EB348" s="37" t="str"/>
      <c r="EC348" s="37" t="str"/>
      <c r="ED348" s="37" t="str"/>
      <c r="EE348" s="37" t="str"/>
      <c r="EF348" s="37" t="str"/>
      <c r="EG348" s="37" t="str"/>
      <c r="EH348" s="37" t="str"/>
      <c r="EI348" s="37" t="str"/>
      <c r="EJ348" s="37" t="str"/>
      <c r="EK348" s="37" t="str"/>
      <c r="EL348" s="37" t="str"/>
      <c r="EM348" s="37" t="str"/>
    </row>
    <row r="349">
      <c r="B349" s="37" t="str"/>
      <c r="C349" s="37" t="str"/>
      <c r="D349" s="37" t="str"/>
      <c r="E349" s="37" t="str"/>
      <c r="F349" s="37" t="str"/>
      <c r="G349" s="37" t="str"/>
      <c r="H349" s="37" t="str"/>
      <c r="I349" s="37" t="str"/>
      <c r="J349" s="37" t="str"/>
      <c r="K349" s="37" t="str"/>
      <c r="L349" s="37" t="str"/>
      <c r="M349" s="37" t="str"/>
      <c r="N349" s="37" t="str"/>
      <c r="O349" s="37" t="str"/>
      <c r="P349" s="37" t="str"/>
      <c r="Q349" s="37" t="str"/>
      <c r="R349" s="37" t="str"/>
      <c r="S349" s="37" t="str"/>
      <c r="T349" s="37" t="str"/>
      <c r="U349" s="37" t="str"/>
      <c r="V349" s="37" t="str"/>
      <c r="W349" s="37" t="str"/>
      <c r="X349" s="37" t="str"/>
      <c r="Y349" s="37" t="str"/>
      <c r="Z349" s="37" t="str"/>
      <c r="AA349" s="37" t="str"/>
      <c r="AB349" s="37" t="str"/>
      <c r="AC349" s="37" t="str"/>
      <c r="AD349" s="37" t="str"/>
      <c r="AE349" s="37" t="str"/>
      <c r="AF349" s="37" t="str"/>
      <c r="AG349" s="37" t="str"/>
      <c r="AH349" s="37" t="str"/>
      <c r="AI349" s="37" t="str"/>
      <c r="AJ349" s="37" t="str"/>
      <c r="AK349" s="37" t="str"/>
      <c r="AL349" s="37" t="str"/>
      <c r="AM349" s="37" t="str"/>
      <c r="AN349" s="37" t="str"/>
      <c r="AO349" s="37" t="str"/>
      <c r="AP349" s="37" t="str"/>
      <c r="AQ349" s="37" t="str"/>
      <c r="AR349" s="37" t="str"/>
      <c r="AS349" s="37" t="str"/>
      <c r="AT349" s="37" t="str"/>
      <c r="AU349" s="37" t="str"/>
      <c r="AV349" s="37" t="str"/>
      <c r="AW349" s="37" t="str"/>
      <c r="AX349" s="37" t="str"/>
      <c r="AY349" s="37" t="str"/>
      <c r="AZ349" s="37" t="str"/>
      <c r="BA349" s="37" t="str"/>
      <c r="BB349" s="37" t="str"/>
      <c r="BC349" s="37" t="str"/>
      <c r="BD349" s="37" t="str"/>
      <c r="BE349" s="37" t="str"/>
      <c r="BF349" s="37" t="str"/>
      <c r="BG349" s="37" t="str"/>
      <c r="BH349" s="37" t="str"/>
      <c r="BI349" s="37" t="str"/>
      <c r="BJ349" s="37" t="str"/>
      <c r="BK349" s="37" t="str"/>
      <c r="BL349" s="37" t="str"/>
      <c r="BM349" s="37" t="str"/>
      <c r="BN349" s="37" t="str"/>
      <c r="BO349" s="37" t="str"/>
      <c r="BP349" s="37" t="str"/>
      <c r="BQ349" s="37" t="str"/>
      <c r="BR349" s="37" t="str"/>
      <c r="BS349" s="37" t="str"/>
      <c r="BT349" s="37" t="str"/>
      <c r="BU349" s="37" t="str"/>
      <c r="BV349" s="37" t="str"/>
      <c r="BW349" s="37" t="str"/>
      <c r="BX349" s="37" t="str"/>
      <c r="BY349" s="37" t="str"/>
      <c r="BZ349" s="37" t="str"/>
      <c r="CA349" s="37" t="str"/>
      <c r="CB349" s="37" t="str"/>
      <c r="CC349" s="37" t="str"/>
      <c r="CD349" s="37" t="str"/>
      <c r="CE349" s="37" t="str"/>
      <c r="CF349" s="37" t="str"/>
      <c r="CG349" s="37" t="str"/>
      <c r="CH349" s="37" t="str"/>
      <c r="CI349" s="37" t="str"/>
      <c r="CJ349" s="37" t="str"/>
      <c r="CK349" s="37" t="str"/>
      <c r="CL349" s="37" t="str"/>
      <c r="CM349" s="37" t="str"/>
      <c r="CN349" s="37" t="str"/>
      <c r="CO349" s="37" t="str"/>
      <c r="CP349" s="37" t="str"/>
      <c r="CQ349" s="37" t="str"/>
      <c r="CR349" s="37" t="str"/>
      <c r="CS349" s="37" t="str"/>
      <c r="CT349" s="37" t="str"/>
      <c r="CU349" s="37" t="str"/>
      <c r="CV349" s="37" t="str"/>
      <c r="CW349" s="37" t="str"/>
      <c r="CX349" s="37" t="str"/>
      <c r="CY349" s="37" t="str"/>
      <c r="CZ349" s="37" t="str"/>
      <c r="DA349" s="37" t="str"/>
      <c r="DB349" s="37" t="str"/>
      <c r="DC349" s="37" t="str"/>
      <c r="DD349" s="37" t="str"/>
      <c r="DE349" s="37" t="str"/>
      <c r="DF349" s="37" t="str"/>
      <c r="DG349" s="37" t="str"/>
      <c r="DH349" s="37" t="str"/>
      <c r="DI349" s="37" t="str"/>
      <c r="DJ349" s="37" t="str"/>
      <c r="DK349" s="37" t="str"/>
      <c r="DL349" s="37" t="str"/>
      <c r="DM349" s="37" t="str"/>
      <c r="DN349" s="37" t="str"/>
      <c r="DO349" s="37" t="str"/>
      <c r="DP349" s="37" t="str"/>
      <c r="DQ349" s="37" t="str"/>
      <c r="DR349" s="37" t="str"/>
      <c r="DS349" s="37" t="str"/>
      <c r="DT349" s="37" t="str"/>
      <c r="DU349" s="37" t="str"/>
      <c r="DV349" s="37" t="str"/>
      <c r="DW349" s="37" t="str"/>
      <c r="DX349" s="37" t="str"/>
      <c r="DY349" s="37" t="str"/>
      <c r="DZ349" s="37" t="str"/>
      <c r="EA349" s="37" t="str"/>
      <c r="EB349" s="37" t="str"/>
      <c r="EC349" s="37" t="str"/>
      <c r="ED349" s="37" t="str"/>
      <c r="EE349" s="37" t="str"/>
      <c r="EF349" s="37" t="str"/>
      <c r="EG349" s="37" t="str"/>
      <c r="EH349" s="37" t="str"/>
      <c r="EI349" s="37" t="str"/>
      <c r="EJ349" s="37" t="str"/>
      <c r="EK349" s="37" t="str"/>
      <c r="EL349" s="37" t="str"/>
      <c r="EM349" s="37" t="str"/>
    </row>
    <row r="350">
      <c r="B350" s="37" t="str"/>
      <c r="C350" s="37" t="str"/>
      <c r="D350" s="37" t="str"/>
      <c r="E350" s="37" t="str"/>
      <c r="F350" s="37" t="str"/>
      <c r="G350" s="37" t="str"/>
      <c r="H350" s="37" t="str"/>
      <c r="I350" s="37" t="str"/>
      <c r="J350" s="37" t="str"/>
      <c r="K350" s="37" t="str"/>
      <c r="L350" s="37" t="str"/>
      <c r="M350" s="37" t="str"/>
      <c r="N350" s="37" t="str"/>
      <c r="O350" s="37" t="str"/>
      <c r="P350" s="37" t="str"/>
      <c r="Q350" s="37" t="str"/>
      <c r="R350" s="37" t="str"/>
      <c r="S350" s="37" t="str"/>
      <c r="T350" s="37" t="str"/>
      <c r="U350" s="37" t="str"/>
      <c r="V350" s="37" t="str"/>
      <c r="W350" s="37" t="str"/>
      <c r="X350" s="37" t="str"/>
      <c r="Y350" s="37" t="str"/>
      <c r="Z350" s="37" t="str"/>
      <c r="AA350" s="37" t="str"/>
      <c r="AB350" s="37" t="str"/>
      <c r="AC350" s="37" t="str"/>
      <c r="AD350" s="37" t="str"/>
      <c r="AE350" s="37" t="str"/>
      <c r="AF350" s="37" t="str"/>
      <c r="AG350" s="37" t="str"/>
      <c r="AH350" s="37" t="str"/>
      <c r="AI350" s="37" t="str"/>
      <c r="AJ350" s="37" t="str"/>
      <c r="AK350" s="37" t="str"/>
      <c r="AL350" s="37" t="str"/>
      <c r="AM350" s="37" t="str"/>
      <c r="AN350" s="37" t="str"/>
      <c r="AO350" s="37" t="str"/>
      <c r="AP350" s="37" t="str"/>
      <c r="AQ350" s="37" t="str"/>
      <c r="AR350" s="37" t="str"/>
      <c r="AS350" s="37" t="str"/>
      <c r="AT350" s="37" t="str"/>
      <c r="AU350" s="37" t="str"/>
      <c r="AV350" s="37" t="str"/>
      <c r="AW350" s="37" t="str"/>
      <c r="AX350" s="37" t="str"/>
      <c r="AY350" s="37" t="str"/>
      <c r="AZ350" s="37" t="str"/>
      <c r="BA350" s="37" t="str"/>
      <c r="BB350" s="37" t="str"/>
      <c r="BC350" s="37" t="str"/>
      <c r="BD350" s="37" t="str"/>
      <c r="BE350" s="37" t="str"/>
      <c r="BF350" s="37" t="str"/>
      <c r="BG350" s="37" t="str"/>
      <c r="BH350" s="37" t="str"/>
      <c r="BI350" s="37" t="str"/>
      <c r="BJ350" s="37" t="str"/>
      <c r="BK350" s="37" t="str"/>
      <c r="BL350" s="37" t="str"/>
      <c r="BM350" s="37" t="str"/>
      <c r="BN350" s="37" t="str"/>
      <c r="BO350" s="37" t="str"/>
      <c r="BP350" s="37" t="str"/>
      <c r="BQ350" s="37" t="str"/>
      <c r="BR350" s="37" t="str"/>
      <c r="BS350" s="37" t="str"/>
      <c r="BT350" s="37" t="str"/>
      <c r="BU350" s="37" t="str"/>
      <c r="BV350" s="37" t="str"/>
      <c r="BW350" s="37" t="str"/>
      <c r="BX350" s="37" t="str"/>
      <c r="BY350" s="37" t="str"/>
      <c r="BZ350" s="37" t="str"/>
      <c r="CA350" s="37" t="str"/>
      <c r="CB350" s="37" t="str"/>
      <c r="CC350" s="37" t="str"/>
      <c r="CD350" s="37" t="str"/>
      <c r="CE350" s="37" t="str"/>
      <c r="CF350" s="37" t="str"/>
      <c r="CG350" s="37" t="str"/>
      <c r="CH350" s="37" t="str"/>
      <c r="CI350" s="37" t="str"/>
      <c r="CJ350" s="37" t="str"/>
      <c r="CK350" s="37" t="str"/>
      <c r="CL350" s="37" t="str"/>
      <c r="CM350" s="37" t="str"/>
      <c r="CN350" s="37" t="str"/>
      <c r="CO350" s="37" t="str"/>
      <c r="CP350" s="37" t="str"/>
      <c r="CQ350" s="37" t="str"/>
      <c r="CR350" s="37" t="str"/>
      <c r="CS350" s="37" t="str"/>
      <c r="CT350" s="37" t="str"/>
      <c r="CU350" s="37" t="str"/>
      <c r="CV350" s="37" t="str"/>
      <c r="CW350" s="37" t="str"/>
      <c r="CX350" s="37" t="str"/>
      <c r="CY350" s="37" t="str"/>
      <c r="CZ350" s="37" t="str"/>
      <c r="DA350" s="37" t="str"/>
      <c r="DB350" s="37" t="str"/>
      <c r="DC350" s="37" t="str"/>
      <c r="DD350" s="37" t="str"/>
      <c r="DE350" s="37" t="str"/>
      <c r="DF350" s="37" t="str"/>
      <c r="DG350" s="37" t="str"/>
      <c r="DH350" s="37" t="str"/>
      <c r="DI350" s="37" t="str"/>
      <c r="DJ350" s="37" t="str"/>
      <c r="DK350" s="37" t="str"/>
      <c r="DL350" s="37" t="str"/>
      <c r="DM350" s="37" t="str"/>
      <c r="DN350" s="37" t="str"/>
      <c r="DO350" s="37" t="str"/>
      <c r="DP350" s="37" t="str"/>
      <c r="DQ350" s="37" t="str"/>
      <c r="DR350" s="37" t="str"/>
      <c r="DS350" s="37" t="str"/>
      <c r="DT350" s="37" t="str"/>
      <c r="DU350" s="37" t="str"/>
      <c r="DV350" s="37" t="str"/>
      <c r="DW350" s="37" t="str"/>
      <c r="DX350" s="37" t="str"/>
      <c r="DY350" s="37" t="str"/>
      <c r="DZ350" s="37" t="str"/>
      <c r="EA350" s="37" t="str"/>
      <c r="EB350" s="37" t="str"/>
      <c r="EC350" s="37" t="str"/>
      <c r="ED350" s="37" t="str"/>
      <c r="EE350" s="37" t="str"/>
      <c r="EF350" s="37" t="str"/>
      <c r="EG350" s="37" t="str"/>
      <c r="EH350" s="37" t="str"/>
      <c r="EI350" s="37" t="str"/>
      <c r="EJ350" s="37" t="str"/>
      <c r="EK350" s="37" t="str"/>
      <c r="EL350" s="37" t="str"/>
      <c r="EM350" s="37" t="str"/>
    </row>
    <row r="351">
      <c r="B351" s="37" t="str"/>
      <c r="C351" s="37" t="str"/>
      <c r="D351" s="37" t="str"/>
      <c r="E351" s="37" t="str"/>
      <c r="F351" s="37" t="str"/>
      <c r="G351" s="37" t="str"/>
      <c r="H351" s="37" t="str"/>
      <c r="I351" s="37" t="str"/>
      <c r="J351" s="37" t="str"/>
      <c r="K351" s="37" t="str"/>
      <c r="L351" s="37" t="str"/>
      <c r="M351" s="37" t="str"/>
      <c r="N351" s="37" t="str"/>
      <c r="O351" s="37" t="str"/>
      <c r="P351" s="37" t="str"/>
      <c r="Q351" s="37" t="str"/>
      <c r="R351" s="37" t="str"/>
      <c r="S351" s="37" t="str"/>
      <c r="T351" s="37" t="str"/>
      <c r="U351" s="37" t="str"/>
      <c r="V351" s="37" t="str"/>
      <c r="W351" s="37" t="str"/>
      <c r="X351" s="37" t="str"/>
      <c r="Y351" s="37" t="str"/>
      <c r="Z351" s="37" t="str"/>
      <c r="AA351" s="37" t="str"/>
      <c r="AB351" s="37" t="str"/>
      <c r="AC351" s="37" t="str"/>
      <c r="AD351" s="37" t="str"/>
      <c r="AE351" s="37" t="str"/>
      <c r="AF351" s="37" t="str"/>
      <c r="AG351" s="37" t="str"/>
      <c r="AH351" s="37" t="str"/>
      <c r="AI351" s="37" t="str"/>
      <c r="AJ351" s="37" t="str"/>
      <c r="AK351" s="37" t="str"/>
      <c r="AL351" s="37" t="str"/>
      <c r="AM351" s="37" t="str"/>
      <c r="AN351" s="37" t="str"/>
      <c r="AO351" s="37" t="str"/>
      <c r="AP351" s="37" t="str"/>
      <c r="AQ351" s="37" t="str"/>
      <c r="AR351" s="37" t="str"/>
      <c r="AS351" s="37" t="str"/>
      <c r="AT351" s="37" t="str"/>
      <c r="AU351" s="37" t="str"/>
      <c r="AV351" s="37" t="str"/>
      <c r="AW351" s="37" t="str"/>
      <c r="AX351" s="37" t="str"/>
      <c r="AY351" s="37" t="str"/>
      <c r="AZ351" s="37" t="str"/>
      <c r="BA351" s="37" t="str"/>
      <c r="BB351" s="37" t="str"/>
      <c r="BC351" s="37" t="str"/>
      <c r="BD351" s="37" t="str"/>
      <c r="BE351" s="37" t="str"/>
      <c r="BF351" s="37" t="str"/>
      <c r="BG351" s="37" t="str"/>
      <c r="BH351" s="37" t="str"/>
      <c r="BI351" s="37" t="str"/>
      <c r="BJ351" s="37" t="str"/>
      <c r="BK351" s="37" t="str"/>
      <c r="BL351" s="37" t="str"/>
      <c r="BM351" s="37" t="str"/>
      <c r="BN351" s="37" t="str"/>
      <c r="BO351" s="37" t="str"/>
      <c r="BP351" s="37" t="str"/>
      <c r="BQ351" s="37" t="str"/>
      <c r="BR351" s="37" t="str"/>
      <c r="BS351" s="37" t="str"/>
      <c r="BT351" s="37" t="str"/>
      <c r="BU351" s="37" t="str"/>
      <c r="BV351" s="37" t="str"/>
      <c r="BW351" s="37" t="str"/>
      <c r="BX351" s="37" t="str"/>
      <c r="BY351" s="37" t="str"/>
      <c r="BZ351" s="37" t="str"/>
      <c r="CA351" s="37" t="str"/>
      <c r="CB351" s="37" t="str"/>
      <c r="CC351" s="37" t="str"/>
      <c r="CD351" s="37" t="str"/>
      <c r="CE351" s="37" t="str"/>
      <c r="CF351" s="37" t="str"/>
      <c r="CG351" s="37" t="str"/>
      <c r="CH351" s="37" t="str"/>
      <c r="CI351" s="37" t="str"/>
      <c r="CJ351" s="37" t="str"/>
      <c r="CK351" s="37" t="str"/>
      <c r="CL351" s="37" t="str"/>
      <c r="CM351" s="37" t="str"/>
      <c r="CN351" s="37" t="str"/>
      <c r="CO351" s="37" t="str"/>
      <c r="CP351" s="37" t="str"/>
      <c r="CQ351" s="37" t="str"/>
      <c r="CR351" s="37" t="str"/>
      <c r="CS351" s="37" t="str"/>
      <c r="CT351" s="37" t="str"/>
      <c r="CU351" s="37" t="str"/>
      <c r="CV351" s="37" t="str"/>
      <c r="CW351" s="37" t="str"/>
      <c r="CX351" s="37" t="str"/>
      <c r="CY351" s="37" t="str"/>
      <c r="CZ351" s="37" t="str"/>
      <c r="DA351" s="37" t="str"/>
      <c r="DB351" s="37" t="str"/>
      <c r="DC351" s="37" t="str"/>
      <c r="DD351" s="37" t="str"/>
      <c r="DE351" s="37" t="str"/>
      <c r="DF351" s="37" t="str"/>
      <c r="DG351" s="37" t="str"/>
      <c r="DH351" s="37" t="str"/>
      <c r="DI351" s="37" t="str"/>
      <c r="DJ351" s="37" t="str"/>
      <c r="DK351" s="37" t="str"/>
      <c r="DL351" s="37" t="str"/>
      <c r="DM351" s="37" t="str"/>
      <c r="DN351" s="37" t="str"/>
      <c r="DO351" s="37" t="str"/>
      <c r="DP351" s="37" t="str"/>
      <c r="DQ351" s="37" t="str"/>
      <c r="DR351" s="37" t="str"/>
      <c r="DS351" s="37" t="str"/>
      <c r="DT351" s="37" t="str"/>
      <c r="DU351" s="37" t="str"/>
      <c r="DV351" s="37" t="str"/>
      <c r="DW351" s="37" t="str"/>
      <c r="DX351" s="37" t="str"/>
      <c r="DY351" s="37" t="str"/>
      <c r="DZ351" s="37" t="str"/>
      <c r="EA351" s="37" t="str"/>
      <c r="EB351" s="37" t="str"/>
      <c r="EC351" s="37" t="str"/>
      <c r="ED351" s="37" t="str"/>
      <c r="EE351" s="37" t="str"/>
      <c r="EF351" s="37" t="str"/>
      <c r="EG351" s="37" t="str"/>
      <c r="EH351" s="37" t="str"/>
      <c r="EI351" s="37" t="str"/>
      <c r="EJ351" s="37" t="str"/>
      <c r="EK351" s="37" t="str"/>
      <c r="EL351" s="37" t="str"/>
      <c r="EM351" s="37" t="str"/>
    </row>
    <row r="352">
      <c r="B352" s="37" t="str"/>
      <c r="C352" s="37" t="str"/>
      <c r="D352" s="37" t="str"/>
      <c r="E352" s="37" t="str"/>
      <c r="F352" s="37" t="str"/>
      <c r="G352" s="37" t="str"/>
      <c r="H352" s="37" t="str"/>
      <c r="I352" s="37" t="str"/>
      <c r="J352" s="37" t="str"/>
      <c r="K352" s="37" t="str"/>
      <c r="L352" s="37" t="str"/>
      <c r="M352" s="37" t="str"/>
      <c r="N352" s="37" t="str"/>
      <c r="O352" s="37" t="str"/>
      <c r="P352" s="37" t="str"/>
      <c r="Q352" s="37" t="str"/>
      <c r="R352" s="37" t="str"/>
      <c r="S352" s="37" t="str"/>
      <c r="T352" s="37" t="str"/>
      <c r="U352" s="37" t="str"/>
      <c r="V352" s="37" t="str"/>
      <c r="W352" s="37" t="str"/>
      <c r="X352" s="37" t="str"/>
      <c r="Y352" s="37" t="str"/>
      <c r="Z352" s="37" t="str"/>
      <c r="AA352" s="37" t="str"/>
      <c r="AB352" s="37" t="str"/>
      <c r="AC352" s="37" t="str"/>
      <c r="AD352" s="37" t="str"/>
      <c r="AE352" s="37" t="str"/>
      <c r="AF352" s="37" t="str"/>
      <c r="AG352" s="37" t="str"/>
      <c r="AH352" s="37" t="str"/>
      <c r="AI352" s="37" t="str"/>
      <c r="AJ352" s="37" t="str"/>
      <c r="AK352" s="37" t="str"/>
      <c r="AL352" s="37" t="str"/>
      <c r="AM352" s="37" t="str"/>
      <c r="AN352" s="37" t="str"/>
      <c r="AO352" s="37" t="str"/>
      <c r="AP352" s="37" t="str"/>
      <c r="AQ352" s="37" t="str"/>
      <c r="AR352" s="37" t="str"/>
      <c r="AS352" s="37" t="str"/>
      <c r="AT352" s="37" t="str"/>
      <c r="AU352" s="37" t="str"/>
      <c r="AV352" s="37" t="str"/>
      <c r="AW352" s="37" t="str"/>
      <c r="AX352" s="37" t="str"/>
      <c r="AY352" s="37" t="str"/>
      <c r="AZ352" s="37" t="str"/>
      <c r="BA352" s="37" t="str"/>
      <c r="BB352" s="37" t="str"/>
      <c r="BC352" s="37" t="str"/>
      <c r="BD352" s="37" t="str"/>
      <c r="BE352" s="37" t="str"/>
      <c r="BF352" s="37" t="str"/>
      <c r="BG352" s="37" t="str"/>
      <c r="BH352" s="37" t="str"/>
      <c r="BI352" s="37" t="str"/>
      <c r="BJ352" s="37" t="str"/>
      <c r="BK352" s="37" t="str"/>
      <c r="BL352" s="37" t="str"/>
      <c r="BM352" s="37" t="str"/>
      <c r="BN352" s="37" t="str"/>
      <c r="BO352" s="37" t="str"/>
      <c r="BP352" s="37" t="str"/>
      <c r="BQ352" s="37" t="str"/>
      <c r="BR352" s="37" t="str"/>
      <c r="BS352" s="37" t="str"/>
      <c r="BT352" s="37" t="str"/>
      <c r="BU352" s="37" t="str"/>
      <c r="BV352" s="37" t="str"/>
      <c r="BW352" s="37" t="str"/>
      <c r="BX352" s="37" t="str"/>
      <c r="BY352" s="37" t="str"/>
      <c r="BZ352" s="37" t="str"/>
      <c r="CA352" s="37" t="str"/>
      <c r="CB352" s="37" t="str"/>
      <c r="CC352" s="37" t="str"/>
      <c r="CD352" s="37" t="str"/>
      <c r="CE352" s="37" t="str"/>
      <c r="CF352" s="37" t="str"/>
      <c r="CG352" s="37" t="str"/>
      <c r="CH352" s="37" t="str"/>
      <c r="CI352" s="37" t="str"/>
      <c r="CJ352" s="37" t="str"/>
      <c r="CK352" s="37" t="str"/>
      <c r="CL352" s="37" t="str"/>
      <c r="CM352" s="37" t="str"/>
      <c r="CN352" s="37" t="str"/>
      <c r="CO352" s="37" t="str"/>
      <c r="CP352" s="37" t="str"/>
      <c r="CQ352" s="37" t="str"/>
      <c r="CR352" s="37" t="str"/>
      <c r="CS352" s="37" t="str"/>
      <c r="CT352" s="37" t="str"/>
      <c r="CU352" s="37" t="str"/>
      <c r="CV352" s="37" t="str"/>
      <c r="CW352" s="37" t="str"/>
      <c r="CX352" s="37" t="str"/>
      <c r="CY352" s="37" t="str"/>
      <c r="CZ352" s="37" t="str"/>
      <c r="DA352" s="37" t="str"/>
      <c r="DB352" s="37" t="str"/>
      <c r="DC352" s="37" t="str"/>
      <c r="DD352" s="37" t="str"/>
      <c r="DE352" s="37" t="str"/>
      <c r="DF352" s="37" t="str"/>
      <c r="DG352" s="37" t="str"/>
      <c r="DH352" s="37" t="str"/>
      <c r="DI352" s="37" t="str"/>
      <c r="DJ352" s="37" t="str"/>
      <c r="DK352" s="37" t="str"/>
      <c r="DL352" s="37" t="str"/>
      <c r="DM352" s="37" t="str"/>
      <c r="DN352" s="37" t="str"/>
      <c r="DO352" s="37" t="str"/>
      <c r="DP352" s="37" t="str"/>
      <c r="DQ352" s="37" t="str"/>
      <c r="DR352" s="37" t="str"/>
      <c r="DS352" s="37" t="str"/>
      <c r="DT352" s="37" t="str"/>
      <c r="DU352" s="37" t="str"/>
      <c r="DV352" s="37" t="str"/>
      <c r="DW352" s="37" t="str"/>
      <c r="DX352" s="37" t="str"/>
      <c r="DY352" s="37" t="str"/>
      <c r="DZ352" s="37" t="str"/>
      <c r="EA352" s="37" t="str"/>
      <c r="EB352" s="37" t="str"/>
      <c r="EC352" s="37" t="str"/>
      <c r="ED352" s="37" t="str"/>
      <c r="EE352" s="37" t="str"/>
      <c r="EF352" s="37" t="str"/>
      <c r="EG352" s="37" t="str"/>
      <c r="EH352" s="37" t="str"/>
      <c r="EI352" s="37" t="str"/>
      <c r="EJ352" s="37" t="str"/>
      <c r="EK352" s="37" t="str"/>
      <c r="EL352" s="37" t="str"/>
      <c r="EM352" s="37" t="str"/>
    </row>
    <row r="353">
      <c r="B353" s="37" t="str"/>
      <c r="C353" s="37" t="str"/>
      <c r="D353" s="37" t="str"/>
      <c r="E353" s="37" t="str"/>
      <c r="F353" s="37" t="str"/>
      <c r="G353" s="37" t="str"/>
      <c r="H353" s="37" t="str"/>
      <c r="I353" s="37" t="str"/>
      <c r="J353" s="37" t="str"/>
      <c r="K353" s="37" t="str"/>
      <c r="L353" s="37" t="str"/>
      <c r="M353" s="37" t="str"/>
      <c r="N353" s="37" t="str"/>
      <c r="O353" s="37" t="str"/>
      <c r="P353" s="37" t="str"/>
      <c r="Q353" s="37" t="str"/>
      <c r="R353" s="37" t="str"/>
      <c r="S353" s="37" t="str"/>
      <c r="T353" s="37" t="str"/>
      <c r="U353" s="37" t="str"/>
      <c r="V353" s="37" t="str"/>
      <c r="W353" s="37" t="str"/>
      <c r="X353" s="37" t="str"/>
      <c r="Y353" s="37" t="str"/>
      <c r="Z353" s="37" t="str"/>
      <c r="AA353" s="37" t="str"/>
      <c r="AB353" s="37" t="str"/>
      <c r="AC353" s="37" t="str"/>
      <c r="AD353" s="37" t="str"/>
      <c r="AE353" s="37" t="str"/>
      <c r="AF353" s="37" t="str"/>
      <c r="AG353" s="37" t="str"/>
      <c r="AH353" s="37" t="str"/>
      <c r="AI353" s="37" t="str"/>
      <c r="AJ353" s="37" t="str"/>
      <c r="AK353" s="37" t="str"/>
      <c r="AL353" s="37" t="str"/>
      <c r="AM353" s="37" t="str"/>
      <c r="AN353" s="37" t="str"/>
      <c r="AO353" s="37" t="str"/>
      <c r="AP353" s="37" t="str"/>
      <c r="AQ353" s="37" t="str"/>
      <c r="AR353" s="37" t="str"/>
      <c r="AS353" s="37" t="str"/>
      <c r="AT353" s="37" t="str"/>
      <c r="AU353" s="37" t="str"/>
      <c r="AV353" s="37" t="str"/>
      <c r="AW353" s="37" t="str"/>
      <c r="AX353" s="37" t="str"/>
      <c r="AY353" s="37" t="str"/>
      <c r="AZ353" s="37" t="str"/>
      <c r="BA353" s="37" t="str"/>
      <c r="BB353" s="37" t="str"/>
      <c r="BC353" s="37" t="str"/>
      <c r="BD353" s="37" t="str"/>
      <c r="BE353" s="37" t="str"/>
      <c r="BF353" s="37" t="str"/>
      <c r="BG353" s="37" t="str"/>
      <c r="BH353" s="37" t="str"/>
      <c r="BI353" s="37" t="str"/>
      <c r="BJ353" s="37" t="str"/>
      <c r="BK353" s="37" t="str"/>
      <c r="BL353" s="37" t="str"/>
      <c r="BM353" s="37" t="str"/>
      <c r="BN353" s="37" t="str"/>
      <c r="BO353" s="37" t="str"/>
      <c r="BP353" s="37" t="str"/>
      <c r="BQ353" s="37" t="str"/>
      <c r="BR353" s="37" t="str"/>
      <c r="BS353" s="37" t="str"/>
      <c r="BT353" s="37" t="str"/>
      <c r="BU353" s="37" t="str"/>
      <c r="BV353" s="37" t="str"/>
      <c r="BW353" s="37" t="str"/>
      <c r="BX353" s="37" t="str"/>
      <c r="BY353" s="37" t="str"/>
      <c r="BZ353" s="37" t="str"/>
      <c r="CA353" s="37" t="str"/>
      <c r="CB353" s="37" t="str"/>
      <c r="CC353" s="37" t="str"/>
      <c r="CD353" s="37" t="str"/>
      <c r="CE353" s="37" t="str"/>
      <c r="CF353" s="37" t="str"/>
      <c r="CG353" s="37" t="str"/>
      <c r="CH353" s="37" t="str"/>
      <c r="CI353" s="37" t="str"/>
      <c r="CJ353" s="37" t="str"/>
      <c r="CK353" s="37" t="str"/>
      <c r="CL353" s="37" t="str"/>
      <c r="CM353" s="37" t="str"/>
      <c r="CN353" s="37" t="str"/>
      <c r="CO353" s="37" t="str"/>
      <c r="CP353" s="37" t="str"/>
      <c r="CQ353" s="37" t="str"/>
      <c r="CR353" s="37" t="str"/>
      <c r="CS353" s="37" t="str"/>
      <c r="CT353" s="37" t="str"/>
      <c r="CU353" s="37" t="str"/>
      <c r="CV353" s="37" t="str"/>
      <c r="CW353" s="37" t="str"/>
      <c r="CX353" s="37" t="str"/>
      <c r="CY353" s="37" t="str"/>
      <c r="CZ353" s="37" t="str"/>
      <c r="DA353" s="37" t="str"/>
      <c r="DB353" s="37" t="str"/>
      <c r="DC353" s="37" t="str"/>
      <c r="DD353" s="37" t="str"/>
      <c r="DE353" s="37" t="str"/>
      <c r="DF353" s="37" t="str"/>
      <c r="DG353" s="37" t="str"/>
      <c r="DH353" s="37" t="str"/>
      <c r="DI353" s="37" t="str"/>
      <c r="DJ353" s="37" t="str"/>
      <c r="DK353" s="37" t="str"/>
      <c r="DL353" s="37" t="str"/>
      <c r="DM353" s="37" t="str"/>
      <c r="DN353" s="37" t="str"/>
      <c r="DO353" s="37" t="str"/>
      <c r="DP353" s="37" t="str"/>
      <c r="DQ353" s="37" t="str"/>
      <c r="DR353" s="37" t="str"/>
      <c r="DS353" s="37" t="str"/>
      <c r="DT353" s="37" t="str"/>
      <c r="DU353" s="37" t="str"/>
      <c r="DV353" s="37" t="str"/>
      <c r="DW353" s="37" t="str"/>
      <c r="DX353" s="37" t="str"/>
      <c r="DY353" s="37" t="str"/>
      <c r="DZ353" s="37" t="str"/>
      <c r="EA353" s="37" t="str"/>
      <c r="EB353" s="37" t="str"/>
      <c r="EC353" s="37" t="str"/>
      <c r="ED353" s="37" t="str"/>
      <c r="EE353" s="37" t="str"/>
      <c r="EF353" s="37" t="str"/>
      <c r="EG353" s="37" t="str"/>
      <c r="EH353" s="37" t="str"/>
      <c r="EI353" s="37" t="str"/>
      <c r="EJ353" s="37" t="str"/>
      <c r="EK353" s="37" t="str"/>
      <c r="EL353" s="37" t="str"/>
      <c r="EM353" s="37" t="str"/>
    </row>
    <row r="354">
      <c r="B354" s="37" t="str"/>
      <c r="C354" s="37" t="str"/>
      <c r="D354" s="37" t="str"/>
      <c r="E354" s="37" t="str"/>
      <c r="F354" s="37" t="str"/>
      <c r="G354" s="37" t="str"/>
      <c r="H354" s="37" t="str"/>
      <c r="I354" s="37" t="str"/>
      <c r="J354" s="37" t="str"/>
      <c r="K354" s="37" t="str"/>
      <c r="L354" s="37" t="str"/>
      <c r="M354" s="37" t="str"/>
      <c r="N354" s="37" t="str"/>
      <c r="O354" s="37" t="str"/>
      <c r="P354" s="37" t="str"/>
      <c r="Q354" s="37" t="str"/>
      <c r="R354" s="37" t="str"/>
      <c r="S354" s="37" t="str"/>
      <c r="T354" s="37" t="str"/>
      <c r="U354" s="37" t="str"/>
      <c r="V354" s="37" t="str"/>
      <c r="W354" s="37" t="str"/>
      <c r="X354" s="37" t="str"/>
      <c r="Y354" s="37" t="str"/>
      <c r="Z354" s="37" t="str"/>
      <c r="AA354" s="37" t="str"/>
      <c r="AB354" s="37" t="str"/>
      <c r="AC354" s="37" t="str"/>
      <c r="AD354" s="37" t="str"/>
      <c r="AE354" s="37" t="str"/>
      <c r="AF354" s="37" t="str"/>
      <c r="AG354" s="37" t="str"/>
      <c r="AH354" s="37" t="str"/>
      <c r="AI354" s="37" t="str"/>
      <c r="AJ354" s="37" t="str"/>
      <c r="AK354" s="37" t="str"/>
      <c r="AL354" s="37" t="str"/>
      <c r="AM354" s="37" t="str"/>
      <c r="AN354" s="37" t="str"/>
      <c r="AO354" s="37" t="str"/>
      <c r="AP354" s="37" t="str"/>
      <c r="AQ354" s="37" t="str"/>
      <c r="AR354" s="37" t="str"/>
      <c r="AS354" s="37" t="str"/>
      <c r="AT354" s="37" t="str"/>
      <c r="AU354" s="37" t="str"/>
      <c r="AV354" s="37" t="str"/>
      <c r="AW354" s="37" t="str"/>
      <c r="AX354" s="37" t="str"/>
      <c r="AY354" s="37" t="str"/>
      <c r="AZ354" s="37" t="str"/>
      <c r="BA354" s="37" t="str"/>
      <c r="BB354" s="37" t="str"/>
      <c r="BC354" s="37" t="str"/>
      <c r="BD354" s="37" t="str"/>
      <c r="BE354" s="37" t="str"/>
      <c r="BF354" s="37" t="str"/>
      <c r="BG354" s="37" t="str"/>
      <c r="BH354" s="37" t="str"/>
      <c r="BI354" s="37" t="str"/>
      <c r="BJ354" s="37" t="str"/>
      <c r="BK354" s="37" t="str"/>
      <c r="BL354" s="37" t="str"/>
      <c r="BM354" s="37" t="str"/>
      <c r="BN354" s="37" t="str"/>
      <c r="BO354" s="37" t="str"/>
      <c r="BP354" s="37" t="str"/>
      <c r="BQ354" s="37" t="str"/>
      <c r="BR354" s="37" t="str"/>
      <c r="BS354" s="37" t="str"/>
      <c r="BT354" s="37" t="str"/>
      <c r="BU354" s="37" t="str"/>
      <c r="BV354" s="37" t="str"/>
      <c r="BW354" s="37" t="str"/>
      <c r="BX354" s="37" t="str"/>
      <c r="BY354" s="37" t="str"/>
      <c r="BZ354" s="37" t="str"/>
      <c r="CA354" s="37" t="str"/>
      <c r="CB354" s="37" t="str"/>
      <c r="CC354" s="37" t="str"/>
      <c r="CD354" s="37" t="str"/>
      <c r="CE354" s="37" t="str"/>
      <c r="CF354" s="37" t="str"/>
      <c r="CG354" s="37" t="str"/>
      <c r="CH354" s="37" t="str"/>
      <c r="CI354" s="37" t="str"/>
      <c r="CJ354" s="37" t="str"/>
      <c r="CK354" s="37" t="str"/>
      <c r="CL354" s="37" t="str"/>
      <c r="CM354" s="37" t="str"/>
      <c r="CN354" s="37" t="str"/>
      <c r="CO354" s="37" t="str"/>
      <c r="CP354" s="37" t="str"/>
      <c r="CQ354" s="37" t="str"/>
      <c r="CR354" s="37" t="str"/>
      <c r="CS354" s="37" t="str"/>
      <c r="CT354" s="37" t="str"/>
      <c r="CU354" s="37" t="str"/>
      <c r="CV354" s="37" t="str"/>
      <c r="CW354" s="37" t="str"/>
      <c r="CX354" s="37" t="str"/>
      <c r="CY354" s="37" t="str"/>
      <c r="CZ354" s="37" t="str"/>
      <c r="DA354" s="37" t="str"/>
      <c r="DB354" s="37" t="str"/>
      <c r="DC354" s="37" t="str"/>
      <c r="DD354" s="37" t="str"/>
      <c r="DE354" s="37" t="str"/>
      <c r="DF354" s="37" t="str"/>
      <c r="DG354" s="37" t="str"/>
      <c r="DH354" s="37" t="str"/>
      <c r="DI354" s="37" t="str"/>
      <c r="DJ354" s="37" t="str"/>
      <c r="DK354" s="37" t="str"/>
      <c r="DL354" s="37" t="str"/>
      <c r="DM354" s="37" t="str"/>
      <c r="DN354" s="37" t="str"/>
      <c r="DO354" s="37" t="str"/>
      <c r="DP354" s="37" t="str"/>
      <c r="DQ354" s="37" t="str"/>
      <c r="DR354" s="37" t="str"/>
      <c r="DS354" s="37" t="str"/>
      <c r="DT354" s="37" t="str"/>
      <c r="DU354" s="37" t="str"/>
      <c r="DV354" s="37" t="str"/>
      <c r="DW354" s="37" t="str"/>
      <c r="DX354" s="37" t="str"/>
      <c r="DY354" s="37" t="str"/>
      <c r="DZ354" s="37" t="str"/>
      <c r="EA354" s="37" t="str"/>
      <c r="EB354" s="37" t="str"/>
      <c r="EC354" s="37" t="str"/>
      <c r="ED354" s="37" t="str"/>
      <c r="EE354" s="37" t="str"/>
      <c r="EF354" s="37" t="str"/>
      <c r="EG354" s="37" t="str"/>
      <c r="EH354" s="37" t="str"/>
      <c r="EI354" s="37" t="str"/>
      <c r="EJ354" s="37" t="str"/>
      <c r="EK354" s="37" t="str"/>
      <c r="EL354" s="37" t="str"/>
      <c r="EM354" s="37" t="str"/>
    </row>
    <row r="355">
      <c r="B355" s="37" t="str"/>
      <c r="C355" s="37" t="str"/>
      <c r="D355" s="37" t="str"/>
      <c r="E355" s="37" t="str"/>
      <c r="F355" s="37" t="str"/>
      <c r="G355" s="37" t="str"/>
      <c r="H355" s="37" t="str"/>
      <c r="I355" s="37" t="str"/>
      <c r="J355" s="37" t="str"/>
      <c r="K355" s="37" t="str"/>
      <c r="L355" s="37" t="str"/>
      <c r="M355" s="37" t="str"/>
      <c r="N355" s="37" t="str"/>
      <c r="O355" s="37" t="str"/>
      <c r="P355" s="37" t="str"/>
      <c r="Q355" s="37" t="str"/>
      <c r="R355" s="37" t="str"/>
      <c r="S355" s="37" t="str"/>
      <c r="T355" s="37" t="str"/>
      <c r="U355" s="37" t="str"/>
      <c r="V355" s="37" t="str"/>
      <c r="W355" s="37" t="str"/>
      <c r="X355" s="37" t="str"/>
      <c r="Y355" s="37" t="str"/>
      <c r="Z355" s="37" t="str"/>
      <c r="AA355" s="37" t="str"/>
      <c r="AB355" s="37" t="str"/>
      <c r="AC355" s="37" t="str"/>
      <c r="AD355" s="37" t="str"/>
      <c r="AE355" s="37" t="str"/>
      <c r="AF355" s="37" t="str"/>
      <c r="AG355" s="37" t="str"/>
      <c r="AH355" s="37" t="str"/>
      <c r="AI355" s="37" t="str"/>
      <c r="AJ355" s="37" t="str"/>
      <c r="AK355" s="37" t="str"/>
      <c r="AL355" s="37" t="str"/>
      <c r="AM355" s="37" t="str"/>
      <c r="AN355" s="37" t="str"/>
      <c r="AO355" s="37" t="str"/>
      <c r="AP355" s="37" t="str"/>
      <c r="AQ355" s="37" t="str"/>
      <c r="AR355" s="37" t="str"/>
      <c r="AS355" s="37" t="str"/>
      <c r="AT355" s="37" t="str"/>
      <c r="AU355" s="37" t="str"/>
      <c r="AV355" s="37" t="str"/>
      <c r="AW355" s="37" t="str"/>
      <c r="AX355" s="37" t="str"/>
      <c r="AY355" s="37" t="str"/>
      <c r="AZ355" s="37" t="str"/>
      <c r="BA355" s="37" t="str"/>
      <c r="BB355" s="37" t="str"/>
      <c r="BC355" s="37" t="str"/>
      <c r="BD355" s="37" t="str"/>
      <c r="BE355" s="37" t="str"/>
      <c r="BF355" s="37" t="str"/>
      <c r="BG355" s="37" t="str"/>
      <c r="BH355" s="37" t="str"/>
      <c r="BI355" s="37" t="str"/>
      <c r="BJ355" s="37" t="str"/>
      <c r="BK355" s="37" t="str"/>
      <c r="BL355" s="37" t="str"/>
      <c r="BM355" s="37" t="str"/>
      <c r="BN355" s="37" t="str"/>
      <c r="BO355" s="37" t="str"/>
      <c r="BP355" s="37" t="str"/>
      <c r="BQ355" s="37" t="str"/>
      <c r="BR355" s="37" t="str"/>
      <c r="BS355" s="37" t="str"/>
      <c r="BT355" s="37" t="str"/>
      <c r="BU355" s="37" t="str"/>
      <c r="BV355" s="37" t="str"/>
      <c r="BW355" s="37" t="str"/>
      <c r="BX355" s="37" t="str"/>
      <c r="BY355" s="37" t="str"/>
      <c r="BZ355" s="37" t="str"/>
      <c r="CA355" s="37" t="str"/>
      <c r="CB355" s="37" t="str"/>
      <c r="CC355" s="37" t="str"/>
      <c r="CD355" s="37" t="str"/>
      <c r="CE355" s="37" t="str"/>
      <c r="CF355" s="37" t="str"/>
      <c r="CG355" s="37" t="str"/>
      <c r="CH355" s="37" t="str"/>
      <c r="CI355" s="37" t="str"/>
      <c r="CJ355" s="37" t="str"/>
      <c r="CK355" s="37" t="str"/>
      <c r="CL355" s="37" t="str"/>
      <c r="CM355" s="37" t="str"/>
      <c r="CN355" s="37" t="str"/>
      <c r="CO355" s="37" t="str"/>
      <c r="CP355" s="37" t="str"/>
      <c r="CQ355" s="37" t="str"/>
      <c r="CR355" s="37" t="str"/>
      <c r="CS355" s="37" t="str"/>
      <c r="CT355" s="37" t="str"/>
      <c r="CU355" s="37" t="str"/>
      <c r="CV355" s="37" t="str"/>
      <c r="CW355" s="37" t="str"/>
      <c r="CX355" s="37" t="str"/>
      <c r="CY355" s="37" t="str"/>
      <c r="CZ355" s="37" t="str"/>
      <c r="DA355" s="37" t="str"/>
      <c r="DB355" s="37" t="str"/>
      <c r="DC355" s="37" t="str"/>
      <c r="DD355" s="37" t="str"/>
      <c r="DE355" s="37" t="str"/>
      <c r="DF355" s="37" t="str"/>
      <c r="DG355" s="37" t="str"/>
      <c r="DH355" s="37" t="str"/>
      <c r="DI355" s="37" t="str"/>
      <c r="DJ355" s="37" t="str"/>
      <c r="DK355" s="37" t="str"/>
      <c r="DL355" s="37" t="str"/>
      <c r="DM355" s="37" t="str"/>
      <c r="DN355" s="37" t="str"/>
      <c r="DO355" s="37" t="str"/>
      <c r="DP355" s="37" t="str"/>
      <c r="DQ355" s="37" t="str"/>
      <c r="DR355" s="37" t="str"/>
      <c r="DS355" s="37" t="str"/>
      <c r="DT355" s="37" t="str"/>
      <c r="DU355" s="37" t="str"/>
      <c r="DV355" s="37" t="str"/>
      <c r="DW355" s="37" t="str"/>
      <c r="DX355" s="37" t="str"/>
      <c r="DY355" s="37" t="str"/>
      <c r="DZ355" s="37" t="str"/>
      <c r="EA355" s="37" t="str"/>
      <c r="EB355" s="37" t="str"/>
      <c r="EC355" s="37" t="str"/>
      <c r="ED355" s="37" t="str"/>
      <c r="EE355" s="37" t="str"/>
      <c r="EF355" s="37" t="str"/>
      <c r="EG355" s="37" t="str"/>
      <c r="EH355" s="37" t="str"/>
      <c r="EI355" s="37" t="str"/>
      <c r="EJ355" s="37" t="str"/>
      <c r="EK355" s="37" t="str"/>
      <c r="EL355" s="37" t="str"/>
      <c r="EM355" s="37" t="str"/>
    </row>
    <row r="356">
      <c r="B356" s="37" t="str"/>
      <c r="C356" s="37" t="str"/>
      <c r="D356" s="37" t="str"/>
      <c r="E356" s="37" t="str"/>
      <c r="F356" s="37" t="str"/>
      <c r="G356" s="37" t="str"/>
      <c r="H356" s="37" t="str"/>
      <c r="I356" s="37" t="str"/>
      <c r="J356" s="37" t="str"/>
      <c r="K356" s="37" t="str"/>
      <c r="L356" s="37" t="str"/>
      <c r="M356" s="37" t="str"/>
      <c r="N356" s="37" t="str"/>
      <c r="O356" s="37" t="str"/>
      <c r="P356" s="37" t="str"/>
      <c r="Q356" s="37" t="str"/>
      <c r="R356" s="37" t="str"/>
      <c r="S356" s="37" t="str"/>
      <c r="T356" s="37" t="str"/>
      <c r="U356" s="37" t="str"/>
      <c r="V356" s="37" t="str"/>
      <c r="W356" s="37" t="str"/>
      <c r="X356" s="37" t="str"/>
      <c r="Y356" s="37" t="str"/>
      <c r="Z356" s="37" t="str"/>
      <c r="AA356" s="37" t="str"/>
      <c r="AB356" s="37" t="str"/>
      <c r="AC356" s="37" t="str"/>
      <c r="AD356" s="37" t="str"/>
      <c r="AE356" s="37" t="str"/>
      <c r="AF356" s="37" t="str"/>
      <c r="AG356" s="37" t="str"/>
      <c r="AH356" s="37" t="str"/>
      <c r="AI356" s="37" t="str"/>
      <c r="AJ356" s="37" t="str"/>
      <c r="AK356" s="37" t="str"/>
      <c r="AL356" s="37" t="str"/>
      <c r="AM356" s="37" t="str"/>
      <c r="AN356" s="37" t="str"/>
      <c r="AO356" s="37" t="str"/>
      <c r="AP356" s="37" t="str"/>
      <c r="AQ356" s="37" t="str"/>
      <c r="AR356" s="37" t="str"/>
      <c r="AS356" s="37" t="str"/>
      <c r="AT356" s="37" t="str"/>
      <c r="AU356" s="37" t="str"/>
      <c r="AV356" s="37" t="str"/>
      <c r="AW356" s="37" t="str"/>
      <c r="AX356" s="37" t="str"/>
      <c r="AY356" s="37" t="str"/>
      <c r="AZ356" s="37" t="str"/>
      <c r="BA356" s="37" t="str"/>
      <c r="BB356" s="37" t="str"/>
      <c r="BC356" s="37" t="str"/>
      <c r="BD356" s="37" t="str"/>
      <c r="BE356" s="37" t="str"/>
      <c r="BF356" s="37" t="str"/>
      <c r="BG356" s="37" t="str"/>
      <c r="BH356" s="37" t="str"/>
      <c r="BI356" s="37" t="str"/>
      <c r="BJ356" s="37" t="str"/>
      <c r="BK356" s="37" t="str"/>
      <c r="BL356" s="37" t="str"/>
      <c r="BM356" s="37" t="str"/>
      <c r="BN356" s="37" t="str"/>
      <c r="BO356" s="37" t="str"/>
      <c r="BP356" s="37" t="str"/>
      <c r="BQ356" s="37" t="str"/>
      <c r="BR356" s="37" t="str"/>
      <c r="BS356" s="37" t="str"/>
      <c r="BT356" s="37" t="str"/>
      <c r="BU356" s="37" t="str"/>
      <c r="BV356" s="37" t="str"/>
      <c r="BW356" s="37" t="str"/>
      <c r="BX356" s="37" t="str"/>
      <c r="BY356" s="37" t="str"/>
      <c r="BZ356" s="37" t="str"/>
      <c r="CA356" s="37" t="str"/>
      <c r="CB356" s="37" t="str"/>
      <c r="CC356" s="37" t="str"/>
      <c r="CD356" s="37" t="str"/>
      <c r="CE356" s="37" t="str"/>
      <c r="CF356" s="37" t="str"/>
      <c r="CG356" s="37" t="str"/>
      <c r="CH356" s="37" t="str"/>
      <c r="CI356" s="37" t="str"/>
      <c r="CJ356" s="37" t="str"/>
      <c r="CK356" s="37" t="str"/>
      <c r="CL356" s="37" t="str"/>
      <c r="CM356" s="37" t="str"/>
      <c r="CN356" s="37" t="str"/>
      <c r="CO356" s="37" t="str"/>
      <c r="CP356" s="37" t="str"/>
      <c r="CQ356" s="37" t="str"/>
      <c r="CR356" s="37" t="str"/>
      <c r="CS356" s="37" t="str"/>
      <c r="CT356" s="37" t="str"/>
      <c r="CU356" s="37" t="str"/>
      <c r="CV356" s="37" t="str"/>
      <c r="CW356" s="37" t="str"/>
      <c r="CX356" s="37" t="str"/>
      <c r="CY356" s="37" t="str"/>
      <c r="CZ356" s="37" t="str"/>
      <c r="DA356" s="37" t="str"/>
      <c r="DB356" s="37" t="str"/>
      <c r="DC356" s="37" t="str"/>
      <c r="DD356" s="37" t="str"/>
      <c r="DE356" s="37" t="str"/>
      <c r="DF356" s="37" t="str"/>
      <c r="DG356" s="37" t="str"/>
      <c r="DH356" s="37" t="str"/>
      <c r="DI356" s="37" t="str"/>
      <c r="DJ356" s="37" t="str"/>
      <c r="DK356" s="37" t="str"/>
      <c r="DL356" s="37" t="str"/>
      <c r="DM356" s="37" t="str"/>
      <c r="DN356" s="37" t="str"/>
      <c r="DO356" s="37" t="str"/>
      <c r="DP356" s="37" t="str"/>
      <c r="DQ356" s="37" t="str"/>
      <c r="DR356" s="37" t="str"/>
      <c r="DS356" s="37" t="str"/>
      <c r="DT356" s="37" t="str"/>
      <c r="DU356" s="37" t="str"/>
      <c r="DV356" s="37" t="str"/>
      <c r="DW356" s="37" t="str"/>
      <c r="DX356" s="37" t="str"/>
      <c r="DY356" s="37" t="str"/>
      <c r="DZ356" s="37" t="str"/>
      <c r="EA356" s="37" t="str"/>
      <c r="EB356" s="37" t="str"/>
      <c r="EC356" s="37" t="str"/>
      <c r="ED356" s="37" t="str"/>
      <c r="EE356" s="37" t="str"/>
      <c r="EF356" s="37" t="str"/>
      <c r="EG356" s="37" t="str"/>
      <c r="EH356" s="37" t="str"/>
      <c r="EI356" s="37" t="str"/>
      <c r="EJ356" s="37" t="str"/>
      <c r="EK356" s="37" t="str"/>
      <c r="EL356" s="37" t="str"/>
      <c r="EM356" s="37" t="str"/>
    </row>
    <row r="357">
      <c r="B357" s="37" t="str"/>
      <c r="C357" s="37" t="str"/>
      <c r="D357" s="37" t="str"/>
      <c r="E357" s="37" t="str"/>
      <c r="F357" s="37" t="str"/>
      <c r="G357" s="37" t="str"/>
      <c r="H357" s="37" t="str"/>
      <c r="I357" s="37" t="str"/>
      <c r="J357" s="37" t="str"/>
      <c r="K357" s="37" t="str"/>
      <c r="L357" s="37" t="str"/>
      <c r="M357" s="37" t="str"/>
      <c r="N357" s="37" t="str"/>
      <c r="O357" s="37" t="str"/>
      <c r="P357" s="37" t="str"/>
      <c r="Q357" s="37" t="str"/>
      <c r="R357" s="37" t="str"/>
      <c r="S357" s="37" t="str"/>
      <c r="T357" s="37" t="str"/>
      <c r="U357" s="37" t="str"/>
      <c r="V357" s="37" t="str"/>
      <c r="W357" s="37" t="str"/>
      <c r="X357" s="37" t="str"/>
      <c r="Y357" s="37" t="str"/>
      <c r="Z357" s="37" t="str"/>
      <c r="AA357" s="37" t="str"/>
      <c r="AB357" s="37" t="str"/>
      <c r="AC357" s="37" t="str"/>
      <c r="AD357" s="37" t="str"/>
      <c r="AE357" s="37" t="str"/>
      <c r="AF357" s="37" t="str"/>
      <c r="AG357" s="37" t="str"/>
      <c r="AH357" s="37" t="str"/>
      <c r="AI357" s="37" t="str"/>
      <c r="AJ357" s="37" t="str"/>
      <c r="AK357" s="37" t="str"/>
      <c r="AL357" s="37" t="str"/>
      <c r="AM357" s="37" t="str"/>
      <c r="AN357" s="37" t="str"/>
      <c r="AO357" s="37" t="str"/>
      <c r="AP357" s="37" t="str"/>
      <c r="AQ357" s="37" t="str"/>
      <c r="AR357" s="37" t="str"/>
      <c r="AS357" s="37" t="str"/>
      <c r="AT357" s="37" t="str"/>
      <c r="AU357" s="37" t="str"/>
      <c r="AV357" s="37" t="str"/>
      <c r="AW357" s="37" t="str"/>
      <c r="AX357" s="37" t="str"/>
      <c r="AY357" s="37" t="str"/>
      <c r="AZ357" s="37" t="str"/>
      <c r="BA357" s="37" t="str"/>
      <c r="BB357" s="37" t="str"/>
      <c r="BC357" s="37" t="str"/>
      <c r="BD357" s="37" t="str"/>
      <c r="BE357" s="37" t="str"/>
      <c r="BF357" s="37" t="str"/>
      <c r="BG357" s="37" t="str"/>
      <c r="BH357" s="37" t="str"/>
      <c r="BI357" s="37" t="str"/>
      <c r="BJ357" s="37" t="str"/>
      <c r="BK357" s="37" t="str"/>
      <c r="BL357" s="37" t="str"/>
      <c r="BM357" s="37" t="str"/>
      <c r="BN357" s="37" t="str"/>
      <c r="BO357" s="37" t="str"/>
      <c r="BP357" s="37" t="str"/>
      <c r="BQ357" s="37" t="str"/>
      <c r="BR357" s="37" t="str"/>
      <c r="BS357" s="37" t="str"/>
      <c r="BT357" s="37" t="str"/>
      <c r="BU357" s="37" t="str"/>
      <c r="BV357" s="37" t="str"/>
      <c r="BW357" s="37" t="str"/>
      <c r="BX357" s="37" t="str"/>
      <c r="BY357" s="37" t="str"/>
      <c r="BZ357" s="37" t="str"/>
      <c r="CA357" s="37" t="str"/>
      <c r="CB357" s="37" t="str"/>
      <c r="CC357" s="37" t="str"/>
      <c r="CD357" s="37" t="str"/>
      <c r="CE357" s="37" t="str"/>
      <c r="CF357" s="37" t="str"/>
      <c r="CG357" s="37" t="str"/>
      <c r="CH357" s="37" t="str"/>
      <c r="CI357" s="37" t="str"/>
      <c r="CJ357" s="37" t="str"/>
      <c r="CK357" s="37" t="str"/>
      <c r="CL357" s="37" t="str"/>
      <c r="CM357" s="37" t="str"/>
      <c r="CN357" s="37" t="str"/>
      <c r="CO357" s="37" t="str"/>
      <c r="CP357" s="37" t="str"/>
      <c r="CQ357" s="37" t="str"/>
      <c r="CR357" s="37" t="str"/>
      <c r="CS357" s="37" t="str"/>
      <c r="CT357" s="37" t="str"/>
      <c r="CU357" s="37" t="str"/>
      <c r="CV357" s="37" t="str"/>
      <c r="CW357" s="37" t="str"/>
      <c r="CX357" s="37" t="str"/>
      <c r="CY357" s="37" t="str"/>
      <c r="CZ357" s="37" t="str"/>
      <c r="DA357" s="37" t="str"/>
      <c r="DB357" s="37" t="str"/>
      <c r="DC357" s="37" t="str"/>
      <c r="DD357" s="37" t="str"/>
      <c r="DE357" s="37" t="str"/>
      <c r="DF357" s="37" t="str"/>
      <c r="DG357" s="37" t="str"/>
      <c r="DH357" s="37" t="str"/>
      <c r="DI357" s="37" t="str"/>
      <c r="DJ357" s="37" t="str"/>
      <c r="DK357" s="37" t="str"/>
      <c r="DL357" s="37" t="str"/>
      <c r="DM357" s="37" t="str"/>
      <c r="DN357" s="37" t="str"/>
      <c r="DO357" s="37" t="str"/>
      <c r="DP357" s="37" t="str"/>
      <c r="DQ357" s="37" t="str"/>
      <c r="DR357" s="37" t="str"/>
      <c r="DS357" s="37" t="str"/>
      <c r="DT357" s="37" t="str"/>
      <c r="DU357" s="37" t="str"/>
      <c r="DV357" s="37" t="str"/>
      <c r="DW357" s="37" t="str"/>
      <c r="DX357" s="37" t="str"/>
      <c r="DY357" s="37" t="str"/>
      <c r="DZ357" s="37" t="str"/>
      <c r="EA357" s="37" t="str"/>
      <c r="EB357" s="37" t="str"/>
      <c r="EC357" s="37" t="str"/>
      <c r="ED357" s="37" t="str"/>
      <c r="EE357" s="37" t="str"/>
      <c r="EF357" s="37" t="str"/>
      <c r="EG357" s="37" t="str"/>
      <c r="EH357" s="37" t="str"/>
      <c r="EI357" s="37" t="str"/>
      <c r="EJ357" s="37" t="str"/>
      <c r="EK357" s="37" t="str"/>
      <c r="EL357" s="37" t="str"/>
      <c r="EM357" s="37" t="str"/>
    </row>
    <row r="358">
      <c r="B358" s="37" t="str"/>
      <c r="C358" s="37" t="str"/>
      <c r="D358" s="37" t="str"/>
      <c r="E358" s="37" t="str"/>
      <c r="F358" s="37" t="str"/>
      <c r="G358" s="37" t="str"/>
      <c r="H358" s="37" t="str"/>
      <c r="I358" s="37" t="str"/>
      <c r="J358" s="37" t="str"/>
      <c r="K358" s="37" t="str"/>
      <c r="L358" s="37" t="str"/>
      <c r="M358" s="37" t="str"/>
      <c r="N358" s="37" t="str"/>
      <c r="O358" s="37" t="str"/>
      <c r="P358" s="37" t="str"/>
      <c r="Q358" s="37" t="str"/>
      <c r="R358" s="37" t="str"/>
      <c r="S358" s="37" t="str"/>
      <c r="T358" s="37" t="str"/>
      <c r="U358" s="37" t="str"/>
      <c r="V358" s="37" t="str"/>
      <c r="W358" s="37" t="str"/>
      <c r="X358" s="37" t="str"/>
      <c r="Y358" s="37" t="str"/>
      <c r="Z358" s="37" t="str"/>
      <c r="AA358" s="37" t="str"/>
      <c r="AB358" s="37" t="str"/>
      <c r="AC358" s="37" t="str"/>
      <c r="AD358" s="37" t="str"/>
      <c r="AE358" s="37" t="str"/>
      <c r="AF358" s="37" t="str"/>
      <c r="AG358" s="37" t="str"/>
      <c r="AH358" s="37" t="str"/>
      <c r="AI358" s="37" t="str"/>
      <c r="AJ358" s="37" t="str"/>
      <c r="AK358" s="37" t="str"/>
      <c r="AL358" s="37" t="str"/>
      <c r="AM358" s="37" t="str"/>
      <c r="AN358" s="37" t="str"/>
      <c r="AO358" s="37" t="str"/>
      <c r="AP358" s="37" t="str"/>
      <c r="AQ358" s="37" t="str"/>
      <c r="AR358" s="37" t="str"/>
      <c r="AS358" s="37" t="str"/>
      <c r="AT358" s="37" t="str"/>
      <c r="AU358" s="37" t="str"/>
      <c r="AV358" s="37" t="str"/>
      <c r="AW358" s="37" t="str"/>
      <c r="AX358" s="37" t="str"/>
      <c r="AY358" s="37" t="str"/>
      <c r="AZ358" s="37" t="str"/>
      <c r="BA358" s="37" t="str"/>
      <c r="BB358" s="37" t="str"/>
      <c r="BC358" s="37" t="str"/>
      <c r="BD358" s="37" t="str"/>
      <c r="BE358" s="37" t="str"/>
      <c r="BF358" s="37" t="str"/>
      <c r="BG358" s="37" t="str"/>
      <c r="BH358" s="37" t="str"/>
      <c r="BI358" s="37" t="str"/>
      <c r="BJ358" s="37" t="str"/>
      <c r="BK358" s="37" t="str"/>
      <c r="BL358" s="37" t="str"/>
      <c r="BM358" s="37" t="str"/>
      <c r="BN358" s="37" t="str"/>
      <c r="BO358" s="37" t="str"/>
      <c r="BP358" s="37" t="str"/>
      <c r="BQ358" s="37" t="str"/>
      <c r="BR358" s="37" t="str"/>
      <c r="BS358" s="37" t="str"/>
      <c r="BT358" s="37" t="str"/>
      <c r="BU358" s="37" t="str"/>
      <c r="BV358" s="37" t="str"/>
      <c r="BW358" s="37" t="str"/>
      <c r="BX358" s="37" t="str"/>
      <c r="BY358" s="37" t="str"/>
      <c r="BZ358" s="37" t="str"/>
      <c r="CA358" s="37" t="str"/>
      <c r="CB358" s="37" t="str"/>
      <c r="CC358" s="37" t="str"/>
      <c r="CD358" s="37" t="str"/>
      <c r="CE358" s="37" t="str"/>
      <c r="CF358" s="37" t="str"/>
      <c r="CG358" s="37" t="str"/>
      <c r="CH358" s="37" t="str"/>
      <c r="CI358" s="37" t="str"/>
      <c r="CJ358" s="37" t="str"/>
      <c r="CK358" s="37" t="str"/>
      <c r="CL358" s="37" t="str"/>
      <c r="CM358" s="37" t="str"/>
      <c r="CN358" s="37" t="str"/>
      <c r="CO358" s="37" t="str"/>
      <c r="CP358" s="37" t="str"/>
      <c r="CQ358" s="37" t="str"/>
      <c r="CR358" s="37" t="str"/>
      <c r="CS358" s="37" t="str"/>
      <c r="CT358" s="37" t="str"/>
      <c r="CU358" s="37" t="str"/>
      <c r="CV358" s="37" t="str"/>
      <c r="CW358" s="37" t="str"/>
      <c r="CX358" s="37" t="str"/>
      <c r="CY358" s="37" t="str"/>
      <c r="CZ358" s="37" t="str"/>
      <c r="DA358" s="37" t="str"/>
      <c r="DB358" s="37" t="str"/>
      <c r="DC358" s="37" t="str"/>
      <c r="DD358" s="37" t="str"/>
      <c r="DE358" s="37" t="str"/>
      <c r="DF358" s="37" t="str"/>
      <c r="DG358" s="37" t="str"/>
      <c r="DH358" s="37" t="str"/>
      <c r="DI358" s="37" t="str"/>
      <c r="DJ358" s="37" t="str"/>
      <c r="DK358" s="37" t="str"/>
      <c r="DL358" s="37" t="str"/>
      <c r="DM358" s="37" t="str"/>
      <c r="DN358" s="37" t="str"/>
      <c r="DO358" s="37" t="str"/>
      <c r="DP358" s="37" t="str"/>
      <c r="DQ358" s="37" t="str"/>
      <c r="DR358" s="37" t="str"/>
      <c r="DS358" s="37" t="str"/>
      <c r="DT358" s="37" t="str"/>
      <c r="DU358" s="37" t="str"/>
      <c r="DV358" s="37" t="str"/>
      <c r="DW358" s="37" t="str"/>
      <c r="DX358" s="37" t="str"/>
      <c r="DY358" s="37" t="str"/>
      <c r="DZ358" s="37" t="str"/>
      <c r="EA358" s="37" t="str"/>
      <c r="EB358" s="37" t="str"/>
      <c r="EC358" s="37" t="str"/>
      <c r="ED358" s="37" t="str"/>
      <c r="EE358" s="37" t="str"/>
      <c r="EF358" s="37" t="str"/>
      <c r="EG358" s="37" t="str"/>
      <c r="EH358" s="37" t="str"/>
      <c r="EI358" s="37" t="str"/>
      <c r="EJ358" s="37" t="str"/>
      <c r="EK358" s="37" t="str"/>
      <c r="EL358" s="37" t="str"/>
      <c r="EM358" s="37" t="str"/>
    </row>
    <row r="359">
      <c r="B359" s="37" t="str"/>
      <c r="C359" s="37" t="str"/>
      <c r="D359" s="37" t="str"/>
      <c r="E359" s="37" t="str"/>
      <c r="F359" s="37" t="str"/>
      <c r="G359" s="37" t="str"/>
      <c r="H359" s="37" t="str"/>
      <c r="I359" s="37" t="str"/>
      <c r="J359" s="37" t="str"/>
      <c r="K359" s="37" t="str"/>
      <c r="L359" s="37" t="str"/>
      <c r="M359" s="37" t="str"/>
      <c r="N359" s="37" t="str"/>
      <c r="O359" s="37" t="str"/>
      <c r="P359" s="37" t="str"/>
      <c r="Q359" s="37" t="str"/>
      <c r="R359" s="37" t="str"/>
      <c r="S359" s="37" t="str"/>
      <c r="T359" s="37" t="str"/>
      <c r="U359" s="37" t="str"/>
      <c r="V359" s="37" t="str"/>
      <c r="W359" s="37" t="str"/>
      <c r="X359" s="37" t="str"/>
      <c r="Y359" s="37" t="str"/>
      <c r="Z359" s="37" t="str"/>
      <c r="AA359" s="37" t="str"/>
      <c r="AB359" s="37" t="str"/>
      <c r="AC359" s="37" t="str"/>
      <c r="AD359" s="37" t="str"/>
      <c r="AE359" s="37" t="str"/>
      <c r="AF359" s="37" t="str"/>
      <c r="AG359" s="37" t="str"/>
      <c r="AH359" s="37" t="str"/>
      <c r="AI359" s="37" t="str"/>
      <c r="AJ359" s="37" t="str"/>
      <c r="AK359" s="37" t="str"/>
      <c r="AL359" s="37" t="str"/>
      <c r="AM359" s="37" t="str"/>
      <c r="AN359" s="37" t="str"/>
      <c r="AO359" s="37" t="str"/>
      <c r="AP359" s="37" t="str"/>
      <c r="AQ359" s="37" t="str"/>
      <c r="AR359" s="37" t="str"/>
      <c r="AS359" s="37" t="str"/>
      <c r="AT359" s="37" t="str"/>
      <c r="AU359" s="37" t="str"/>
      <c r="AV359" s="37" t="str"/>
      <c r="AW359" s="37" t="str"/>
      <c r="AX359" s="37" t="str"/>
      <c r="AY359" s="37" t="str"/>
      <c r="AZ359" s="37" t="str"/>
      <c r="BA359" s="37" t="str"/>
      <c r="BB359" s="37" t="str"/>
      <c r="BC359" s="37" t="str"/>
      <c r="BD359" s="37" t="str"/>
      <c r="BE359" s="37" t="str"/>
      <c r="BF359" s="37" t="str"/>
      <c r="BG359" s="37" t="str"/>
      <c r="BH359" s="37" t="str"/>
      <c r="BI359" s="37" t="str"/>
      <c r="BJ359" s="37" t="str"/>
      <c r="BK359" s="37" t="str"/>
      <c r="BL359" s="37" t="str"/>
      <c r="BM359" s="37" t="str"/>
      <c r="BN359" s="37" t="str"/>
      <c r="BO359" s="37" t="str"/>
      <c r="BP359" s="37" t="str"/>
      <c r="BQ359" s="37" t="str"/>
      <c r="BR359" s="37" t="str"/>
      <c r="BS359" s="37" t="str"/>
      <c r="BT359" s="37" t="str"/>
      <c r="BU359" s="37" t="str"/>
      <c r="BV359" s="37" t="str"/>
      <c r="BW359" s="37" t="str"/>
      <c r="BX359" s="37" t="str"/>
      <c r="BY359" s="37" t="str"/>
      <c r="BZ359" s="37" t="str"/>
      <c r="CA359" s="37" t="str"/>
      <c r="CB359" s="37" t="str"/>
      <c r="CC359" s="37" t="str"/>
      <c r="CD359" s="37" t="str"/>
      <c r="CE359" s="37" t="str"/>
      <c r="CF359" s="37" t="str"/>
      <c r="CG359" s="37" t="str"/>
      <c r="CH359" s="37" t="str"/>
      <c r="CI359" s="37" t="str"/>
      <c r="CJ359" s="37" t="str"/>
      <c r="CK359" s="37" t="str"/>
      <c r="CL359" s="37" t="str"/>
      <c r="CM359" s="37" t="str"/>
      <c r="CN359" s="37" t="str"/>
      <c r="CO359" s="37" t="str"/>
      <c r="CP359" s="37" t="str"/>
      <c r="CQ359" s="37" t="str"/>
      <c r="CR359" s="37" t="str"/>
      <c r="CS359" s="37" t="str"/>
      <c r="CT359" s="37" t="str"/>
      <c r="CU359" s="37" t="str"/>
      <c r="CV359" s="37" t="str"/>
      <c r="CW359" s="37" t="str"/>
      <c r="CX359" s="37" t="str"/>
      <c r="CY359" s="37" t="str"/>
      <c r="CZ359" s="37" t="str"/>
      <c r="DA359" s="37" t="str"/>
      <c r="DB359" s="37" t="str"/>
      <c r="DC359" s="37" t="str"/>
      <c r="DD359" s="37" t="str"/>
      <c r="DE359" s="37" t="str"/>
      <c r="DF359" s="37" t="str"/>
      <c r="DG359" s="37" t="str"/>
      <c r="DH359" s="37" t="str"/>
      <c r="DI359" s="37" t="str"/>
      <c r="DJ359" s="37" t="str"/>
      <c r="DK359" s="37" t="str"/>
      <c r="DL359" s="37" t="str"/>
      <c r="DM359" s="37" t="str"/>
      <c r="DN359" s="37" t="str"/>
      <c r="DO359" s="37" t="str"/>
      <c r="DP359" s="37" t="str"/>
      <c r="DQ359" s="37" t="str"/>
      <c r="DR359" s="37" t="str"/>
      <c r="DS359" s="37" t="str"/>
      <c r="DT359" s="37" t="str"/>
      <c r="DU359" s="37" t="str"/>
      <c r="DV359" s="37" t="str"/>
      <c r="DW359" s="37" t="str"/>
      <c r="DX359" s="37" t="str"/>
      <c r="DY359" s="37" t="str"/>
      <c r="DZ359" s="37" t="str"/>
      <c r="EA359" s="37" t="str"/>
      <c r="EB359" s="37" t="str"/>
      <c r="EC359" s="37" t="str"/>
      <c r="ED359" s="37" t="str"/>
      <c r="EE359" s="37" t="str"/>
      <c r="EF359" s="37" t="str"/>
      <c r="EG359" s="37" t="str"/>
      <c r="EH359" s="37" t="str"/>
      <c r="EI359" s="37" t="str"/>
      <c r="EJ359" s="37" t="str"/>
      <c r="EK359" s="37" t="str"/>
      <c r="EL359" s="37" t="str"/>
      <c r="EM359" s="37" t="str"/>
    </row>
    <row r="360">
      <c r="B360" s="37" t="str"/>
      <c r="C360" s="37" t="str"/>
      <c r="D360" s="37" t="str"/>
      <c r="E360" s="37" t="str"/>
      <c r="F360" s="37" t="str"/>
      <c r="G360" s="37" t="str"/>
      <c r="H360" s="37" t="str"/>
      <c r="I360" s="37" t="str"/>
      <c r="J360" s="37" t="str"/>
      <c r="K360" s="37" t="str"/>
      <c r="L360" s="37" t="str"/>
      <c r="M360" s="37" t="str"/>
      <c r="N360" s="37" t="str"/>
      <c r="O360" s="37" t="str"/>
      <c r="P360" s="37" t="str"/>
      <c r="Q360" s="37" t="str"/>
      <c r="R360" s="37" t="str"/>
      <c r="S360" s="37" t="str"/>
      <c r="T360" s="37" t="str"/>
      <c r="U360" s="37" t="str"/>
      <c r="V360" s="37" t="str"/>
      <c r="W360" s="37" t="str"/>
      <c r="X360" s="37" t="str"/>
      <c r="Y360" s="37" t="str"/>
      <c r="Z360" s="37" t="str"/>
      <c r="AA360" s="37" t="str"/>
      <c r="AB360" s="37" t="str"/>
      <c r="AC360" s="37" t="str"/>
      <c r="AD360" s="37" t="str"/>
      <c r="AE360" s="37" t="str"/>
      <c r="AF360" s="37" t="str"/>
      <c r="AG360" s="37" t="str"/>
      <c r="AH360" s="37" t="str"/>
      <c r="AI360" s="37" t="str"/>
      <c r="AJ360" s="37" t="str"/>
      <c r="AK360" s="37" t="str"/>
      <c r="AL360" s="37" t="str"/>
      <c r="AM360" s="37" t="str"/>
      <c r="AN360" s="37" t="str"/>
      <c r="AO360" s="37" t="str"/>
      <c r="AP360" s="37" t="str"/>
      <c r="AQ360" s="37" t="str"/>
      <c r="AR360" s="37" t="str"/>
      <c r="AS360" s="37" t="str"/>
      <c r="AT360" s="37" t="str"/>
      <c r="AU360" s="37" t="str"/>
      <c r="AV360" s="37" t="str"/>
      <c r="AW360" s="37" t="str"/>
      <c r="AX360" s="37" t="str"/>
      <c r="AY360" s="37" t="str"/>
      <c r="AZ360" s="37" t="str"/>
      <c r="BA360" s="37" t="str"/>
      <c r="BB360" s="37" t="str"/>
      <c r="BC360" s="37" t="str"/>
      <c r="BD360" s="37" t="str"/>
      <c r="BE360" s="37" t="str"/>
      <c r="BF360" s="37" t="str"/>
      <c r="BG360" s="37" t="str"/>
      <c r="BH360" s="37" t="str"/>
      <c r="BI360" s="37" t="str"/>
      <c r="BJ360" s="37" t="str"/>
      <c r="BK360" s="37" t="str"/>
      <c r="BL360" s="37" t="str"/>
      <c r="BM360" s="37" t="str"/>
      <c r="BN360" s="37" t="str"/>
      <c r="BO360" s="37" t="str"/>
      <c r="BP360" s="37" t="str"/>
      <c r="BQ360" s="37" t="str"/>
      <c r="BR360" s="37" t="str"/>
      <c r="BS360" s="37" t="str"/>
      <c r="BT360" s="37" t="str"/>
      <c r="BU360" s="37" t="str"/>
      <c r="BV360" s="37" t="str"/>
      <c r="BW360" s="37" t="str"/>
      <c r="BX360" s="37" t="str"/>
      <c r="BY360" s="37" t="str"/>
      <c r="BZ360" s="37" t="str"/>
      <c r="CA360" s="37" t="str"/>
      <c r="CB360" s="37" t="str"/>
      <c r="CC360" s="37" t="str"/>
      <c r="CD360" s="37" t="str"/>
      <c r="CE360" s="37" t="str"/>
      <c r="CF360" s="37" t="str"/>
      <c r="CG360" s="37" t="str"/>
      <c r="CH360" s="37" t="str"/>
      <c r="CI360" s="37" t="str"/>
      <c r="CJ360" s="37" t="str"/>
      <c r="CK360" s="37" t="str"/>
      <c r="CL360" s="37" t="str"/>
      <c r="CM360" s="37" t="str"/>
      <c r="CN360" s="37" t="str"/>
      <c r="CO360" s="37" t="str"/>
      <c r="CP360" s="37" t="str"/>
      <c r="CQ360" s="37" t="str"/>
      <c r="CR360" s="37" t="str"/>
      <c r="CS360" s="37" t="str"/>
      <c r="CT360" s="37" t="str"/>
      <c r="CU360" s="37" t="str"/>
      <c r="CV360" s="37" t="str"/>
      <c r="CW360" s="37" t="str"/>
      <c r="CX360" s="37" t="str"/>
      <c r="CY360" s="37" t="str"/>
      <c r="CZ360" s="37" t="str"/>
      <c r="DA360" s="37" t="str"/>
      <c r="DB360" s="37" t="str"/>
      <c r="DC360" s="37" t="str"/>
      <c r="DD360" s="37" t="str"/>
      <c r="DE360" s="37" t="str"/>
      <c r="DF360" s="37" t="str"/>
      <c r="DG360" s="37" t="str"/>
      <c r="DH360" s="37" t="str"/>
      <c r="DI360" s="37" t="str"/>
      <c r="DJ360" s="37" t="str"/>
      <c r="DK360" s="37" t="str"/>
      <c r="DL360" s="37" t="str"/>
      <c r="DM360" s="37" t="str"/>
      <c r="DN360" s="37" t="str"/>
      <c r="DO360" s="37" t="str"/>
      <c r="DP360" s="37" t="str"/>
      <c r="DQ360" s="37" t="str"/>
      <c r="DR360" s="37" t="str"/>
      <c r="DS360" s="37" t="str"/>
      <c r="DT360" s="37" t="str"/>
      <c r="DU360" s="37" t="str"/>
      <c r="DV360" s="37" t="str"/>
      <c r="DW360" s="37" t="str"/>
      <c r="DX360" s="37" t="str"/>
      <c r="DY360" s="37" t="str"/>
      <c r="DZ360" s="37" t="str"/>
      <c r="EA360" s="37" t="str"/>
      <c r="EB360" s="37" t="str"/>
      <c r="EC360" s="37" t="str"/>
      <c r="ED360" s="37" t="str"/>
      <c r="EE360" s="37" t="str"/>
      <c r="EF360" s="37" t="str"/>
      <c r="EG360" s="37" t="str"/>
      <c r="EH360" s="37" t="str"/>
      <c r="EI360" s="37" t="str"/>
      <c r="EJ360" s="37" t="str"/>
      <c r="EK360" s="37" t="str"/>
      <c r="EL360" s="37" t="str"/>
      <c r="EM360" s="37" t="str"/>
    </row>
    <row r="361">
      <c r="B361" s="37" t="str"/>
      <c r="C361" s="37" t="str"/>
      <c r="D361" s="37" t="str"/>
      <c r="E361" s="37" t="str"/>
      <c r="F361" s="37" t="str"/>
      <c r="G361" s="37" t="str"/>
      <c r="H361" s="37" t="str"/>
      <c r="I361" s="37" t="str"/>
      <c r="J361" s="37" t="str"/>
      <c r="K361" s="37" t="str"/>
      <c r="L361" s="37" t="str"/>
      <c r="M361" s="37" t="str"/>
      <c r="N361" s="37" t="str"/>
      <c r="O361" s="37" t="str"/>
      <c r="P361" s="37" t="str"/>
      <c r="Q361" s="37" t="str"/>
      <c r="R361" s="37" t="str"/>
      <c r="S361" s="37" t="str"/>
      <c r="T361" s="37" t="str"/>
      <c r="U361" s="37" t="str"/>
      <c r="V361" s="37" t="str"/>
      <c r="W361" s="37" t="str"/>
      <c r="X361" s="37" t="str"/>
      <c r="Y361" s="37" t="str"/>
      <c r="Z361" s="37" t="str"/>
      <c r="AA361" s="37" t="str"/>
      <c r="AB361" s="37" t="str"/>
      <c r="AC361" s="37" t="str"/>
      <c r="AD361" s="37" t="str"/>
      <c r="AE361" s="37" t="str"/>
      <c r="AF361" s="37" t="str"/>
      <c r="AG361" s="37" t="str"/>
      <c r="AH361" s="37" t="str"/>
      <c r="AI361" s="37" t="str"/>
      <c r="AJ361" s="37" t="str"/>
      <c r="AK361" s="37" t="str"/>
      <c r="AL361" s="37" t="str"/>
      <c r="AM361" s="37" t="str"/>
      <c r="AN361" s="37" t="str"/>
      <c r="AO361" s="37" t="str"/>
      <c r="AP361" s="37" t="str"/>
      <c r="AQ361" s="37" t="str"/>
      <c r="AR361" s="37" t="str"/>
      <c r="AS361" s="37" t="str"/>
      <c r="AT361" s="37" t="str"/>
      <c r="AU361" s="37" t="str"/>
      <c r="AV361" s="37" t="str"/>
      <c r="AW361" s="37" t="str"/>
      <c r="AX361" s="37" t="str"/>
      <c r="AY361" s="37" t="str"/>
      <c r="AZ361" s="37" t="str"/>
      <c r="BA361" s="37" t="str"/>
      <c r="BB361" s="37" t="str"/>
      <c r="BC361" s="37" t="str"/>
      <c r="BD361" s="37" t="str"/>
      <c r="BE361" s="37" t="str"/>
      <c r="BF361" s="37" t="str"/>
      <c r="BG361" s="37" t="str"/>
      <c r="BH361" s="37" t="str"/>
      <c r="BI361" s="37" t="str"/>
      <c r="BJ361" s="37" t="str"/>
      <c r="BK361" s="37" t="str"/>
      <c r="BL361" s="37" t="str"/>
      <c r="BM361" s="37" t="str"/>
      <c r="BN361" s="37" t="str"/>
      <c r="BO361" s="37" t="str"/>
      <c r="BP361" s="37" t="str"/>
      <c r="BQ361" s="37" t="str"/>
      <c r="BR361" s="37" t="str"/>
      <c r="BS361" s="37" t="str"/>
      <c r="BT361" s="37" t="str"/>
      <c r="BU361" s="37" t="str"/>
      <c r="BV361" s="37" t="str"/>
      <c r="BW361" s="37" t="str"/>
      <c r="BX361" s="37" t="str"/>
      <c r="BY361" s="37" t="str"/>
      <c r="BZ361" s="37" t="str"/>
      <c r="CA361" s="37" t="str"/>
      <c r="CB361" s="37" t="str"/>
      <c r="CC361" s="37" t="str"/>
      <c r="CD361" s="37" t="str"/>
      <c r="CE361" s="37" t="str"/>
      <c r="CF361" s="37" t="str"/>
      <c r="CG361" s="37" t="str"/>
      <c r="CH361" s="37" t="str"/>
      <c r="CI361" s="37" t="str"/>
      <c r="CJ361" s="37" t="str"/>
      <c r="CK361" s="37" t="str"/>
      <c r="CL361" s="37" t="str"/>
      <c r="CM361" s="37" t="str"/>
      <c r="CN361" s="37" t="str"/>
      <c r="CO361" s="37" t="str"/>
      <c r="CP361" s="37" t="str"/>
      <c r="CQ361" s="37" t="str"/>
      <c r="CR361" s="37" t="str"/>
      <c r="CS361" s="37" t="str"/>
      <c r="CT361" s="37" t="str"/>
      <c r="CU361" s="37" t="str"/>
      <c r="CV361" s="37" t="str"/>
      <c r="CW361" s="37" t="str"/>
      <c r="CX361" s="37" t="str"/>
      <c r="CY361" s="37" t="str"/>
      <c r="CZ361" s="37" t="str"/>
      <c r="DA361" s="37" t="str"/>
      <c r="DB361" s="37" t="str"/>
      <c r="DC361" s="37" t="str"/>
      <c r="DD361" s="37" t="str"/>
      <c r="DE361" s="37" t="str"/>
      <c r="DF361" s="37" t="str"/>
      <c r="DG361" s="37" t="str"/>
      <c r="DH361" s="37" t="str"/>
      <c r="DI361" s="37" t="str"/>
      <c r="DJ361" s="37" t="str"/>
      <c r="DK361" s="37" t="str"/>
      <c r="DL361" s="37" t="str"/>
      <c r="DM361" s="37" t="str"/>
      <c r="DN361" s="37" t="str"/>
      <c r="DO361" s="37" t="str"/>
      <c r="DP361" s="37" t="str"/>
      <c r="DQ361" s="37" t="str"/>
      <c r="DR361" s="37" t="str"/>
      <c r="DS361" s="37" t="str"/>
      <c r="DT361" s="37" t="str"/>
      <c r="DU361" s="37" t="str"/>
      <c r="DV361" s="37" t="str"/>
      <c r="DW361" s="37" t="str"/>
      <c r="DX361" s="37" t="str"/>
      <c r="DY361" s="37" t="str"/>
      <c r="DZ361" s="37" t="str"/>
      <c r="EA361" s="37" t="str"/>
      <c r="EB361" s="37" t="str"/>
      <c r="EC361" s="37" t="str"/>
      <c r="ED361" s="37" t="str"/>
      <c r="EE361" s="37" t="str"/>
      <c r="EF361" s="37" t="str"/>
      <c r="EG361" s="37" t="str"/>
      <c r="EH361" s="37" t="str"/>
      <c r="EI361" s="37" t="str"/>
      <c r="EJ361" s="37" t="str"/>
      <c r="EK361" s="37" t="str"/>
      <c r="EL361" s="37" t="str"/>
      <c r="EM361" s="37" t="str"/>
    </row>
    <row r="362">
      <c r="B362" s="37" t="str"/>
      <c r="C362" s="37" t="str"/>
      <c r="D362" s="37" t="str"/>
      <c r="E362" s="37" t="str"/>
      <c r="F362" s="37" t="str"/>
      <c r="G362" s="37" t="str"/>
      <c r="H362" s="37" t="str"/>
      <c r="I362" s="37" t="str"/>
      <c r="J362" s="37" t="str"/>
      <c r="K362" s="37" t="str"/>
      <c r="L362" s="37" t="str"/>
      <c r="M362" s="37" t="str"/>
      <c r="N362" s="37" t="str"/>
      <c r="O362" s="37" t="str"/>
      <c r="P362" s="37" t="str"/>
      <c r="Q362" s="37" t="str"/>
      <c r="R362" s="37" t="str"/>
      <c r="S362" s="37" t="str"/>
      <c r="T362" s="37" t="str"/>
      <c r="U362" s="37" t="str"/>
      <c r="V362" s="37" t="str"/>
      <c r="W362" s="37" t="str"/>
      <c r="X362" s="37" t="str"/>
      <c r="Y362" s="37" t="str"/>
      <c r="Z362" s="37" t="str"/>
      <c r="AA362" s="37" t="str"/>
      <c r="AB362" s="37" t="str"/>
      <c r="AC362" s="37" t="str"/>
      <c r="AD362" s="37" t="str"/>
      <c r="AE362" s="37" t="str"/>
      <c r="AF362" s="37" t="str"/>
      <c r="AG362" s="37" t="str"/>
      <c r="AH362" s="37" t="str"/>
      <c r="AI362" s="37" t="str"/>
      <c r="AJ362" s="37" t="str"/>
      <c r="AK362" s="37" t="str"/>
      <c r="AL362" s="37" t="str"/>
      <c r="AM362" s="37" t="str"/>
      <c r="AN362" s="37" t="str"/>
      <c r="AO362" s="37" t="str"/>
      <c r="AP362" s="37" t="str"/>
      <c r="AQ362" s="37" t="str"/>
      <c r="AR362" s="37" t="str"/>
      <c r="AS362" s="37" t="str"/>
      <c r="AT362" s="37" t="str"/>
      <c r="AU362" s="37" t="str"/>
      <c r="AV362" s="37" t="str"/>
      <c r="AW362" s="37" t="str"/>
      <c r="AX362" s="37" t="str"/>
      <c r="AY362" s="37" t="str"/>
      <c r="AZ362" s="37" t="str"/>
      <c r="BA362" s="37" t="str"/>
      <c r="BB362" s="37" t="str"/>
      <c r="BC362" s="37" t="str"/>
      <c r="BD362" s="37" t="str"/>
      <c r="BE362" s="37" t="str"/>
      <c r="BF362" s="37" t="str"/>
      <c r="BG362" s="37" t="str"/>
      <c r="BH362" s="37" t="str"/>
      <c r="BI362" s="37" t="str"/>
      <c r="BJ362" s="37" t="str"/>
      <c r="BK362" s="37" t="str"/>
      <c r="BL362" s="37" t="str"/>
      <c r="BM362" s="37" t="str"/>
      <c r="BN362" s="37" t="str"/>
      <c r="BO362" s="37" t="str"/>
      <c r="BP362" s="37" t="str"/>
      <c r="BQ362" s="37" t="str"/>
      <c r="BR362" s="37" t="str"/>
      <c r="BS362" s="37" t="str"/>
      <c r="BT362" s="37" t="str"/>
      <c r="BU362" s="37" t="str"/>
      <c r="BV362" s="37" t="str"/>
      <c r="BW362" s="37" t="str"/>
      <c r="BX362" s="37" t="str"/>
      <c r="BY362" s="37" t="str"/>
      <c r="BZ362" s="37" t="str"/>
      <c r="CA362" s="37" t="str"/>
      <c r="CB362" s="37" t="str"/>
      <c r="CC362" s="37" t="str"/>
      <c r="CD362" s="37" t="str"/>
      <c r="CE362" s="37" t="str"/>
      <c r="CF362" s="37" t="str"/>
      <c r="CG362" s="37" t="str"/>
      <c r="CH362" s="37" t="str"/>
      <c r="CI362" s="37" t="str"/>
      <c r="CJ362" s="37" t="str"/>
      <c r="CK362" s="37" t="str"/>
      <c r="CL362" s="37" t="str"/>
      <c r="CM362" s="37" t="str"/>
      <c r="CN362" s="37" t="str"/>
      <c r="CO362" s="37" t="str"/>
      <c r="CP362" s="37" t="str"/>
      <c r="CQ362" s="37" t="str"/>
      <c r="CR362" s="37" t="str"/>
      <c r="CS362" s="37" t="str"/>
      <c r="CT362" s="37" t="str"/>
      <c r="CU362" s="37" t="str"/>
      <c r="CV362" s="37" t="str"/>
      <c r="CW362" s="37" t="str"/>
      <c r="CX362" s="37" t="str"/>
      <c r="CY362" s="37" t="str"/>
      <c r="CZ362" s="37" t="str"/>
      <c r="DA362" s="37" t="str"/>
      <c r="DB362" s="37" t="str"/>
      <c r="DC362" s="37" t="str"/>
      <c r="DD362" s="37" t="str"/>
      <c r="DE362" s="37" t="str"/>
      <c r="DF362" s="37" t="str"/>
      <c r="DG362" s="37" t="str"/>
      <c r="DH362" s="37" t="str"/>
      <c r="DI362" s="37" t="str"/>
      <c r="DJ362" s="37" t="str"/>
      <c r="DK362" s="37" t="str"/>
      <c r="DL362" s="37" t="str"/>
      <c r="DM362" s="37" t="str"/>
      <c r="DN362" s="37" t="str"/>
      <c r="DO362" s="37" t="str"/>
      <c r="DP362" s="37" t="str"/>
      <c r="DQ362" s="37" t="str"/>
      <c r="DR362" s="37" t="str"/>
      <c r="DS362" s="37" t="str"/>
      <c r="DT362" s="37" t="str"/>
      <c r="DU362" s="37" t="str"/>
      <c r="DV362" s="37" t="str"/>
      <c r="DW362" s="37" t="str"/>
      <c r="DX362" s="37" t="str"/>
      <c r="DY362" s="37" t="str"/>
      <c r="DZ362" s="37" t="str"/>
      <c r="EA362" s="37" t="str"/>
      <c r="EB362" s="37" t="str"/>
      <c r="EC362" s="37" t="str"/>
      <c r="ED362" s="37" t="str"/>
      <c r="EE362" s="37" t="str"/>
      <c r="EF362" s="37" t="str"/>
      <c r="EG362" s="37" t="str"/>
      <c r="EH362" s="37" t="str"/>
      <c r="EI362" s="37" t="str"/>
      <c r="EJ362" s="37" t="str"/>
      <c r="EK362" s="37" t="str"/>
      <c r="EL362" s="37" t="str"/>
      <c r="EM362" s="37" t="str"/>
    </row>
    <row r="363">
      <c r="B363" s="37" t="str"/>
      <c r="C363" s="37" t="str"/>
      <c r="D363" s="37" t="str"/>
      <c r="E363" s="37" t="str"/>
      <c r="F363" s="37" t="str"/>
      <c r="G363" s="37" t="str"/>
      <c r="H363" s="37" t="str"/>
      <c r="I363" s="37" t="str"/>
      <c r="J363" s="37" t="str"/>
      <c r="K363" s="37" t="str"/>
      <c r="L363" s="37" t="str"/>
      <c r="M363" s="37" t="str"/>
      <c r="N363" s="37" t="str"/>
      <c r="O363" s="37" t="str"/>
      <c r="P363" s="37" t="str"/>
      <c r="Q363" s="37" t="str"/>
      <c r="R363" s="37" t="str"/>
      <c r="S363" s="37" t="str"/>
      <c r="T363" s="37" t="str"/>
      <c r="U363" s="37" t="str"/>
      <c r="V363" s="37" t="str"/>
      <c r="W363" s="37" t="str"/>
      <c r="X363" s="37" t="str"/>
      <c r="Y363" s="37" t="str"/>
      <c r="Z363" s="37" t="str"/>
      <c r="AA363" s="37" t="str"/>
      <c r="AB363" s="37" t="str"/>
      <c r="AC363" s="37" t="str"/>
      <c r="AD363" s="37" t="str"/>
      <c r="AE363" s="37" t="str"/>
      <c r="AF363" s="37" t="str"/>
      <c r="AG363" s="37" t="str"/>
      <c r="AH363" s="37" t="str"/>
      <c r="AI363" s="37" t="str"/>
      <c r="AJ363" s="37" t="str"/>
      <c r="AK363" s="37" t="str"/>
      <c r="AL363" s="37" t="str"/>
      <c r="AM363" s="37" t="str"/>
      <c r="AN363" s="37" t="str"/>
      <c r="AO363" s="37" t="str"/>
      <c r="AP363" s="37" t="str"/>
      <c r="AQ363" s="37" t="str"/>
      <c r="AR363" s="37" t="str"/>
      <c r="AS363" s="37" t="str"/>
      <c r="AT363" s="37" t="str"/>
      <c r="AU363" s="37" t="str"/>
      <c r="AV363" s="37" t="str"/>
      <c r="AW363" s="37" t="str"/>
      <c r="AX363" s="37" t="str"/>
      <c r="AY363" s="37" t="str"/>
      <c r="AZ363" s="37" t="str"/>
      <c r="BA363" s="37" t="str"/>
      <c r="BB363" s="37" t="str"/>
      <c r="BC363" s="37" t="str"/>
      <c r="BD363" s="37" t="str"/>
      <c r="BE363" s="37" t="str"/>
      <c r="BF363" s="37" t="str"/>
      <c r="BG363" s="37" t="str"/>
      <c r="BH363" s="37" t="str"/>
      <c r="BI363" s="37" t="str"/>
      <c r="BJ363" s="37" t="str"/>
      <c r="BK363" s="37" t="str"/>
      <c r="BL363" s="37" t="str"/>
      <c r="BM363" s="37" t="str"/>
      <c r="BN363" s="37" t="str"/>
      <c r="BO363" s="37" t="str"/>
      <c r="BP363" s="37" t="str"/>
      <c r="BQ363" s="37" t="str"/>
      <c r="BR363" s="37" t="str"/>
      <c r="BS363" s="37" t="str"/>
      <c r="BT363" s="37" t="str"/>
      <c r="BU363" s="37" t="str"/>
      <c r="BV363" s="37" t="str"/>
      <c r="BW363" s="37" t="str"/>
      <c r="BX363" s="37" t="str"/>
      <c r="BY363" s="37" t="str"/>
      <c r="BZ363" s="37" t="str"/>
      <c r="CA363" s="37" t="str"/>
      <c r="CB363" s="37" t="str"/>
      <c r="CC363" s="37" t="str"/>
      <c r="CD363" s="37" t="str"/>
      <c r="CE363" s="37" t="str"/>
      <c r="CF363" s="37" t="str"/>
      <c r="CG363" s="37" t="str"/>
      <c r="CH363" s="37" t="str"/>
      <c r="CI363" s="37" t="str"/>
      <c r="CJ363" s="37" t="str"/>
      <c r="CK363" s="37" t="str"/>
      <c r="CL363" s="37" t="str"/>
      <c r="CM363" s="37" t="str"/>
      <c r="CN363" s="37" t="str"/>
      <c r="CO363" s="37" t="str"/>
      <c r="CP363" s="37" t="str"/>
      <c r="CQ363" s="37" t="str"/>
      <c r="CR363" s="37" t="str"/>
      <c r="CS363" s="37" t="str"/>
      <c r="CT363" s="37" t="str"/>
      <c r="CU363" s="37" t="str"/>
      <c r="CV363" s="37" t="str"/>
      <c r="CW363" s="37" t="str"/>
      <c r="CX363" s="37" t="str"/>
      <c r="CY363" s="37" t="str"/>
      <c r="CZ363" s="37" t="str"/>
      <c r="DA363" s="37" t="str"/>
      <c r="DB363" s="37" t="str"/>
      <c r="DC363" s="37" t="str"/>
      <c r="DD363" s="37" t="str"/>
      <c r="DE363" s="37" t="str"/>
      <c r="DF363" s="37" t="str"/>
      <c r="DG363" s="37" t="str"/>
      <c r="DH363" s="37" t="str"/>
      <c r="DI363" s="37" t="str"/>
      <c r="DJ363" s="37" t="str"/>
      <c r="DK363" s="37" t="str"/>
      <c r="DL363" s="37" t="str"/>
      <c r="DM363" s="37" t="str"/>
      <c r="DN363" s="37" t="str"/>
      <c r="DO363" s="37" t="str"/>
      <c r="DP363" s="37" t="str"/>
      <c r="DQ363" s="37" t="str"/>
      <c r="DR363" s="37" t="str"/>
      <c r="DS363" s="37" t="str"/>
      <c r="DT363" s="37" t="str"/>
      <c r="DU363" s="37" t="str"/>
      <c r="DV363" s="37" t="str"/>
      <c r="DW363" s="37" t="str"/>
      <c r="DX363" s="37" t="str"/>
      <c r="DY363" s="37" t="str"/>
      <c r="DZ363" s="37" t="str"/>
      <c r="EA363" s="37" t="str"/>
      <c r="EB363" s="37" t="str"/>
      <c r="EC363" s="37" t="str"/>
      <c r="ED363" s="37" t="str"/>
      <c r="EE363" s="37" t="str"/>
      <c r="EF363" s="37" t="str"/>
      <c r="EG363" s="37" t="str"/>
      <c r="EH363" s="37" t="str"/>
      <c r="EI363" s="37" t="str"/>
      <c r="EJ363" s="37" t="str"/>
      <c r="EK363" s="37" t="str"/>
      <c r="EL363" s="37" t="str"/>
      <c r="EM363" s="37" t="str"/>
    </row>
    <row r="364">
      <c r="B364" s="37" t="str"/>
      <c r="C364" s="37" t="str"/>
      <c r="D364" s="37" t="str"/>
      <c r="E364" s="37" t="str"/>
      <c r="F364" s="37" t="str"/>
      <c r="G364" s="37" t="str"/>
      <c r="H364" s="37" t="str"/>
      <c r="I364" s="37" t="str"/>
      <c r="J364" s="37" t="str"/>
      <c r="K364" s="37" t="str"/>
      <c r="L364" s="37" t="str"/>
      <c r="M364" s="37" t="str"/>
      <c r="N364" s="37" t="str"/>
      <c r="O364" s="37" t="str"/>
      <c r="P364" s="37" t="str"/>
      <c r="Q364" s="37" t="str"/>
      <c r="R364" s="37" t="str"/>
      <c r="S364" s="37" t="str"/>
      <c r="T364" s="37" t="str"/>
      <c r="U364" s="37" t="str"/>
      <c r="V364" s="37" t="str"/>
      <c r="W364" s="37" t="str"/>
      <c r="X364" s="37" t="str"/>
      <c r="Y364" s="37" t="str"/>
      <c r="Z364" s="37" t="str"/>
      <c r="AA364" s="37" t="str"/>
      <c r="AB364" s="37" t="str"/>
      <c r="AC364" s="37" t="str"/>
      <c r="AD364" s="37" t="str"/>
      <c r="AE364" s="37" t="str"/>
      <c r="AF364" s="37" t="str"/>
      <c r="AG364" s="37" t="str"/>
      <c r="AH364" s="37" t="str"/>
      <c r="AI364" s="37" t="str"/>
      <c r="AJ364" s="37" t="str"/>
      <c r="AK364" s="37" t="str"/>
      <c r="AL364" s="37" t="str"/>
      <c r="AM364" s="37" t="str"/>
      <c r="AN364" s="37" t="str"/>
      <c r="AO364" s="37" t="str"/>
      <c r="AP364" s="37" t="str"/>
      <c r="AQ364" s="37" t="str"/>
      <c r="AR364" s="37" t="str"/>
      <c r="AS364" s="37" t="str"/>
      <c r="AT364" s="37" t="str"/>
      <c r="AU364" s="37" t="str"/>
      <c r="AV364" s="37" t="str"/>
      <c r="AW364" s="37" t="str"/>
      <c r="AX364" s="37" t="str"/>
      <c r="AY364" s="37" t="str"/>
      <c r="AZ364" s="37" t="str"/>
      <c r="BA364" s="37" t="str"/>
      <c r="BB364" s="37" t="str"/>
      <c r="BC364" s="37" t="str"/>
      <c r="BD364" s="37" t="str"/>
      <c r="BE364" s="37" t="str"/>
      <c r="BF364" s="37" t="str"/>
      <c r="BG364" s="37" t="str"/>
      <c r="BH364" s="37" t="str"/>
      <c r="BI364" s="37" t="str"/>
      <c r="BJ364" s="37" t="str"/>
      <c r="BK364" s="37" t="str"/>
      <c r="BL364" s="37" t="str"/>
      <c r="BM364" s="37" t="str"/>
      <c r="BN364" s="37" t="str"/>
      <c r="BO364" s="37" t="str"/>
      <c r="BP364" s="37" t="str"/>
      <c r="BQ364" s="37" t="str"/>
      <c r="BR364" s="37" t="str"/>
      <c r="BS364" s="37" t="str"/>
      <c r="BT364" s="37" t="str"/>
      <c r="BU364" s="37" t="str"/>
      <c r="BV364" s="37" t="str"/>
      <c r="BW364" s="37" t="str"/>
      <c r="BX364" s="37" t="str"/>
      <c r="BY364" s="37" t="str"/>
      <c r="BZ364" s="37" t="str"/>
      <c r="CA364" s="37" t="str"/>
      <c r="CB364" s="37" t="str"/>
      <c r="CC364" s="37" t="str"/>
      <c r="CD364" s="37" t="str"/>
      <c r="CE364" s="37" t="str"/>
      <c r="CF364" s="37" t="str"/>
      <c r="CG364" s="37" t="str"/>
      <c r="CH364" s="37" t="str"/>
      <c r="CI364" s="37" t="str"/>
      <c r="CJ364" s="37" t="str"/>
      <c r="CK364" s="37" t="str"/>
      <c r="CL364" s="37" t="str"/>
      <c r="CM364" s="37" t="str"/>
      <c r="CN364" s="37" t="str"/>
      <c r="CO364" s="37" t="str"/>
      <c r="CP364" s="37" t="str"/>
      <c r="CQ364" s="37" t="str"/>
      <c r="CR364" s="37" t="str"/>
      <c r="CS364" s="37" t="str"/>
      <c r="CT364" s="37" t="str"/>
      <c r="CU364" s="37" t="str"/>
      <c r="CV364" s="37" t="str"/>
      <c r="CW364" s="37" t="str"/>
      <c r="CX364" s="37" t="str"/>
      <c r="CY364" s="37" t="str"/>
      <c r="CZ364" s="37" t="str"/>
      <c r="DA364" s="37" t="str"/>
      <c r="DB364" s="37" t="str"/>
      <c r="DC364" s="37" t="str"/>
      <c r="DD364" s="37" t="str"/>
      <c r="DE364" s="37" t="str"/>
      <c r="DF364" s="37" t="str"/>
      <c r="DG364" s="37" t="str"/>
      <c r="DH364" s="37" t="str"/>
      <c r="DI364" s="37" t="str"/>
      <c r="DJ364" s="37" t="str"/>
      <c r="DK364" s="37" t="str"/>
      <c r="DL364" s="37" t="str"/>
      <c r="DM364" s="37" t="str"/>
      <c r="DN364" s="37" t="str"/>
      <c r="DO364" s="37" t="str"/>
      <c r="DP364" s="37" t="str"/>
      <c r="DQ364" s="37" t="str"/>
      <c r="DR364" s="37" t="str"/>
      <c r="DS364" s="37" t="str"/>
      <c r="DT364" s="37" t="str"/>
      <c r="DU364" s="37" t="str"/>
      <c r="DV364" s="37" t="str"/>
      <c r="DW364" s="37" t="str"/>
      <c r="DX364" s="37" t="str"/>
      <c r="DY364" s="37" t="str"/>
      <c r="DZ364" s="37" t="str"/>
      <c r="EA364" s="37" t="str"/>
      <c r="EB364" s="37" t="str"/>
      <c r="EC364" s="37" t="str"/>
      <c r="ED364" s="37" t="str"/>
      <c r="EE364" s="37" t="str"/>
      <c r="EF364" s="37" t="str"/>
      <c r="EG364" s="37" t="str"/>
      <c r="EH364" s="37" t="str"/>
      <c r="EI364" s="37" t="str"/>
      <c r="EJ364" s="37" t="str"/>
      <c r="EK364" s="37" t="str"/>
      <c r="EL364" s="37" t="str"/>
      <c r="EM364" s="37" t="str"/>
    </row>
    <row r="365">
      <c r="B365" s="37" t="str"/>
      <c r="C365" s="37" t="str"/>
      <c r="D365" s="37" t="str"/>
      <c r="E365" s="37" t="str"/>
      <c r="F365" s="37" t="str"/>
      <c r="G365" s="37" t="str"/>
      <c r="H365" s="37" t="str"/>
      <c r="I365" s="37" t="str"/>
      <c r="J365" s="37" t="str"/>
      <c r="K365" s="37" t="str"/>
      <c r="L365" s="37" t="str"/>
      <c r="M365" s="37" t="str"/>
      <c r="N365" s="37" t="str"/>
      <c r="O365" s="37" t="str"/>
      <c r="P365" s="37" t="str"/>
      <c r="Q365" s="37" t="str"/>
      <c r="R365" s="37" t="str"/>
      <c r="S365" s="37" t="str"/>
      <c r="T365" s="37" t="str"/>
      <c r="U365" s="37" t="str"/>
      <c r="V365" s="37" t="str"/>
      <c r="W365" s="37" t="str"/>
      <c r="X365" s="37" t="str"/>
      <c r="Y365" s="37" t="str"/>
      <c r="Z365" s="37" t="str"/>
      <c r="AA365" s="37" t="str"/>
      <c r="AB365" s="37" t="str"/>
      <c r="AC365" s="37" t="str"/>
      <c r="AD365" s="37" t="str"/>
      <c r="AE365" s="37" t="str"/>
      <c r="AF365" s="37" t="str"/>
      <c r="AG365" s="37" t="str"/>
      <c r="AH365" s="37" t="str"/>
      <c r="AI365" s="37" t="str"/>
      <c r="AJ365" s="37" t="str"/>
      <c r="AK365" s="37" t="str"/>
      <c r="AL365" s="37" t="str"/>
      <c r="AM365" s="37" t="str"/>
      <c r="AN365" s="37" t="str"/>
      <c r="AO365" s="37" t="str"/>
      <c r="AP365" s="37" t="str"/>
      <c r="AQ365" s="37" t="str"/>
      <c r="AR365" s="37" t="str"/>
      <c r="AS365" s="37" t="str"/>
      <c r="AT365" s="37" t="str"/>
      <c r="AU365" s="37" t="str"/>
      <c r="AV365" s="37" t="str"/>
      <c r="AW365" s="37" t="str"/>
      <c r="AX365" s="37" t="str"/>
      <c r="AY365" s="37" t="str"/>
      <c r="AZ365" s="37" t="str"/>
      <c r="BA365" s="37" t="str"/>
      <c r="BB365" s="37" t="str"/>
      <c r="BC365" s="37" t="str"/>
      <c r="BD365" s="37" t="str"/>
      <c r="BE365" s="37" t="str"/>
      <c r="BF365" s="37" t="str"/>
      <c r="BG365" s="37" t="str"/>
      <c r="BH365" s="37" t="str"/>
      <c r="BI365" s="37" t="str"/>
      <c r="BJ365" s="37" t="str"/>
      <c r="BK365" s="37" t="str"/>
      <c r="BL365" s="37" t="str"/>
      <c r="BM365" s="37" t="str"/>
      <c r="BN365" s="37" t="str"/>
      <c r="BO365" s="37" t="str"/>
      <c r="BP365" s="37" t="str"/>
      <c r="BQ365" s="37" t="str"/>
      <c r="BR365" s="37" t="str"/>
      <c r="BS365" s="37" t="str"/>
      <c r="BT365" s="37" t="str"/>
      <c r="BU365" s="37" t="str"/>
      <c r="BV365" s="37" t="str"/>
      <c r="BW365" s="37" t="str"/>
      <c r="BX365" s="37" t="str"/>
      <c r="BY365" s="37" t="str"/>
      <c r="BZ365" s="37" t="str"/>
      <c r="CA365" s="37" t="str"/>
      <c r="CB365" s="37" t="str"/>
      <c r="CC365" s="37" t="str"/>
      <c r="CD365" s="37" t="str"/>
      <c r="CE365" s="37" t="str"/>
      <c r="CF365" s="37" t="str"/>
      <c r="CG365" s="37" t="str"/>
      <c r="CH365" s="37" t="str"/>
      <c r="CI365" s="37" t="str"/>
      <c r="CJ365" s="37" t="str"/>
      <c r="CK365" s="37" t="str"/>
      <c r="CL365" s="37" t="str"/>
      <c r="CM365" s="37" t="str"/>
      <c r="CN365" s="37" t="str"/>
      <c r="CO365" s="37" t="str"/>
      <c r="CP365" s="37" t="str"/>
      <c r="CQ365" s="37" t="str"/>
      <c r="CR365" s="37" t="str"/>
      <c r="CS365" s="37" t="str"/>
      <c r="CT365" s="37" t="str"/>
      <c r="CU365" s="37" t="str"/>
      <c r="CV365" s="37" t="str"/>
      <c r="CW365" s="37" t="str"/>
      <c r="CX365" s="37" t="str"/>
      <c r="CY365" s="37" t="str"/>
      <c r="CZ365" s="37" t="str"/>
      <c r="DA365" s="37" t="str"/>
      <c r="DB365" s="37" t="str"/>
      <c r="DC365" s="37" t="str"/>
      <c r="DD365" s="37" t="str"/>
      <c r="DE365" s="37" t="str"/>
      <c r="DF365" s="37" t="str"/>
      <c r="DG365" s="37" t="str"/>
      <c r="DH365" s="37" t="str"/>
      <c r="DI365" s="37" t="str"/>
      <c r="DJ365" s="37" t="str"/>
      <c r="DK365" s="37" t="str"/>
      <c r="DL365" s="37" t="str"/>
      <c r="DM365" s="37" t="str"/>
      <c r="DN365" s="37" t="str"/>
      <c r="DO365" s="37" t="str"/>
      <c r="DP365" s="37" t="str"/>
      <c r="DQ365" s="37" t="str"/>
      <c r="DR365" s="37" t="str"/>
      <c r="DS365" s="37" t="str"/>
      <c r="DT365" s="37" t="str"/>
      <c r="DU365" s="37" t="str"/>
      <c r="DV365" s="37" t="str"/>
      <c r="DW365" s="37" t="str"/>
      <c r="DX365" s="37" t="str"/>
      <c r="DY365" s="37" t="str"/>
      <c r="DZ365" s="37" t="str"/>
      <c r="EA365" s="37" t="str"/>
      <c r="EB365" s="37" t="str"/>
      <c r="EC365" s="37" t="str"/>
      <c r="ED365" s="37" t="str"/>
      <c r="EE365" s="37" t="str"/>
      <c r="EF365" s="37" t="str"/>
      <c r="EG365" s="37" t="str"/>
      <c r="EH365" s="37" t="str"/>
      <c r="EI365" s="37" t="str"/>
      <c r="EJ365" s="37" t="str"/>
      <c r="EK365" s="37" t="str"/>
      <c r="EL365" s="37" t="str"/>
      <c r="EM365" s="37" t="str"/>
    </row>
    <row r="366">
      <c r="B366" s="37" t="str"/>
      <c r="C366" s="37" t="str"/>
      <c r="D366" s="37" t="str"/>
      <c r="E366" s="37" t="str"/>
      <c r="F366" s="37" t="str"/>
      <c r="G366" s="37" t="str"/>
      <c r="H366" s="37" t="str"/>
      <c r="I366" s="37" t="str"/>
      <c r="J366" s="37" t="str"/>
      <c r="K366" s="37" t="str"/>
      <c r="L366" s="37" t="str"/>
      <c r="M366" s="37" t="str"/>
      <c r="N366" s="37" t="str"/>
      <c r="O366" s="37" t="str"/>
      <c r="P366" s="37" t="str"/>
      <c r="Q366" s="37" t="str"/>
      <c r="R366" s="37" t="str"/>
      <c r="S366" s="37" t="str"/>
      <c r="T366" s="37" t="str"/>
      <c r="U366" s="37" t="str"/>
      <c r="V366" s="37" t="str"/>
      <c r="W366" s="37" t="str"/>
      <c r="X366" s="37" t="str"/>
      <c r="Y366" s="37" t="str"/>
      <c r="Z366" s="37" t="str"/>
      <c r="AA366" s="37" t="str"/>
      <c r="AB366" s="37" t="str"/>
      <c r="AC366" s="37" t="str"/>
      <c r="AD366" s="37" t="str"/>
      <c r="AE366" s="37" t="str"/>
      <c r="AF366" s="37" t="str"/>
      <c r="AG366" s="37" t="str"/>
      <c r="AH366" s="37" t="str"/>
      <c r="AI366" s="37" t="str"/>
      <c r="AJ366" s="37" t="str"/>
      <c r="AK366" s="37" t="str"/>
      <c r="AL366" s="37" t="str"/>
      <c r="AM366" s="37" t="str"/>
      <c r="AN366" s="37" t="str"/>
      <c r="AO366" s="37" t="str"/>
      <c r="AP366" s="37" t="str"/>
      <c r="AQ366" s="37" t="str"/>
      <c r="AR366" s="37" t="str"/>
      <c r="AS366" s="37" t="str"/>
      <c r="AT366" s="37" t="str"/>
      <c r="AU366" s="37" t="str"/>
      <c r="AV366" s="37" t="str"/>
      <c r="AW366" s="37" t="str"/>
      <c r="AX366" s="37" t="str"/>
      <c r="AY366" s="37" t="str"/>
      <c r="AZ366" s="37" t="str"/>
      <c r="BA366" s="37" t="str"/>
      <c r="BB366" s="37" t="str"/>
      <c r="BC366" s="37" t="str"/>
      <c r="BD366" s="37" t="str"/>
      <c r="BE366" s="37" t="str"/>
      <c r="BF366" s="37" t="str"/>
      <c r="BG366" s="37" t="str"/>
      <c r="BH366" s="37" t="str"/>
      <c r="BI366" s="37" t="str"/>
      <c r="BJ366" s="37" t="str"/>
      <c r="BK366" s="37" t="str"/>
      <c r="BL366" s="37" t="str"/>
      <c r="BM366" s="37" t="str"/>
      <c r="BN366" s="37" t="str"/>
      <c r="BO366" s="37" t="str"/>
      <c r="BP366" s="37" t="str"/>
      <c r="BQ366" s="37" t="str"/>
      <c r="BR366" s="37" t="str"/>
      <c r="BS366" s="37" t="str"/>
      <c r="BT366" s="37" t="str"/>
      <c r="BU366" s="37" t="str"/>
      <c r="BV366" s="37" t="str"/>
      <c r="BW366" s="37" t="str"/>
      <c r="BX366" s="37" t="str"/>
      <c r="BY366" s="37" t="str"/>
      <c r="BZ366" s="37" t="str"/>
      <c r="CA366" s="37" t="str"/>
      <c r="CB366" s="37" t="str"/>
      <c r="CC366" s="37" t="str"/>
      <c r="CD366" s="37" t="str"/>
      <c r="CE366" s="37" t="str"/>
      <c r="CF366" s="37" t="str"/>
      <c r="CG366" s="37" t="str"/>
      <c r="CH366" s="37" t="str"/>
      <c r="CI366" s="37" t="str"/>
      <c r="CJ366" s="37" t="str"/>
      <c r="CK366" s="37" t="str"/>
      <c r="CL366" s="37" t="str"/>
      <c r="CM366" s="37" t="str"/>
      <c r="CN366" s="37" t="str"/>
      <c r="CO366" s="37" t="str"/>
      <c r="CP366" s="37" t="str"/>
      <c r="CQ366" s="37" t="str"/>
      <c r="CR366" s="37" t="str"/>
      <c r="CS366" s="37" t="str"/>
      <c r="CT366" s="37" t="str"/>
      <c r="CU366" s="37" t="str"/>
      <c r="CV366" s="37" t="str"/>
      <c r="CW366" s="37" t="str"/>
      <c r="CX366" s="37" t="str"/>
      <c r="CY366" s="37" t="str"/>
      <c r="CZ366" s="37" t="str"/>
      <c r="DA366" s="37" t="str"/>
      <c r="DB366" s="37" t="str"/>
      <c r="DC366" s="37" t="str"/>
      <c r="DD366" s="37" t="str"/>
      <c r="DE366" s="37" t="str"/>
      <c r="DF366" s="37" t="str"/>
      <c r="DG366" s="37" t="str"/>
      <c r="DH366" s="37" t="str"/>
      <c r="DI366" s="37" t="str"/>
      <c r="DJ366" s="37" t="str"/>
      <c r="DK366" s="37" t="str"/>
      <c r="DL366" s="37" t="str"/>
      <c r="DM366" s="37" t="str"/>
      <c r="DN366" s="37" t="str"/>
      <c r="DO366" s="37" t="str"/>
      <c r="DP366" s="37" t="str"/>
      <c r="DQ366" s="37" t="str"/>
      <c r="DR366" s="37" t="str"/>
      <c r="DS366" s="37" t="str"/>
      <c r="DT366" s="37" t="str"/>
      <c r="DU366" s="37" t="str"/>
      <c r="DV366" s="37" t="str"/>
      <c r="DW366" s="37" t="str"/>
      <c r="DX366" s="37" t="str"/>
      <c r="DY366" s="37" t="str"/>
      <c r="DZ366" s="37" t="str"/>
      <c r="EA366" s="37" t="str"/>
      <c r="EB366" s="37" t="str"/>
      <c r="EC366" s="37" t="str"/>
      <c r="ED366" s="37" t="str"/>
      <c r="EE366" s="37" t="str"/>
      <c r="EF366" s="37" t="str"/>
      <c r="EG366" s="37" t="str"/>
      <c r="EH366" s="37" t="str"/>
      <c r="EI366" s="37" t="str"/>
      <c r="EJ366" s="37" t="str"/>
      <c r="EK366" s="37" t="str"/>
      <c r="EL366" s="37" t="str"/>
      <c r="EM366" s="37" t="str"/>
    </row>
    <row r="367">
      <c r="B367" s="37" t="str"/>
      <c r="C367" s="37" t="str"/>
      <c r="D367" s="37" t="str"/>
      <c r="E367" s="37" t="str"/>
      <c r="F367" s="37" t="str"/>
      <c r="G367" s="37" t="str"/>
      <c r="H367" s="37" t="str"/>
      <c r="I367" s="37" t="str"/>
      <c r="J367" s="37" t="str"/>
      <c r="K367" s="37" t="str"/>
      <c r="L367" s="37" t="str"/>
      <c r="M367" s="37" t="str"/>
      <c r="N367" s="37" t="str"/>
      <c r="O367" s="37" t="str"/>
      <c r="P367" s="37" t="str"/>
      <c r="Q367" s="37" t="str"/>
      <c r="R367" s="37" t="str"/>
      <c r="S367" s="37" t="str"/>
      <c r="T367" s="37" t="str"/>
      <c r="U367" s="37" t="str"/>
      <c r="V367" s="37" t="str"/>
      <c r="W367" s="37" t="str"/>
      <c r="X367" s="37" t="str"/>
      <c r="Y367" s="37" t="str"/>
      <c r="Z367" s="37" t="str"/>
      <c r="AA367" s="37" t="str"/>
      <c r="AB367" s="37" t="str"/>
      <c r="AC367" s="37" t="str"/>
      <c r="AD367" s="37" t="str"/>
      <c r="AE367" s="37" t="str"/>
      <c r="AF367" s="37" t="str"/>
      <c r="AG367" s="37" t="str"/>
      <c r="AH367" s="37" t="str"/>
      <c r="AI367" s="37" t="str"/>
      <c r="AJ367" s="37" t="str"/>
      <c r="AK367" s="37" t="str"/>
      <c r="AL367" s="37" t="str"/>
      <c r="AM367" s="37" t="str"/>
      <c r="AN367" s="37" t="str"/>
      <c r="AO367" s="37" t="str"/>
      <c r="AP367" s="37" t="str"/>
      <c r="AQ367" s="37" t="str"/>
      <c r="AR367" s="37" t="str"/>
      <c r="AS367" s="37" t="str"/>
      <c r="AT367" s="37" t="str"/>
      <c r="AU367" s="37" t="str"/>
      <c r="AV367" s="37" t="str"/>
      <c r="AW367" s="37" t="str"/>
      <c r="AX367" s="37" t="str"/>
      <c r="AY367" s="37" t="str"/>
      <c r="AZ367" s="37" t="str"/>
      <c r="BA367" s="37" t="str"/>
      <c r="BB367" s="37" t="str"/>
      <c r="BC367" s="37" t="str"/>
      <c r="BD367" s="37" t="str"/>
      <c r="BE367" s="37" t="str"/>
      <c r="BF367" s="37" t="str"/>
      <c r="BG367" s="37" t="str"/>
      <c r="BH367" s="37" t="str"/>
      <c r="BI367" s="37" t="str"/>
      <c r="BJ367" s="37" t="str"/>
      <c r="BK367" s="37" t="str"/>
      <c r="BL367" s="37" t="str"/>
      <c r="BM367" s="37" t="str"/>
      <c r="BN367" s="37" t="str"/>
      <c r="BO367" s="37" t="str"/>
      <c r="BP367" s="37" t="str"/>
      <c r="BQ367" s="37" t="str"/>
      <c r="BR367" s="37" t="str"/>
      <c r="BS367" s="37" t="str"/>
      <c r="BT367" s="37" t="str"/>
      <c r="BU367" s="37" t="str"/>
      <c r="BV367" s="37" t="str"/>
      <c r="BW367" s="37" t="str"/>
      <c r="BX367" s="37" t="str"/>
      <c r="BY367" s="37" t="str"/>
      <c r="BZ367" s="37" t="str"/>
      <c r="CA367" s="37" t="str"/>
      <c r="CB367" s="37" t="str"/>
      <c r="CC367" s="37" t="str"/>
      <c r="CD367" s="37" t="str"/>
      <c r="CE367" s="37" t="str"/>
      <c r="CF367" s="37" t="str"/>
      <c r="CG367" s="37" t="str"/>
      <c r="CH367" s="37" t="str"/>
      <c r="CI367" s="37" t="str"/>
      <c r="CJ367" s="37" t="str"/>
      <c r="CK367" s="37" t="str"/>
      <c r="CL367" s="37" t="str"/>
      <c r="CM367" s="37" t="str"/>
      <c r="CN367" s="37" t="str"/>
      <c r="CO367" s="37" t="str"/>
      <c r="CP367" s="37" t="str"/>
      <c r="CQ367" s="37" t="str"/>
      <c r="CR367" s="37" t="str"/>
      <c r="CS367" s="37" t="str"/>
      <c r="CT367" s="37" t="str"/>
      <c r="CU367" s="37" t="str"/>
      <c r="CV367" s="37" t="str"/>
      <c r="CW367" s="37" t="str"/>
      <c r="CX367" s="37" t="str"/>
      <c r="CY367" s="37" t="str"/>
      <c r="CZ367" s="37" t="str"/>
      <c r="DA367" s="37" t="str"/>
      <c r="DB367" s="37" t="str"/>
      <c r="DC367" s="37" t="str"/>
      <c r="DD367" s="37" t="str"/>
      <c r="DE367" s="37" t="str"/>
      <c r="DF367" s="37" t="str"/>
      <c r="DG367" s="37" t="str"/>
      <c r="DH367" s="37" t="str"/>
      <c r="DI367" s="37" t="str"/>
      <c r="DJ367" s="37" t="str"/>
      <c r="DK367" s="37" t="str"/>
      <c r="DL367" s="37" t="str"/>
      <c r="DM367" s="37" t="str"/>
      <c r="DN367" s="37" t="str"/>
      <c r="DO367" s="37" t="str"/>
      <c r="DP367" s="37" t="str"/>
      <c r="DQ367" s="37" t="str"/>
      <c r="DR367" s="37" t="str"/>
      <c r="DS367" s="37" t="str"/>
      <c r="DT367" s="37" t="str"/>
      <c r="DU367" s="37" t="str"/>
      <c r="DV367" s="37" t="str"/>
      <c r="DW367" s="37" t="str"/>
      <c r="DX367" s="37" t="str"/>
      <c r="DY367" s="37" t="str"/>
      <c r="DZ367" s="37" t="str"/>
      <c r="EA367" s="37" t="str"/>
      <c r="EB367" s="37" t="str"/>
      <c r="EC367" s="37" t="str"/>
      <c r="ED367" s="37" t="str"/>
      <c r="EE367" s="37" t="str"/>
      <c r="EF367" s="37" t="str"/>
      <c r="EG367" s="37" t="str"/>
      <c r="EH367" s="37" t="str"/>
      <c r="EI367" s="37" t="str"/>
      <c r="EJ367" s="37" t="str"/>
      <c r="EK367" s="37" t="str"/>
      <c r="EL367" s="37" t="str"/>
      <c r="EM367" s="37" t="str"/>
    </row>
    <row r="368">
      <c r="B368" s="37" t="str"/>
      <c r="C368" s="37" t="str"/>
      <c r="D368" s="37" t="str"/>
      <c r="E368" s="37" t="str"/>
      <c r="F368" s="37" t="str"/>
      <c r="G368" s="37" t="str"/>
      <c r="H368" s="37" t="str"/>
      <c r="I368" s="37" t="str"/>
      <c r="J368" s="37" t="str"/>
      <c r="K368" s="37" t="str"/>
      <c r="L368" s="37" t="str"/>
      <c r="M368" s="37" t="str"/>
      <c r="N368" s="37" t="str"/>
      <c r="O368" s="37" t="str"/>
      <c r="P368" s="37" t="str"/>
      <c r="Q368" s="37" t="str"/>
      <c r="R368" s="37" t="str"/>
      <c r="S368" s="37" t="str"/>
      <c r="T368" s="37" t="str"/>
      <c r="U368" s="37" t="str"/>
      <c r="V368" s="37" t="str"/>
      <c r="W368" s="37" t="str"/>
      <c r="X368" s="37" t="str"/>
      <c r="Y368" s="37" t="str"/>
      <c r="Z368" s="37" t="str"/>
      <c r="AA368" s="37" t="str"/>
      <c r="AB368" s="37" t="str"/>
      <c r="AC368" s="37" t="str"/>
      <c r="AD368" s="37" t="str"/>
      <c r="AE368" s="37" t="str"/>
      <c r="AF368" s="37" t="str"/>
      <c r="AG368" s="37" t="str"/>
      <c r="AH368" s="37" t="str"/>
      <c r="AI368" s="37" t="str"/>
      <c r="AJ368" s="37" t="str"/>
      <c r="AK368" s="37" t="str"/>
      <c r="AL368" s="37" t="str"/>
      <c r="AM368" s="37" t="str"/>
      <c r="AN368" s="37" t="str"/>
      <c r="AO368" s="37" t="str"/>
      <c r="AP368" s="37" t="str"/>
      <c r="AQ368" s="37" t="str"/>
      <c r="AR368" s="37" t="str"/>
      <c r="AS368" s="37" t="str"/>
      <c r="AT368" s="37" t="str"/>
      <c r="AU368" s="37" t="str"/>
      <c r="AV368" s="37" t="str"/>
      <c r="AW368" s="37" t="str"/>
      <c r="AX368" s="37" t="str"/>
      <c r="AY368" s="37" t="str"/>
      <c r="AZ368" s="37" t="str"/>
      <c r="BA368" s="37" t="str"/>
      <c r="BB368" s="37" t="str"/>
      <c r="BC368" s="37" t="str"/>
      <c r="BD368" s="37" t="str"/>
      <c r="BE368" s="37" t="str"/>
      <c r="BF368" s="37" t="str"/>
      <c r="BG368" s="37" t="str"/>
      <c r="BH368" s="37" t="str"/>
      <c r="BI368" s="37" t="str"/>
      <c r="BJ368" s="37" t="str"/>
      <c r="BK368" s="37" t="str"/>
      <c r="BL368" s="37" t="str"/>
      <c r="BM368" s="37" t="str"/>
      <c r="BN368" s="37" t="str"/>
      <c r="BO368" s="37" t="str"/>
      <c r="BP368" s="37" t="str"/>
      <c r="BQ368" s="37" t="str"/>
      <c r="BR368" s="37" t="str"/>
      <c r="BS368" s="37" t="str"/>
      <c r="BT368" s="37" t="str"/>
      <c r="BU368" s="37" t="str"/>
      <c r="BV368" s="37" t="str"/>
      <c r="BW368" s="37" t="str"/>
      <c r="BX368" s="37" t="str"/>
      <c r="BY368" s="37" t="str"/>
      <c r="BZ368" s="37" t="str"/>
      <c r="CA368" s="37" t="str"/>
      <c r="CB368" s="37" t="str"/>
      <c r="CC368" s="37" t="str"/>
      <c r="CD368" s="37" t="str"/>
      <c r="CE368" s="37" t="str"/>
      <c r="CF368" s="37" t="str"/>
      <c r="CG368" s="37" t="str"/>
      <c r="CH368" s="37" t="str"/>
      <c r="CI368" s="37" t="str"/>
      <c r="CJ368" s="37" t="str"/>
      <c r="CK368" s="37" t="str"/>
      <c r="CL368" s="37" t="str"/>
      <c r="CM368" s="37" t="str"/>
      <c r="CN368" s="37" t="str"/>
      <c r="CO368" s="37" t="str"/>
      <c r="CP368" s="37" t="str"/>
      <c r="CQ368" s="37" t="str"/>
      <c r="CR368" s="37" t="str"/>
      <c r="CS368" s="37" t="str"/>
      <c r="CT368" s="37" t="str"/>
      <c r="CU368" s="37" t="str"/>
      <c r="CV368" s="37" t="str"/>
      <c r="CW368" s="37" t="str"/>
      <c r="CX368" s="37" t="str"/>
      <c r="CY368" s="37" t="str"/>
      <c r="CZ368" s="37" t="str"/>
      <c r="DA368" s="37" t="str"/>
      <c r="DB368" s="37" t="str"/>
      <c r="DC368" s="37" t="str"/>
      <c r="DD368" s="37" t="str"/>
      <c r="DE368" s="37" t="str"/>
      <c r="DF368" s="37" t="str"/>
      <c r="DG368" s="37" t="str"/>
      <c r="DH368" s="37" t="str"/>
      <c r="DI368" s="37" t="str"/>
      <c r="DJ368" s="37" t="str"/>
      <c r="DK368" s="37" t="str"/>
      <c r="DL368" s="37" t="str"/>
      <c r="DM368" s="37" t="str"/>
      <c r="DN368" s="37" t="str"/>
      <c r="DO368" s="37" t="str"/>
      <c r="DP368" s="37" t="str"/>
      <c r="DQ368" s="37" t="str"/>
      <c r="DR368" s="37" t="str"/>
      <c r="DS368" s="37" t="str"/>
      <c r="DT368" s="37" t="str"/>
      <c r="DU368" s="37" t="str"/>
      <c r="DV368" s="37" t="str"/>
      <c r="DW368" s="37" t="str"/>
      <c r="DX368" s="37" t="str"/>
      <c r="DY368" s="37" t="str"/>
      <c r="DZ368" s="37" t="str"/>
      <c r="EA368" s="37" t="str"/>
      <c r="EB368" s="37" t="str"/>
      <c r="EC368" s="37" t="str"/>
      <c r="ED368" s="37" t="str"/>
      <c r="EE368" s="37" t="str"/>
      <c r="EF368" s="37" t="str"/>
      <c r="EG368" s="37" t="str"/>
      <c r="EH368" s="37" t="str"/>
      <c r="EI368" s="37" t="str"/>
      <c r="EJ368" s="37" t="str"/>
      <c r="EK368" s="37" t="str"/>
      <c r="EL368" s="37" t="str"/>
      <c r="EM368" s="37" t="str"/>
    </row>
    <row r="369">
      <c r="B369" s="37" t="str"/>
      <c r="C369" s="37" t="str"/>
      <c r="D369" s="37" t="str"/>
      <c r="E369" s="37" t="str"/>
      <c r="F369" s="37" t="str"/>
      <c r="G369" s="37" t="str"/>
      <c r="H369" s="37" t="str"/>
      <c r="I369" s="37" t="str"/>
      <c r="J369" s="37" t="str"/>
      <c r="K369" s="37" t="str"/>
      <c r="L369" s="37" t="str"/>
      <c r="M369" s="37" t="str"/>
      <c r="N369" s="37" t="str"/>
      <c r="O369" s="37" t="str"/>
      <c r="P369" s="37" t="str"/>
      <c r="Q369" s="37" t="str"/>
      <c r="R369" s="37" t="str"/>
      <c r="S369" s="37" t="str"/>
      <c r="T369" s="37" t="str"/>
      <c r="U369" s="37" t="str"/>
      <c r="V369" s="37" t="str"/>
      <c r="W369" s="37" t="str"/>
      <c r="X369" s="37" t="str"/>
      <c r="Y369" s="37" t="str"/>
      <c r="Z369" s="37" t="str"/>
      <c r="AA369" s="37" t="str"/>
      <c r="AB369" s="37" t="str"/>
      <c r="AC369" s="37" t="str"/>
      <c r="AD369" s="37" t="str"/>
      <c r="AE369" s="37" t="str"/>
      <c r="AF369" s="37" t="str"/>
      <c r="AG369" s="37" t="str"/>
      <c r="AH369" s="37" t="str"/>
      <c r="AI369" s="37" t="str"/>
      <c r="AJ369" s="37" t="str"/>
      <c r="AK369" s="37" t="str"/>
      <c r="AL369" s="37" t="str"/>
      <c r="AM369" s="37" t="str"/>
      <c r="AN369" s="37" t="str"/>
      <c r="AO369" s="37" t="str"/>
      <c r="AP369" s="37" t="str"/>
      <c r="AQ369" s="37" t="str"/>
      <c r="AR369" s="37" t="str"/>
      <c r="AS369" s="37" t="str"/>
      <c r="AT369" s="37" t="str"/>
      <c r="AU369" s="37" t="str"/>
      <c r="AV369" s="37" t="str"/>
      <c r="AW369" s="37" t="str"/>
      <c r="AX369" s="37" t="str"/>
      <c r="AY369" s="37" t="str"/>
      <c r="AZ369" s="37" t="str"/>
      <c r="BA369" s="37" t="str"/>
      <c r="BB369" s="37" t="str"/>
      <c r="BC369" s="37" t="str"/>
      <c r="BD369" s="37" t="str"/>
      <c r="BE369" s="37" t="str"/>
      <c r="BF369" s="37" t="str"/>
      <c r="BG369" s="37" t="str"/>
      <c r="BH369" s="37" t="str"/>
      <c r="BI369" s="37" t="str"/>
      <c r="BJ369" s="37" t="str"/>
      <c r="BK369" s="37" t="str"/>
      <c r="BL369" s="37" t="str"/>
      <c r="BM369" s="37" t="str"/>
      <c r="BN369" s="37" t="str"/>
      <c r="BO369" s="37" t="str"/>
      <c r="BP369" s="37" t="str"/>
      <c r="BQ369" s="37" t="str"/>
      <c r="BR369" s="37" t="str"/>
      <c r="BS369" s="37" t="str"/>
      <c r="BT369" s="37" t="str"/>
      <c r="BU369" s="37" t="str"/>
      <c r="BV369" s="37" t="str"/>
      <c r="BW369" s="37" t="str"/>
      <c r="BX369" s="37" t="str"/>
      <c r="BY369" s="37" t="str"/>
      <c r="BZ369" s="37" t="str"/>
      <c r="CA369" s="37" t="str"/>
      <c r="CB369" s="37" t="str"/>
      <c r="CC369" s="37" t="str"/>
      <c r="CD369" s="37" t="str"/>
      <c r="CE369" s="37" t="str"/>
      <c r="CF369" s="37" t="str"/>
      <c r="CG369" s="37" t="str"/>
      <c r="CH369" s="37" t="str"/>
      <c r="CI369" s="37" t="str"/>
      <c r="CJ369" s="37" t="str"/>
      <c r="CK369" s="37" t="str"/>
      <c r="CL369" s="37" t="str"/>
      <c r="CM369" s="37" t="str"/>
      <c r="CN369" s="37" t="str"/>
      <c r="CO369" s="37" t="str"/>
      <c r="CP369" s="37" t="str"/>
      <c r="CQ369" s="37" t="str"/>
      <c r="CR369" s="37" t="str"/>
      <c r="CS369" s="37" t="str"/>
      <c r="CT369" s="37" t="str"/>
      <c r="CU369" s="37" t="str"/>
      <c r="CV369" s="37" t="str"/>
      <c r="CW369" s="37" t="str"/>
      <c r="CX369" s="37" t="str"/>
      <c r="CY369" s="37" t="str"/>
      <c r="CZ369" s="37" t="str"/>
      <c r="DA369" s="37" t="str"/>
      <c r="DB369" s="37" t="str"/>
      <c r="DC369" s="37" t="str"/>
      <c r="DD369" s="37" t="str"/>
      <c r="DE369" s="37" t="str"/>
      <c r="DF369" s="37" t="str"/>
      <c r="DG369" s="37" t="str"/>
      <c r="DH369" s="37" t="str"/>
      <c r="DI369" s="37" t="str"/>
      <c r="DJ369" s="37" t="str"/>
      <c r="DK369" s="37" t="str"/>
      <c r="DL369" s="37" t="str"/>
      <c r="DM369" s="37" t="str"/>
      <c r="DN369" s="37" t="str"/>
      <c r="DO369" s="37" t="str"/>
      <c r="DP369" s="37" t="str"/>
      <c r="DQ369" s="37" t="str"/>
      <c r="DR369" s="37" t="str"/>
      <c r="DS369" s="37" t="str"/>
      <c r="DT369" s="37" t="str"/>
      <c r="DU369" s="37" t="str"/>
      <c r="DV369" s="37" t="str"/>
      <c r="DW369" s="37" t="str"/>
      <c r="DX369" s="37" t="str"/>
      <c r="DY369" s="37" t="str"/>
      <c r="DZ369" s="37" t="str"/>
      <c r="EA369" s="37" t="str"/>
      <c r="EB369" s="37" t="str"/>
      <c r="EC369" s="37" t="str"/>
      <c r="ED369" s="37" t="str"/>
      <c r="EE369" s="37" t="str"/>
      <c r="EF369" s="37" t="str"/>
      <c r="EG369" s="37" t="str"/>
      <c r="EH369" s="37" t="str"/>
      <c r="EI369" s="37" t="str"/>
      <c r="EJ369" s="37" t="str"/>
      <c r="EK369" s="37" t="str"/>
      <c r="EL369" s="37" t="str"/>
      <c r="EM369" s="37" t="str"/>
    </row>
    <row r="370">
      <c r="B370" s="37" t="str"/>
      <c r="C370" s="37" t="str"/>
      <c r="D370" s="37" t="str"/>
      <c r="E370" s="37" t="str"/>
      <c r="F370" s="37" t="str"/>
      <c r="G370" s="37" t="str"/>
      <c r="H370" s="37" t="str"/>
      <c r="I370" s="37" t="str"/>
      <c r="J370" s="37" t="str"/>
      <c r="K370" s="37" t="str"/>
      <c r="L370" s="37" t="str"/>
      <c r="M370" s="37" t="str"/>
      <c r="N370" s="37" t="str"/>
      <c r="O370" s="37" t="str"/>
      <c r="P370" s="37" t="str"/>
      <c r="Q370" s="37" t="str"/>
      <c r="R370" s="37" t="str"/>
      <c r="S370" s="37" t="str"/>
      <c r="T370" s="37" t="str"/>
      <c r="U370" s="37" t="str"/>
      <c r="V370" s="37" t="str"/>
      <c r="W370" s="37" t="str"/>
      <c r="X370" s="37" t="str"/>
      <c r="Y370" s="37" t="str"/>
      <c r="Z370" s="37" t="str"/>
      <c r="AA370" s="37" t="str"/>
      <c r="AB370" s="37" t="str"/>
      <c r="AC370" s="37" t="str"/>
      <c r="AD370" s="37" t="str"/>
      <c r="AE370" s="37" t="str"/>
      <c r="AF370" s="37" t="str"/>
      <c r="AG370" s="37" t="str"/>
      <c r="AH370" s="37" t="str"/>
      <c r="AI370" s="37" t="str"/>
      <c r="AJ370" s="37" t="str"/>
      <c r="AK370" s="37" t="str"/>
      <c r="AL370" s="37" t="str"/>
      <c r="AM370" s="37" t="str"/>
      <c r="AN370" s="37" t="str"/>
      <c r="AO370" s="37" t="str"/>
      <c r="AP370" s="37" t="str"/>
      <c r="AQ370" s="37" t="str"/>
      <c r="AR370" s="37" t="str"/>
      <c r="AS370" s="37" t="str"/>
      <c r="AT370" s="37" t="str"/>
      <c r="AU370" s="37" t="str"/>
      <c r="AV370" s="37" t="str"/>
      <c r="AW370" s="37" t="str"/>
      <c r="AX370" s="37" t="str"/>
      <c r="AY370" s="37" t="str"/>
      <c r="AZ370" s="37" t="str"/>
      <c r="BA370" s="37" t="str"/>
      <c r="BB370" s="37" t="str"/>
      <c r="BC370" s="37" t="str"/>
      <c r="BD370" s="37" t="str"/>
      <c r="BE370" s="37" t="str"/>
      <c r="BF370" s="37" t="str"/>
      <c r="BG370" s="37" t="str"/>
      <c r="BH370" s="37" t="str"/>
      <c r="BI370" s="37" t="str"/>
      <c r="BJ370" s="37" t="str"/>
      <c r="BK370" s="37" t="str"/>
      <c r="BL370" s="37" t="str"/>
      <c r="BM370" s="37" t="str"/>
      <c r="BN370" s="37" t="str"/>
      <c r="BO370" s="37" t="str"/>
      <c r="BP370" s="37" t="str"/>
      <c r="BQ370" s="37" t="str"/>
      <c r="BR370" s="37" t="str"/>
      <c r="BS370" s="37" t="str"/>
      <c r="BT370" s="37" t="str"/>
      <c r="BU370" s="37" t="str"/>
      <c r="BV370" s="37" t="str"/>
      <c r="BW370" s="37" t="str"/>
      <c r="BX370" s="37" t="str"/>
      <c r="BY370" s="37" t="str"/>
      <c r="BZ370" s="37" t="str"/>
      <c r="CA370" s="37" t="str"/>
      <c r="CB370" s="37" t="str"/>
      <c r="CC370" s="37" t="str"/>
      <c r="CD370" s="37" t="str"/>
      <c r="CE370" s="37" t="str"/>
      <c r="CF370" s="37" t="str"/>
      <c r="CG370" s="37" t="str"/>
      <c r="CH370" s="37" t="str"/>
      <c r="CI370" s="37" t="str"/>
      <c r="CJ370" s="37" t="str"/>
      <c r="CK370" s="37" t="str"/>
      <c r="CL370" s="37" t="str"/>
      <c r="CM370" s="37" t="str"/>
      <c r="CN370" s="37" t="str"/>
      <c r="CO370" s="37" t="str"/>
      <c r="CP370" s="37" t="str"/>
      <c r="CQ370" s="37" t="str"/>
      <c r="CR370" s="37" t="str"/>
      <c r="CS370" s="37" t="str"/>
      <c r="CT370" s="37" t="str"/>
      <c r="CU370" s="37" t="str"/>
      <c r="CV370" s="37" t="str"/>
      <c r="CW370" s="37" t="str"/>
      <c r="CX370" s="37" t="str"/>
      <c r="CY370" s="37" t="str"/>
      <c r="CZ370" s="37" t="str"/>
      <c r="DA370" s="37" t="str"/>
      <c r="DB370" s="37" t="str"/>
      <c r="DC370" s="37" t="str"/>
      <c r="DD370" s="37" t="str"/>
      <c r="DE370" s="37" t="str"/>
      <c r="DF370" s="37" t="str"/>
      <c r="DG370" s="37" t="str"/>
      <c r="DH370" s="37" t="str"/>
      <c r="DI370" s="37" t="str"/>
      <c r="DJ370" s="37" t="str"/>
      <c r="DK370" s="37" t="str"/>
      <c r="DL370" s="37" t="str"/>
      <c r="DM370" s="37" t="str"/>
      <c r="DN370" s="37" t="str"/>
      <c r="DO370" s="37" t="str"/>
      <c r="DP370" s="37" t="str"/>
      <c r="DQ370" s="37" t="str"/>
      <c r="DR370" s="37" t="str"/>
      <c r="DS370" s="37" t="str"/>
      <c r="DT370" s="37" t="str"/>
      <c r="DU370" s="37" t="str"/>
      <c r="DV370" s="37" t="str"/>
      <c r="DW370" s="37" t="str"/>
      <c r="DX370" s="37" t="str"/>
      <c r="DY370" s="37" t="str"/>
      <c r="DZ370" s="37" t="str"/>
      <c r="EA370" s="37" t="str"/>
      <c r="EB370" s="37" t="str"/>
      <c r="EC370" s="37" t="str"/>
      <c r="ED370" s="37" t="str"/>
      <c r="EE370" s="37" t="str"/>
      <c r="EF370" s="37" t="str"/>
      <c r="EG370" s="37" t="str"/>
      <c r="EH370" s="37" t="str"/>
      <c r="EI370" s="37" t="str"/>
      <c r="EJ370" s="37" t="str"/>
      <c r="EK370" s="37" t="str"/>
      <c r="EL370" s="37" t="str"/>
      <c r="EM370" s="37" t="str"/>
    </row>
    <row r="371">
      <c r="B371" s="37" t="str"/>
      <c r="C371" s="37" t="str"/>
      <c r="D371" s="37" t="str"/>
      <c r="E371" s="37" t="str"/>
      <c r="F371" s="37" t="str"/>
      <c r="G371" s="37" t="str"/>
      <c r="H371" s="37" t="str"/>
      <c r="I371" s="37" t="str"/>
      <c r="J371" s="37" t="str"/>
      <c r="K371" s="37" t="str"/>
      <c r="L371" s="37" t="str"/>
      <c r="M371" s="37" t="str"/>
      <c r="N371" s="37" t="str"/>
      <c r="O371" s="37" t="str"/>
      <c r="P371" s="37" t="str"/>
      <c r="Q371" s="37" t="str"/>
      <c r="R371" s="37" t="str"/>
      <c r="S371" s="37" t="str"/>
      <c r="T371" s="37" t="str"/>
      <c r="U371" s="37" t="str"/>
      <c r="V371" s="37" t="str"/>
      <c r="W371" s="37" t="str"/>
      <c r="X371" s="37" t="str"/>
      <c r="Y371" s="37" t="str"/>
      <c r="Z371" s="37" t="str"/>
      <c r="AA371" s="37" t="str"/>
      <c r="AB371" s="37" t="str"/>
      <c r="AC371" s="37" t="str"/>
      <c r="AD371" s="37" t="str"/>
      <c r="AE371" s="37" t="str"/>
      <c r="AF371" s="37" t="str"/>
      <c r="AG371" s="37" t="str"/>
      <c r="AH371" s="37" t="str"/>
      <c r="AI371" s="37" t="str"/>
      <c r="AJ371" s="37" t="str"/>
      <c r="AK371" s="37" t="str"/>
      <c r="AL371" s="37" t="str"/>
      <c r="AM371" s="37" t="str"/>
      <c r="AN371" s="37" t="str"/>
      <c r="AO371" s="37" t="str"/>
      <c r="AP371" s="37" t="str"/>
      <c r="AQ371" s="37" t="str"/>
      <c r="AR371" s="37" t="str"/>
      <c r="AS371" s="37" t="str"/>
      <c r="AT371" s="37" t="str"/>
      <c r="AU371" s="37" t="str"/>
      <c r="AV371" s="37" t="str"/>
      <c r="AW371" s="37" t="str"/>
      <c r="AX371" s="37" t="str"/>
      <c r="AY371" s="37" t="str"/>
      <c r="AZ371" s="37" t="str"/>
      <c r="BA371" s="37" t="str"/>
      <c r="BB371" s="37" t="str"/>
      <c r="BC371" s="37" t="str"/>
      <c r="BD371" s="37" t="str"/>
      <c r="BE371" s="37" t="str"/>
      <c r="BF371" s="37" t="str"/>
      <c r="BG371" s="37" t="str"/>
      <c r="BH371" s="37" t="str"/>
      <c r="BI371" s="37" t="str"/>
      <c r="BJ371" s="37" t="str"/>
      <c r="BK371" s="37" t="str"/>
      <c r="BL371" s="37" t="str"/>
      <c r="BM371" s="37" t="str"/>
      <c r="BN371" s="37" t="str"/>
      <c r="BO371" s="37" t="str"/>
      <c r="BP371" s="37" t="str"/>
      <c r="BQ371" s="37" t="str"/>
      <c r="BR371" s="37" t="str"/>
      <c r="BS371" s="37" t="str"/>
      <c r="BT371" s="37" t="str"/>
      <c r="BU371" s="37" t="str"/>
      <c r="BV371" s="37" t="str"/>
      <c r="BW371" s="37" t="str"/>
      <c r="BX371" s="37" t="str"/>
      <c r="BY371" s="37" t="str"/>
      <c r="BZ371" s="37" t="str"/>
      <c r="CA371" s="37" t="str"/>
      <c r="CB371" s="37" t="str"/>
      <c r="CC371" s="37" t="str"/>
      <c r="CD371" s="37" t="str"/>
      <c r="CE371" s="37" t="str"/>
      <c r="CF371" s="37" t="str"/>
      <c r="CG371" s="37" t="str"/>
      <c r="CH371" s="37" t="str"/>
      <c r="CI371" s="37" t="str"/>
      <c r="CJ371" s="37" t="str"/>
      <c r="CK371" s="37" t="str"/>
      <c r="CL371" s="37" t="str"/>
      <c r="CM371" s="37" t="str"/>
      <c r="CN371" s="37" t="str"/>
      <c r="CO371" s="37" t="str"/>
      <c r="CP371" s="37" t="str"/>
      <c r="CQ371" s="37" t="str"/>
      <c r="CR371" s="37" t="str"/>
      <c r="CS371" s="37" t="str"/>
      <c r="CT371" s="37" t="str"/>
      <c r="CU371" s="37" t="str"/>
      <c r="CV371" s="37" t="str"/>
      <c r="CW371" s="37" t="str"/>
      <c r="CX371" s="37" t="str"/>
      <c r="CY371" s="37" t="str"/>
      <c r="CZ371" s="37" t="str"/>
      <c r="DA371" s="37" t="str"/>
      <c r="DB371" s="37" t="str"/>
      <c r="DC371" s="37" t="str"/>
      <c r="DD371" s="37" t="str"/>
      <c r="DE371" s="37" t="str"/>
      <c r="DF371" s="37" t="str"/>
      <c r="DG371" s="37" t="str"/>
      <c r="DH371" s="37" t="str"/>
      <c r="DI371" s="37" t="str"/>
      <c r="DJ371" s="37" t="str"/>
      <c r="DK371" s="37" t="str"/>
      <c r="DL371" s="37" t="str"/>
      <c r="DM371" s="37" t="str"/>
      <c r="DN371" s="37" t="str"/>
      <c r="DO371" s="37" t="str"/>
      <c r="DP371" s="37" t="str"/>
      <c r="DQ371" s="37" t="str"/>
      <c r="DR371" s="37" t="str"/>
      <c r="DS371" s="37" t="str"/>
      <c r="DT371" s="37" t="str"/>
      <c r="DU371" s="37" t="str"/>
      <c r="DV371" s="37" t="str"/>
      <c r="DW371" s="37" t="str"/>
      <c r="DX371" s="37" t="str"/>
      <c r="DY371" s="37" t="str"/>
      <c r="DZ371" s="37" t="str"/>
      <c r="EA371" s="37" t="str"/>
      <c r="EB371" s="37" t="str"/>
      <c r="EC371" s="37" t="str"/>
      <c r="ED371" s="37" t="str"/>
      <c r="EE371" s="37" t="str"/>
      <c r="EF371" s="37" t="str"/>
      <c r="EG371" s="37" t="str"/>
      <c r="EH371" s="37" t="str"/>
      <c r="EI371" s="37" t="str"/>
      <c r="EJ371" s="37" t="str"/>
      <c r="EK371" s="37" t="str"/>
      <c r="EL371" s="37" t="str"/>
      <c r="EM371" s="37" t="str"/>
    </row>
    <row r="372">
      <c r="B372" s="37" t="str"/>
      <c r="C372" s="37" t="str"/>
      <c r="D372" s="37" t="str"/>
      <c r="E372" s="37" t="str"/>
      <c r="F372" s="37" t="str"/>
      <c r="G372" s="37" t="str"/>
      <c r="H372" s="37" t="str"/>
      <c r="I372" s="37" t="str"/>
      <c r="J372" s="37" t="str"/>
      <c r="K372" s="37" t="str"/>
      <c r="L372" s="37" t="str"/>
      <c r="M372" s="37" t="str"/>
      <c r="N372" s="37" t="str"/>
      <c r="O372" s="37" t="str"/>
      <c r="P372" s="37" t="str"/>
      <c r="Q372" s="37" t="str"/>
      <c r="R372" s="37" t="str"/>
      <c r="S372" s="37" t="str"/>
      <c r="T372" s="37" t="str"/>
      <c r="U372" s="37" t="str"/>
      <c r="V372" s="37" t="str"/>
      <c r="W372" s="37" t="str"/>
      <c r="X372" s="37" t="str"/>
      <c r="Y372" s="37" t="str"/>
      <c r="Z372" s="37" t="str"/>
      <c r="AA372" s="37" t="str"/>
      <c r="AB372" s="37" t="str"/>
      <c r="AC372" s="37" t="str"/>
      <c r="AD372" s="37" t="str"/>
      <c r="AE372" s="37" t="str"/>
      <c r="AF372" s="37" t="str"/>
      <c r="AG372" s="37" t="str"/>
      <c r="AH372" s="37" t="str"/>
      <c r="AI372" s="37" t="str"/>
      <c r="AJ372" s="37" t="str"/>
      <c r="AK372" s="37" t="str"/>
      <c r="AL372" s="37" t="str"/>
      <c r="AM372" s="37" t="str"/>
      <c r="AN372" s="37" t="str"/>
      <c r="AO372" s="37" t="str"/>
      <c r="AP372" s="37" t="str"/>
      <c r="AQ372" s="37" t="str"/>
      <c r="AR372" s="37" t="str"/>
      <c r="AS372" s="37" t="str"/>
      <c r="AT372" s="37" t="str"/>
      <c r="AU372" s="37" t="str"/>
      <c r="AV372" s="37" t="str"/>
      <c r="AW372" s="37" t="str"/>
      <c r="AX372" s="37" t="str"/>
      <c r="AY372" s="37" t="str"/>
      <c r="AZ372" s="37" t="str"/>
      <c r="BA372" s="37" t="str"/>
      <c r="BB372" s="37" t="str"/>
      <c r="BC372" s="37" t="str"/>
      <c r="BD372" s="37" t="str"/>
      <c r="BE372" s="37" t="str"/>
      <c r="BF372" s="37" t="str"/>
      <c r="BG372" s="37" t="str"/>
      <c r="BH372" s="37" t="str"/>
      <c r="BI372" s="37" t="str"/>
      <c r="BJ372" s="37" t="str"/>
      <c r="BK372" s="37" t="str"/>
      <c r="BL372" s="37" t="str"/>
      <c r="BM372" s="37" t="str"/>
      <c r="BN372" s="37" t="str"/>
      <c r="BO372" s="37" t="str"/>
      <c r="BP372" s="37" t="str"/>
      <c r="BQ372" s="37" t="str"/>
      <c r="BR372" s="37" t="str"/>
      <c r="BS372" s="37" t="str"/>
      <c r="BT372" s="37" t="str"/>
      <c r="BU372" s="37" t="str"/>
      <c r="BV372" s="37" t="str"/>
      <c r="BW372" s="37" t="str"/>
      <c r="BX372" s="37" t="str"/>
      <c r="BY372" s="37" t="str"/>
      <c r="BZ372" s="37" t="str"/>
      <c r="CA372" s="37" t="str"/>
      <c r="CB372" s="37" t="str"/>
      <c r="CC372" s="37" t="str"/>
      <c r="CD372" s="37" t="str"/>
      <c r="CE372" s="37" t="str"/>
      <c r="CF372" s="37" t="str"/>
      <c r="CG372" s="37" t="str"/>
      <c r="CH372" s="37" t="str"/>
      <c r="CI372" s="37" t="str"/>
      <c r="CJ372" s="37" t="str"/>
      <c r="CK372" s="37" t="str"/>
      <c r="CL372" s="37" t="str"/>
      <c r="CM372" s="37" t="str"/>
      <c r="CN372" s="37" t="str"/>
      <c r="CO372" s="37" t="str"/>
      <c r="CP372" s="37" t="str"/>
      <c r="CQ372" s="37" t="str"/>
      <c r="CR372" s="37" t="str"/>
      <c r="CS372" s="37" t="str"/>
      <c r="CT372" s="37" t="str"/>
      <c r="CU372" s="37" t="str"/>
      <c r="CV372" s="37" t="str"/>
      <c r="CW372" s="37" t="str"/>
      <c r="CX372" s="37" t="str"/>
      <c r="CY372" s="37" t="str"/>
      <c r="CZ372" s="37" t="str"/>
      <c r="DA372" s="37" t="str"/>
      <c r="DB372" s="37" t="str"/>
      <c r="DC372" s="37" t="str"/>
      <c r="DD372" s="37" t="str"/>
      <c r="DE372" s="37" t="str"/>
      <c r="DF372" s="37" t="str"/>
      <c r="DG372" s="37" t="str"/>
      <c r="DH372" s="37" t="str"/>
      <c r="DI372" s="37" t="str"/>
      <c r="DJ372" s="37" t="str"/>
      <c r="DK372" s="37" t="str"/>
      <c r="DL372" s="37" t="str"/>
      <c r="DM372" s="37" t="str"/>
      <c r="DN372" s="37" t="str"/>
      <c r="DO372" s="37" t="str"/>
      <c r="DP372" s="37" t="str"/>
      <c r="DQ372" s="37" t="str"/>
      <c r="DR372" s="37" t="str"/>
      <c r="DS372" s="37" t="str"/>
      <c r="DT372" s="37" t="str"/>
      <c r="DU372" s="37" t="str"/>
      <c r="DV372" s="37" t="str"/>
      <c r="DW372" s="37" t="str"/>
      <c r="DX372" s="37" t="str"/>
      <c r="DY372" s="37" t="str"/>
      <c r="DZ372" s="37" t="str"/>
      <c r="EA372" s="37" t="str"/>
      <c r="EB372" s="37" t="str"/>
      <c r="EC372" s="37" t="str"/>
      <c r="ED372" s="37" t="str"/>
      <c r="EE372" s="37" t="str"/>
      <c r="EF372" s="37" t="str"/>
      <c r="EG372" s="37" t="str"/>
      <c r="EH372" s="37" t="str"/>
      <c r="EI372" s="37" t="str"/>
      <c r="EJ372" s="37" t="str"/>
      <c r="EK372" s="37" t="str"/>
      <c r="EL372" s="37" t="str"/>
      <c r="EM372" s="37" t="str"/>
    </row>
    <row r="373">
      <c r="B373" s="37" t="str"/>
      <c r="C373" s="37" t="str"/>
      <c r="D373" s="37" t="str"/>
      <c r="E373" s="37" t="str"/>
      <c r="F373" s="37" t="str"/>
      <c r="G373" s="37" t="str"/>
      <c r="H373" s="37" t="str"/>
      <c r="I373" s="37" t="str"/>
      <c r="J373" s="37" t="str"/>
      <c r="K373" s="37" t="str"/>
      <c r="L373" s="37" t="str"/>
      <c r="M373" s="37" t="str"/>
      <c r="N373" s="37" t="str"/>
      <c r="O373" s="37" t="str"/>
      <c r="P373" s="37" t="str"/>
      <c r="Q373" s="37" t="str"/>
      <c r="R373" s="37" t="str"/>
      <c r="S373" s="37" t="str"/>
      <c r="T373" s="37" t="str"/>
      <c r="U373" s="37" t="str"/>
      <c r="V373" s="37" t="str"/>
      <c r="W373" s="37" t="str"/>
      <c r="X373" s="37" t="str"/>
      <c r="Y373" s="37" t="str"/>
      <c r="Z373" s="37" t="str"/>
      <c r="AA373" s="37" t="str"/>
      <c r="AB373" s="37" t="str"/>
      <c r="AC373" s="37" t="str"/>
      <c r="AD373" s="37" t="str"/>
      <c r="AE373" s="37" t="str"/>
      <c r="AF373" s="37" t="str"/>
      <c r="AG373" s="37" t="str"/>
      <c r="AH373" s="37" t="str"/>
      <c r="AI373" s="37" t="str"/>
      <c r="AJ373" s="37" t="str"/>
      <c r="AK373" s="37" t="str"/>
      <c r="AL373" s="37" t="str"/>
      <c r="AM373" s="37" t="str"/>
      <c r="AN373" s="37" t="str"/>
      <c r="AO373" s="37" t="str"/>
      <c r="AP373" s="37" t="str"/>
      <c r="AQ373" s="37" t="str"/>
      <c r="AR373" s="37" t="str"/>
      <c r="AS373" s="37" t="str"/>
      <c r="AT373" s="37" t="str"/>
      <c r="AU373" s="37" t="str"/>
      <c r="AV373" s="37" t="str"/>
      <c r="AW373" s="37" t="str"/>
      <c r="AX373" s="37" t="str"/>
      <c r="AY373" s="37" t="str"/>
      <c r="AZ373" s="37" t="str"/>
      <c r="BA373" s="37" t="str"/>
      <c r="BB373" s="37" t="str"/>
      <c r="BC373" s="37" t="str"/>
      <c r="BD373" s="37" t="str"/>
      <c r="BE373" s="37" t="str"/>
      <c r="BF373" s="37" t="str"/>
      <c r="BG373" s="37" t="str"/>
      <c r="BH373" s="37" t="str"/>
      <c r="BI373" s="37" t="str"/>
      <c r="BJ373" s="37" t="str"/>
      <c r="BK373" s="37" t="str"/>
      <c r="BL373" s="37" t="str"/>
      <c r="BM373" s="37" t="str"/>
      <c r="BN373" s="37" t="str"/>
      <c r="BO373" s="37" t="str"/>
      <c r="BP373" s="37" t="str"/>
      <c r="BQ373" s="37" t="str"/>
      <c r="BR373" s="37" t="str"/>
      <c r="BS373" s="37" t="str"/>
      <c r="BT373" s="37" t="str"/>
      <c r="BU373" s="37" t="str"/>
      <c r="BV373" s="37" t="str"/>
      <c r="BW373" s="37" t="str"/>
      <c r="BX373" s="37" t="str"/>
      <c r="BY373" s="37" t="str"/>
      <c r="BZ373" s="37" t="str"/>
      <c r="CA373" s="37" t="str"/>
      <c r="CB373" s="37" t="str"/>
      <c r="CC373" s="37" t="str"/>
      <c r="CD373" s="37" t="str"/>
      <c r="CE373" s="37" t="str"/>
      <c r="CF373" s="37" t="str"/>
      <c r="CG373" s="37" t="str"/>
      <c r="CH373" s="37" t="str"/>
      <c r="CI373" s="37" t="str"/>
      <c r="CJ373" s="37" t="str"/>
      <c r="CK373" s="37" t="str"/>
      <c r="CL373" s="37" t="str"/>
      <c r="CM373" s="37" t="str"/>
      <c r="CN373" s="37" t="str"/>
      <c r="CO373" s="37" t="str"/>
      <c r="CP373" s="37" t="str"/>
      <c r="CQ373" s="37" t="str"/>
      <c r="CR373" s="37" t="str"/>
      <c r="CS373" s="37" t="str"/>
      <c r="CT373" s="37" t="str"/>
      <c r="CU373" s="37" t="str"/>
      <c r="CV373" s="37" t="str"/>
      <c r="CW373" s="37" t="str"/>
      <c r="CX373" s="37" t="str"/>
      <c r="CY373" s="37" t="str"/>
      <c r="CZ373" s="37" t="str"/>
      <c r="DA373" s="37" t="str"/>
      <c r="DB373" s="37" t="str"/>
      <c r="DC373" s="37" t="str"/>
      <c r="DD373" s="37" t="str"/>
      <c r="DE373" s="37" t="str"/>
      <c r="DF373" s="37" t="str"/>
      <c r="DG373" s="37" t="str"/>
      <c r="DH373" s="37" t="str"/>
      <c r="DI373" s="37" t="str"/>
      <c r="DJ373" s="37" t="str"/>
      <c r="DK373" s="37" t="str"/>
      <c r="DL373" s="37" t="str"/>
      <c r="DM373" s="37" t="str"/>
      <c r="DN373" s="37" t="str"/>
      <c r="DO373" s="37" t="str"/>
      <c r="DP373" s="37" t="str"/>
      <c r="DQ373" s="37" t="str"/>
      <c r="DR373" s="37" t="str"/>
      <c r="DS373" s="37" t="str"/>
      <c r="DT373" s="37" t="str"/>
      <c r="DU373" s="37" t="str"/>
      <c r="DV373" s="37" t="str"/>
      <c r="DW373" s="37" t="str"/>
      <c r="DX373" s="37" t="str"/>
      <c r="DY373" s="37" t="str"/>
      <c r="DZ373" s="37" t="str"/>
      <c r="EA373" s="37" t="str"/>
      <c r="EB373" s="37" t="str"/>
      <c r="EC373" s="37" t="str"/>
      <c r="ED373" s="37" t="str"/>
      <c r="EE373" s="37" t="str"/>
      <c r="EF373" s="37" t="str"/>
      <c r="EG373" s="37" t="str"/>
      <c r="EH373" s="37" t="str"/>
      <c r="EI373" s="37" t="str"/>
      <c r="EJ373" s="37" t="str"/>
      <c r="EK373" s="37" t="str"/>
      <c r="EL373" s="37" t="str"/>
      <c r="EM373" s="37" t="str"/>
    </row>
    <row r="374">
      <c r="B374" s="37" t="str"/>
      <c r="C374" s="37" t="str"/>
      <c r="D374" s="37" t="str"/>
      <c r="E374" s="37" t="str"/>
      <c r="F374" s="37" t="str"/>
      <c r="G374" s="37" t="str"/>
      <c r="H374" s="37" t="str"/>
      <c r="I374" s="37" t="str"/>
      <c r="J374" s="37" t="str"/>
      <c r="K374" s="37" t="str"/>
      <c r="L374" s="37" t="str"/>
      <c r="M374" s="37" t="str"/>
      <c r="N374" s="37" t="str"/>
      <c r="O374" s="37" t="str"/>
      <c r="P374" s="37" t="str"/>
      <c r="Q374" s="37" t="str"/>
      <c r="R374" s="37" t="str"/>
      <c r="S374" s="37" t="str"/>
      <c r="T374" s="37" t="str"/>
      <c r="U374" s="37" t="str"/>
      <c r="V374" s="37" t="str"/>
      <c r="W374" s="37" t="str"/>
      <c r="X374" s="37" t="str"/>
      <c r="Y374" s="37" t="str"/>
      <c r="Z374" s="37" t="str"/>
      <c r="AA374" s="37" t="str"/>
      <c r="AB374" s="37" t="str"/>
      <c r="AC374" s="37" t="str"/>
      <c r="AD374" s="37" t="str"/>
      <c r="AE374" s="37" t="str"/>
      <c r="AF374" s="37" t="str"/>
      <c r="AG374" s="37" t="str"/>
      <c r="AH374" s="37" t="str"/>
      <c r="AI374" s="37" t="str"/>
      <c r="AJ374" s="37" t="str"/>
      <c r="AK374" s="37" t="str"/>
      <c r="AL374" s="37" t="str"/>
      <c r="AM374" s="37" t="str"/>
      <c r="AN374" s="37" t="str"/>
      <c r="AO374" s="37" t="str"/>
      <c r="AP374" s="37" t="str"/>
      <c r="AQ374" s="37" t="str"/>
      <c r="AR374" s="37" t="str"/>
      <c r="AS374" s="37" t="str"/>
      <c r="AT374" s="37" t="str"/>
      <c r="AU374" s="37" t="str"/>
      <c r="AV374" s="37" t="str"/>
      <c r="AW374" s="37" t="str"/>
      <c r="AX374" s="37" t="str"/>
      <c r="AY374" s="37" t="str"/>
      <c r="AZ374" s="37" t="str"/>
      <c r="BA374" s="37" t="str"/>
      <c r="BB374" s="37" t="str"/>
      <c r="BC374" s="37" t="str"/>
      <c r="BD374" s="37" t="str"/>
      <c r="BE374" s="37" t="str"/>
      <c r="BF374" s="37" t="str"/>
      <c r="BG374" s="37" t="str"/>
      <c r="BH374" s="37" t="str"/>
      <c r="BI374" s="37" t="str"/>
      <c r="BJ374" s="37" t="str"/>
      <c r="BK374" s="37" t="str"/>
      <c r="BL374" s="37" t="str"/>
      <c r="BM374" s="37" t="str"/>
      <c r="BN374" s="37" t="str"/>
      <c r="BO374" s="37" t="str"/>
      <c r="BP374" s="37" t="str"/>
      <c r="BQ374" s="37" t="str"/>
      <c r="BR374" s="37" t="str"/>
      <c r="BS374" s="37" t="str"/>
      <c r="BT374" s="37" t="str"/>
      <c r="BU374" s="37" t="str"/>
      <c r="BV374" s="37" t="str"/>
      <c r="BW374" s="37" t="str"/>
      <c r="BX374" s="37" t="str"/>
      <c r="BY374" s="37" t="str"/>
      <c r="BZ374" s="37" t="str"/>
      <c r="CA374" s="37" t="str"/>
      <c r="CB374" s="37" t="str"/>
      <c r="CC374" s="37" t="str"/>
      <c r="CD374" s="37" t="str"/>
      <c r="CE374" s="37" t="str"/>
      <c r="CF374" s="37" t="str"/>
      <c r="CG374" s="37" t="str"/>
      <c r="CH374" s="37" t="str"/>
      <c r="CI374" s="37" t="str"/>
      <c r="CJ374" s="37" t="str"/>
      <c r="CK374" s="37" t="str"/>
      <c r="CL374" s="37" t="str"/>
      <c r="CM374" s="37" t="str"/>
      <c r="CN374" s="37" t="str"/>
      <c r="CO374" s="37" t="str"/>
      <c r="CP374" s="37" t="str"/>
      <c r="CQ374" s="37" t="str"/>
      <c r="CR374" s="37" t="str"/>
      <c r="CS374" s="37" t="str"/>
      <c r="CT374" s="37" t="str"/>
      <c r="CU374" s="37" t="str"/>
      <c r="CV374" s="37" t="str"/>
      <c r="CW374" s="37" t="str"/>
      <c r="CX374" s="37" t="str"/>
      <c r="CY374" s="37" t="str"/>
      <c r="CZ374" s="37" t="str"/>
      <c r="DA374" s="37" t="str"/>
      <c r="DB374" s="37" t="str"/>
      <c r="DC374" s="37" t="str"/>
      <c r="DD374" s="37" t="str"/>
      <c r="DE374" s="37" t="str"/>
      <c r="DF374" s="37" t="str"/>
      <c r="DG374" s="37" t="str"/>
      <c r="DH374" s="37" t="str"/>
      <c r="DI374" s="37" t="str"/>
      <c r="DJ374" s="37" t="str"/>
      <c r="DK374" s="37" t="str"/>
      <c r="DL374" s="37" t="str"/>
      <c r="DM374" s="37" t="str"/>
      <c r="DN374" s="37" t="str"/>
      <c r="DO374" s="37" t="str"/>
      <c r="DP374" s="37" t="str"/>
      <c r="DQ374" s="37" t="str"/>
      <c r="DR374" s="37" t="str"/>
      <c r="DS374" s="37" t="str"/>
      <c r="DT374" s="37" t="str"/>
      <c r="DU374" s="37" t="str"/>
      <c r="DV374" s="37" t="str"/>
      <c r="DW374" s="37" t="str"/>
      <c r="DX374" s="37" t="str"/>
      <c r="DY374" s="37" t="str"/>
      <c r="DZ374" s="37" t="str"/>
      <c r="EA374" s="37" t="str"/>
      <c r="EB374" s="37" t="str"/>
      <c r="EC374" s="37" t="str"/>
      <c r="ED374" s="37" t="str"/>
      <c r="EE374" s="37" t="str"/>
      <c r="EF374" s="37" t="str"/>
      <c r="EG374" s="37" t="str"/>
      <c r="EH374" s="37" t="str"/>
      <c r="EI374" s="37" t="str"/>
      <c r="EJ374" s="37" t="str"/>
      <c r="EK374" s="37" t="str"/>
      <c r="EL374" s="37" t="str"/>
      <c r="EM374" s="37" t="str"/>
    </row>
    <row r="375">
      <c r="B375" s="37" t="str"/>
      <c r="C375" s="37" t="str"/>
      <c r="D375" s="37" t="str"/>
      <c r="E375" s="37" t="str"/>
      <c r="F375" s="37" t="str"/>
      <c r="G375" s="37" t="str"/>
      <c r="H375" s="37" t="str"/>
      <c r="I375" s="37" t="str"/>
      <c r="J375" s="37" t="str"/>
      <c r="K375" s="37" t="str"/>
      <c r="L375" s="37" t="str"/>
      <c r="M375" s="37" t="str"/>
      <c r="N375" s="37" t="str"/>
      <c r="O375" s="37" t="str"/>
      <c r="P375" s="37" t="str"/>
      <c r="Q375" s="37" t="str"/>
      <c r="R375" s="37" t="str"/>
      <c r="S375" s="37" t="str"/>
      <c r="T375" s="37" t="str"/>
      <c r="U375" s="37" t="str"/>
      <c r="V375" s="37" t="str"/>
      <c r="W375" s="37" t="str"/>
      <c r="X375" s="37" t="str"/>
      <c r="Y375" s="37" t="str"/>
      <c r="Z375" s="37" t="str"/>
      <c r="AA375" s="37" t="str"/>
      <c r="AB375" s="37" t="str"/>
      <c r="AC375" s="37" t="str"/>
      <c r="AD375" s="37" t="str"/>
      <c r="AE375" s="37" t="str"/>
      <c r="AF375" s="37" t="str"/>
      <c r="AG375" s="37" t="str"/>
      <c r="AH375" s="37" t="str"/>
      <c r="AI375" s="37" t="str"/>
      <c r="AJ375" s="37" t="str"/>
      <c r="AK375" s="37" t="str"/>
      <c r="AL375" s="37" t="str"/>
      <c r="AM375" s="37" t="str"/>
      <c r="AN375" s="37" t="str"/>
      <c r="AO375" s="37" t="str"/>
      <c r="AP375" s="37" t="str"/>
      <c r="AQ375" s="37" t="str"/>
      <c r="AR375" s="37" t="str"/>
      <c r="AS375" s="37" t="str"/>
      <c r="AT375" s="37" t="str"/>
      <c r="AU375" s="37" t="str"/>
      <c r="AV375" s="37" t="str"/>
      <c r="AW375" s="37" t="str"/>
      <c r="AX375" s="37" t="str"/>
      <c r="AY375" s="37" t="str"/>
      <c r="AZ375" s="37" t="str"/>
      <c r="BA375" s="37" t="str"/>
      <c r="BB375" s="37" t="str"/>
      <c r="BC375" s="37" t="str"/>
      <c r="BD375" s="37" t="str"/>
      <c r="BE375" s="37" t="str"/>
      <c r="BF375" s="37" t="str"/>
      <c r="BG375" s="37" t="str"/>
      <c r="BH375" s="37" t="str"/>
      <c r="BI375" s="37" t="str"/>
      <c r="BJ375" s="37" t="str"/>
      <c r="BK375" s="37" t="str"/>
      <c r="BL375" s="37" t="str"/>
      <c r="BM375" s="37" t="str"/>
      <c r="BN375" s="37" t="str"/>
      <c r="BO375" s="37" t="str"/>
      <c r="BP375" s="37" t="str"/>
      <c r="BQ375" s="37" t="str"/>
      <c r="BR375" s="37" t="str"/>
      <c r="BS375" s="37" t="str"/>
      <c r="BT375" s="37" t="str"/>
      <c r="BU375" s="37" t="str"/>
      <c r="BV375" s="37" t="str"/>
      <c r="BW375" s="37" t="str"/>
      <c r="BX375" s="37" t="str"/>
      <c r="BY375" s="37" t="str"/>
      <c r="BZ375" s="37" t="str"/>
      <c r="CA375" s="37" t="str"/>
      <c r="CB375" s="37" t="str"/>
      <c r="CC375" s="37" t="str"/>
      <c r="CD375" s="37" t="str"/>
      <c r="CE375" s="37" t="str"/>
      <c r="CF375" s="37" t="str"/>
      <c r="CG375" s="37" t="str"/>
      <c r="CH375" s="37" t="str"/>
      <c r="CI375" s="37" t="str"/>
      <c r="CJ375" s="37" t="str"/>
      <c r="CK375" s="37" t="str"/>
      <c r="CL375" s="37" t="str"/>
      <c r="CM375" s="37" t="str"/>
      <c r="CN375" s="37" t="str"/>
      <c r="CO375" s="37" t="str"/>
      <c r="CP375" s="37" t="str"/>
      <c r="CQ375" s="37" t="str"/>
      <c r="CR375" s="37" t="str"/>
      <c r="CS375" s="37" t="str"/>
      <c r="CT375" s="37" t="str"/>
      <c r="CU375" s="37" t="str"/>
      <c r="CV375" s="37" t="str"/>
      <c r="CW375" s="37" t="str"/>
      <c r="CX375" s="37" t="str"/>
      <c r="CY375" s="37" t="str"/>
      <c r="CZ375" s="37" t="str"/>
      <c r="DA375" s="37" t="str"/>
      <c r="DB375" s="37" t="str"/>
      <c r="DC375" s="37" t="str"/>
      <c r="DD375" s="37" t="str"/>
      <c r="DE375" s="37" t="str"/>
      <c r="DF375" s="37" t="str"/>
      <c r="DG375" s="37" t="str"/>
      <c r="DH375" s="37" t="str"/>
      <c r="DI375" s="37" t="str"/>
      <c r="DJ375" s="37" t="str"/>
      <c r="DK375" s="37" t="str"/>
      <c r="DL375" s="37" t="str"/>
      <c r="DM375" s="37" t="str"/>
      <c r="DN375" s="37" t="str"/>
      <c r="DO375" s="37" t="str"/>
      <c r="DP375" s="37" t="str"/>
      <c r="DQ375" s="37" t="str"/>
      <c r="DR375" s="37" t="str"/>
      <c r="DS375" s="37" t="str"/>
      <c r="DT375" s="37" t="str"/>
      <c r="DU375" s="37" t="str"/>
      <c r="DV375" s="37" t="str"/>
      <c r="DW375" s="37" t="str"/>
      <c r="DX375" s="37" t="str"/>
      <c r="DY375" s="37" t="str"/>
      <c r="DZ375" s="37" t="str"/>
      <c r="EA375" s="37" t="str"/>
      <c r="EB375" s="37" t="str"/>
      <c r="EC375" s="37" t="str"/>
      <c r="ED375" s="37" t="str"/>
      <c r="EE375" s="37" t="str"/>
      <c r="EF375" s="37" t="str"/>
      <c r="EG375" s="37" t="str"/>
      <c r="EH375" s="37" t="str"/>
      <c r="EI375" s="37" t="str"/>
      <c r="EJ375" s="37" t="str"/>
      <c r="EK375" s="37" t="str"/>
      <c r="EL375" s="37" t="str"/>
      <c r="EM375" s="37" t="str"/>
    </row>
    <row r="376">
      <c r="B376" s="37" t="str"/>
      <c r="C376" s="37" t="str"/>
      <c r="D376" s="37" t="str"/>
      <c r="E376" s="37" t="str"/>
      <c r="F376" s="37" t="str"/>
      <c r="G376" s="37" t="str"/>
      <c r="H376" s="37" t="str"/>
      <c r="I376" s="37" t="str"/>
      <c r="J376" s="37" t="str"/>
      <c r="K376" s="37" t="str"/>
      <c r="L376" s="37" t="str"/>
      <c r="M376" s="37" t="str"/>
      <c r="N376" s="37" t="str"/>
      <c r="O376" s="37" t="str"/>
      <c r="P376" s="37" t="str"/>
      <c r="Q376" s="37" t="str"/>
      <c r="R376" s="37" t="str"/>
      <c r="S376" s="37" t="str"/>
      <c r="T376" s="37" t="str"/>
      <c r="U376" s="37" t="str"/>
      <c r="V376" s="37" t="str"/>
      <c r="W376" s="37" t="str"/>
      <c r="X376" s="37" t="str"/>
      <c r="Y376" s="37" t="str"/>
      <c r="Z376" s="37" t="str"/>
      <c r="AA376" s="37" t="str"/>
      <c r="AB376" s="37" t="str"/>
      <c r="AC376" s="37" t="str"/>
      <c r="AD376" s="37" t="str"/>
      <c r="AE376" s="37" t="str"/>
      <c r="AF376" s="37" t="str"/>
      <c r="AG376" s="37" t="str"/>
      <c r="AH376" s="37" t="str"/>
      <c r="AI376" s="37" t="str"/>
      <c r="AJ376" s="37" t="str"/>
      <c r="AK376" s="37" t="str"/>
      <c r="AL376" s="37" t="str"/>
      <c r="AM376" s="37" t="str"/>
      <c r="AN376" s="37" t="str"/>
      <c r="AO376" s="37" t="str"/>
      <c r="AP376" s="37" t="str"/>
      <c r="AQ376" s="37" t="str"/>
      <c r="AR376" s="37" t="str"/>
      <c r="AS376" s="37" t="str"/>
      <c r="AT376" s="37" t="str"/>
      <c r="AU376" s="37" t="str"/>
      <c r="AV376" s="37" t="str"/>
      <c r="AW376" s="37" t="str"/>
      <c r="AX376" s="37" t="str"/>
      <c r="AY376" s="37" t="str"/>
      <c r="AZ376" s="37" t="str"/>
      <c r="BA376" s="37" t="str"/>
      <c r="BB376" s="37" t="str"/>
      <c r="BC376" s="37" t="str"/>
      <c r="BD376" s="37" t="str"/>
      <c r="BE376" s="37" t="str"/>
      <c r="BF376" s="37" t="str"/>
      <c r="BG376" s="37" t="str"/>
      <c r="BH376" s="37" t="str"/>
      <c r="BI376" s="37" t="str"/>
      <c r="BJ376" s="37" t="str"/>
      <c r="BK376" s="37" t="str"/>
      <c r="BL376" s="37" t="str"/>
      <c r="BM376" s="37" t="str"/>
      <c r="BN376" s="37" t="str"/>
      <c r="BO376" s="37" t="str"/>
      <c r="BP376" s="37" t="str"/>
      <c r="BQ376" s="37" t="str"/>
      <c r="BR376" s="37" t="str"/>
      <c r="BS376" s="37" t="str"/>
      <c r="BT376" s="37" t="str"/>
      <c r="BU376" s="37" t="str"/>
      <c r="BV376" s="37" t="str"/>
      <c r="BW376" s="37" t="str"/>
      <c r="BX376" s="37" t="str"/>
      <c r="BY376" s="37" t="str"/>
      <c r="BZ376" s="37" t="str"/>
      <c r="CA376" s="37" t="str"/>
      <c r="CB376" s="37" t="str"/>
      <c r="CC376" s="37" t="str"/>
      <c r="CD376" s="37" t="str"/>
      <c r="CE376" s="37" t="str"/>
      <c r="CF376" s="37" t="str"/>
      <c r="CG376" s="37" t="str"/>
      <c r="CH376" s="37" t="str"/>
      <c r="CI376" s="37" t="str"/>
      <c r="CJ376" s="37" t="str"/>
      <c r="CK376" s="37" t="str"/>
      <c r="CL376" s="37" t="str"/>
      <c r="CM376" s="37" t="str"/>
      <c r="CN376" s="37" t="str"/>
      <c r="CO376" s="37" t="str"/>
      <c r="CP376" s="37" t="str"/>
      <c r="CQ376" s="37" t="str"/>
      <c r="CR376" s="37" t="str"/>
      <c r="CS376" s="37" t="str"/>
      <c r="CT376" s="37" t="str"/>
      <c r="CU376" s="37" t="str"/>
      <c r="CV376" s="37" t="str"/>
      <c r="CW376" s="37" t="str"/>
      <c r="CX376" s="37" t="str"/>
      <c r="CY376" s="37" t="str"/>
      <c r="CZ376" s="37" t="str"/>
      <c r="DA376" s="37" t="str"/>
      <c r="DB376" s="37" t="str"/>
      <c r="DC376" s="37" t="str"/>
      <c r="DD376" s="37" t="str"/>
      <c r="DE376" s="37" t="str"/>
      <c r="DF376" s="37" t="str"/>
      <c r="DG376" s="37" t="str"/>
      <c r="DH376" s="37" t="str"/>
      <c r="DI376" s="37" t="str"/>
      <c r="DJ376" s="37" t="str"/>
      <c r="DK376" s="37" t="str"/>
      <c r="DL376" s="37" t="str"/>
      <c r="DM376" s="37" t="str"/>
      <c r="DN376" s="37" t="str"/>
      <c r="DO376" s="37" t="str"/>
      <c r="DP376" s="37" t="str"/>
      <c r="DQ376" s="37" t="str"/>
      <c r="DR376" s="37" t="str"/>
      <c r="DS376" s="37" t="str"/>
      <c r="DT376" s="37" t="str"/>
      <c r="DU376" s="37" t="str"/>
      <c r="DV376" s="37" t="str"/>
      <c r="DW376" s="37" t="str"/>
      <c r="DX376" s="37" t="str"/>
      <c r="DY376" s="37" t="str"/>
      <c r="DZ376" s="37" t="str"/>
      <c r="EA376" s="37" t="str"/>
      <c r="EB376" s="37" t="str"/>
      <c r="EC376" s="37" t="str"/>
      <c r="ED376" s="37" t="str"/>
      <c r="EE376" s="37" t="str"/>
      <c r="EF376" s="37" t="str"/>
      <c r="EG376" s="37" t="str"/>
      <c r="EH376" s="37" t="str"/>
      <c r="EI376" s="37" t="str"/>
      <c r="EJ376" s="37" t="str"/>
      <c r="EK376" s="37" t="str"/>
      <c r="EL376" s="37" t="str"/>
      <c r="EM376" s="37" t="str"/>
    </row>
    <row r="377">
      <c r="B377" s="37" t="str"/>
      <c r="C377" s="37" t="str"/>
      <c r="D377" s="37" t="str"/>
      <c r="E377" s="37" t="str"/>
      <c r="F377" s="37" t="str"/>
      <c r="G377" s="37" t="str"/>
      <c r="H377" s="37" t="str"/>
      <c r="I377" s="37" t="str"/>
      <c r="J377" s="37" t="str"/>
      <c r="K377" s="37" t="str"/>
      <c r="L377" s="37" t="str"/>
      <c r="M377" s="37" t="str"/>
      <c r="N377" s="37" t="str"/>
      <c r="O377" s="37" t="str"/>
      <c r="P377" s="37" t="str"/>
      <c r="Q377" s="37" t="str"/>
      <c r="R377" s="37" t="str"/>
      <c r="S377" s="37" t="str"/>
      <c r="T377" s="37" t="str"/>
      <c r="U377" s="37" t="str"/>
      <c r="V377" s="37" t="str"/>
      <c r="W377" s="37" t="str"/>
      <c r="X377" s="37" t="str"/>
      <c r="Y377" s="37" t="str"/>
      <c r="Z377" s="37" t="str"/>
      <c r="AA377" s="37" t="str"/>
      <c r="AB377" s="37" t="str"/>
      <c r="AC377" s="37" t="str"/>
      <c r="AD377" s="37" t="str"/>
      <c r="AE377" s="37" t="str"/>
      <c r="AF377" s="37" t="str"/>
      <c r="AG377" s="37" t="str"/>
      <c r="AH377" s="37" t="str"/>
      <c r="AI377" s="37" t="str"/>
      <c r="AJ377" s="37" t="str"/>
      <c r="AK377" s="37" t="str"/>
      <c r="AL377" s="37" t="str"/>
      <c r="AM377" s="37" t="str"/>
      <c r="AN377" s="37" t="str"/>
      <c r="AO377" s="37" t="str"/>
      <c r="AP377" s="37" t="str"/>
      <c r="AQ377" s="37" t="str"/>
      <c r="AR377" s="37" t="str"/>
      <c r="AS377" s="37" t="str"/>
      <c r="AT377" s="37" t="str"/>
      <c r="AU377" s="37" t="str"/>
      <c r="AV377" s="37" t="str"/>
      <c r="AW377" s="37" t="str"/>
      <c r="AX377" s="37" t="str"/>
      <c r="AY377" s="37" t="str"/>
      <c r="AZ377" s="37" t="str"/>
      <c r="BA377" s="37" t="str"/>
      <c r="BB377" s="37" t="str"/>
      <c r="BC377" s="37" t="str"/>
      <c r="BD377" s="37" t="str"/>
      <c r="BE377" s="37" t="str"/>
      <c r="BF377" s="37" t="str"/>
      <c r="BG377" s="37" t="str"/>
      <c r="BH377" s="37" t="str"/>
      <c r="BI377" s="37" t="str"/>
      <c r="BJ377" s="37" t="str"/>
      <c r="BK377" s="37" t="str"/>
      <c r="BL377" s="37" t="str"/>
      <c r="BM377" s="37" t="str"/>
      <c r="BN377" s="37" t="str"/>
      <c r="BO377" s="37" t="str"/>
      <c r="BP377" s="37" t="str"/>
      <c r="BQ377" s="37" t="str"/>
      <c r="BR377" s="37" t="str"/>
      <c r="BS377" s="37" t="str"/>
      <c r="BT377" s="37" t="str"/>
      <c r="BU377" s="37" t="str"/>
      <c r="BV377" s="37" t="str"/>
      <c r="BW377" s="37" t="str"/>
      <c r="BX377" s="37" t="str"/>
      <c r="BY377" s="37" t="str"/>
      <c r="BZ377" s="37" t="str"/>
      <c r="CA377" s="37" t="str"/>
      <c r="CB377" s="37" t="str"/>
      <c r="CC377" s="37" t="str"/>
      <c r="CD377" s="37" t="str"/>
      <c r="CE377" s="37" t="str"/>
      <c r="CF377" s="37" t="str"/>
      <c r="CG377" s="37" t="str"/>
      <c r="CH377" s="37" t="str"/>
      <c r="CI377" s="37" t="str"/>
      <c r="CJ377" s="37" t="str"/>
      <c r="CK377" s="37" t="str"/>
      <c r="CL377" s="37" t="str"/>
      <c r="CM377" s="37" t="str"/>
      <c r="CN377" s="37" t="str"/>
      <c r="CO377" s="37" t="str"/>
      <c r="CP377" s="37" t="str"/>
      <c r="CQ377" s="37" t="str"/>
      <c r="CR377" s="37" t="str"/>
      <c r="CS377" s="37" t="str"/>
      <c r="CT377" s="37" t="str"/>
      <c r="CU377" s="37" t="str"/>
      <c r="CV377" s="37" t="str"/>
      <c r="CW377" s="37" t="str"/>
      <c r="CX377" s="37" t="str"/>
      <c r="CY377" s="37" t="str"/>
      <c r="CZ377" s="37" t="str"/>
      <c r="DA377" s="37" t="str"/>
      <c r="DB377" s="37" t="str"/>
      <c r="DC377" s="37" t="str"/>
      <c r="DD377" s="37" t="str"/>
      <c r="DE377" s="37" t="str"/>
      <c r="DF377" s="37" t="str"/>
      <c r="DG377" s="37" t="str"/>
      <c r="DH377" s="37" t="str"/>
      <c r="DI377" s="37" t="str"/>
      <c r="DJ377" s="37" t="str"/>
      <c r="DK377" s="37" t="str"/>
      <c r="DL377" s="37" t="str"/>
      <c r="DM377" s="37" t="str"/>
      <c r="DN377" s="37" t="str"/>
      <c r="DO377" s="37" t="str"/>
      <c r="DP377" s="37" t="str"/>
      <c r="DQ377" s="37" t="str"/>
      <c r="DR377" s="37" t="str"/>
      <c r="DS377" s="37" t="str"/>
      <c r="DT377" s="37" t="str"/>
      <c r="DU377" s="37" t="str"/>
      <c r="DV377" s="37" t="str"/>
      <c r="DW377" s="37" t="str"/>
      <c r="DX377" s="37" t="str"/>
      <c r="DY377" s="37" t="str"/>
      <c r="DZ377" s="37" t="str"/>
      <c r="EA377" s="37" t="str"/>
      <c r="EB377" s="37" t="str"/>
      <c r="EC377" s="37" t="str"/>
      <c r="ED377" s="37" t="str"/>
      <c r="EE377" s="37" t="str"/>
      <c r="EF377" s="37" t="str"/>
      <c r="EG377" s="37" t="str"/>
      <c r="EH377" s="37" t="str"/>
      <c r="EI377" s="37" t="str"/>
      <c r="EJ377" s="37" t="str"/>
      <c r="EK377" s="37" t="str"/>
      <c r="EL377" s="37" t="str"/>
      <c r="EM377" s="37" t="str"/>
    </row>
    <row r="378">
      <c r="B378" s="37" t="str"/>
      <c r="C378" s="37" t="str"/>
      <c r="D378" s="37" t="str"/>
      <c r="E378" s="37" t="str"/>
      <c r="F378" s="37" t="str"/>
      <c r="G378" s="37" t="str"/>
      <c r="H378" s="37" t="str"/>
      <c r="I378" s="37" t="str"/>
      <c r="J378" s="37" t="str"/>
      <c r="K378" s="37" t="str"/>
      <c r="L378" s="37" t="str"/>
      <c r="M378" s="37" t="str"/>
      <c r="N378" s="37" t="str"/>
      <c r="O378" s="37" t="str"/>
      <c r="P378" s="37" t="str"/>
      <c r="Q378" s="37" t="str"/>
      <c r="R378" s="37" t="str"/>
      <c r="S378" s="37" t="str"/>
      <c r="T378" s="37" t="str"/>
      <c r="U378" s="37" t="str"/>
      <c r="V378" s="37" t="str"/>
      <c r="W378" s="37" t="str"/>
      <c r="X378" s="37" t="str"/>
      <c r="Y378" s="37" t="str"/>
      <c r="Z378" s="37" t="str"/>
      <c r="AA378" s="37" t="str"/>
      <c r="AB378" s="37" t="str"/>
      <c r="AC378" s="37" t="str"/>
      <c r="AD378" s="37" t="str"/>
      <c r="AE378" s="37" t="str"/>
      <c r="AF378" s="37" t="str"/>
      <c r="AG378" s="37" t="str"/>
      <c r="AH378" s="37" t="str"/>
      <c r="AI378" s="37" t="str"/>
      <c r="AJ378" s="37" t="str"/>
      <c r="AK378" s="37" t="str"/>
      <c r="AL378" s="37" t="str"/>
      <c r="AM378" s="37" t="str"/>
      <c r="AN378" s="37" t="str"/>
      <c r="AO378" s="37" t="str"/>
      <c r="AP378" s="37" t="str"/>
      <c r="AQ378" s="37" t="str"/>
      <c r="AR378" s="37" t="str"/>
      <c r="AS378" s="37" t="str"/>
      <c r="AT378" s="37" t="str"/>
      <c r="AU378" s="37" t="str"/>
      <c r="AV378" s="37" t="str"/>
      <c r="AW378" s="37" t="str"/>
      <c r="AX378" s="37" t="str"/>
      <c r="AY378" s="37" t="str"/>
      <c r="AZ378" s="37" t="str"/>
      <c r="BA378" s="37" t="str"/>
      <c r="BB378" s="37" t="str"/>
      <c r="BC378" s="37" t="str"/>
      <c r="BD378" s="37" t="str"/>
      <c r="BE378" s="37" t="str"/>
      <c r="BF378" s="37" t="str"/>
      <c r="BG378" s="37" t="str"/>
      <c r="BH378" s="37" t="str"/>
      <c r="BI378" s="37" t="str"/>
      <c r="BJ378" s="37" t="str"/>
      <c r="BK378" s="37" t="str"/>
      <c r="BL378" s="37" t="str"/>
      <c r="BM378" s="37" t="str"/>
      <c r="BN378" s="37" t="str"/>
      <c r="BO378" s="37" t="str"/>
      <c r="BP378" s="37" t="str"/>
      <c r="BQ378" s="37" t="str"/>
      <c r="BR378" s="37" t="str"/>
      <c r="BS378" s="37" t="str"/>
      <c r="BT378" s="37" t="str"/>
      <c r="BU378" s="37" t="str"/>
      <c r="BV378" s="37" t="str"/>
      <c r="BW378" s="37" t="str"/>
      <c r="BX378" s="37" t="str"/>
      <c r="BY378" s="37" t="str"/>
      <c r="BZ378" s="37" t="str"/>
      <c r="CA378" s="37" t="str"/>
      <c r="CB378" s="37" t="str"/>
      <c r="CC378" s="37" t="str"/>
      <c r="CD378" s="37" t="str"/>
      <c r="CE378" s="37" t="str"/>
      <c r="CF378" s="37" t="str"/>
      <c r="CG378" s="37" t="str"/>
      <c r="CH378" s="37" t="str"/>
      <c r="CI378" s="37" t="str"/>
      <c r="CJ378" s="37" t="str"/>
      <c r="CK378" s="37" t="str"/>
      <c r="CL378" s="37" t="str"/>
      <c r="CM378" s="37" t="str"/>
      <c r="CN378" s="37" t="str"/>
      <c r="CO378" s="37" t="str"/>
      <c r="CP378" s="37" t="str"/>
      <c r="CQ378" s="37" t="str"/>
      <c r="CR378" s="37" t="str"/>
      <c r="CS378" s="37" t="str"/>
      <c r="CT378" s="37" t="str"/>
      <c r="CU378" s="37" t="str"/>
      <c r="CV378" s="37" t="str"/>
      <c r="CW378" s="37" t="str"/>
      <c r="CX378" s="37" t="str"/>
      <c r="CY378" s="37" t="str"/>
      <c r="CZ378" s="37" t="str"/>
      <c r="DA378" s="37" t="str"/>
      <c r="DB378" s="37" t="str"/>
      <c r="DC378" s="37" t="str"/>
      <c r="DD378" s="37" t="str"/>
      <c r="DE378" s="37" t="str"/>
      <c r="DF378" s="37" t="str"/>
      <c r="DG378" s="37" t="str"/>
      <c r="DH378" s="37" t="str"/>
      <c r="DI378" s="37" t="str"/>
      <c r="DJ378" s="37" t="str"/>
      <c r="DK378" s="37" t="str"/>
      <c r="DL378" s="37" t="str"/>
      <c r="DM378" s="37" t="str"/>
      <c r="DN378" s="37" t="str"/>
      <c r="DO378" s="37" t="str"/>
      <c r="DP378" s="37" t="str"/>
      <c r="DQ378" s="37" t="str"/>
      <c r="DR378" s="37" t="str"/>
      <c r="DS378" s="37" t="str"/>
      <c r="DT378" s="37" t="str"/>
      <c r="DU378" s="37" t="str"/>
      <c r="DV378" s="37" t="str"/>
      <c r="DW378" s="37" t="str"/>
      <c r="DX378" s="37" t="str"/>
      <c r="DY378" s="37" t="str"/>
      <c r="DZ378" s="37" t="str"/>
      <c r="EA378" s="37" t="str"/>
      <c r="EB378" s="37" t="str"/>
      <c r="EC378" s="37" t="str"/>
      <c r="ED378" s="37" t="str"/>
      <c r="EE378" s="37" t="str"/>
      <c r="EF378" s="37" t="str"/>
      <c r="EG378" s="37" t="str"/>
      <c r="EH378" s="37" t="str"/>
      <c r="EI378" s="37" t="str"/>
      <c r="EJ378" s="37" t="str"/>
      <c r="EK378" s="37" t="str"/>
      <c r="EL378" s="37" t="str"/>
      <c r="EM378" s="37" t="str"/>
    </row>
    <row r="379">
      <c r="B379" s="37" t="str"/>
      <c r="C379" s="37" t="str"/>
      <c r="D379" s="37" t="str"/>
      <c r="E379" s="37" t="str"/>
      <c r="F379" s="37" t="str"/>
      <c r="G379" s="37" t="str"/>
      <c r="H379" s="37" t="str"/>
      <c r="I379" s="37" t="str"/>
      <c r="J379" s="37" t="str"/>
      <c r="K379" s="37" t="str"/>
      <c r="L379" s="37" t="str"/>
      <c r="M379" s="37" t="str"/>
      <c r="N379" s="37" t="str"/>
      <c r="O379" s="37" t="str"/>
      <c r="P379" s="37" t="str"/>
      <c r="Q379" s="37" t="str"/>
      <c r="R379" s="37" t="str"/>
      <c r="S379" s="37" t="str"/>
      <c r="T379" s="37" t="str"/>
      <c r="U379" s="37" t="str"/>
      <c r="V379" s="37" t="str"/>
      <c r="W379" s="37" t="str"/>
      <c r="X379" s="37" t="str"/>
      <c r="Y379" s="37" t="str"/>
      <c r="Z379" s="37" t="str"/>
      <c r="AA379" s="37" t="str"/>
      <c r="AB379" s="37" t="str"/>
      <c r="AC379" s="37" t="str"/>
      <c r="AD379" s="37" t="str"/>
      <c r="AE379" s="37" t="str"/>
      <c r="AF379" s="37" t="str"/>
      <c r="AG379" s="37" t="str"/>
      <c r="AH379" s="37" t="str"/>
      <c r="AI379" s="37" t="str"/>
      <c r="AJ379" s="37" t="str"/>
      <c r="AK379" s="37" t="str"/>
      <c r="AL379" s="37" t="str"/>
      <c r="AM379" s="37" t="str"/>
      <c r="AN379" s="37" t="str"/>
      <c r="AO379" s="37" t="str"/>
      <c r="AP379" s="37" t="str"/>
      <c r="AQ379" s="37" t="str"/>
      <c r="AR379" s="37" t="str"/>
      <c r="AS379" s="37" t="str"/>
      <c r="AT379" s="37" t="str"/>
      <c r="AU379" s="37" t="str"/>
      <c r="AV379" s="37" t="str"/>
      <c r="AW379" s="37" t="str"/>
      <c r="AX379" s="37" t="str"/>
      <c r="AY379" s="37" t="str"/>
      <c r="AZ379" s="37" t="str"/>
      <c r="BA379" s="37" t="str"/>
      <c r="BB379" s="37" t="str"/>
      <c r="BC379" s="37" t="str"/>
      <c r="BD379" s="37" t="str"/>
      <c r="BE379" s="37" t="str"/>
      <c r="BF379" s="37" t="str"/>
      <c r="BG379" s="37" t="str"/>
      <c r="BH379" s="37" t="str"/>
      <c r="BI379" s="37" t="str"/>
      <c r="BJ379" s="37" t="str"/>
      <c r="BK379" s="37" t="str"/>
      <c r="BL379" s="37" t="str"/>
      <c r="BM379" s="37" t="str"/>
      <c r="BN379" s="37" t="str"/>
      <c r="BO379" s="37" t="str"/>
      <c r="BP379" s="37" t="str"/>
      <c r="BQ379" s="37" t="str"/>
      <c r="BR379" s="37" t="str"/>
      <c r="BS379" s="37" t="str"/>
      <c r="BT379" s="37" t="str"/>
      <c r="BU379" s="37" t="str"/>
      <c r="BV379" s="37" t="str"/>
      <c r="BW379" s="37" t="str"/>
      <c r="BX379" s="37" t="str"/>
      <c r="BY379" s="37" t="str"/>
      <c r="BZ379" s="37" t="str"/>
      <c r="CA379" s="37" t="str"/>
      <c r="CB379" s="37" t="str"/>
      <c r="CC379" s="37" t="str"/>
      <c r="CD379" s="37" t="str"/>
      <c r="CE379" s="37" t="str"/>
      <c r="CF379" s="37" t="str"/>
      <c r="CG379" s="37" t="str"/>
      <c r="CH379" s="37" t="str"/>
      <c r="CI379" s="37" t="str"/>
      <c r="CJ379" s="37" t="str"/>
      <c r="CK379" s="37" t="str"/>
      <c r="CL379" s="37" t="str"/>
      <c r="CM379" s="37" t="str"/>
      <c r="CN379" s="37" t="str"/>
      <c r="CO379" s="37" t="str"/>
      <c r="CP379" s="37" t="str"/>
      <c r="CQ379" s="37" t="str"/>
      <c r="CR379" s="37" t="str"/>
      <c r="CS379" s="37" t="str"/>
      <c r="CT379" s="37" t="str"/>
      <c r="CU379" s="37" t="str"/>
      <c r="CV379" s="37" t="str"/>
      <c r="CW379" s="37" t="str"/>
      <c r="CX379" s="37" t="str"/>
      <c r="CY379" s="37" t="str"/>
      <c r="CZ379" s="37" t="str"/>
      <c r="DA379" s="37" t="str"/>
      <c r="DB379" s="37" t="str"/>
      <c r="DC379" s="37" t="str"/>
      <c r="DD379" s="37" t="str"/>
      <c r="DE379" s="37" t="str"/>
      <c r="DF379" s="37" t="str"/>
      <c r="DG379" s="37" t="str"/>
      <c r="DH379" s="37" t="str"/>
      <c r="DI379" s="37" t="str"/>
      <c r="DJ379" s="37" t="str"/>
      <c r="DK379" s="37" t="str"/>
      <c r="DL379" s="37" t="str"/>
      <c r="DM379" s="37" t="str"/>
      <c r="DN379" s="37" t="str"/>
      <c r="DO379" s="37" t="str"/>
      <c r="DP379" s="37" t="str"/>
      <c r="DQ379" s="37" t="str"/>
      <c r="DR379" s="37" t="str"/>
      <c r="DS379" s="37" t="str"/>
      <c r="DT379" s="37" t="str"/>
      <c r="DU379" s="37" t="str"/>
      <c r="DV379" s="37" t="str"/>
      <c r="DW379" s="37" t="str"/>
      <c r="DX379" s="37" t="str"/>
      <c r="DY379" s="37" t="str"/>
      <c r="DZ379" s="37" t="str"/>
      <c r="EA379" s="37" t="str"/>
      <c r="EB379" s="37" t="str"/>
      <c r="EC379" s="37" t="str"/>
      <c r="ED379" s="37" t="str"/>
      <c r="EE379" s="37" t="str"/>
      <c r="EF379" s="37" t="str"/>
      <c r="EG379" s="37" t="str"/>
      <c r="EH379" s="37" t="str"/>
      <c r="EI379" s="37" t="str"/>
      <c r="EJ379" s="37" t="str"/>
      <c r="EK379" s="37" t="str"/>
      <c r="EL379" s="37" t="str"/>
      <c r="EM379" s="37" t="str"/>
    </row>
    <row r="380">
      <c r="B380" s="37" t="str"/>
      <c r="C380" s="37" t="str"/>
      <c r="D380" s="37" t="str"/>
      <c r="E380" s="37" t="str"/>
      <c r="F380" s="37" t="str"/>
      <c r="G380" s="37" t="str"/>
      <c r="H380" s="37" t="str"/>
      <c r="I380" s="37" t="str"/>
      <c r="J380" s="37" t="str"/>
      <c r="K380" s="37" t="str"/>
      <c r="L380" s="37" t="str"/>
      <c r="M380" s="37" t="str"/>
      <c r="N380" s="37" t="str"/>
      <c r="O380" s="37" t="str"/>
      <c r="P380" s="37" t="str"/>
      <c r="Q380" s="37" t="str"/>
      <c r="R380" s="37" t="str"/>
      <c r="S380" s="37" t="str"/>
      <c r="T380" s="37" t="str"/>
      <c r="U380" s="37" t="str"/>
      <c r="V380" s="37" t="str"/>
      <c r="W380" s="37" t="str"/>
      <c r="X380" s="37" t="str"/>
      <c r="Y380" s="37" t="str"/>
      <c r="Z380" s="37" t="str"/>
      <c r="AA380" s="37" t="str"/>
      <c r="AB380" s="37" t="str"/>
      <c r="AC380" s="37" t="str"/>
      <c r="AD380" s="37" t="str"/>
      <c r="AE380" s="37" t="str"/>
      <c r="AF380" s="37" t="str"/>
      <c r="AG380" s="37" t="str"/>
      <c r="AH380" s="37" t="str"/>
      <c r="AI380" s="37" t="str"/>
      <c r="AJ380" s="37" t="str"/>
      <c r="AK380" s="37" t="str"/>
      <c r="AL380" s="37" t="str"/>
      <c r="AM380" s="37" t="str"/>
      <c r="AN380" s="37" t="str"/>
      <c r="AO380" s="37" t="str"/>
      <c r="AP380" s="37" t="str"/>
      <c r="AQ380" s="37" t="str"/>
      <c r="AR380" s="37" t="str"/>
      <c r="AS380" s="37" t="str"/>
      <c r="AT380" s="37" t="str"/>
      <c r="AU380" s="37" t="str"/>
      <c r="AV380" s="37" t="str"/>
      <c r="AW380" s="37" t="str"/>
      <c r="AX380" s="37" t="str"/>
      <c r="AY380" s="37" t="str"/>
      <c r="AZ380" s="37" t="str"/>
      <c r="BA380" s="37" t="str"/>
      <c r="BB380" s="37" t="str"/>
      <c r="BC380" s="37" t="str"/>
      <c r="BD380" s="37" t="str"/>
      <c r="BE380" s="37" t="str"/>
      <c r="BF380" s="37" t="str"/>
      <c r="BG380" s="37" t="str"/>
      <c r="BH380" s="37" t="str"/>
      <c r="BI380" s="37" t="str"/>
      <c r="BJ380" s="37" t="str"/>
      <c r="BK380" s="37" t="str"/>
      <c r="BL380" s="37" t="str"/>
      <c r="BM380" s="37" t="str"/>
      <c r="BN380" s="37" t="str"/>
      <c r="BO380" s="37" t="str"/>
      <c r="BP380" s="37" t="str"/>
      <c r="BQ380" s="37" t="str"/>
      <c r="BR380" s="37" t="str"/>
      <c r="BS380" s="37" t="str"/>
      <c r="BT380" s="37" t="str"/>
      <c r="BU380" s="37" t="str"/>
      <c r="BV380" s="37" t="str"/>
      <c r="BW380" s="37" t="str"/>
      <c r="BX380" s="37" t="str"/>
      <c r="BY380" s="37" t="str"/>
      <c r="BZ380" s="37" t="str"/>
      <c r="CA380" s="37" t="str"/>
      <c r="CB380" s="37" t="str"/>
      <c r="CC380" s="37" t="str"/>
      <c r="CD380" s="37" t="str"/>
      <c r="CE380" s="37" t="str"/>
      <c r="CF380" s="37" t="str"/>
      <c r="CG380" s="37" t="str"/>
      <c r="CH380" s="37" t="str"/>
      <c r="CI380" s="37" t="str"/>
      <c r="CJ380" s="37" t="str"/>
      <c r="CK380" s="37" t="str"/>
      <c r="CL380" s="37" t="str"/>
      <c r="CM380" s="37" t="str"/>
      <c r="CN380" s="37" t="str"/>
      <c r="CO380" s="37" t="str"/>
      <c r="CP380" s="37" t="str"/>
      <c r="CQ380" s="37" t="str"/>
      <c r="CR380" s="37" t="str"/>
      <c r="CS380" s="37" t="str"/>
      <c r="CT380" s="37" t="str"/>
      <c r="CU380" s="37" t="str"/>
      <c r="CV380" s="37" t="str"/>
      <c r="CW380" s="37" t="str"/>
      <c r="CX380" s="37" t="str"/>
      <c r="CY380" s="37" t="str"/>
      <c r="CZ380" s="37" t="str"/>
      <c r="DA380" s="37" t="str"/>
      <c r="DB380" s="37" t="str"/>
      <c r="DC380" s="37" t="str"/>
      <c r="DD380" s="37" t="str"/>
      <c r="DE380" s="37" t="str"/>
      <c r="DF380" s="37" t="str"/>
      <c r="DG380" s="37" t="str"/>
      <c r="DH380" s="37" t="str"/>
      <c r="DI380" s="37" t="str"/>
      <c r="DJ380" s="37" t="str"/>
      <c r="DK380" s="37" t="str"/>
      <c r="DL380" s="37" t="str"/>
      <c r="DM380" s="37" t="str"/>
      <c r="DN380" s="37" t="str"/>
      <c r="DO380" s="37" t="str"/>
      <c r="DP380" s="37" t="str"/>
      <c r="DQ380" s="37" t="str"/>
      <c r="DR380" s="37" t="str"/>
      <c r="DS380" s="37" t="str"/>
      <c r="DT380" s="37" t="str"/>
      <c r="DU380" s="37" t="str"/>
      <c r="DV380" s="37" t="str"/>
      <c r="DW380" s="37" t="str"/>
      <c r="DX380" s="37" t="str"/>
      <c r="DY380" s="37" t="str"/>
      <c r="DZ380" s="37" t="str"/>
      <c r="EA380" s="37" t="str"/>
      <c r="EB380" s="37" t="str"/>
      <c r="EC380" s="37" t="str"/>
      <c r="ED380" s="37" t="str"/>
      <c r="EE380" s="37" t="str"/>
      <c r="EF380" s="37" t="str"/>
      <c r="EG380" s="37" t="str"/>
      <c r="EH380" s="37" t="str"/>
      <c r="EI380" s="37" t="str"/>
      <c r="EJ380" s="37" t="str"/>
      <c r="EK380" s="37" t="str"/>
      <c r="EL380" s="37" t="str"/>
      <c r="EM380" s="37" t="str"/>
    </row>
    <row r="381">
      <c r="B381" s="37" t="str"/>
      <c r="C381" s="37" t="str"/>
      <c r="D381" s="37" t="str"/>
      <c r="E381" s="37" t="str"/>
      <c r="F381" s="37" t="str"/>
      <c r="G381" s="37" t="str"/>
      <c r="H381" s="37" t="str"/>
      <c r="I381" s="37" t="str"/>
      <c r="J381" s="37" t="str"/>
      <c r="K381" s="37" t="str"/>
      <c r="L381" s="37" t="str"/>
      <c r="M381" s="37" t="str"/>
      <c r="N381" s="37" t="str"/>
      <c r="O381" s="37" t="str"/>
      <c r="P381" s="37" t="str"/>
      <c r="Q381" s="37" t="str"/>
      <c r="R381" s="37" t="str"/>
      <c r="S381" s="37" t="str"/>
      <c r="T381" s="37" t="str"/>
      <c r="U381" s="37" t="str"/>
      <c r="V381" s="37" t="str"/>
      <c r="W381" s="37" t="str"/>
      <c r="X381" s="37" t="str"/>
      <c r="Y381" s="37" t="str"/>
      <c r="Z381" s="37" t="str"/>
      <c r="AA381" s="37" t="str"/>
      <c r="AB381" s="37" t="str"/>
      <c r="AC381" s="37" t="str"/>
      <c r="AD381" s="37" t="str"/>
      <c r="AE381" s="37" t="str"/>
      <c r="AF381" s="37" t="str"/>
      <c r="AG381" s="37" t="str"/>
      <c r="AH381" s="37" t="str"/>
      <c r="AI381" s="37" t="str"/>
      <c r="AJ381" s="37" t="str"/>
      <c r="AK381" s="37" t="str"/>
      <c r="AL381" s="37" t="str"/>
      <c r="AM381" s="37" t="str"/>
      <c r="AN381" s="37" t="str"/>
      <c r="AO381" s="37" t="str"/>
      <c r="AP381" s="37" t="str"/>
      <c r="AQ381" s="37" t="str"/>
      <c r="AR381" s="37" t="str"/>
      <c r="AS381" s="37" t="str"/>
      <c r="AT381" s="37" t="str"/>
      <c r="AU381" s="37" t="str"/>
      <c r="AV381" s="37" t="str"/>
      <c r="AW381" s="37" t="str"/>
      <c r="AX381" s="37" t="str"/>
      <c r="AY381" s="37" t="str"/>
      <c r="AZ381" s="37" t="str"/>
      <c r="BA381" s="37" t="str"/>
      <c r="BB381" s="37" t="str"/>
      <c r="BC381" s="37" t="str"/>
      <c r="BD381" s="37" t="str"/>
      <c r="BE381" s="37" t="str"/>
      <c r="BF381" s="37" t="str"/>
      <c r="BG381" s="37" t="str"/>
      <c r="BH381" s="37" t="str"/>
      <c r="BI381" s="37" t="str"/>
      <c r="BJ381" s="37" t="str"/>
      <c r="BK381" s="37" t="str"/>
      <c r="BL381" s="37" t="str"/>
      <c r="BM381" s="37" t="str"/>
      <c r="BN381" s="37" t="str"/>
      <c r="BO381" s="37" t="str"/>
      <c r="BP381" s="37" t="str"/>
      <c r="BQ381" s="37" t="str"/>
      <c r="BR381" s="37" t="str"/>
      <c r="BS381" s="37" t="str"/>
      <c r="BT381" s="37" t="str"/>
      <c r="BU381" s="37" t="str"/>
      <c r="BV381" s="37" t="str"/>
      <c r="BW381" s="37" t="str"/>
      <c r="BX381" s="37" t="str"/>
      <c r="BY381" s="37" t="str"/>
      <c r="BZ381" s="37" t="str"/>
      <c r="CA381" s="37" t="str"/>
      <c r="CB381" s="37" t="str"/>
      <c r="CC381" s="37" t="str"/>
      <c r="CD381" s="37" t="str"/>
      <c r="CE381" s="37" t="str"/>
      <c r="CF381" s="37" t="str"/>
      <c r="CG381" s="37" t="str"/>
      <c r="CH381" s="37" t="str"/>
      <c r="CI381" s="37" t="str"/>
      <c r="CJ381" s="37" t="str"/>
      <c r="CK381" s="37" t="str"/>
      <c r="CL381" s="37" t="str"/>
      <c r="CM381" s="37" t="str"/>
      <c r="CN381" s="37" t="str"/>
      <c r="CO381" s="37" t="str"/>
      <c r="CP381" s="37" t="str"/>
      <c r="CQ381" s="37" t="str"/>
      <c r="CR381" s="37" t="str"/>
      <c r="CS381" s="37" t="str"/>
      <c r="CT381" s="37" t="str"/>
      <c r="CU381" s="37" t="str"/>
      <c r="CV381" s="37" t="str"/>
      <c r="CW381" s="37" t="str"/>
      <c r="CX381" s="37" t="str"/>
      <c r="CY381" s="37" t="str"/>
      <c r="CZ381" s="37" t="str"/>
      <c r="DA381" s="37" t="str"/>
      <c r="DB381" s="37" t="str"/>
      <c r="DC381" s="37" t="str"/>
      <c r="DD381" s="37" t="str"/>
      <c r="DE381" s="37" t="str"/>
      <c r="DF381" s="37" t="str"/>
      <c r="DG381" s="37" t="str"/>
      <c r="DH381" s="37" t="str"/>
      <c r="DI381" s="37" t="str"/>
      <c r="DJ381" s="37" t="str"/>
      <c r="DK381" s="37" t="str"/>
      <c r="DL381" s="37" t="str"/>
      <c r="DM381" s="37" t="str"/>
      <c r="DN381" s="37" t="str"/>
      <c r="DO381" s="37" t="str"/>
      <c r="DP381" s="37" t="str"/>
      <c r="DQ381" s="37" t="str"/>
      <c r="DR381" s="37" t="str"/>
      <c r="DS381" s="37" t="str"/>
      <c r="DT381" s="37" t="str"/>
      <c r="DU381" s="37" t="str"/>
      <c r="DV381" s="37" t="str"/>
      <c r="DW381" s="37" t="str"/>
      <c r="DX381" s="37" t="str"/>
      <c r="DY381" s="37" t="str"/>
      <c r="DZ381" s="37" t="str"/>
      <c r="EA381" s="37" t="str"/>
      <c r="EB381" s="37" t="str"/>
      <c r="EC381" s="37" t="str"/>
      <c r="ED381" s="37" t="str"/>
      <c r="EE381" s="37" t="str"/>
      <c r="EF381" s="37" t="str"/>
      <c r="EG381" s="37" t="str"/>
      <c r="EH381" s="37" t="str"/>
      <c r="EI381" s="37" t="str"/>
      <c r="EJ381" s="37" t="str"/>
      <c r="EK381" s="37" t="str"/>
      <c r="EL381" s="37" t="str"/>
      <c r="EM381" s="37" t="str"/>
    </row>
    <row r="382">
      <c r="B382" s="37" t="str"/>
      <c r="C382" s="37" t="str"/>
      <c r="D382" s="37" t="str"/>
      <c r="E382" s="37" t="str"/>
      <c r="F382" s="37" t="str"/>
      <c r="G382" s="37" t="str"/>
      <c r="H382" s="37" t="str"/>
      <c r="I382" s="37" t="str"/>
      <c r="J382" s="37" t="str"/>
      <c r="K382" s="37" t="str"/>
      <c r="L382" s="37" t="str"/>
      <c r="M382" s="37" t="str"/>
      <c r="N382" s="37" t="str"/>
      <c r="O382" s="37" t="str"/>
      <c r="P382" s="37" t="str"/>
      <c r="Q382" s="37" t="str"/>
      <c r="R382" s="37" t="str"/>
      <c r="S382" s="37" t="str"/>
      <c r="T382" s="37" t="str"/>
      <c r="U382" s="37" t="str"/>
      <c r="V382" s="37" t="str"/>
      <c r="W382" s="37" t="str"/>
      <c r="X382" s="37" t="str"/>
      <c r="Y382" s="37" t="str"/>
      <c r="Z382" s="37" t="str"/>
      <c r="AA382" s="37" t="str"/>
      <c r="AB382" s="37" t="str"/>
      <c r="AC382" s="37" t="str"/>
      <c r="AD382" s="37" t="str"/>
      <c r="AE382" s="37" t="str"/>
      <c r="AF382" s="37" t="str"/>
      <c r="AG382" s="37" t="str"/>
      <c r="AH382" s="37" t="str"/>
      <c r="AI382" s="37" t="str"/>
      <c r="AJ382" s="37" t="str"/>
      <c r="AK382" s="37" t="str"/>
      <c r="AL382" s="37" t="str"/>
      <c r="AM382" s="37" t="str"/>
      <c r="AN382" s="37" t="str"/>
      <c r="AO382" s="37" t="str"/>
      <c r="AP382" s="37" t="str"/>
      <c r="AQ382" s="37" t="str"/>
      <c r="AR382" s="37" t="str"/>
      <c r="AS382" s="37" t="str"/>
      <c r="AT382" s="37" t="str"/>
      <c r="AU382" s="37" t="str"/>
      <c r="AV382" s="37" t="str"/>
      <c r="AW382" s="37" t="str"/>
      <c r="AX382" s="37" t="str"/>
      <c r="AY382" s="37" t="str"/>
      <c r="AZ382" s="37" t="str"/>
      <c r="BA382" s="37" t="str"/>
      <c r="BB382" s="37" t="str"/>
      <c r="BC382" s="37" t="str"/>
      <c r="BD382" s="37" t="str"/>
      <c r="BE382" s="37" t="str"/>
      <c r="BF382" s="37" t="str"/>
      <c r="BG382" s="37" t="str"/>
      <c r="BH382" s="37" t="str"/>
      <c r="BI382" s="37" t="str"/>
      <c r="BJ382" s="37" t="str"/>
      <c r="BK382" s="37" t="str"/>
      <c r="BL382" s="37" t="str"/>
      <c r="BM382" s="37" t="str"/>
      <c r="BN382" s="37" t="str"/>
      <c r="BO382" s="37" t="str"/>
      <c r="BP382" s="37" t="str"/>
      <c r="BQ382" s="37" t="str"/>
      <c r="BR382" s="37" t="str"/>
      <c r="BS382" s="37" t="str"/>
      <c r="BT382" s="37" t="str"/>
      <c r="BU382" s="37" t="str"/>
      <c r="BV382" s="37" t="str"/>
      <c r="BW382" s="37" t="str"/>
      <c r="BX382" s="37" t="str"/>
      <c r="BY382" s="37" t="str"/>
      <c r="BZ382" s="37" t="str"/>
      <c r="CA382" s="37" t="str"/>
      <c r="CB382" s="37" t="str"/>
      <c r="CC382" s="37" t="str"/>
      <c r="CD382" s="37" t="str"/>
      <c r="CE382" s="37" t="str"/>
      <c r="CF382" s="37" t="str"/>
      <c r="CG382" s="37" t="str"/>
      <c r="CH382" s="37" t="str"/>
      <c r="CI382" s="37" t="str"/>
      <c r="CJ382" s="37" t="str"/>
      <c r="CK382" s="37" t="str"/>
      <c r="CL382" s="37" t="str"/>
      <c r="CM382" s="37" t="str"/>
      <c r="CN382" s="37" t="str"/>
      <c r="CO382" s="37" t="str"/>
      <c r="CP382" s="37" t="str"/>
      <c r="CQ382" s="37" t="str"/>
      <c r="CR382" s="37" t="str"/>
      <c r="CS382" s="37" t="str"/>
      <c r="CT382" s="37" t="str"/>
      <c r="CU382" s="37" t="str"/>
      <c r="CV382" s="37" t="str"/>
      <c r="CW382" s="37" t="str"/>
      <c r="CX382" s="37" t="str"/>
      <c r="CY382" s="37" t="str"/>
      <c r="CZ382" s="37" t="str"/>
      <c r="DA382" s="37" t="str"/>
      <c r="DB382" s="37" t="str"/>
      <c r="DC382" s="37" t="str"/>
      <c r="DD382" s="37" t="str"/>
      <c r="DE382" s="37" t="str"/>
      <c r="DF382" s="37" t="str"/>
      <c r="DG382" s="37" t="str"/>
      <c r="DH382" s="37" t="str"/>
      <c r="DI382" s="37" t="str"/>
      <c r="DJ382" s="37" t="str"/>
      <c r="DK382" s="37" t="str"/>
      <c r="DL382" s="37" t="str"/>
      <c r="DM382" s="37" t="str"/>
      <c r="DN382" s="37" t="str"/>
      <c r="DO382" s="37" t="str"/>
      <c r="DP382" s="37" t="str"/>
      <c r="DQ382" s="37" t="str"/>
      <c r="DR382" s="37" t="str"/>
      <c r="DS382" s="37" t="str"/>
      <c r="DT382" s="37" t="str"/>
      <c r="DU382" s="37" t="str"/>
      <c r="DV382" s="37" t="str"/>
      <c r="DW382" s="37" t="str"/>
      <c r="DX382" s="37" t="str"/>
      <c r="DY382" s="37" t="str"/>
      <c r="DZ382" s="37" t="str"/>
      <c r="EA382" s="37" t="str"/>
      <c r="EB382" s="37" t="str"/>
      <c r="EC382" s="37" t="str"/>
      <c r="ED382" s="37" t="str"/>
      <c r="EE382" s="37" t="str"/>
      <c r="EF382" s="37" t="str"/>
      <c r="EG382" s="37" t="str"/>
      <c r="EH382" s="37" t="str"/>
      <c r="EI382" s="37" t="str"/>
      <c r="EJ382" s="37" t="str"/>
      <c r="EK382" s="37" t="str"/>
      <c r="EL382" s="37" t="str"/>
      <c r="EM382" s="37" t="str"/>
    </row>
    <row r="383">
      <c r="B383" s="37" t="str"/>
      <c r="C383" s="37" t="str"/>
      <c r="D383" s="37" t="str"/>
      <c r="E383" s="37" t="str"/>
      <c r="F383" s="37" t="str"/>
      <c r="G383" s="37" t="str"/>
      <c r="H383" s="37" t="str"/>
      <c r="I383" s="37" t="str"/>
      <c r="J383" s="37" t="str"/>
      <c r="K383" s="37" t="str"/>
      <c r="L383" s="37" t="str"/>
      <c r="M383" s="37" t="str"/>
      <c r="N383" s="37" t="str"/>
      <c r="O383" s="37" t="str"/>
      <c r="P383" s="37" t="str"/>
      <c r="Q383" s="37" t="str"/>
      <c r="R383" s="37" t="str"/>
      <c r="S383" s="37" t="str"/>
      <c r="T383" s="37" t="str"/>
      <c r="U383" s="37" t="str"/>
      <c r="V383" s="37" t="str"/>
      <c r="W383" s="37" t="str"/>
      <c r="X383" s="37" t="str"/>
      <c r="Y383" s="37" t="str"/>
      <c r="Z383" s="37" t="str"/>
      <c r="AA383" s="37" t="str"/>
      <c r="AB383" s="37" t="str"/>
      <c r="AC383" s="37" t="str"/>
      <c r="AD383" s="37" t="str"/>
      <c r="AE383" s="37" t="str"/>
      <c r="AF383" s="37" t="str"/>
      <c r="AG383" s="37" t="str"/>
      <c r="AH383" s="37" t="str"/>
      <c r="AI383" s="37" t="str"/>
      <c r="AJ383" s="37" t="str"/>
      <c r="AK383" s="37" t="str"/>
      <c r="AL383" s="37" t="str"/>
      <c r="AM383" s="37" t="str"/>
      <c r="AN383" s="37" t="str"/>
      <c r="AO383" s="37" t="str"/>
      <c r="AP383" s="37" t="str"/>
      <c r="AQ383" s="37" t="str"/>
      <c r="AR383" s="37" t="str"/>
      <c r="AS383" s="37" t="str"/>
      <c r="AT383" s="37" t="str"/>
      <c r="AU383" s="37" t="str"/>
      <c r="AV383" s="37" t="str"/>
      <c r="AW383" s="37" t="str"/>
      <c r="AX383" s="37" t="str"/>
      <c r="AY383" s="37" t="str"/>
      <c r="AZ383" s="37" t="str"/>
      <c r="BA383" s="37" t="str"/>
      <c r="BB383" s="37" t="str"/>
      <c r="BC383" s="37" t="str"/>
      <c r="BD383" s="37" t="str"/>
      <c r="BE383" s="37" t="str"/>
      <c r="BF383" s="37" t="str"/>
      <c r="BG383" s="37" t="str"/>
      <c r="BH383" s="37" t="str"/>
      <c r="BI383" s="37" t="str"/>
      <c r="BJ383" s="37" t="str"/>
      <c r="BK383" s="37" t="str"/>
      <c r="BL383" s="37" t="str"/>
      <c r="BM383" s="37" t="str"/>
      <c r="BN383" s="37" t="str"/>
      <c r="BO383" s="37" t="str"/>
      <c r="BP383" s="37" t="str"/>
      <c r="BQ383" s="37" t="str"/>
      <c r="BR383" s="37" t="str"/>
      <c r="BS383" s="37" t="str"/>
      <c r="BT383" s="37" t="str"/>
      <c r="BU383" s="37" t="str"/>
      <c r="BV383" s="37" t="str"/>
      <c r="BW383" s="37" t="str"/>
      <c r="BX383" s="37" t="str"/>
      <c r="BY383" s="37" t="str"/>
      <c r="BZ383" s="37" t="str"/>
      <c r="CA383" s="37" t="str"/>
      <c r="CB383" s="37" t="str"/>
      <c r="CC383" s="37" t="str"/>
      <c r="CD383" s="37" t="str"/>
      <c r="CE383" s="37" t="str"/>
      <c r="CF383" s="37" t="str"/>
      <c r="CG383" s="37" t="str"/>
      <c r="CH383" s="37" t="str"/>
      <c r="CI383" s="37" t="str"/>
      <c r="CJ383" s="37" t="str"/>
      <c r="CK383" s="37" t="str"/>
      <c r="CL383" s="37" t="str"/>
      <c r="CM383" s="37" t="str"/>
      <c r="CN383" s="37" t="str"/>
      <c r="CO383" s="37" t="str"/>
      <c r="CP383" s="37" t="str"/>
      <c r="CQ383" s="37" t="str"/>
      <c r="CR383" s="37" t="str"/>
      <c r="CS383" s="37" t="str"/>
      <c r="CT383" s="37" t="str"/>
      <c r="CU383" s="37" t="str"/>
      <c r="CV383" s="37" t="str"/>
      <c r="CW383" s="37" t="str"/>
      <c r="CX383" s="37" t="str"/>
      <c r="CY383" s="37" t="str"/>
      <c r="CZ383" s="37" t="str"/>
      <c r="DA383" s="37" t="str"/>
      <c r="DB383" s="37" t="str"/>
      <c r="DC383" s="37" t="str"/>
      <c r="DD383" s="37" t="str"/>
      <c r="DE383" s="37" t="str"/>
      <c r="DF383" s="37" t="str"/>
      <c r="DG383" s="37" t="str"/>
      <c r="DH383" s="37" t="str"/>
      <c r="DI383" s="37" t="str"/>
      <c r="DJ383" s="37" t="str"/>
      <c r="DK383" s="37" t="str"/>
      <c r="DL383" s="37" t="str"/>
      <c r="DM383" s="37" t="str"/>
      <c r="DN383" s="37" t="str"/>
      <c r="DO383" s="37" t="str"/>
      <c r="DP383" s="37" t="str"/>
      <c r="DQ383" s="37" t="str"/>
      <c r="DR383" s="37" t="str"/>
      <c r="DS383" s="37" t="str"/>
      <c r="DT383" s="37" t="str"/>
      <c r="DU383" s="37" t="str"/>
      <c r="DV383" s="37" t="str"/>
      <c r="DW383" s="37" t="str"/>
      <c r="DX383" s="37" t="str"/>
      <c r="DY383" s="37" t="str"/>
      <c r="DZ383" s="37" t="str"/>
      <c r="EA383" s="37" t="str"/>
      <c r="EB383" s="37" t="str"/>
      <c r="EC383" s="37" t="str"/>
      <c r="ED383" s="37" t="str"/>
      <c r="EE383" s="37" t="str"/>
      <c r="EF383" s="37" t="str"/>
      <c r="EG383" s="37" t="str"/>
      <c r="EH383" s="37" t="str"/>
      <c r="EI383" s="37" t="str"/>
      <c r="EJ383" s="37" t="str"/>
      <c r="EK383" s="37" t="str"/>
      <c r="EL383" s="37" t="str"/>
      <c r="EM383" s="37" t="str"/>
    </row>
    <row r="384">
      <c r="B384" s="37" t="str"/>
      <c r="C384" s="37" t="str"/>
      <c r="D384" s="37" t="str"/>
      <c r="E384" s="37" t="str"/>
      <c r="F384" s="37" t="str"/>
      <c r="G384" s="37" t="str"/>
      <c r="H384" s="37" t="str"/>
      <c r="I384" s="37" t="str"/>
      <c r="J384" s="37" t="str"/>
      <c r="K384" s="37" t="str"/>
      <c r="L384" s="37" t="str"/>
      <c r="M384" s="37" t="str"/>
      <c r="N384" s="37" t="str"/>
      <c r="O384" s="37" t="str"/>
      <c r="P384" s="37" t="str"/>
      <c r="Q384" s="37" t="str"/>
      <c r="R384" s="37" t="str"/>
      <c r="S384" s="37" t="str"/>
      <c r="T384" s="37" t="str"/>
      <c r="U384" s="37" t="str"/>
      <c r="V384" s="37" t="str"/>
      <c r="W384" s="37" t="str"/>
      <c r="X384" s="37" t="str"/>
      <c r="Y384" s="37" t="str"/>
      <c r="Z384" s="37" t="str"/>
      <c r="AA384" s="37" t="str"/>
      <c r="AB384" s="37" t="str"/>
      <c r="AC384" s="37" t="str"/>
      <c r="AD384" s="37" t="str"/>
      <c r="AE384" s="37" t="str"/>
      <c r="AF384" s="37" t="str"/>
      <c r="AG384" s="37" t="str"/>
      <c r="AH384" s="37" t="str"/>
      <c r="AI384" s="37" t="str"/>
      <c r="AJ384" s="37" t="str"/>
      <c r="AK384" s="37" t="str"/>
      <c r="AL384" s="37" t="str"/>
      <c r="AM384" s="37" t="str"/>
      <c r="AN384" s="37" t="str"/>
      <c r="AO384" s="37" t="str"/>
      <c r="AP384" s="37" t="str"/>
      <c r="AQ384" s="37" t="str"/>
      <c r="AR384" s="37" t="str"/>
      <c r="AS384" s="37" t="str"/>
      <c r="AT384" s="37" t="str"/>
      <c r="AU384" s="37" t="str"/>
      <c r="AV384" s="37" t="str"/>
      <c r="AW384" s="37" t="str"/>
      <c r="AX384" s="37" t="str"/>
      <c r="AY384" s="37" t="str"/>
      <c r="AZ384" s="37" t="str"/>
      <c r="BA384" s="37" t="str"/>
      <c r="BB384" s="37" t="str"/>
      <c r="BC384" s="37" t="str"/>
      <c r="BD384" s="37" t="str"/>
      <c r="BE384" s="37" t="str"/>
      <c r="BF384" s="37" t="str"/>
      <c r="BG384" s="37" t="str"/>
      <c r="BH384" s="37" t="str"/>
      <c r="BI384" s="37" t="str"/>
      <c r="BJ384" s="37" t="str"/>
      <c r="BK384" s="37" t="str"/>
      <c r="BL384" s="37" t="str"/>
      <c r="BM384" s="37" t="str"/>
      <c r="BN384" s="37" t="str"/>
      <c r="BO384" s="37" t="str"/>
      <c r="BP384" s="37" t="str"/>
      <c r="BQ384" s="37" t="str"/>
      <c r="BR384" s="37" t="str"/>
      <c r="BS384" s="37" t="str"/>
      <c r="BT384" s="37" t="str"/>
      <c r="BU384" s="37" t="str"/>
      <c r="BV384" s="37" t="str"/>
      <c r="BW384" s="37" t="str"/>
      <c r="BX384" s="37" t="str"/>
      <c r="BY384" s="37" t="str"/>
      <c r="BZ384" s="37" t="str"/>
      <c r="CA384" s="37" t="str"/>
      <c r="CB384" s="37" t="str"/>
      <c r="CC384" s="37" t="str"/>
      <c r="CD384" s="37" t="str"/>
      <c r="CE384" s="37" t="str"/>
      <c r="CF384" s="37" t="str"/>
      <c r="CG384" s="37" t="str"/>
      <c r="CH384" s="37" t="str"/>
      <c r="CI384" s="37" t="str"/>
      <c r="CJ384" s="37" t="str"/>
      <c r="CK384" s="37" t="str"/>
      <c r="CL384" s="37" t="str"/>
      <c r="CM384" s="37" t="str"/>
      <c r="CN384" s="37" t="str"/>
      <c r="CO384" s="37" t="str"/>
      <c r="CP384" s="37" t="str"/>
      <c r="CQ384" s="37" t="str"/>
      <c r="CR384" s="37" t="str"/>
      <c r="CS384" s="37" t="str"/>
      <c r="CT384" s="37" t="str"/>
      <c r="CU384" s="37" t="str"/>
      <c r="CV384" s="37" t="str"/>
      <c r="CW384" s="37" t="str"/>
      <c r="CX384" s="37" t="str"/>
      <c r="CY384" s="37" t="str"/>
      <c r="CZ384" s="37" t="str"/>
      <c r="DA384" s="37" t="str"/>
      <c r="DB384" s="37" t="str"/>
      <c r="DC384" s="37" t="str"/>
      <c r="DD384" s="37" t="str"/>
      <c r="DE384" s="37" t="str"/>
      <c r="DF384" s="37" t="str"/>
      <c r="DG384" s="37" t="str"/>
      <c r="DH384" s="37" t="str"/>
      <c r="DI384" s="37" t="str"/>
      <c r="DJ384" s="37" t="str"/>
      <c r="DK384" s="37" t="str"/>
      <c r="DL384" s="37" t="str"/>
      <c r="DM384" s="37" t="str"/>
      <c r="DN384" s="37" t="str"/>
      <c r="DO384" s="37" t="str"/>
      <c r="DP384" s="37" t="str"/>
      <c r="DQ384" s="37" t="str"/>
      <c r="DR384" s="37" t="str"/>
      <c r="DS384" s="37" t="str"/>
      <c r="DT384" s="37" t="str"/>
      <c r="DU384" s="37" t="str"/>
      <c r="DV384" s="37" t="str"/>
      <c r="DW384" s="37" t="str"/>
      <c r="DX384" s="37" t="str"/>
      <c r="DY384" s="37" t="str"/>
      <c r="DZ384" s="37" t="str"/>
      <c r="EA384" s="37" t="str"/>
      <c r="EB384" s="37" t="str"/>
      <c r="EC384" s="37" t="str"/>
      <c r="ED384" s="37" t="str"/>
      <c r="EE384" s="37" t="str"/>
      <c r="EF384" s="37" t="str"/>
      <c r="EG384" s="37" t="str"/>
      <c r="EH384" s="37" t="str"/>
      <c r="EI384" s="37" t="str"/>
      <c r="EJ384" s="37" t="str"/>
      <c r="EK384" s="37" t="str"/>
      <c r="EL384" s="37" t="str"/>
      <c r="EM384" s="37" t="str"/>
    </row>
    <row r="385">
      <c r="B385" s="37" t="str"/>
      <c r="C385" s="37" t="str"/>
      <c r="D385" s="37" t="str"/>
      <c r="E385" s="37" t="str"/>
      <c r="F385" s="37" t="str"/>
      <c r="G385" s="37" t="str"/>
      <c r="H385" s="37" t="str"/>
      <c r="I385" s="37" t="str"/>
      <c r="J385" s="37" t="str"/>
      <c r="K385" s="37" t="str"/>
      <c r="L385" s="37" t="str"/>
      <c r="M385" s="37" t="str"/>
      <c r="N385" s="37" t="str"/>
      <c r="O385" s="37" t="str"/>
      <c r="P385" s="37" t="str"/>
      <c r="Q385" s="37" t="str"/>
      <c r="R385" s="37" t="str"/>
      <c r="S385" s="37" t="str"/>
      <c r="T385" s="37" t="str"/>
      <c r="U385" s="37" t="str"/>
      <c r="V385" s="37" t="str"/>
      <c r="W385" s="37" t="str"/>
      <c r="X385" s="37" t="str"/>
      <c r="Y385" s="37" t="str"/>
      <c r="Z385" s="37" t="str"/>
      <c r="AA385" s="37" t="str"/>
      <c r="AB385" s="37" t="str"/>
      <c r="AC385" s="37" t="str"/>
      <c r="AD385" s="37" t="str"/>
      <c r="AE385" s="37" t="str"/>
      <c r="AF385" s="37" t="str"/>
      <c r="AG385" s="37" t="str"/>
      <c r="AH385" s="37" t="str"/>
      <c r="AI385" s="37" t="str"/>
      <c r="AJ385" s="37" t="str"/>
      <c r="AK385" s="37" t="str"/>
      <c r="AL385" s="37" t="str"/>
      <c r="AM385" s="37" t="str"/>
      <c r="AN385" s="37" t="str"/>
      <c r="AO385" s="37" t="str"/>
      <c r="AP385" s="37" t="str"/>
      <c r="AQ385" s="37" t="str"/>
      <c r="AR385" s="37" t="str"/>
      <c r="AS385" s="37" t="str"/>
      <c r="AT385" s="37" t="str"/>
      <c r="AU385" s="37" t="str"/>
      <c r="AV385" s="37" t="str"/>
      <c r="AW385" s="37" t="str"/>
      <c r="AX385" s="37" t="str"/>
      <c r="AY385" s="37" t="str"/>
      <c r="AZ385" s="37" t="str"/>
      <c r="BA385" s="37" t="str"/>
      <c r="BB385" s="37" t="str"/>
      <c r="BC385" s="37" t="str"/>
      <c r="BD385" s="37" t="str"/>
      <c r="BE385" s="37" t="str"/>
      <c r="BF385" s="37" t="str"/>
      <c r="BG385" s="37" t="str"/>
      <c r="BH385" s="37" t="str"/>
      <c r="BI385" s="37" t="str"/>
      <c r="BJ385" s="37" t="str"/>
      <c r="BK385" s="37" t="str"/>
      <c r="BL385" s="37" t="str"/>
      <c r="BM385" s="37" t="str"/>
      <c r="BN385" s="37" t="str"/>
      <c r="BO385" s="37" t="str"/>
      <c r="BP385" s="37" t="str"/>
      <c r="BQ385" s="37" t="str"/>
      <c r="BR385" s="37" t="str"/>
      <c r="BS385" s="37" t="str"/>
      <c r="BT385" s="37" t="str"/>
      <c r="BU385" s="37" t="str"/>
      <c r="BV385" s="37" t="str"/>
      <c r="BW385" s="37" t="str"/>
      <c r="BX385" s="37" t="str"/>
      <c r="BY385" s="37" t="str"/>
      <c r="BZ385" s="37" t="str"/>
      <c r="CA385" s="37" t="str"/>
      <c r="CB385" s="37" t="str"/>
      <c r="CC385" s="37" t="str"/>
      <c r="CD385" s="37" t="str"/>
      <c r="CE385" s="37" t="str"/>
      <c r="CF385" s="37" t="str"/>
      <c r="CG385" s="37" t="str"/>
      <c r="CH385" s="37" t="str"/>
      <c r="CI385" s="37" t="str"/>
      <c r="CJ385" s="37" t="str"/>
      <c r="CK385" s="37" t="str"/>
      <c r="CL385" s="37" t="str"/>
      <c r="CM385" s="37" t="str"/>
      <c r="CN385" s="37" t="str"/>
      <c r="CO385" s="37" t="str"/>
      <c r="CP385" s="37" t="str"/>
      <c r="CQ385" s="37" t="str"/>
      <c r="CR385" s="37" t="str"/>
      <c r="CS385" s="37" t="str"/>
      <c r="CT385" s="37" t="str"/>
      <c r="CU385" s="37" t="str"/>
      <c r="CV385" s="37" t="str"/>
      <c r="CW385" s="37" t="str"/>
      <c r="CX385" s="37" t="str"/>
      <c r="CY385" s="37" t="str"/>
      <c r="CZ385" s="37" t="str"/>
      <c r="DA385" s="37" t="str"/>
      <c r="DB385" s="37" t="str"/>
      <c r="DC385" s="37" t="str"/>
      <c r="DD385" s="37" t="str"/>
      <c r="DE385" s="37" t="str"/>
      <c r="DF385" s="37" t="str"/>
      <c r="DG385" s="37" t="str"/>
      <c r="DH385" s="37" t="str"/>
      <c r="DI385" s="37" t="str"/>
      <c r="DJ385" s="37" t="str"/>
      <c r="DK385" s="37" t="str"/>
      <c r="DL385" s="37" t="str"/>
      <c r="DM385" s="37" t="str"/>
      <c r="DN385" s="37" t="str"/>
      <c r="DO385" s="37" t="str"/>
      <c r="DP385" s="37" t="str"/>
      <c r="DQ385" s="37" t="str"/>
      <c r="DR385" s="37" t="str"/>
      <c r="DS385" s="37" t="str"/>
      <c r="DT385" s="37" t="str"/>
      <c r="DU385" s="37" t="str"/>
      <c r="DV385" s="37" t="str"/>
      <c r="DW385" s="37" t="str"/>
      <c r="DX385" s="37" t="str"/>
      <c r="DY385" s="37" t="str"/>
      <c r="DZ385" s="37" t="str"/>
      <c r="EA385" s="37" t="str"/>
      <c r="EB385" s="37" t="str"/>
      <c r="EC385" s="37" t="str"/>
      <c r="ED385" s="37" t="str"/>
      <c r="EE385" s="37" t="str"/>
      <c r="EF385" s="37" t="str"/>
      <c r="EG385" s="37" t="str"/>
      <c r="EH385" s="37" t="str"/>
      <c r="EI385" s="37" t="str"/>
      <c r="EJ385" s="37" t="str"/>
      <c r="EK385" s="37" t="str"/>
      <c r="EL385" s="37" t="str"/>
      <c r="EM385" s="37" t="str"/>
    </row>
    <row r="386">
      <c r="B386" s="37" t="str"/>
      <c r="C386" s="37" t="str"/>
      <c r="D386" s="37" t="str"/>
      <c r="E386" s="37" t="str"/>
      <c r="F386" s="37" t="str"/>
      <c r="G386" s="37" t="str"/>
      <c r="H386" s="37" t="str"/>
      <c r="I386" s="37" t="str"/>
      <c r="J386" s="37" t="str"/>
      <c r="K386" s="37" t="str"/>
      <c r="L386" s="37" t="str"/>
      <c r="M386" s="37" t="str"/>
      <c r="N386" s="37" t="str"/>
      <c r="O386" s="37" t="str"/>
      <c r="P386" s="37" t="str"/>
      <c r="Q386" s="37" t="str"/>
      <c r="R386" s="37" t="str"/>
      <c r="S386" s="37" t="str"/>
      <c r="T386" s="37" t="str"/>
      <c r="U386" s="37" t="str"/>
      <c r="V386" s="37" t="str"/>
      <c r="W386" s="37" t="str"/>
      <c r="X386" s="37" t="str"/>
      <c r="Y386" s="37" t="str"/>
      <c r="Z386" s="37" t="str"/>
      <c r="AA386" s="37" t="str"/>
      <c r="AB386" s="37" t="str"/>
      <c r="AC386" s="37" t="str"/>
      <c r="AD386" s="37" t="str"/>
      <c r="AE386" s="37" t="str"/>
      <c r="AF386" s="37" t="str"/>
      <c r="AG386" s="37" t="str"/>
      <c r="AH386" s="37" t="str"/>
      <c r="AI386" s="37" t="str"/>
      <c r="AJ386" s="37" t="str"/>
      <c r="AK386" s="37" t="str"/>
      <c r="AL386" s="37" t="str"/>
      <c r="AM386" s="37" t="str"/>
      <c r="AN386" s="37" t="str"/>
      <c r="AO386" s="37" t="str"/>
      <c r="AP386" s="37" t="str"/>
      <c r="AQ386" s="37" t="str"/>
      <c r="AR386" s="37" t="str"/>
      <c r="AS386" s="37" t="str"/>
      <c r="AT386" s="37" t="str"/>
      <c r="AU386" s="37" t="str"/>
      <c r="AV386" s="37" t="str"/>
      <c r="AW386" s="37" t="str"/>
      <c r="AX386" s="37" t="str"/>
      <c r="AY386" s="37" t="str"/>
      <c r="AZ386" s="37" t="str"/>
      <c r="BA386" s="37" t="str"/>
      <c r="BB386" s="37" t="str"/>
      <c r="BC386" s="37" t="str"/>
      <c r="BD386" s="37" t="str"/>
      <c r="BE386" s="37" t="str"/>
      <c r="BF386" s="37" t="str"/>
      <c r="BG386" s="37" t="str"/>
      <c r="BH386" s="37" t="str"/>
      <c r="BI386" s="37" t="str"/>
      <c r="BJ386" s="37" t="str"/>
      <c r="BK386" s="37" t="str"/>
      <c r="BL386" s="37" t="str"/>
      <c r="BM386" s="37" t="str"/>
      <c r="BN386" s="37" t="str"/>
      <c r="BO386" s="37" t="str"/>
      <c r="BP386" s="37" t="str"/>
      <c r="BQ386" s="37" t="str"/>
      <c r="BR386" s="37" t="str"/>
      <c r="BS386" s="37" t="str"/>
      <c r="BT386" s="37" t="str"/>
      <c r="BU386" s="37" t="str"/>
      <c r="BV386" s="37" t="str"/>
      <c r="BW386" s="37" t="str"/>
      <c r="BX386" s="37" t="str"/>
      <c r="BY386" s="37" t="str"/>
      <c r="BZ386" s="37" t="str"/>
      <c r="CA386" s="37" t="str"/>
      <c r="CB386" s="37" t="str"/>
      <c r="CC386" s="37" t="str"/>
      <c r="CD386" s="37" t="str"/>
      <c r="CE386" s="37" t="str"/>
      <c r="CF386" s="37" t="str"/>
      <c r="CG386" s="37" t="str"/>
      <c r="CH386" s="37" t="str"/>
      <c r="CI386" s="37" t="str"/>
      <c r="CJ386" s="37" t="str"/>
      <c r="CK386" s="37" t="str"/>
      <c r="CL386" s="37" t="str"/>
      <c r="CM386" s="37" t="str"/>
      <c r="CN386" s="37" t="str"/>
      <c r="CO386" s="37" t="str"/>
      <c r="CP386" s="37" t="str"/>
      <c r="CQ386" s="37" t="str"/>
      <c r="CR386" s="37" t="str"/>
      <c r="CS386" s="37" t="str"/>
      <c r="CT386" s="37" t="str"/>
      <c r="CU386" s="37" t="str"/>
      <c r="CV386" s="37" t="str"/>
      <c r="CW386" s="37" t="str"/>
      <c r="CX386" s="37" t="str"/>
      <c r="CY386" s="37" t="str"/>
      <c r="CZ386" s="37" t="str"/>
      <c r="DA386" s="37" t="str"/>
      <c r="DB386" s="37" t="str"/>
      <c r="DC386" s="37" t="str"/>
      <c r="DD386" s="37" t="str"/>
      <c r="DE386" s="37" t="str"/>
      <c r="DF386" s="37" t="str"/>
      <c r="DG386" s="37" t="str"/>
      <c r="DH386" s="37" t="str"/>
      <c r="DI386" s="37" t="str"/>
      <c r="DJ386" s="37" t="str"/>
      <c r="DK386" s="37" t="str"/>
      <c r="DL386" s="37" t="str"/>
      <c r="DM386" s="37" t="str"/>
      <c r="DN386" s="37" t="str"/>
      <c r="DO386" s="37" t="str"/>
      <c r="DP386" s="37" t="str"/>
      <c r="DQ386" s="37" t="str"/>
      <c r="DR386" s="37" t="str"/>
      <c r="DS386" s="37" t="str"/>
      <c r="DT386" s="37" t="str"/>
      <c r="DU386" s="37" t="str"/>
      <c r="DV386" s="37" t="str"/>
      <c r="DW386" s="37" t="str"/>
      <c r="DX386" s="37" t="str"/>
      <c r="DY386" s="37" t="str"/>
      <c r="DZ386" s="37" t="str"/>
      <c r="EA386" s="37" t="str"/>
      <c r="EB386" s="37" t="str"/>
      <c r="EC386" s="37" t="str"/>
      <c r="ED386" s="37" t="str"/>
      <c r="EE386" s="37" t="str"/>
      <c r="EF386" s="37" t="str"/>
      <c r="EG386" s="37" t="str"/>
      <c r="EH386" s="37" t="str"/>
      <c r="EI386" s="37" t="str"/>
      <c r="EJ386" s="37" t="str"/>
      <c r="EK386" s="37" t="str"/>
      <c r="EL386" s="37" t="str"/>
      <c r="EM386" s="37" t="str"/>
    </row>
    <row r="387">
      <c r="B387" s="37" t="str"/>
      <c r="C387" s="37" t="str"/>
      <c r="D387" s="37" t="str"/>
      <c r="E387" s="37" t="str"/>
      <c r="F387" s="37" t="str"/>
      <c r="G387" s="37" t="str"/>
      <c r="H387" s="37" t="str"/>
      <c r="I387" s="37" t="str"/>
      <c r="J387" s="37" t="str"/>
      <c r="K387" s="37" t="str"/>
      <c r="L387" s="37" t="str"/>
      <c r="M387" s="37" t="str"/>
      <c r="N387" s="37" t="str"/>
      <c r="O387" s="37" t="str"/>
      <c r="P387" s="37" t="str"/>
      <c r="Q387" s="37" t="str"/>
      <c r="R387" s="37" t="str"/>
      <c r="S387" s="37" t="str"/>
      <c r="T387" s="37" t="str"/>
      <c r="U387" s="37" t="str"/>
      <c r="V387" s="37" t="str"/>
      <c r="W387" s="37" t="str"/>
      <c r="X387" s="37" t="str"/>
      <c r="Y387" s="37" t="str"/>
      <c r="Z387" s="37" t="str"/>
      <c r="AA387" s="37" t="str"/>
      <c r="AB387" s="37" t="str"/>
      <c r="AC387" s="37" t="str"/>
      <c r="AD387" s="37" t="str"/>
      <c r="AE387" s="37" t="str"/>
      <c r="AF387" s="37" t="str"/>
      <c r="AG387" s="37" t="str"/>
      <c r="AH387" s="37" t="str"/>
      <c r="AI387" s="37" t="str"/>
      <c r="AJ387" s="37" t="str"/>
      <c r="AK387" s="37" t="str"/>
      <c r="AL387" s="37" t="str"/>
      <c r="AM387" s="37" t="str"/>
      <c r="AN387" s="37" t="str"/>
      <c r="AO387" s="37" t="str"/>
      <c r="AP387" s="37" t="str"/>
      <c r="AQ387" s="37" t="str"/>
      <c r="AR387" s="37" t="str"/>
      <c r="AS387" s="37" t="str"/>
      <c r="AT387" s="37" t="str"/>
      <c r="AU387" s="37" t="str"/>
      <c r="AV387" s="37" t="str"/>
      <c r="AW387" s="37" t="str"/>
      <c r="AX387" s="37" t="str"/>
      <c r="AY387" s="37" t="str"/>
      <c r="AZ387" s="37" t="str"/>
      <c r="BA387" s="37" t="str"/>
      <c r="BB387" s="37" t="str"/>
      <c r="BC387" s="37" t="str"/>
      <c r="BD387" s="37" t="str"/>
      <c r="BE387" s="37" t="str"/>
      <c r="BF387" s="37" t="str"/>
      <c r="BG387" s="37" t="str"/>
      <c r="BH387" s="37" t="str"/>
      <c r="BI387" s="37" t="str"/>
      <c r="BJ387" s="37" t="str"/>
      <c r="BK387" s="37" t="str"/>
      <c r="BL387" s="37" t="str"/>
      <c r="BM387" s="37" t="str"/>
      <c r="BN387" s="37" t="str"/>
      <c r="BO387" s="37" t="str"/>
      <c r="BP387" s="37" t="str"/>
      <c r="BQ387" s="37" t="str"/>
      <c r="BR387" s="37" t="str"/>
      <c r="BS387" s="37" t="str"/>
      <c r="BT387" s="37" t="str"/>
      <c r="BU387" s="37" t="str"/>
      <c r="BV387" s="37" t="str"/>
      <c r="BW387" s="37" t="str"/>
      <c r="BX387" s="37" t="str"/>
      <c r="BY387" s="37" t="str"/>
      <c r="BZ387" s="37" t="str"/>
      <c r="CA387" s="37" t="str"/>
      <c r="CB387" s="37" t="str"/>
      <c r="CC387" s="37" t="str"/>
      <c r="CD387" s="37" t="str"/>
      <c r="CE387" s="37" t="str"/>
      <c r="CF387" s="37" t="str"/>
      <c r="CG387" s="37" t="str"/>
      <c r="CH387" s="37" t="str"/>
      <c r="CI387" s="37" t="str"/>
      <c r="CJ387" s="37" t="str"/>
      <c r="CK387" s="37" t="str"/>
      <c r="CL387" s="37" t="str"/>
      <c r="CM387" s="37" t="str"/>
      <c r="CN387" s="37" t="str"/>
      <c r="CO387" s="37" t="str"/>
      <c r="CP387" s="37" t="str"/>
      <c r="CQ387" s="37" t="str"/>
      <c r="CR387" s="37" t="str"/>
      <c r="CS387" s="37" t="str"/>
      <c r="CT387" s="37" t="str"/>
      <c r="CU387" s="37" t="str"/>
      <c r="CV387" s="37" t="str"/>
      <c r="CW387" s="37" t="str"/>
      <c r="CX387" s="37" t="str"/>
      <c r="CY387" s="37" t="str"/>
      <c r="CZ387" s="37" t="str"/>
      <c r="DA387" s="37" t="str"/>
      <c r="DB387" s="37" t="str"/>
      <c r="DC387" s="37" t="str"/>
      <c r="DD387" s="37" t="str"/>
      <c r="DE387" s="37" t="str"/>
      <c r="DF387" s="37" t="str"/>
      <c r="DG387" s="37" t="str"/>
      <c r="DH387" s="37" t="str"/>
      <c r="DI387" s="37" t="str"/>
      <c r="DJ387" s="37" t="str"/>
      <c r="DK387" s="37" t="str"/>
      <c r="DL387" s="37" t="str"/>
      <c r="DM387" s="37" t="str"/>
      <c r="DN387" s="37" t="str"/>
      <c r="DO387" s="37" t="str"/>
      <c r="DP387" s="37" t="str"/>
      <c r="DQ387" s="37" t="str"/>
      <c r="DR387" s="37" t="str"/>
      <c r="DS387" s="37" t="str"/>
      <c r="DT387" s="37" t="str"/>
      <c r="DU387" s="37" t="str"/>
      <c r="DV387" s="37" t="str"/>
      <c r="DW387" s="37" t="str"/>
      <c r="DX387" s="37" t="str"/>
      <c r="DY387" s="37" t="str"/>
      <c r="DZ387" s="37" t="str"/>
      <c r="EA387" s="37" t="str"/>
      <c r="EB387" s="37" t="str"/>
      <c r="EC387" s="37" t="str"/>
      <c r="ED387" s="37" t="str"/>
      <c r="EE387" s="37" t="str"/>
      <c r="EF387" s="37" t="str"/>
      <c r="EG387" s="37" t="str"/>
      <c r="EH387" s="37" t="str"/>
      <c r="EI387" s="37" t="str"/>
      <c r="EJ387" s="37" t="str"/>
      <c r="EK387" s="37" t="str"/>
      <c r="EL387" s="37" t="str"/>
      <c r="EM387" s="37" t="str"/>
    </row>
    <row r="388">
      <c r="B388" s="37" t="str"/>
      <c r="C388" s="37" t="str"/>
      <c r="D388" s="37" t="str"/>
      <c r="E388" s="37" t="str"/>
      <c r="F388" s="37" t="str"/>
      <c r="G388" s="37" t="str"/>
      <c r="H388" s="37" t="str"/>
      <c r="I388" s="37" t="str"/>
      <c r="J388" s="37" t="str"/>
      <c r="K388" s="37" t="str"/>
      <c r="L388" s="37" t="str"/>
      <c r="M388" s="37" t="str"/>
      <c r="N388" s="37" t="str"/>
      <c r="O388" s="37" t="str"/>
      <c r="P388" s="37" t="str"/>
      <c r="Q388" s="37" t="str"/>
      <c r="R388" s="37" t="str"/>
      <c r="S388" s="37" t="str"/>
      <c r="T388" s="37" t="str"/>
      <c r="U388" s="37" t="str"/>
      <c r="V388" s="37" t="str"/>
      <c r="W388" s="37" t="str"/>
      <c r="X388" s="37" t="str"/>
      <c r="Y388" s="37" t="str"/>
      <c r="Z388" s="37" t="str"/>
      <c r="AA388" s="37" t="str"/>
      <c r="AB388" s="37" t="str"/>
      <c r="AC388" s="37" t="str"/>
      <c r="AD388" s="37" t="str"/>
      <c r="AE388" s="37" t="str"/>
      <c r="AF388" s="37" t="str"/>
      <c r="AG388" s="37" t="str"/>
      <c r="AH388" s="37" t="str"/>
      <c r="AI388" s="37" t="str"/>
      <c r="AJ388" s="37" t="str"/>
      <c r="AK388" s="37" t="str"/>
      <c r="AL388" s="37" t="str"/>
      <c r="AM388" s="37" t="str"/>
      <c r="AN388" s="37" t="str"/>
      <c r="AO388" s="37" t="str"/>
      <c r="AP388" s="37" t="str"/>
      <c r="AQ388" s="37" t="str"/>
      <c r="AR388" s="37" t="str"/>
      <c r="AS388" s="37" t="str"/>
      <c r="AT388" s="37" t="str"/>
      <c r="AU388" s="37" t="str"/>
      <c r="AV388" s="37" t="str"/>
      <c r="AW388" s="37" t="str"/>
      <c r="AX388" s="37" t="str"/>
      <c r="AY388" s="37" t="str"/>
      <c r="AZ388" s="37" t="str"/>
      <c r="BA388" s="37" t="str"/>
      <c r="BB388" s="37" t="str"/>
      <c r="BC388" s="37" t="str"/>
      <c r="BD388" s="37" t="str"/>
      <c r="BE388" s="37" t="str"/>
      <c r="BF388" s="37" t="str"/>
      <c r="BG388" s="37" t="str"/>
      <c r="BH388" s="37" t="str"/>
      <c r="BI388" s="37" t="str"/>
      <c r="BJ388" s="37" t="str"/>
      <c r="BK388" s="37" t="str"/>
      <c r="BL388" s="37" t="str"/>
      <c r="BM388" s="37" t="str"/>
      <c r="BN388" s="37" t="str"/>
      <c r="BO388" s="37" t="str"/>
      <c r="BP388" s="37" t="str"/>
      <c r="BQ388" s="37" t="str"/>
      <c r="BR388" s="37" t="str"/>
      <c r="BS388" s="37" t="str"/>
      <c r="BT388" s="37" t="str"/>
      <c r="BU388" s="37" t="str"/>
      <c r="BV388" s="37" t="str"/>
      <c r="BW388" s="37" t="str"/>
      <c r="BX388" s="37" t="str"/>
      <c r="BY388" s="37" t="str"/>
      <c r="BZ388" s="37" t="str"/>
      <c r="CA388" s="37" t="str"/>
      <c r="CB388" s="37" t="str"/>
      <c r="CC388" s="37" t="str"/>
      <c r="CD388" s="37" t="str"/>
      <c r="CE388" s="37" t="str"/>
      <c r="CF388" s="37" t="str"/>
      <c r="CG388" s="37" t="str"/>
      <c r="CH388" s="37" t="str"/>
      <c r="CI388" s="37" t="str"/>
      <c r="CJ388" s="37" t="str"/>
      <c r="CK388" s="37" t="str"/>
      <c r="CL388" s="37" t="str"/>
      <c r="CM388" s="37" t="str"/>
      <c r="CN388" s="37" t="str"/>
      <c r="CO388" s="37" t="str"/>
      <c r="CP388" s="37" t="str"/>
      <c r="CQ388" s="37" t="str"/>
      <c r="CR388" s="37" t="str"/>
      <c r="CS388" s="37" t="str"/>
      <c r="CT388" s="37" t="str"/>
      <c r="CU388" s="37" t="str"/>
      <c r="CV388" s="37" t="str"/>
      <c r="CW388" s="37" t="str"/>
      <c r="CX388" s="37" t="str"/>
      <c r="CY388" s="37" t="str"/>
      <c r="CZ388" s="37" t="str"/>
      <c r="DA388" s="37" t="str"/>
      <c r="DB388" s="37" t="str"/>
      <c r="DC388" s="37" t="str"/>
      <c r="DD388" s="37" t="str"/>
      <c r="DE388" s="37" t="str"/>
      <c r="DF388" s="37" t="str"/>
      <c r="DG388" s="37" t="str"/>
      <c r="DH388" s="37" t="str"/>
      <c r="DI388" s="37" t="str"/>
      <c r="DJ388" s="37" t="str"/>
      <c r="DK388" s="37" t="str"/>
      <c r="DL388" s="37" t="str"/>
      <c r="DM388" s="37" t="str"/>
      <c r="DN388" s="37" t="str"/>
      <c r="DO388" s="37" t="str"/>
      <c r="DP388" s="37" t="str"/>
      <c r="DQ388" s="37" t="str"/>
      <c r="DR388" s="37" t="str"/>
      <c r="DS388" s="37" t="str"/>
      <c r="DT388" s="37" t="str"/>
      <c r="DU388" s="37" t="str"/>
      <c r="DV388" s="37" t="str"/>
      <c r="DW388" s="37" t="str"/>
      <c r="DX388" s="37" t="str"/>
      <c r="DY388" s="37" t="str"/>
      <c r="DZ388" s="37" t="str"/>
      <c r="EA388" s="37" t="str"/>
      <c r="EB388" s="37" t="str"/>
      <c r="EC388" s="37" t="str"/>
      <c r="ED388" s="37" t="str"/>
      <c r="EE388" s="37" t="str"/>
      <c r="EF388" s="37" t="str"/>
      <c r="EG388" s="37" t="str"/>
      <c r="EH388" s="37" t="str"/>
      <c r="EI388" s="37" t="str"/>
      <c r="EJ388" s="37" t="str"/>
      <c r="EK388" s="37" t="str"/>
      <c r="EL388" s="37" t="str"/>
      <c r="EM388" s="37" t="str"/>
    </row>
    <row r="389">
      <c r="B389" s="37" t="str"/>
      <c r="C389" s="37" t="str"/>
      <c r="D389" s="37" t="str"/>
      <c r="E389" s="37" t="str"/>
      <c r="F389" s="37" t="str"/>
      <c r="G389" s="37" t="str"/>
      <c r="H389" s="37" t="str"/>
      <c r="I389" s="37" t="str"/>
      <c r="J389" s="37" t="str"/>
      <c r="K389" s="37" t="str"/>
      <c r="L389" s="37" t="str"/>
      <c r="M389" s="37" t="str"/>
      <c r="N389" s="37" t="str"/>
      <c r="O389" s="37" t="str"/>
      <c r="P389" s="37" t="str"/>
      <c r="Q389" s="37" t="str"/>
      <c r="R389" s="37" t="str"/>
      <c r="S389" s="37" t="str"/>
      <c r="T389" s="37" t="str"/>
      <c r="U389" s="37" t="str"/>
      <c r="V389" s="37" t="str"/>
      <c r="W389" s="37" t="str"/>
      <c r="X389" s="37" t="str"/>
      <c r="Y389" s="37" t="str"/>
      <c r="Z389" s="37" t="str"/>
      <c r="AA389" s="37" t="str"/>
      <c r="AB389" s="37" t="str"/>
      <c r="AC389" s="37" t="str"/>
      <c r="AD389" s="37" t="str"/>
      <c r="AE389" s="37" t="str"/>
      <c r="AF389" s="37" t="str"/>
      <c r="AG389" s="37" t="str"/>
      <c r="AH389" s="37" t="str"/>
      <c r="AI389" s="37" t="str"/>
      <c r="AJ389" s="37" t="str"/>
      <c r="AK389" s="37" t="str"/>
      <c r="AL389" s="37" t="str"/>
      <c r="AM389" s="37" t="str"/>
      <c r="AN389" s="37" t="str"/>
      <c r="AO389" s="37" t="str"/>
      <c r="AP389" s="37" t="str"/>
      <c r="AQ389" s="37" t="str"/>
      <c r="AR389" s="37" t="str"/>
      <c r="AS389" s="37" t="str"/>
      <c r="AT389" s="37" t="str"/>
      <c r="AU389" s="37" t="str"/>
      <c r="AV389" s="37" t="str"/>
      <c r="AW389" s="37" t="str"/>
      <c r="AX389" s="37" t="str"/>
      <c r="AY389" s="37" t="str"/>
      <c r="AZ389" s="37" t="str"/>
      <c r="BA389" s="37" t="str"/>
      <c r="BB389" s="37" t="str"/>
      <c r="BC389" s="37" t="str"/>
      <c r="BD389" s="37" t="str"/>
      <c r="BE389" s="37" t="str"/>
      <c r="BF389" s="37" t="str"/>
      <c r="BG389" s="37" t="str"/>
      <c r="BH389" s="37" t="str"/>
      <c r="BI389" s="37" t="str"/>
      <c r="BJ389" s="37" t="str"/>
      <c r="BK389" s="37" t="str"/>
      <c r="BL389" s="37" t="str"/>
      <c r="BM389" s="37" t="str"/>
      <c r="BN389" s="37" t="str"/>
      <c r="BO389" s="37" t="str"/>
      <c r="BP389" s="37" t="str"/>
      <c r="BQ389" s="37" t="str"/>
      <c r="BR389" s="37" t="str"/>
      <c r="BS389" s="37" t="str"/>
      <c r="BT389" s="37" t="str"/>
      <c r="BU389" s="37" t="str"/>
      <c r="BV389" s="37" t="str"/>
      <c r="BW389" s="37" t="str"/>
      <c r="BX389" s="37" t="str"/>
      <c r="BY389" s="37" t="str"/>
      <c r="BZ389" s="37" t="str"/>
      <c r="CA389" s="37" t="str"/>
      <c r="CB389" s="37" t="str"/>
      <c r="CC389" s="37" t="str"/>
      <c r="CD389" s="37" t="str"/>
      <c r="CE389" s="37" t="str"/>
      <c r="CF389" s="37" t="str"/>
      <c r="CG389" s="37" t="str"/>
      <c r="CH389" s="37" t="str"/>
      <c r="CI389" s="37" t="str"/>
      <c r="CJ389" s="37" t="str"/>
      <c r="CK389" s="37" t="str"/>
      <c r="CL389" s="37" t="str"/>
      <c r="CM389" s="37" t="str"/>
      <c r="CN389" s="37" t="str"/>
      <c r="CO389" s="37" t="str"/>
      <c r="CP389" s="37" t="str"/>
      <c r="CQ389" s="37" t="str"/>
      <c r="CR389" s="37" t="str"/>
      <c r="CS389" s="37" t="str"/>
      <c r="CT389" s="37" t="str"/>
      <c r="CU389" s="37" t="str"/>
      <c r="CV389" s="37" t="str"/>
      <c r="CW389" s="37" t="str"/>
      <c r="CX389" s="37" t="str"/>
      <c r="CY389" s="37" t="str"/>
      <c r="CZ389" s="37" t="str"/>
      <c r="DA389" s="37" t="str"/>
      <c r="DB389" s="37" t="str"/>
      <c r="DC389" s="37" t="str"/>
      <c r="DD389" s="37" t="str"/>
      <c r="DE389" s="37" t="str"/>
      <c r="DF389" s="37" t="str"/>
      <c r="DG389" s="37" t="str"/>
      <c r="DH389" s="37" t="str"/>
      <c r="DI389" s="37" t="str"/>
      <c r="DJ389" s="37" t="str"/>
      <c r="DK389" s="37" t="str"/>
      <c r="DL389" s="37" t="str"/>
      <c r="DM389" s="37" t="str"/>
      <c r="DN389" s="37" t="str"/>
      <c r="DO389" s="37" t="str"/>
      <c r="DP389" s="37" t="str"/>
      <c r="DQ389" s="37" t="str"/>
      <c r="DR389" s="37" t="str"/>
      <c r="DS389" s="37" t="str"/>
      <c r="DT389" s="37" t="str"/>
      <c r="DU389" s="37" t="str"/>
      <c r="DV389" s="37" t="str"/>
      <c r="DW389" s="37" t="str"/>
      <c r="DX389" s="37" t="str"/>
      <c r="DY389" s="37" t="str"/>
      <c r="DZ389" s="37" t="str"/>
      <c r="EA389" s="37" t="str"/>
      <c r="EB389" s="37" t="str"/>
      <c r="EC389" s="37" t="str"/>
      <c r="ED389" s="37" t="str"/>
      <c r="EE389" s="37" t="str"/>
      <c r="EF389" s="37" t="str"/>
      <c r="EG389" s="37" t="str"/>
      <c r="EH389" s="37" t="str"/>
      <c r="EI389" s="37" t="str"/>
      <c r="EJ389" s="37" t="str"/>
      <c r="EK389" s="37" t="str"/>
      <c r="EL389" s="37" t="str"/>
      <c r="EM389" s="37" t="str"/>
    </row>
    <row r="390">
      <c r="B390" s="37" t="str"/>
      <c r="C390" s="37" t="str"/>
      <c r="D390" s="37" t="str"/>
      <c r="E390" s="37" t="str"/>
      <c r="F390" s="37" t="str"/>
      <c r="G390" s="37" t="str"/>
      <c r="H390" s="37" t="str"/>
      <c r="I390" s="37" t="str"/>
      <c r="J390" s="37" t="str"/>
      <c r="K390" s="37" t="str"/>
      <c r="L390" s="37" t="str"/>
      <c r="M390" s="37" t="str"/>
      <c r="N390" s="37" t="str"/>
      <c r="O390" s="37" t="str"/>
      <c r="P390" s="37" t="str"/>
      <c r="Q390" s="37" t="str"/>
      <c r="R390" s="37" t="str"/>
      <c r="S390" s="37" t="str"/>
      <c r="T390" s="37" t="str"/>
      <c r="U390" s="37" t="str"/>
      <c r="V390" s="37" t="str"/>
      <c r="W390" s="37" t="str"/>
      <c r="X390" s="37" t="str"/>
      <c r="Y390" s="37" t="str"/>
      <c r="Z390" s="37" t="str"/>
      <c r="AA390" s="37" t="str"/>
      <c r="AB390" s="37" t="str"/>
      <c r="AC390" s="37" t="str"/>
      <c r="AD390" s="37" t="str"/>
      <c r="AE390" s="37" t="str"/>
      <c r="AF390" s="37" t="str"/>
      <c r="AG390" s="37" t="str"/>
      <c r="AH390" s="37" t="str"/>
      <c r="AI390" s="37" t="str"/>
      <c r="AJ390" s="37" t="str"/>
      <c r="AK390" s="37" t="str"/>
      <c r="AL390" s="37" t="str"/>
      <c r="AM390" s="37" t="str"/>
      <c r="AN390" s="37" t="str"/>
      <c r="AO390" s="37" t="str"/>
      <c r="AP390" s="37" t="str"/>
      <c r="AQ390" s="37" t="str"/>
      <c r="AR390" s="37" t="str"/>
      <c r="AS390" s="37" t="str"/>
      <c r="AT390" s="37" t="str"/>
      <c r="AU390" s="37" t="str"/>
      <c r="AV390" s="37" t="str"/>
      <c r="AW390" s="37" t="str"/>
      <c r="AX390" s="37" t="str"/>
      <c r="AY390" s="37" t="str"/>
      <c r="AZ390" s="37" t="str"/>
      <c r="BA390" s="37" t="str"/>
      <c r="BB390" s="37" t="str"/>
      <c r="BC390" s="37" t="str"/>
      <c r="BD390" s="37" t="str"/>
      <c r="BE390" s="37" t="str"/>
      <c r="BF390" s="37" t="str"/>
      <c r="BG390" s="37" t="str"/>
      <c r="BH390" s="37" t="str"/>
      <c r="BI390" s="37" t="str"/>
      <c r="BJ390" s="37" t="str"/>
      <c r="BK390" s="37" t="str"/>
      <c r="BL390" s="37" t="str"/>
      <c r="BM390" s="37" t="str"/>
      <c r="BN390" s="37" t="str"/>
      <c r="BO390" s="37" t="str"/>
      <c r="BP390" s="37" t="str"/>
      <c r="BQ390" s="37" t="str"/>
      <c r="BR390" s="37" t="str"/>
      <c r="BS390" s="37" t="str"/>
      <c r="BT390" s="37" t="str"/>
      <c r="BU390" s="37" t="str"/>
      <c r="BV390" s="37" t="str"/>
      <c r="BW390" s="37" t="str"/>
      <c r="BX390" s="37" t="str"/>
      <c r="BY390" s="37" t="str"/>
      <c r="BZ390" s="37" t="str"/>
      <c r="CA390" s="37" t="str"/>
      <c r="CB390" s="37" t="str"/>
      <c r="CC390" s="37" t="str"/>
      <c r="CD390" s="37" t="str"/>
      <c r="CE390" s="37" t="str"/>
      <c r="CF390" s="37" t="str"/>
      <c r="CG390" s="37" t="str"/>
      <c r="CH390" s="37" t="str"/>
      <c r="CI390" s="37" t="str"/>
      <c r="CJ390" s="37" t="str"/>
      <c r="CK390" s="37" t="str"/>
      <c r="CL390" s="37" t="str"/>
      <c r="CM390" s="37" t="str"/>
      <c r="CN390" s="37" t="str"/>
      <c r="CO390" s="37" t="str"/>
      <c r="CP390" s="37" t="str"/>
      <c r="CQ390" s="37" t="str"/>
      <c r="CR390" s="37" t="str"/>
      <c r="CS390" s="37" t="str"/>
      <c r="CT390" s="37" t="str"/>
      <c r="CU390" s="37" t="str"/>
      <c r="CV390" s="37" t="str"/>
      <c r="CW390" s="37" t="str"/>
      <c r="CX390" s="37" t="str"/>
      <c r="CY390" s="37" t="str"/>
      <c r="CZ390" s="37" t="str"/>
      <c r="DA390" s="37" t="str"/>
      <c r="DB390" s="37" t="str"/>
      <c r="DC390" s="37" t="str"/>
      <c r="DD390" s="37" t="str"/>
      <c r="DE390" s="37" t="str"/>
      <c r="DF390" s="37" t="str"/>
      <c r="DG390" s="37" t="str"/>
      <c r="DH390" s="37" t="str"/>
      <c r="DI390" s="37" t="str"/>
      <c r="DJ390" s="37" t="str"/>
      <c r="DK390" s="37" t="str"/>
      <c r="DL390" s="37" t="str"/>
      <c r="DM390" s="37" t="str"/>
      <c r="DN390" s="37" t="str"/>
      <c r="DO390" s="37" t="str"/>
      <c r="DP390" s="37" t="str"/>
      <c r="DQ390" s="37" t="str"/>
      <c r="DR390" s="37" t="str"/>
      <c r="DS390" s="37" t="str"/>
      <c r="DT390" s="37" t="str"/>
      <c r="DU390" s="37" t="str"/>
      <c r="DV390" s="37" t="str"/>
      <c r="DW390" s="37" t="str"/>
      <c r="DX390" s="37" t="str"/>
      <c r="DY390" s="37" t="str"/>
      <c r="DZ390" s="37" t="str"/>
      <c r="EA390" s="37" t="str"/>
      <c r="EB390" s="37" t="str"/>
      <c r="EC390" s="37" t="str"/>
      <c r="ED390" s="37" t="str"/>
      <c r="EE390" s="37" t="str"/>
      <c r="EF390" s="37" t="str"/>
      <c r="EG390" s="37" t="str"/>
      <c r="EH390" s="37" t="str"/>
      <c r="EI390" s="37" t="str"/>
      <c r="EJ390" s="37" t="str"/>
      <c r="EK390" s="37" t="str"/>
      <c r="EL390" s="37" t="str"/>
      <c r="EM390" s="37" t="str"/>
    </row>
    <row r="391">
      <c r="B391" s="37" t="str"/>
      <c r="C391" s="37" t="str"/>
      <c r="D391" s="37" t="str"/>
      <c r="E391" s="37" t="str"/>
      <c r="F391" s="37" t="str"/>
      <c r="G391" s="37" t="str"/>
      <c r="H391" s="37" t="str"/>
      <c r="I391" s="37" t="str"/>
      <c r="J391" s="37" t="str"/>
      <c r="K391" s="37" t="str"/>
      <c r="L391" s="37" t="str"/>
      <c r="M391" s="37" t="str"/>
      <c r="N391" s="37" t="str"/>
      <c r="O391" s="37" t="str"/>
      <c r="P391" s="37" t="str"/>
      <c r="Q391" s="37" t="str"/>
      <c r="R391" s="37" t="str"/>
      <c r="S391" s="37" t="str"/>
      <c r="T391" s="37" t="str"/>
      <c r="U391" s="37" t="str"/>
      <c r="V391" s="37" t="str"/>
      <c r="W391" s="37" t="str"/>
      <c r="X391" s="37" t="str"/>
      <c r="Y391" s="37" t="str"/>
      <c r="Z391" s="37" t="str"/>
      <c r="AA391" s="37" t="str"/>
      <c r="AB391" s="37" t="str"/>
      <c r="AC391" s="37" t="str"/>
      <c r="AD391" s="37" t="str"/>
      <c r="AE391" s="37" t="str"/>
      <c r="AF391" s="37" t="str"/>
      <c r="AG391" s="37" t="str"/>
      <c r="AH391" s="37" t="str"/>
      <c r="AI391" s="37" t="str"/>
      <c r="AJ391" s="37" t="str"/>
      <c r="AK391" s="37" t="str"/>
      <c r="AL391" s="37" t="str"/>
      <c r="AM391" s="37" t="str"/>
      <c r="AN391" s="37" t="str"/>
      <c r="AO391" s="37" t="str"/>
      <c r="AP391" s="37" t="str"/>
      <c r="AQ391" s="37" t="str"/>
      <c r="AR391" s="37" t="str"/>
      <c r="AS391" s="37" t="str"/>
      <c r="AT391" s="37" t="str"/>
      <c r="AU391" s="37" t="str"/>
      <c r="AV391" s="37" t="str"/>
      <c r="AW391" s="37" t="str"/>
      <c r="AX391" s="37" t="str"/>
      <c r="AY391" s="37" t="str"/>
      <c r="AZ391" s="37" t="str"/>
      <c r="BA391" s="37" t="str"/>
      <c r="BB391" s="37" t="str"/>
      <c r="BC391" s="37" t="str"/>
      <c r="BD391" s="37" t="str"/>
      <c r="BE391" s="37" t="str"/>
      <c r="BF391" s="37" t="str"/>
      <c r="BG391" s="37" t="str"/>
      <c r="BH391" s="37" t="str"/>
      <c r="BI391" s="37" t="str"/>
      <c r="BJ391" s="37" t="str"/>
      <c r="BK391" s="37" t="str"/>
      <c r="BL391" s="37" t="str"/>
      <c r="BM391" s="37" t="str"/>
      <c r="BN391" s="37" t="str"/>
      <c r="BO391" s="37" t="str"/>
      <c r="BP391" s="37" t="str"/>
      <c r="BQ391" s="37" t="str"/>
      <c r="BR391" s="37" t="str"/>
      <c r="BS391" s="37" t="str"/>
      <c r="BT391" s="37" t="str"/>
      <c r="BU391" s="37" t="str"/>
      <c r="BV391" s="37" t="str"/>
      <c r="BW391" s="37" t="str"/>
      <c r="BX391" s="37" t="str"/>
      <c r="BY391" s="37" t="str"/>
      <c r="BZ391" s="37" t="str"/>
      <c r="CA391" s="37" t="str"/>
      <c r="CB391" s="37" t="str"/>
      <c r="CC391" s="37" t="str"/>
      <c r="CD391" s="37" t="str"/>
      <c r="CE391" s="37" t="str"/>
      <c r="CF391" s="37" t="str"/>
      <c r="CG391" s="37" t="str"/>
      <c r="CH391" s="37" t="str"/>
      <c r="CI391" s="37" t="str"/>
      <c r="CJ391" s="37" t="str"/>
      <c r="CK391" s="37" t="str"/>
      <c r="CL391" s="37" t="str"/>
      <c r="CM391" s="37" t="str"/>
      <c r="CN391" s="37" t="str"/>
      <c r="CO391" s="37" t="str"/>
      <c r="CP391" s="37" t="str"/>
      <c r="CQ391" s="37" t="str"/>
      <c r="CR391" s="37" t="str"/>
      <c r="CS391" s="37" t="str"/>
      <c r="CT391" s="37" t="str"/>
      <c r="CU391" s="37" t="str"/>
      <c r="CV391" s="37" t="str"/>
      <c r="CW391" s="37" t="str"/>
      <c r="CX391" s="37" t="str"/>
      <c r="CY391" s="37" t="str"/>
      <c r="CZ391" s="37" t="str"/>
      <c r="DA391" s="37" t="str"/>
      <c r="DB391" s="37" t="str"/>
      <c r="DC391" s="37" t="str"/>
      <c r="DD391" s="37" t="str"/>
      <c r="DE391" s="37" t="str"/>
      <c r="DF391" s="37" t="str"/>
      <c r="DG391" s="37" t="str"/>
      <c r="DH391" s="37" t="str"/>
      <c r="DI391" s="37" t="str"/>
      <c r="DJ391" s="37" t="str"/>
      <c r="DK391" s="37" t="str"/>
      <c r="DL391" s="37" t="str"/>
      <c r="DM391" s="37" t="str"/>
      <c r="DN391" s="37" t="str"/>
      <c r="DO391" s="37" t="str"/>
      <c r="DP391" s="37" t="str"/>
      <c r="DQ391" s="37" t="str"/>
      <c r="DR391" s="37" t="str"/>
      <c r="DS391" s="37" t="str"/>
      <c r="DT391" s="37" t="str"/>
      <c r="DU391" s="37" t="str"/>
      <c r="DV391" s="37" t="str"/>
      <c r="DW391" s="37" t="str"/>
      <c r="DX391" s="37" t="str"/>
      <c r="DY391" s="37" t="str"/>
      <c r="DZ391" s="37" t="str"/>
      <c r="EA391" s="37" t="str"/>
      <c r="EB391" s="37" t="str"/>
      <c r="EC391" s="37" t="str"/>
      <c r="ED391" s="37" t="str"/>
      <c r="EE391" s="37" t="str"/>
      <c r="EF391" s="37" t="str"/>
      <c r="EG391" s="37" t="str"/>
      <c r="EH391" s="37" t="str"/>
      <c r="EI391" s="37" t="str"/>
      <c r="EJ391" s="37" t="str"/>
      <c r="EK391" s="37" t="str"/>
      <c r="EL391" s="37" t="str"/>
      <c r="EM391" s="37" t="str"/>
    </row>
    <row r="392">
      <c r="B392" s="37" t="str"/>
      <c r="C392" s="37" t="str"/>
      <c r="D392" s="37" t="str"/>
      <c r="E392" s="37" t="str"/>
      <c r="F392" s="37" t="str"/>
      <c r="G392" s="37" t="str"/>
      <c r="H392" s="37" t="str"/>
      <c r="I392" s="37" t="str"/>
      <c r="J392" s="37" t="str"/>
      <c r="K392" s="37" t="str"/>
      <c r="L392" s="37" t="str"/>
      <c r="M392" s="37" t="str"/>
      <c r="N392" s="37" t="str"/>
      <c r="O392" s="37" t="str"/>
      <c r="P392" s="37" t="str"/>
      <c r="Q392" s="37" t="str"/>
      <c r="R392" s="37" t="str"/>
      <c r="S392" s="37" t="str"/>
      <c r="T392" s="37" t="str"/>
      <c r="U392" s="37" t="str"/>
      <c r="V392" s="37" t="str"/>
      <c r="W392" s="37" t="str"/>
      <c r="X392" s="37" t="str"/>
      <c r="Y392" s="37" t="str"/>
      <c r="Z392" s="37" t="str"/>
      <c r="AA392" s="37" t="str"/>
      <c r="AB392" s="37" t="str"/>
      <c r="AC392" s="37" t="str"/>
      <c r="AD392" s="37" t="str"/>
      <c r="AE392" s="37" t="str"/>
      <c r="AF392" s="37" t="str"/>
      <c r="AG392" s="37" t="str"/>
      <c r="AH392" s="37" t="str"/>
      <c r="AI392" s="37" t="str"/>
      <c r="AJ392" s="37" t="str"/>
      <c r="AK392" s="37" t="str"/>
      <c r="AL392" s="37" t="str"/>
      <c r="AM392" s="37" t="str"/>
      <c r="AN392" s="37" t="str"/>
      <c r="AO392" s="37" t="str"/>
      <c r="AP392" s="37" t="str"/>
      <c r="AQ392" s="37" t="str"/>
      <c r="AR392" s="37" t="str"/>
      <c r="AS392" s="37" t="str"/>
      <c r="AT392" s="37" t="str"/>
      <c r="AU392" s="37" t="str"/>
      <c r="AV392" s="37" t="str"/>
      <c r="AW392" s="37" t="str"/>
      <c r="AX392" s="37" t="str"/>
      <c r="AY392" s="37" t="str"/>
      <c r="AZ392" s="37" t="str"/>
      <c r="BA392" s="37" t="str"/>
      <c r="BB392" s="37" t="str"/>
      <c r="BC392" s="37" t="str"/>
      <c r="BD392" s="37" t="str"/>
      <c r="BE392" s="37" t="str"/>
      <c r="BF392" s="37" t="str"/>
      <c r="BG392" s="37" t="str"/>
      <c r="BH392" s="37" t="str"/>
      <c r="BI392" s="37" t="str"/>
      <c r="BJ392" s="37" t="str"/>
      <c r="BK392" s="37" t="str"/>
      <c r="BL392" s="37" t="str"/>
      <c r="BM392" s="37" t="str"/>
      <c r="BN392" s="37" t="str"/>
      <c r="BO392" s="37" t="str"/>
      <c r="BP392" s="37" t="str"/>
      <c r="BQ392" s="37" t="str"/>
      <c r="BR392" s="37" t="str"/>
      <c r="BS392" s="37" t="str"/>
      <c r="BT392" s="37" t="str"/>
      <c r="BU392" s="37" t="str"/>
      <c r="BV392" s="37" t="str"/>
      <c r="BW392" s="37" t="str"/>
      <c r="BX392" s="37" t="str"/>
      <c r="BY392" s="37" t="str"/>
      <c r="BZ392" s="37" t="str"/>
      <c r="CA392" s="37" t="str"/>
      <c r="CB392" s="37" t="str"/>
      <c r="CC392" s="37" t="str"/>
      <c r="CD392" s="37" t="str"/>
      <c r="CE392" s="37" t="str"/>
      <c r="CF392" s="37" t="str"/>
      <c r="CG392" s="37" t="str"/>
      <c r="CH392" s="37" t="str"/>
      <c r="CI392" s="37" t="str"/>
      <c r="CJ392" s="37" t="str"/>
      <c r="CK392" s="37" t="str"/>
      <c r="CL392" s="37" t="str"/>
      <c r="CM392" s="37" t="str"/>
      <c r="CN392" s="37" t="str"/>
      <c r="CO392" s="37" t="str"/>
      <c r="CP392" s="37" t="str"/>
      <c r="CQ392" s="37" t="str"/>
      <c r="CR392" s="37" t="str"/>
      <c r="CS392" s="37" t="str"/>
      <c r="CT392" s="37" t="str"/>
      <c r="CU392" s="37" t="str"/>
      <c r="CV392" s="37" t="str"/>
      <c r="CW392" s="37" t="str"/>
      <c r="CX392" s="37" t="str"/>
      <c r="CY392" s="37" t="str"/>
      <c r="CZ392" s="37" t="str"/>
      <c r="DA392" s="37" t="str"/>
      <c r="DB392" s="37" t="str"/>
      <c r="DC392" s="37" t="str"/>
      <c r="DD392" s="37" t="str"/>
      <c r="DE392" s="37" t="str"/>
      <c r="DF392" s="37" t="str"/>
      <c r="DG392" s="37" t="str"/>
      <c r="DH392" s="37" t="str"/>
      <c r="DI392" s="37" t="str"/>
      <c r="DJ392" s="37" t="str"/>
      <c r="DK392" s="37" t="str"/>
      <c r="DL392" s="37" t="str"/>
      <c r="DM392" s="37" t="str"/>
      <c r="DN392" s="37" t="str"/>
      <c r="DO392" s="37" t="str"/>
      <c r="DP392" s="37" t="str"/>
      <c r="DQ392" s="37" t="str"/>
      <c r="DR392" s="37" t="str"/>
      <c r="DS392" s="37" t="str"/>
      <c r="DT392" s="37" t="str"/>
      <c r="DU392" s="37" t="str"/>
      <c r="DV392" s="37" t="str"/>
      <c r="DW392" s="37" t="str"/>
      <c r="DX392" s="37" t="str"/>
      <c r="DY392" s="37" t="str"/>
      <c r="DZ392" s="37" t="str"/>
      <c r="EA392" s="37" t="str"/>
      <c r="EB392" s="37" t="str"/>
      <c r="EC392" s="37" t="str"/>
      <c r="ED392" s="37" t="str"/>
      <c r="EE392" s="37" t="str"/>
      <c r="EF392" s="37" t="str"/>
      <c r="EG392" s="37" t="str"/>
      <c r="EH392" s="37" t="str"/>
      <c r="EI392" s="37" t="str"/>
      <c r="EJ392" s="37" t="str"/>
      <c r="EK392" s="37" t="str"/>
      <c r="EL392" s="37" t="str"/>
      <c r="EM392" s="37" t="str"/>
    </row>
    <row r="393">
      <c r="B393" s="37" t="str"/>
      <c r="C393" s="37" t="str"/>
      <c r="D393" s="37" t="str"/>
      <c r="E393" s="37" t="str"/>
      <c r="F393" s="37" t="str"/>
      <c r="G393" s="37" t="str"/>
      <c r="H393" s="37" t="str"/>
      <c r="I393" s="37" t="str"/>
      <c r="J393" s="37" t="str"/>
      <c r="K393" s="37" t="str"/>
      <c r="L393" s="37" t="str"/>
      <c r="M393" s="37" t="str"/>
      <c r="N393" s="37" t="str"/>
      <c r="O393" s="37" t="str"/>
      <c r="P393" s="37" t="str"/>
      <c r="Q393" s="37" t="str"/>
      <c r="R393" s="37" t="str"/>
      <c r="S393" s="37" t="str"/>
      <c r="T393" s="37" t="str"/>
      <c r="U393" s="37" t="str"/>
      <c r="V393" s="37" t="str"/>
      <c r="W393" s="37" t="str"/>
      <c r="X393" s="37" t="str"/>
      <c r="Y393" s="37" t="str"/>
      <c r="Z393" s="37" t="str"/>
      <c r="AA393" s="37" t="str"/>
      <c r="AB393" s="37" t="str"/>
      <c r="AC393" s="37" t="str"/>
      <c r="AD393" s="37" t="str"/>
      <c r="AE393" s="37" t="str"/>
      <c r="AF393" s="37" t="str"/>
      <c r="AG393" s="37" t="str"/>
      <c r="AH393" s="37" t="str"/>
      <c r="AI393" s="37" t="str"/>
      <c r="AJ393" s="37" t="str"/>
      <c r="AK393" s="37" t="str"/>
      <c r="AL393" s="37" t="str"/>
      <c r="AM393" s="37" t="str"/>
      <c r="AN393" s="37" t="str"/>
      <c r="AO393" s="37" t="str"/>
      <c r="AP393" s="37" t="str"/>
      <c r="AQ393" s="37" t="str"/>
      <c r="AR393" s="37" t="str"/>
      <c r="AS393" s="37" t="str"/>
      <c r="AT393" s="37" t="str"/>
      <c r="AU393" s="37" t="str"/>
      <c r="AV393" s="37" t="str"/>
      <c r="AW393" s="37" t="str"/>
      <c r="AX393" s="37" t="str"/>
      <c r="AY393" s="37" t="str"/>
      <c r="AZ393" s="37" t="str"/>
      <c r="BA393" s="37" t="str"/>
      <c r="BB393" s="37" t="str"/>
      <c r="BC393" s="37" t="str"/>
      <c r="BD393" s="37" t="str"/>
      <c r="BE393" s="37" t="str"/>
      <c r="BF393" s="37" t="str"/>
      <c r="BG393" s="37" t="str"/>
      <c r="BH393" s="37" t="str"/>
      <c r="BI393" s="37" t="str"/>
      <c r="BJ393" s="37" t="str"/>
      <c r="BK393" s="37" t="str"/>
      <c r="BL393" s="37" t="str"/>
      <c r="BM393" s="37" t="str"/>
      <c r="BN393" s="37" t="str"/>
      <c r="BO393" s="37" t="str"/>
      <c r="BP393" s="37" t="str"/>
      <c r="BQ393" s="37" t="str"/>
      <c r="BR393" s="37" t="str"/>
      <c r="BS393" s="37" t="str"/>
      <c r="BT393" s="37" t="str"/>
      <c r="BU393" s="37" t="str"/>
      <c r="BV393" s="37" t="str"/>
      <c r="BW393" s="37" t="str"/>
      <c r="BX393" s="37" t="str"/>
      <c r="BY393" s="37" t="str"/>
      <c r="BZ393" s="37" t="str"/>
      <c r="CA393" s="37" t="str"/>
      <c r="CB393" s="37" t="str"/>
      <c r="CC393" s="37" t="str"/>
      <c r="CD393" s="37" t="str"/>
      <c r="CE393" s="37" t="str"/>
      <c r="CF393" s="37" t="str"/>
      <c r="CG393" s="37" t="str"/>
      <c r="CH393" s="37" t="str"/>
      <c r="CI393" s="37" t="str"/>
      <c r="CJ393" s="37" t="str"/>
      <c r="CK393" s="37" t="str"/>
      <c r="CL393" s="37" t="str"/>
      <c r="CM393" s="37" t="str"/>
      <c r="CN393" s="37" t="str"/>
      <c r="CO393" s="37" t="str"/>
      <c r="CP393" s="37" t="str"/>
      <c r="CQ393" s="37" t="str"/>
      <c r="CR393" s="37" t="str"/>
      <c r="CS393" s="37" t="str"/>
      <c r="CT393" s="37" t="str"/>
      <c r="CU393" s="37" t="str"/>
      <c r="CV393" s="37" t="str"/>
      <c r="CW393" s="37" t="str"/>
      <c r="CX393" s="37" t="str"/>
      <c r="CY393" s="37" t="str"/>
      <c r="CZ393" s="37" t="str"/>
      <c r="DA393" s="37" t="str"/>
      <c r="DB393" s="37" t="str"/>
      <c r="DC393" s="37" t="str"/>
      <c r="DD393" s="37" t="str"/>
      <c r="DE393" s="37" t="str"/>
      <c r="DF393" s="37" t="str"/>
      <c r="DG393" s="37" t="str"/>
      <c r="DH393" s="37" t="str"/>
      <c r="DI393" s="37" t="str"/>
      <c r="DJ393" s="37" t="str"/>
      <c r="DK393" s="37" t="str"/>
      <c r="DL393" s="37" t="str"/>
      <c r="DM393" s="37" t="str"/>
      <c r="DN393" s="37" t="str"/>
      <c r="DO393" s="37" t="str"/>
      <c r="DP393" s="37" t="str"/>
      <c r="DQ393" s="37" t="str"/>
      <c r="DR393" s="37" t="str"/>
      <c r="DS393" s="37" t="str"/>
      <c r="DT393" s="37" t="str"/>
      <c r="DU393" s="37" t="str"/>
      <c r="DV393" s="37" t="str"/>
      <c r="DW393" s="37" t="str"/>
      <c r="DX393" s="37" t="str"/>
      <c r="DY393" s="37" t="str"/>
      <c r="DZ393" s="37" t="str"/>
      <c r="EA393" s="37" t="str"/>
      <c r="EB393" s="37" t="str"/>
      <c r="EC393" s="37" t="str"/>
      <c r="ED393" s="37" t="str"/>
      <c r="EE393" s="37" t="str"/>
      <c r="EF393" s="37" t="str"/>
      <c r="EG393" s="37" t="str"/>
      <c r="EH393" s="37" t="str"/>
      <c r="EI393" s="37" t="str"/>
      <c r="EJ393" s="37" t="str"/>
      <c r="EK393" s="37" t="str"/>
      <c r="EL393" s="37" t="str"/>
      <c r="EM393" s="37" t="str"/>
    </row>
    <row r="394">
      <c r="B394" s="37" t="str"/>
      <c r="C394" s="37" t="str"/>
      <c r="D394" s="37" t="str"/>
      <c r="E394" s="37" t="str"/>
      <c r="F394" s="37" t="str"/>
      <c r="G394" s="37" t="str"/>
      <c r="H394" s="37" t="str"/>
      <c r="I394" s="37" t="str"/>
      <c r="J394" s="37" t="str"/>
      <c r="K394" s="37" t="str"/>
      <c r="L394" s="37" t="str"/>
      <c r="M394" s="37" t="str"/>
      <c r="N394" s="37" t="str"/>
      <c r="O394" s="37" t="str"/>
      <c r="P394" s="37" t="str"/>
      <c r="Q394" s="37" t="str"/>
      <c r="R394" s="37" t="str"/>
      <c r="S394" s="37" t="str"/>
      <c r="T394" s="37" t="str"/>
      <c r="U394" s="37" t="str"/>
      <c r="V394" s="37" t="str"/>
      <c r="W394" s="37" t="str"/>
      <c r="X394" s="37" t="str"/>
      <c r="Y394" s="37" t="str"/>
      <c r="Z394" s="37" t="str"/>
      <c r="AA394" s="37" t="str"/>
      <c r="AB394" s="37" t="str"/>
      <c r="AC394" s="37" t="str"/>
      <c r="AD394" s="37" t="str"/>
      <c r="AE394" s="37" t="str"/>
      <c r="AF394" s="37" t="str"/>
      <c r="AG394" s="37" t="str"/>
      <c r="AH394" s="37" t="str"/>
      <c r="AI394" s="37" t="str"/>
      <c r="AJ394" s="37" t="str"/>
      <c r="AK394" s="37" t="str"/>
      <c r="AL394" s="37" t="str"/>
      <c r="AM394" s="37" t="str"/>
      <c r="AN394" s="37" t="str"/>
      <c r="AO394" s="37" t="str"/>
      <c r="AP394" s="37" t="str"/>
      <c r="AQ394" s="37" t="str"/>
      <c r="AR394" s="37" t="str"/>
      <c r="AS394" s="37" t="str"/>
      <c r="AT394" s="37" t="str"/>
      <c r="AU394" s="37" t="str"/>
      <c r="AV394" s="37" t="str"/>
      <c r="AW394" s="37" t="str"/>
      <c r="AX394" s="37" t="str"/>
      <c r="AY394" s="37" t="str"/>
      <c r="AZ394" s="37" t="str"/>
      <c r="BA394" s="37" t="str"/>
      <c r="BB394" s="37" t="str"/>
      <c r="BC394" s="37" t="str"/>
      <c r="BD394" s="37" t="str"/>
      <c r="BE394" s="37" t="str"/>
      <c r="BF394" s="37" t="str"/>
      <c r="BG394" s="37" t="str"/>
      <c r="BH394" s="37" t="str"/>
      <c r="BI394" s="37" t="str"/>
      <c r="BJ394" s="37" t="str"/>
      <c r="BK394" s="37" t="str"/>
      <c r="BL394" s="37" t="str"/>
      <c r="BM394" s="37" t="str"/>
      <c r="BN394" s="37" t="str"/>
      <c r="BO394" s="37" t="str"/>
      <c r="BP394" s="37" t="str"/>
      <c r="BQ394" s="37" t="str"/>
      <c r="BR394" s="37" t="str"/>
      <c r="BS394" s="37" t="str"/>
      <c r="BT394" s="37" t="str"/>
      <c r="BU394" s="37" t="str"/>
      <c r="BV394" s="37" t="str"/>
      <c r="BW394" s="37" t="str"/>
      <c r="BX394" s="37" t="str"/>
      <c r="BY394" s="37" t="str"/>
      <c r="BZ394" s="37" t="str"/>
      <c r="CA394" s="37" t="str"/>
      <c r="CB394" s="37" t="str"/>
      <c r="CC394" s="37" t="str"/>
      <c r="CD394" s="37" t="str"/>
      <c r="CE394" s="37" t="str"/>
      <c r="CF394" s="37" t="str"/>
      <c r="CG394" s="37" t="str"/>
      <c r="CH394" s="37" t="str"/>
      <c r="CI394" s="37" t="str"/>
      <c r="CJ394" s="37" t="str"/>
      <c r="CK394" s="37" t="str"/>
      <c r="CL394" s="37" t="str"/>
      <c r="CM394" s="37" t="str"/>
      <c r="CN394" s="37" t="str"/>
      <c r="CO394" s="37" t="str"/>
      <c r="CP394" s="37" t="str"/>
      <c r="CQ394" s="37" t="str"/>
      <c r="CR394" s="37" t="str"/>
      <c r="CS394" s="37" t="str"/>
      <c r="CT394" s="37" t="str"/>
      <c r="CU394" s="37" t="str"/>
      <c r="CV394" s="37" t="str"/>
      <c r="CW394" s="37" t="str"/>
      <c r="CX394" s="37" t="str"/>
      <c r="CY394" s="37" t="str"/>
      <c r="CZ394" s="37" t="str"/>
      <c r="DA394" s="37" t="str"/>
      <c r="DB394" s="37" t="str"/>
      <c r="DC394" s="37" t="str"/>
      <c r="DD394" s="37" t="str"/>
      <c r="DE394" s="37" t="str"/>
      <c r="DF394" s="37" t="str"/>
      <c r="DG394" s="37" t="str"/>
      <c r="DH394" s="37" t="str"/>
      <c r="DI394" s="37" t="str"/>
      <c r="DJ394" s="37" t="str"/>
      <c r="DK394" s="37" t="str"/>
      <c r="DL394" s="37" t="str"/>
      <c r="DM394" s="37" t="str"/>
      <c r="DN394" s="37" t="str"/>
      <c r="DO394" s="37" t="str"/>
      <c r="DP394" s="37" t="str"/>
      <c r="DQ394" s="37" t="str"/>
      <c r="DR394" s="37" t="str"/>
      <c r="DS394" s="37" t="str"/>
      <c r="DT394" s="37" t="str"/>
      <c r="DU394" s="37" t="str"/>
      <c r="DV394" s="37" t="str"/>
      <c r="DW394" s="37" t="str"/>
      <c r="DX394" s="37" t="str"/>
      <c r="DY394" s="37" t="str"/>
      <c r="DZ394" s="37" t="str"/>
      <c r="EA394" s="37" t="str"/>
      <c r="EB394" s="37" t="str"/>
      <c r="EC394" s="37" t="str"/>
      <c r="ED394" s="37" t="str"/>
      <c r="EE394" s="37" t="str"/>
      <c r="EF394" s="37" t="str"/>
      <c r="EG394" s="37" t="str"/>
      <c r="EH394" s="37" t="str"/>
      <c r="EI394" s="37" t="str"/>
      <c r="EJ394" s="37" t="str"/>
      <c r="EK394" s="37" t="str"/>
      <c r="EL394" s="37" t="str"/>
      <c r="EM394" s="37" t="str"/>
    </row>
    <row r="395">
      <c r="B395" s="37" t="str"/>
      <c r="C395" s="37" t="str"/>
      <c r="D395" s="37" t="str"/>
      <c r="E395" s="37" t="str"/>
      <c r="F395" s="37" t="str"/>
      <c r="G395" s="37" t="str"/>
      <c r="H395" s="37" t="str"/>
      <c r="I395" s="37" t="str"/>
      <c r="J395" s="37" t="str"/>
      <c r="K395" s="37" t="str"/>
      <c r="L395" s="37" t="str"/>
      <c r="M395" s="37" t="str"/>
      <c r="N395" s="37" t="str"/>
      <c r="O395" s="37" t="str"/>
      <c r="P395" s="37" t="str"/>
      <c r="Q395" s="37" t="str"/>
      <c r="R395" s="37" t="str"/>
      <c r="S395" s="37" t="str"/>
      <c r="T395" s="37" t="str"/>
      <c r="U395" s="37" t="str"/>
      <c r="V395" s="37" t="str"/>
      <c r="W395" s="37" t="str"/>
      <c r="X395" s="37" t="str"/>
      <c r="Y395" s="37" t="str"/>
      <c r="Z395" s="37" t="str"/>
      <c r="AA395" s="37" t="str"/>
      <c r="AB395" s="37" t="str"/>
      <c r="AC395" s="37" t="str"/>
      <c r="AD395" s="37" t="str"/>
      <c r="AE395" s="37" t="str"/>
      <c r="AF395" s="37" t="str"/>
      <c r="AG395" s="37" t="str"/>
      <c r="AH395" s="37" t="str"/>
      <c r="AI395" s="37" t="str"/>
      <c r="AJ395" s="37" t="str"/>
      <c r="AK395" s="37" t="str"/>
      <c r="AL395" s="37" t="str"/>
      <c r="AM395" s="37" t="str"/>
      <c r="AN395" s="37" t="str"/>
      <c r="AO395" s="37" t="str"/>
      <c r="AP395" s="37" t="str"/>
      <c r="AQ395" s="37" t="str"/>
      <c r="AR395" s="37" t="str"/>
      <c r="AS395" s="37" t="str"/>
      <c r="AT395" s="37" t="str"/>
      <c r="AU395" s="37" t="str"/>
      <c r="AV395" s="37" t="str"/>
      <c r="AW395" s="37" t="str"/>
      <c r="AX395" s="37" t="str"/>
      <c r="AY395" s="37" t="str"/>
      <c r="AZ395" s="37" t="str"/>
      <c r="BA395" s="37" t="str"/>
      <c r="BB395" s="37" t="str"/>
      <c r="BC395" s="37" t="str"/>
      <c r="BD395" s="37" t="str"/>
      <c r="BE395" s="37" t="str"/>
      <c r="BF395" s="37" t="str"/>
      <c r="BG395" s="37" t="str"/>
      <c r="BH395" s="37" t="str"/>
      <c r="BI395" s="37" t="str"/>
      <c r="BJ395" s="37" t="str"/>
      <c r="BK395" s="37" t="str"/>
      <c r="BL395" s="37" t="str"/>
      <c r="BM395" s="37" t="str"/>
      <c r="BN395" s="37" t="str"/>
      <c r="BO395" s="37" t="str"/>
      <c r="BP395" s="37" t="str"/>
      <c r="BQ395" s="37" t="str"/>
      <c r="BR395" s="37" t="str"/>
      <c r="BS395" s="37" t="str"/>
      <c r="BT395" s="37" t="str"/>
      <c r="BU395" s="37" t="str"/>
      <c r="BV395" s="37" t="str"/>
      <c r="BW395" s="37" t="str"/>
      <c r="BX395" s="37" t="str"/>
      <c r="BY395" s="37" t="str"/>
      <c r="BZ395" s="37" t="str"/>
      <c r="CA395" s="37" t="str"/>
      <c r="CB395" s="37" t="str"/>
      <c r="CC395" s="37" t="str"/>
      <c r="CD395" s="37" t="str"/>
      <c r="CE395" s="37" t="str"/>
      <c r="CF395" s="37" t="str"/>
      <c r="CG395" s="37" t="str"/>
      <c r="CH395" s="37" t="str"/>
      <c r="CI395" s="37" t="str"/>
      <c r="CJ395" s="37" t="str"/>
      <c r="CK395" s="37" t="str"/>
      <c r="CL395" s="37" t="str"/>
      <c r="CM395" s="37" t="str"/>
      <c r="CN395" s="37" t="str"/>
      <c r="CO395" s="37" t="str"/>
      <c r="CP395" s="37" t="str"/>
      <c r="CQ395" s="37" t="str"/>
      <c r="CR395" s="37" t="str"/>
      <c r="CS395" s="37" t="str"/>
      <c r="CT395" s="37" t="str"/>
      <c r="CU395" s="37" t="str"/>
      <c r="CV395" s="37" t="str"/>
      <c r="CW395" s="37" t="str"/>
      <c r="CX395" s="37" t="str"/>
      <c r="CY395" s="37" t="str"/>
      <c r="CZ395" s="37" t="str"/>
      <c r="DA395" s="37" t="str"/>
      <c r="DB395" s="37" t="str"/>
      <c r="DC395" s="37" t="str"/>
      <c r="DD395" s="37" t="str"/>
      <c r="DE395" s="37" t="str"/>
      <c r="DF395" s="37" t="str"/>
      <c r="DG395" s="37" t="str"/>
      <c r="DH395" s="37" t="str"/>
      <c r="DI395" s="37" t="str"/>
      <c r="DJ395" s="37" t="str"/>
      <c r="DK395" s="37" t="str"/>
      <c r="DL395" s="37" t="str"/>
      <c r="DM395" s="37" t="str"/>
      <c r="DN395" s="37" t="str"/>
      <c r="DO395" s="37" t="str"/>
      <c r="DP395" s="37" t="str"/>
      <c r="DQ395" s="37" t="str"/>
      <c r="DR395" s="37" t="str"/>
      <c r="DS395" s="37" t="str"/>
      <c r="DT395" s="37" t="str"/>
      <c r="DU395" s="37" t="str"/>
      <c r="DV395" s="37" t="str"/>
      <c r="DW395" s="37" t="str"/>
      <c r="DX395" s="37" t="str"/>
      <c r="DY395" s="37" t="str"/>
      <c r="DZ395" s="37" t="str"/>
      <c r="EA395" s="37" t="str"/>
      <c r="EB395" s="37" t="str"/>
      <c r="EC395" s="37" t="str"/>
      <c r="ED395" s="37" t="str"/>
      <c r="EE395" s="37" t="str"/>
      <c r="EF395" s="37" t="str"/>
      <c r="EG395" s="37" t="str"/>
      <c r="EH395" s="37" t="str"/>
      <c r="EI395" s="37" t="str"/>
      <c r="EJ395" s="37" t="str"/>
      <c r="EK395" s="37" t="str"/>
      <c r="EL395" s="37" t="str"/>
      <c r="EM395" s="37" t="str"/>
    </row>
    <row r="396">
      <c r="B396" s="37" t="str"/>
      <c r="C396" s="37" t="str"/>
      <c r="D396" s="37" t="str"/>
      <c r="E396" s="37" t="str"/>
      <c r="F396" s="37" t="str"/>
      <c r="G396" s="37" t="str"/>
      <c r="H396" s="37" t="str"/>
      <c r="I396" s="37" t="str"/>
      <c r="J396" s="37" t="str"/>
      <c r="K396" s="37" t="str"/>
      <c r="L396" s="37" t="str"/>
      <c r="M396" s="37" t="str"/>
      <c r="N396" s="37" t="str"/>
      <c r="O396" s="37" t="str"/>
      <c r="P396" s="37" t="str"/>
      <c r="Q396" s="37" t="str"/>
      <c r="R396" s="37" t="str"/>
      <c r="S396" s="37" t="str"/>
      <c r="T396" s="37" t="str"/>
      <c r="U396" s="37" t="str"/>
      <c r="V396" s="37" t="str"/>
      <c r="W396" s="37" t="str"/>
      <c r="X396" s="37" t="str"/>
      <c r="Y396" s="37" t="str"/>
      <c r="Z396" s="37" t="str"/>
      <c r="AA396" s="37" t="str"/>
      <c r="AB396" s="37" t="str"/>
      <c r="AC396" s="37" t="str"/>
      <c r="AD396" s="37" t="str"/>
      <c r="AE396" s="37" t="str"/>
      <c r="AF396" s="37" t="str"/>
      <c r="AG396" s="37" t="str"/>
      <c r="AH396" s="37" t="str"/>
      <c r="AI396" s="37" t="str"/>
      <c r="AJ396" s="37" t="str"/>
      <c r="AK396" s="37" t="str"/>
      <c r="AL396" s="37" t="str"/>
      <c r="AM396" s="37" t="str"/>
      <c r="AN396" s="37" t="str"/>
      <c r="AO396" s="37" t="str"/>
      <c r="AP396" s="37" t="str"/>
      <c r="AQ396" s="37" t="str"/>
      <c r="AR396" s="37" t="str"/>
      <c r="AS396" s="37" t="str"/>
      <c r="AT396" s="37" t="str"/>
      <c r="AU396" s="37" t="str"/>
      <c r="AV396" s="37" t="str"/>
      <c r="AW396" s="37" t="str"/>
      <c r="AX396" s="37" t="str"/>
      <c r="AY396" s="37" t="str"/>
      <c r="AZ396" s="37" t="str"/>
      <c r="BA396" s="37" t="str"/>
      <c r="BB396" s="37" t="str"/>
      <c r="BC396" s="37" t="str"/>
      <c r="BD396" s="37" t="str"/>
      <c r="BE396" s="37" t="str"/>
      <c r="BF396" s="37" t="str"/>
      <c r="BG396" s="37" t="str"/>
      <c r="BH396" s="37" t="str"/>
      <c r="BI396" s="37" t="str"/>
      <c r="BJ396" s="37" t="str"/>
      <c r="BK396" s="37" t="str"/>
      <c r="BL396" s="37" t="str"/>
      <c r="BM396" s="37" t="str"/>
      <c r="BN396" s="37" t="str"/>
      <c r="BO396" s="37" t="str"/>
      <c r="BP396" s="37" t="str"/>
      <c r="BQ396" s="37" t="str"/>
      <c r="BR396" s="37" t="str"/>
      <c r="BS396" s="37" t="str"/>
      <c r="BT396" s="37" t="str"/>
      <c r="BU396" s="37" t="str"/>
      <c r="BV396" s="37" t="str"/>
      <c r="BW396" s="37" t="str"/>
      <c r="BX396" s="37" t="str"/>
      <c r="BY396" s="37" t="str"/>
      <c r="BZ396" s="37" t="str"/>
      <c r="CA396" s="37" t="str"/>
      <c r="CB396" s="37" t="str"/>
      <c r="CC396" s="37" t="str"/>
      <c r="CD396" s="37" t="str"/>
      <c r="CE396" s="37" t="str"/>
      <c r="CF396" s="37" t="str"/>
      <c r="CG396" s="37" t="str"/>
      <c r="CH396" s="37" t="str"/>
      <c r="CI396" s="37" t="str"/>
      <c r="CJ396" s="37" t="str"/>
      <c r="CK396" s="37" t="str"/>
      <c r="CL396" s="37" t="str"/>
      <c r="CM396" s="37" t="str"/>
      <c r="CN396" s="37" t="str"/>
      <c r="CO396" s="37" t="str"/>
      <c r="CP396" s="37" t="str"/>
      <c r="CQ396" s="37" t="str"/>
      <c r="CR396" s="37" t="str"/>
      <c r="CS396" s="37" t="str"/>
      <c r="CT396" s="37" t="str"/>
      <c r="CU396" s="37" t="str"/>
      <c r="CV396" s="37" t="str"/>
      <c r="CW396" s="37" t="str"/>
      <c r="CX396" s="37" t="str"/>
      <c r="CY396" s="37" t="str"/>
      <c r="CZ396" s="37" t="str"/>
      <c r="DA396" s="37" t="str"/>
      <c r="DB396" s="37" t="str"/>
      <c r="DC396" s="37" t="str"/>
      <c r="DD396" s="37" t="str"/>
      <c r="DE396" s="37" t="str"/>
      <c r="DF396" s="37" t="str"/>
      <c r="DG396" s="37" t="str"/>
      <c r="DH396" s="37" t="str"/>
      <c r="DI396" s="37" t="str"/>
      <c r="DJ396" s="37" t="str"/>
      <c r="DK396" s="37" t="str"/>
      <c r="DL396" s="37" t="str"/>
      <c r="DM396" s="37" t="str"/>
      <c r="DN396" s="37" t="str"/>
      <c r="DO396" s="37" t="str"/>
      <c r="DP396" s="37" t="str"/>
      <c r="DQ396" s="37" t="str"/>
      <c r="DR396" s="37" t="str"/>
      <c r="DS396" s="37" t="str"/>
      <c r="DT396" s="37" t="str"/>
      <c r="DU396" s="37" t="str"/>
      <c r="DV396" s="37" t="str"/>
      <c r="DW396" s="37" t="str"/>
      <c r="DX396" s="37" t="str"/>
      <c r="DY396" s="37" t="str"/>
      <c r="DZ396" s="37" t="str"/>
      <c r="EA396" s="37" t="str"/>
      <c r="EB396" s="37" t="str"/>
      <c r="EC396" s="37" t="str"/>
      <c r="ED396" s="37" t="str"/>
      <c r="EE396" s="37" t="str"/>
      <c r="EF396" s="37" t="str"/>
      <c r="EG396" s="37" t="str"/>
      <c r="EH396" s="37" t="str"/>
      <c r="EI396" s="37" t="str"/>
      <c r="EJ396" s="37" t="str"/>
      <c r="EK396" s="37" t="str"/>
      <c r="EL396" s="37" t="str"/>
      <c r="EM396" s="37" t="str"/>
    </row>
    <row r="397">
      <c r="B397" s="37" t="str"/>
      <c r="C397" s="37" t="str"/>
      <c r="D397" s="37" t="str"/>
      <c r="E397" s="37" t="str"/>
      <c r="F397" s="37" t="str"/>
      <c r="G397" s="37" t="str"/>
      <c r="H397" s="37" t="str"/>
      <c r="I397" s="37" t="str"/>
      <c r="J397" s="37" t="str"/>
      <c r="K397" s="37" t="str"/>
      <c r="L397" s="37" t="str"/>
      <c r="M397" s="37" t="str"/>
      <c r="N397" s="37" t="str"/>
      <c r="O397" s="37" t="str"/>
      <c r="P397" s="37" t="str"/>
      <c r="Q397" s="37" t="str"/>
      <c r="R397" s="37" t="str"/>
      <c r="S397" s="37" t="str"/>
      <c r="T397" s="37" t="str"/>
      <c r="U397" s="37" t="str"/>
      <c r="V397" s="37" t="str"/>
      <c r="W397" s="37" t="str"/>
      <c r="X397" s="37" t="str"/>
      <c r="Y397" s="37" t="str"/>
      <c r="Z397" s="37" t="str"/>
      <c r="AA397" s="37" t="str"/>
      <c r="AB397" s="37" t="str"/>
      <c r="AC397" s="37" t="str"/>
      <c r="AD397" s="37" t="str"/>
      <c r="AE397" s="37" t="str"/>
      <c r="AF397" s="37" t="str"/>
      <c r="AG397" s="37" t="str"/>
      <c r="AH397" s="37" t="str"/>
      <c r="AI397" s="37" t="str"/>
      <c r="AJ397" s="37" t="str"/>
      <c r="AK397" s="37" t="str"/>
      <c r="AL397" s="37" t="str"/>
      <c r="AM397" s="37" t="str"/>
      <c r="AN397" s="37" t="str"/>
      <c r="AO397" s="37" t="str"/>
      <c r="AP397" s="37" t="str"/>
      <c r="AQ397" s="37" t="str"/>
      <c r="AR397" s="37" t="str"/>
      <c r="AS397" s="37" t="str"/>
      <c r="AT397" s="37" t="str"/>
      <c r="AU397" s="37" t="str"/>
      <c r="AV397" s="37" t="str"/>
      <c r="AW397" s="37" t="str"/>
      <c r="AX397" s="37" t="str"/>
      <c r="AY397" s="37" t="str"/>
      <c r="AZ397" s="37" t="str"/>
      <c r="BA397" s="37" t="str"/>
      <c r="BB397" s="37" t="str"/>
      <c r="BC397" s="37" t="str"/>
      <c r="BD397" s="37" t="str"/>
      <c r="BE397" s="37" t="str"/>
      <c r="BF397" s="37" t="str"/>
      <c r="BG397" s="37" t="str"/>
      <c r="BH397" s="37" t="str"/>
      <c r="BI397" s="37" t="str"/>
      <c r="BJ397" s="37" t="str"/>
      <c r="BK397" s="37" t="str"/>
      <c r="BL397" s="37" t="str"/>
      <c r="BM397" s="37" t="str"/>
      <c r="BN397" s="37" t="str"/>
      <c r="BO397" s="37" t="str"/>
      <c r="BP397" s="37" t="str"/>
      <c r="BQ397" s="37" t="str"/>
      <c r="BR397" s="37" t="str"/>
      <c r="BS397" s="37" t="str"/>
      <c r="BT397" s="37" t="str"/>
      <c r="BU397" s="37" t="str"/>
      <c r="BV397" s="37" t="str"/>
      <c r="BW397" s="37" t="str"/>
      <c r="BX397" s="37" t="str"/>
      <c r="BY397" s="37" t="str"/>
      <c r="BZ397" s="37" t="str"/>
      <c r="CA397" s="37" t="str"/>
      <c r="CB397" s="37" t="str"/>
      <c r="CC397" s="37" t="str"/>
      <c r="CD397" s="37" t="str"/>
      <c r="CE397" s="37" t="str"/>
      <c r="CF397" s="37" t="str"/>
      <c r="CG397" s="37" t="str"/>
      <c r="CH397" s="37" t="str"/>
      <c r="CI397" s="37" t="str"/>
      <c r="CJ397" s="37" t="str"/>
      <c r="CK397" s="37" t="str"/>
      <c r="CL397" s="37" t="str"/>
      <c r="CM397" s="37" t="str"/>
      <c r="CN397" s="37" t="str"/>
      <c r="CO397" s="37" t="str"/>
      <c r="CP397" s="37" t="str"/>
      <c r="CQ397" s="37" t="str"/>
      <c r="CR397" s="37" t="str"/>
      <c r="CS397" s="37" t="str"/>
      <c r="CT397" s="37" t="str"/>
      <c r="CU397" s="37" t="str"/>
      <c r="CV397" s="37" t="str"/>
      <c r="CW397" s="37" t="str"/>
      <c r="CX397" s="37" t="str"/>
      <c r="CY397" s="37" t="str"/>
      <c r="CZ397" s="37" t="str"/>
      <c r="DA397" s="37" t="str"/>
      <c r="DB397" s="37" t="str"/>
      <c r="DC397" s="37" t="str"/>
      <c r="DD397" s="37" t="str"/>
      <c r="DE397" s="37" t="str"/>
      <c r="DF397" s="37" t="str"/>
      <c r="DG397" s="37" t="str"/>
      <c r="DH397" s="37" t="str"/>
      <c r="DI397" s="37" t="str"/>
      <c r="DJ397" s="37" t="str"/>
      <c r="DK397" s="37" t="str"/>
      <c r="DL397" s="37" t="str"/>
      <c r="DM397" s="37" t="str"/>
      <c r="DN397" s="37" t="str"/>
      <c r="DO397" s="37" t="str"/>
      <c r="DP397" s="37" t="str"/>
      <c r="DQ397" s="37" t="str"/>
      <c r="DR397" s="37" t="str"/>
      <c r="DS397" s="37" t="str"/>
      <c r="DT397" s="37" t="str"/>
      <c r="DU397" s="37" t="str"/>
      <c r="DV397" s="37" t="str"/>
      <c r="DW397" s="37" t="str"/>
      <c r="DX397" s="37" t="str"/>
      <c r="DY397" s="37" t="str"/>
      <c r="DZ397" s="37" t="str"/>
      <c r="EA397" s="37" t="str"/>
      <c r="EB397" s="37" t="str"/>
      <c r="EC397" s="37" t="str"/>
      <c r="ED397" s="37" t="str"/>
      <c r="EE397" s="37" t="str"/>
      <c r="EF397" s="37" t="str"/>
      <c r="EG397" s="37" t="str"/>
      <c r="EH397" s="37" t="str"/>
      <c r="EI397" s="37" t="str"/>
      <c r="EJ397" s="37" t="str"/>
      <c r="EK397" s="37" t="str"/>
      <c r="EL397" s="37" t="str"/>
      <c r="EM397" s="37" t="str"/>
    </row>
    <row r="398">
      <c r="B398" s="37" t="str"/>
      <c r="C398" s="37" t="str"/>
      <c r="D398" s="37" t="str"/>
      <c r="E398" s="37" t="str"/>
      <c r="F398" s="37" t="str"/>
      <c r="G398" s="37" t="str"/>
      <c r="H398" s="37" t="str"/>
      <c r="I398" s="37" t="str"/>
      <c r="J398" s="37" t="str"/>
      <c r="K398" s="37" t="str"/>
      <c r="L398" s="37" t="str"/>
      <c r="M398" s="37" t="str"/>
      <c r="N398" s="37" t="str"/>
      <c r="O398" s="37" t="str"/>
      <c r="P398" s="37" t="str"/>
      <c r="Q398" s="37" t="str"/>
      <c r="R398" s="37" t="str"/>
      <c r="S398" s="37" t="str"/>
      <c r="T398" s="37" t="str"/>
      <c r="U398" s="37" t="str"/>
      <c r="V398" s="37" t="str"/>
      <c r="W398" s="37" t="str"/>
      <c r="X398" s="37" t="str"/>
      <c r="Y398" s="37" t="str"/>
      <c r="Z398" s="37" t="str"/>
      <c r="AA398" s="37" t="str"/>
      <c r="AB398" s="37" t="str"/>
      <c r="AC398" s="37" t="str"/>
      <c r="AD398" s="37" t="str"/>
      <c r="AE398" s="37" t="str"/>
      <c r="AF398" s="37" t="str"/>
      <c r="AG398" s="37" t="str"/>
      <c r="AH398" s="37" t="str"/>
      <c r="AI398" s="37" t="str"/>
      <c r="AJ398" s="37" t="str"/>
      <c r="AK398" s="37" t="str"/>
      <c r="AL398" s="37" t="str"/>
      <c r="AM398" s="37" t="str"/>
      <c r="AN398" s="37" t="str"/>
      <c r="AO398" s="37" t="str"/>
      <c r="AP398" s="37" t="str"/>
      <c r="AQ398" s="37" t="str"/>
      <c r="AR398" s="37" t="str"/>
      <c r="AS398" s="37" t="str"/>
      <c r="AT398" s="37" t="str"/>
      <c r="AU398" s="37" t="str"/>
      <c r="AV398" s="37" t="str"/>
      <c r="AW398" s="37" t="str"/>
      <c r="AX398" s="37" t="str"/>
      <c r="AY398" s="37" t="str"/>
      <c r="AZ398" s="37" t="str"/>
      <c r="BA398" s="37" t="str"/>
      <c r="BB398" s="37" t="str"/>
      <c r="BC398" s="37" t="str"/>
      <c r="BD398" s="37" t="str"/>
      <c r="BE398" s="37" t="str"/>
      <c r="BF398" s="37" t="str"/>
      <c r="BG398" s="37" t="str"/>
      <c r="BH398" s="37" t="str"/>
      <c r="BI398" s="37" t="str"/>
      <c r="BJ398" s="37" t="str"/>
      <c r="BK398" s="37" t="str"/>
      <c r="BL398" s="37" t="str"/>
      <c r="BM398" s="37" t="str"/>
      <c r="BN398" s="37" t="str"/>
      <c r="BO398" s="37" t="str"/>
      <c r="BP398" s="37" t="str"/>
      <c r="BQ398" s="37" t="str"/>
      <c r="BR398" s="37" t="str"/>
      <c r="BS398" s="37" t="str"/>
      <c r="BT398" s="37" t="str"/>
      <c r="BU398" s="37" t="str"/>
      <c r="BV398" s="37" t="str"/>
      <c r="BW398" s="37" t="str"/>
      <c r="BX398" s="37" t="str"/>
      <c r="BY398" s="37" t="str"/>
      <c r="BZ398" s="37" t="str"/>
      <c r="CA398" s="37" t="str"/>
      <c r="CB398" s="37" t="str"/>
      <c r="CC398" s="37" t="str"/>
      <c r="CD398" s="37" t="str"/>
      <c r="CE398" s="37" t="str"/>
      <c r="CF398" s="37" t="str"/>
      <c r="CG398" s="37" t="str"/>
      <c r="CH398" s="37" t="str"/>
      <c r="CI398" s="37" t="str"/>
      <c r="CJ398" s="37" t="str"/>
      <c r="CK398" s="37" t="str"/>
      <c r="CL398" s="37" t="str"/>
      <c r="CM398" s="37" t="str"/>
      <c r="CN398" s="37" t="str"/>
      <c r="CO398" s="37" t="str"/>
      <c r="CP398" s="37" t="str"/>
      <c r="CQ398" s="37" t="str"/>
      <c r="CR398" s="37" t="str"/>
      <c r="CS398" s="37" t="str"/>
      <c r="CT398" s="37" t="str"/>
      <c r="CU398" s="37" t="str"/>
      <c r="CV398" s="37" t="str"/>
      <c r="CW398" s="37" t="str"/>
      <c r="CX398" s="37" t="str"/>
      <c r="CY398" s="37" t="str"/>
      <c r="CZ398" s="37" t="str"/>
      <c r="DA398" s="37" t="str"/>
      <c r="DB398" s="37" t="str"/>
      <c r="DC398" s="37" t="str"/>
      <c r="DD398" s="37" t="str"/>
      <c r="DE398" s="37" t="str"/>
      <c r="DF398" s="37" t="str"/>
      <c r="DG398" s="37" t="str"/>
      <c r="DH398" s="37" t="str"/>
      <c r="DI398" s="37" t="str"/>
      <c r="DJ398" s="37" t="str"/>
      <c r="DK398" s="37" t="str"/>
      <c r="DL398" s="37" t="str"/>
      <c r="DM398" s="37" t="str"/>
      <c r="DN398" s="37" t="str"/>
      <c r="DO398" s="37" t="str"/>
      <c r="DP398" s="37" t="str"/>
      <c r="DQ398" s="37" t="str"/>
      <c r="DR398" s="37" t="str"/>
      <c r="DS398" s="37" t="str"/>
      <c r="DT398" s="37" t="str"/>
      <c r="DU398" s="37" t="str"/>
      <c r="DV398" s="37" t="str"/>
      <c r="DW398" s="37" t="str"/>
      <c r="DX398" s="37" t="str"/>
      <c r="DY398" s="37" t="str"/>
      <c r="DZ398" s="37" t="str"/>
      <c r="EA398" s="37" t="str"/>
      <c r="EB398" s="37" t="str"/>
      <c r="EC398" s="37" t="str"/>
      <c r="ED398" s="37" t="str"/>
      <c r="EE398" s="37" t="str"/>
      <c r="EF398" s="37" t="str"/>
      <c r="EG398" s="37" t="str"/>
      <c r="EH398" s="37" t="str"/>
      <c r="EI398" s="37" t="str"/>
      <c r="EJ398" s="37" t="str"/>
      <c r="EK398" s="37" t="str"/>
      <c r="EL398" s="37" t="str"/>
      <c r="EM398" s="37" t="str"/>
    </row>
    <row r="399">
      <c r="B399" s="37" t="str"/>
      <c r="C399" s="37" t="str"/>
      <c r="D399" s="37" t="str"/>
      <c r="E399" s="37" t="str"/>
      <c r="F399" s="37" t="str"/>
      <c r="G399" s="37" t="str"/>
      <c r="H399" s="37" t="str"/>
      <c r="I399" s="37" t="str"/>
      <c r="J399" s="37" t="str"/>
      <c r="K399" s="37" t="str"/>
      <c r="L399" s="37" t="str"/>
      <c r="M399" s="37" t="str"/>
      <c r="N399" s="37" t="str"/>
      <c r="O399" s="37" t="str"/>
      <c r="P399" s="37" t="str"/>
      <c r="Q399" s="37" t="str"/>
      <c r="R399" s="37" t="str"/>
      <c r="S399" s="37" t="str"/>
      <c r="T399" s="37" t="str"/>
      <c r="U399" s="37" t="str"/>
      <c r="V399" s="37" t="str"/>
      <c r="W399" s="37" t="str"/>
      <c r="X399" s="37" t="str"/>
      <c r="Y399" s="37" t="str"/>
      <c r="Z399" s="37" t="str"/>
      <c r="AA399" s="37" t="str"/>
      <c r="AB399" s="37" t="str"/>
      <c r="AC399" s="37" t="str"/>
      <c r="AD399" s="37" t="str"/>
      <c r="AE399" s="37" t="str"/>
      <c r="AF399" s="37" t="str"/>
      <c r="AG399" s="37" t="str"/>
      <c r="AH399" s="37" t="str"/>
      <c r="AI399" s="37" t="str"/>
      <c r="AJ399" s="37" t="str"/>
      <c r="AK399" s="37" t="str"/>
      <c r="AL399" s="37" t="str"/>
      <c r="AM399" s="37" t="str"/>
      <c r="AN399" s="37" t="str"/>
      <c r="AO399" s="37" t="str"/>
      <c r="AP399" s="37" t="str"/>
      <c r="AQ399" s="37" t="str"/>
      <c r="AR399" s="37" t="str"/>
      <c r="AS399" s="37" t="str"/>
      <c r="AT399" s="37" t="str"/>
      <c r="AU399" s="37" t="str"/>
      <c r="AV399" s="37" t="str"/>
      <c r="AW399" s="37" t="str"/>
      <c r="AX399" s="37" t="str"/>
      <c r="AY399" s="37" t="str"/>
      <c r="AZ399" s="37" t="str"/>
      <c r="BA399" s="37" t="str"/>
      <c r="BB399" s="37" t="str"/>
      <c r="BC399" s="37" t="str"/>
      <c r="BD399" s="37" t="str"/>
      <c r="BE399" s="37" t="str"/>
      <c r="BF399" s="37" t="str"/>
      <c r="BG399" s="37" t="str"/>
      <c r="BH399" s="37" t="str"/>
      <c r="BI399" s="37" t="str"/>
      <c r="BJ399" s="37" t="str"/>
      <c r="BK399" s="37" t="str"/>
      <c r="BL399" s="37" t="str"/>
      <c r="BM399" s="37" t="str"/>
      <c r="BN399" s="37" t="str"/>
      <c r="BO399" s="37" t="str"/>
      <c r="BP399" s="37" t="str"/>
      <c r="BQ399" s="37" t="str"/>
      <c r="BR399" s="37" t="str"/>
      <c r="BS399" s="37" t="str"/>
      <c r="BT399" s="37" t="str"/>
      <c r="BU399" s="37" t="str"/>
      <c r="BV399" s="37" t="str"/>
      <c r="BW399" s="37" t="str"/>
      <c r="BX399" s="37" t="str"/>
      <c r="BY399" s="37" t="str"/>
      <c r="BZ399" s="37" t="str"/>
      <c r="CA399" s="37" t="str"/>
      <c r="CB399" s="37" t="str"/>
      <c r="CC399" s="37" t="str"/>
      <c r="CD399" s="37" t="str"/>
      <c r="CE399" s="37" t="str"/>
      <c r="CF399" s="37" t="str"/>
      <c r="CG399" s="37" t="str"/>
      <c r="CH399" s="37" t="str"/>
      <c r="CI399" s="37" t="str"/>
      <c r="CJ399" s="37" t="str"/>
      <c r="CK399" s="37" t="str"/>
      <c r="CL399" s="37" t="str"/>
      <c r="CM399" s="37" t="str"/>
      <c r="CN399" s="37" t="str"/>
      <c r="CO399" s="37" t="str"/>
      <c r="CP399" s="37" t="str"/>
      <c r="CQ399" s="37" t="str"/>
      <c r="CR399" s="37" t="str"/>
      <c r="CS399" s="37" t="str"/>
      <c r="CT399" s="37" t="str"/>
      <c r="CU399" s="37" t="str"/>
      <c r="CV399" s="37" t="str"/>
      <c r="CW399" s="37" t="str"/>
      <c r="CX399" s="37" t="str"/>
      <c r="CY399" s="37" t="str"/>
      <c r="CZ399" s="37" t="str"/>
      <c r="DA399" s="37" t="str"/>
      <c r="DB399" s="37" t="str"/>
      <c r="DC399" s="37" t="str"/>
      <c r="DD399" s="37" t="str"/>
      <c r="DE399" s="37" t="str"/>
      <c r="DF399" s="37" t="str"/>
      <c r="DG399" s="37" t="str"/>
      <c r="DH399" s="37" t="str"/>
      <c r="DI399" s="37" t="str"/>
      <c r="DJ399" s="37" t="str"/>
      <c r="DK399" s="37" t="str"/>
      <c r="DL399" s="37" t="str"/>
      <c r="DM399" s="37" t="str"/>
      <c r="DN399" s="37" t="str"/>
      <c r="DO399" s="37" t="str"/>
      <c r="DP399" s="37" t="str"/>
      <c r="DQ399" s="37" t="str"/>
      <c r="DR399" s="37" t="str"/>
      <c r="DS399" s="37" t="str"/>
      <c r="DT399" s="37" t="str"/>
      <c r="DU399" s="37" t="str"/>
      <c r="DV399" s="37" t="str"/>
      <c r="DW399" s="37" t="str"/>
      <c r="DX399" s="37" t="str"/>
      <c r="DY399" s="37" t="str"/>
      <c r="DZ399" s="37" t="str"/>
      <c r="EA399" s="37" t="str"/>
      <c r="EB399" s="37" t="str"/>
      <c r="EC399" s="37" t="str"/>
      <c r="ED399" s="37" t="str"/>
      <c r="EE399" s="37" t="str"/>
      <c r="EF399" s="37" t="str"/>
      <c r="EG399" s="37" t="str"/>
      <c r="EH399" s="37" t="str"/>
      <c r="EI399" s="37" t="str"/>
      <c r="EJ399" s="37" t="str"/>
      <c r="EK399" s="37" t="str"/>
      <c r="EL399" s="37" t="str"/>
      <c r="EM399" s="37" t="str"/>
    </row>
    <row r="400">
      <c r="B400" s="37" t="str"/>
      <c r="C400" s="37" t="str"/>
      <c r="D400" s="37" t="str"/>
      <c r="E400" s="37" t="str"/>
      <c r="F400" s="37" t="str"/>
      <c r="G400" s="37" t="str"/>
      <c r="H400" s="37" t="str"/>
      <c r="I400" s="37" t="str"/>
      <c r="J400" s="37" t="str"/>
      <c r="K400" s="37" t="str"/>
      <c r="L400" s="37" t="str"/>
      <c r="M400" s="37" t="str"/>
      <c r="N400" s="37" t="str"/>
      <c r="O400" s="37" t="str"/>
      <c r="P400" s="37" t="str"/>
      <c r="Q400" s="37" t="str"/>
      <c r="R400" s="37" t="str"/>
      <c r="S400" s="37" t="str"/>
      <c r="T400" s="37" t="str"/>
      <c r="U400" s="37" t="str"/>
      <c r="V400" s="37" t="str"/>
      <c r="W400" s="37" t="str"/>
      <c r="X400" s="37" t="str"/>
      <c r="Y400" s="37" t="str"/>
      <c r="Z400" s="37" t="str"/>
      <c r="AA400" s="37" t="str"/>
      <c r="AB400" s="37" t="str"/>
      <c r="AC400" s="37" t="str"/>
      <c r="AD400" s="37" t="str"/>
      <c r="AE400" s="37" t="str"/>
      <c r="AF400" s="37" t="str"/>
      <c r="AG400" s="37" t="str"/>
      <c r="AH400" s="37" t="str"/>
      <c r="AI400" s="37" t="str"/>
      <c r="AJ400" s="37" t="str"/>
      <c r="AK400" s="37" t="str"/>
      <c r="AL400" s="37" t="str"/>
      <c r="AM400" s="37" t="str"/>
      <c r="AN400" s="37" t="str"/>
      <c r="AO400" s="37" t="str"/>
      <c r="AP400" s="37" t="str"/>
      <c r="AQ400" s="37" t="str"/>
      <c r="AR400" s="37" t="str"/>
      <c r="AS400" s="37" t="str"/>
      <c r="AT400" s="37" t="str"/>
      <c r="AU400" s="37" t="str"/>
      <c r="AV400" s="37" t="str"/>
      <c r="AW400" s="37" t="str"/>
      <c r="AX400" s="37" t="str"/>
      <c r="AY400" s="37" t="str"/>
      <c r="AZ400" s="37" t="str"/>
      <c r="BA400" s="37" t="str"/>
      <c r="BB400" s="37" t="str"/>
      <c r="BC400" s="37" t="str"/>
      <c r="BD400" s="37" t="str"/>
      <c r="BE400" s="37" t="str"/>
      <c r="BF400" s="37" t="str"/>
      <c r="BG400" s="37" t="str"/>
      <c r="BH400" s="37" t="str"/>
      <c r="BI400" s="37" t="str"/>
      <c r="BJ400" s="37" t="str"/>
      <c r="BK400" s="37" t="str"/>
      <c r="BL400" s="37" t="str"/>
      <c r="BM400" s="37" t="str"/>
      <c r="BN400" s="37" t="str"/>
      <c r="BO400" s="37" t="str"/>
      <c r="BP400" s="37" t="str"/>
      <c r="BQ400" s="37" t="str"/>
      <c r="BR400" s="37" t="str"/>
      <c r="BS400" s="37" t="str"/>
      <c r="BT400" s="37" t="str"/>
      <c r="BU400" s="37" t="str"/>
      <c r="BV400" s="37" t="str"/>
      <c r="BW400" s="37" t="str"/>
      <c r="BX400" s="37" t="str"/>
      <c r="BY400" s="37" t="str"/>
      <c r="BZ400" s="37" t="str"/>
      <c r="CA400" s="37" t="str"/>
      <c r="CB400" s="37" t="str"/>
      <c r="CC400" s="37" t="str"/>
      <c r="CD400" s="37" t="str"/>
      <c r="CE400" s="37" t="str"/>
      <c r="CF400" s="37" t="str"/>
      <c r="CG400" s="37" t="str"/>
      <c r="CH400" s="37" t="str"/>
      <c r="CI400" s="37" t="str"/>
      <c r="CJ400" s="37" t="str"/>
      <c r="CK400" s="37" t="str"/>
      <c r="CL400" s="37" t="str"/>
      <c r="CM400" s="37" t="str"/>
      <c r="CN400" s="37" t="str"/>
      <c r="CO400" s="37" t="str"/>
      <c r="CP400" s="37" t="str"/>
      <c r="CQ400" s="37" t="str"/>
      <c r="CR400" s="37" t="str"/>
      <c r="CS400" s="37" t="str"/>
      <c r="CT400" s="37" t="str"/>
      <c r="CU400" s="37" t="str"/>
      <c r="CV400" s="37" t="str"/>
      <c r="CW400" s="37" t="str"/>
      <c r="CX400" s="37" t="str"/>
      <c r="CY400" s="37" t="str"/>
      <c r="CZ400" s="37" t="str"/>
      <c r="DA400" s="37" t="str"/>
      <c r="DB400" s="37" t="str"/>
      <c r="DC400" s="37" t="str"/>
      <c r="DD400" s="37" t="str"/>
      <c r="DE400" s="37" t="str"/>
      <c r="DF400" s="37" t="str"/>
      <c r="DG400" s="37" t="str"/>
      <c r="DH400" s="37" t="str"/>
      <c r="DI400" s="37" t="str"/>
      <c r="DJ400" s="37" t="str"/>
      <c r="DK400" s="37" t="str"/>
      <c r="DL400" s="37" t="str"/>
      <c r="DM400" s="37" t="str"/>
      <c r="DN400" s="37" t="str"/>
      <c r="DO400" s="37" t="str"/>
      <c r="DP400" s="37" t="str"/>
      <c r="DQ400" s="37" t="str"/>
      <c r="DR400" s="37" t="str"/>
      <c r="DS400" s="37" t="str"/>
      <c r="DT400" s="37" t="str"/>
      <c r="DU400" s="37" t="str"/>
      <c r="DV400" s="37" t="str"/>
      <c r="DW400" s="37" t="str"/>
      <c r="DX400" s="37" t="str"/>
      <c r="DY400" s="37" t="str"/>
      <c r="DZ400" s="37" t="str"/>
      <c r="EA400" s="37" t="str"/>
      <c r="EB400" s="37" t="str"/>
      <c r="EC400" s="37" t="str"/>
      <c r="ED400" s="37" t="str"/>
      <c r="EE400" s="37" t="str"/>
      <c r="EF400" s="37" t="str"/>
      <c r="EG400" s="37" t="str"/>
      <c r="EH400" s="37" t="str"/>
      <c r="EI400" s="37" t="str"/>
      <c r="EJ400" s="37" t="str"/>
      <c r="EK400" s="37" t="str"/>
      <c r="EL400" s="37" t="str"/>
      <c r="EM400" s="37" t="str"/>
    </row>
    <row r="401">
      <c r="B401" s="37" t="str"/>
      <c r="C401" s="37" t="str"/>
      <c r="D401" s="37" t="str"/>
      <c r="E401" s="37" t="str"/>
      <c r="F401" s="37" t="str"/>
      <c r="G401" s="37" t="str"/>
      <c r="H401" s="37" t="str"/>
      <c r="I401" s="37" t="str"/>
      <c r="J401" s="37" t="str"/>
      <c r="K401" s="37" t="str"/>
      <c r="L401" s="37" t="str"/>
      <c r="M401" s="37" t="str"/>
      <c r="N401" s="37" t="str"/>
      <c r="O401" s="37" t="str"/>
      <c r="P401" s="37" t="str"/>
      <c r="Q401" s="37" t="str"/>
      <c r="R401" s="37" t="str"/>
      <c r="S401" s="37" t="str"/>
      <c r="T401" s="37" t="str"/>
      <c r="U401" s="37" t="str"/>
      <c r="V401" s="37" t="str"/>
      <c r="W401" s="37" t="str"/>
      <c r="X401" s="37" t="str"/>
      <c r="Y401" s="37" t="str"/>
      <c r="Z401" s="37" t="str"/>
      <c r="AA401" s="37" t="str"/>
      <c r="AB401" s="37" t="str"/>
      <c r="AC401" s="37" t="str"/>
      <c r="AD401" s="37" t="str"/>
      <c r="AE401" s="37" t="str"/>
      <c r="AF401" s="37" t="str"/>
      <c r="AG401" s="37" t="str"/>
      <c r="AH401" s="37" t="str"/>
      <c r="AI401" s="37" t="str"/>
      <c r="AJ401" s="37" t="str"/>
      <c r="AK401" s="37" t="str"/>
      <c r="AL401" s="37" t="str"/>
      <c r="AM401" s="37" t="str"/>
      <c r="AN401" s="37" t="str"/>
      <c r="AO401" s="37" t="str"/>
      <c r="AP401" s="37" t="str"/>
      <c r="AQ401" s="37" t="str"/>
      <c r="AR401" s="37" t="str"/>
      <c r="AS401" s="37" t="str"/>
      <c r="AT401" s="37" t="str"/>
      <c r="AU401" s="37" t="str"/>
      <c r="AV401" s="37" t="str"/>
      <c r="AW401" s="37" t="str"/>
      <c r="AX401" s="37" t="str"/>
      <c r="AY401" s="37" t="str"/>
      <c r="AZ401" s="37" t="str"/>
      <c r="BA401" s="37" t="str"/>
      <c r="BB401" s="37" t="str"/>
      <c r="BC401" s="37" t="str"/>
      <c r="BD401" s="37" t="str"/>
      <c r="BE401" s="37" t="str"/>
      <c r="BF401" s="37" t="str"/>
      <c r="BG401" s="37" t="str"/>
      <c r="BH401" s="37" t="str"/>
      <c r="BI401" s="37" t="str"/>
      <c r="BJ401" s="37" t="str"/>
      <c r="BK401" s="37" t="str"/>
      <c r="BL401" s="37" t="str"/>
      <c r="BM401" s="37" t="str"/>
      <c r="BN401" s="37" t="str"/>
      <c r="BO401" s="37" t="str"/>
      <c r="BP401" s="37" t="str"/>
      <c r="BQ401" s="37" t="str"/>
      <c r="BR401" s="37" t="str"/>
      <c r="BS401" s="37" t="str"/>
      <c r="BT401" s="37" t="str"/>
      <c r="BU401" s="37" t="str"/>
      <c r="BV401" s="37" t="str"/>
      <c r="BW401" s="37" t="str"/>
      <c r="BX401" s="37" t="str"/>
      <c r="BY401" s="37" t="str"/>
      <c r="BZ401" s="37" t="str"/>
      <c r="CA401" s="37" t="str"/>
      <c r="CB401" s="37" t="str"/>
      <c r="CC401" s="37" t="str"/>
      <c r="CD401" s="37" t="str"/>
      <c r="CE401" s="37" t="str"/>
      <c r="CF401" s="37" t="str"/>
      <c r="CG401" s="37" t="str"/>
      <c r="CH401" s="37" t="str"/>
      <c r="CI401" s="37" t="str"/>
      <c r="CJ401" s="37" t="str"/>
      <c r="CK401" s="37" t="str"/>
      <c r="CL401" s="37" t="str"/>
      <c r="CM401" s="37" t="str"/>
      <c r="CN401" s="37" t="str"/>
      <c r="CO401" s="37" t="str"/>
      <c r="CP401" s="37" t="str"/>
      <c r="CQ401" s="37" t="str"/>
      <c r="CR401" s="37" t="str"/>
      <c r="CS401" s="37" t="str"/>
      <c r="CT401" s="37" t="str"/>
      <c r="CU401" s="37" t="str"/>
      <c r="CV401" s="37" t="str"/>
      <c r="CW401" s="37" t="str"/>
      <c r="CX401" s="37" t="str"/>
      <c r="CY401" s="37" t="str"/>
      <c r="CZ401" s="37" t="str"/>
      <c r="DA401" s="37" t="str"/>
      <c r="DB401" s="37" t="str"/>
      <c r="DC401" s="37" t="str"/>
      <c r="DD401" s="37" t="str"/>
      <c r="DE401" s="37" t="str"/>
      <c r="DF401" s="37" t="str"/>
      <c r="DG401" s="37" t="str"/>
      <c r="DH401" s="37" t="str"/>
      <c r="DI401" s="37" t="str"/>
      <c r="DJ401" s="37" t="str"/>
      <c r="DK401" s="37" t="str"/>
      <c r="DL401" s="37" t="str"/>
      <c r="DM401" s="37" t="str"/>
      <c r="DN401" s="37" t="str"/>
      <c r="DO401" s="37" t="str"/>
      <c r="DP401" s="37" t="str"/>
      <c r="DQ401" s="37" t="str"/>
      <c r="DR401" s="37" t="str"/>
      <c r="DS401" s="37" t="str"/>
      <c r="DT401" s="37" t="str"/>
      <c r="DU401" s="37" t="str"/>
      <c r="DV401" s="37" t="str"/>
      <c r="DW401" s="37" t="str"/>
      <c r="DX401" s="37" t="str"/>
      <c r="DY401" s="37" t="str"/>
      <c r="DZ401" s="37" t="str"/>
      <c r="EA401" s="37" t="str"/>
      <c r="EB401" s="37" t="str"/>
      <c r="EC401" s="37" t="str"/>
      <c r="ED401" s="37" t="str"/>
      <c r="EE401" s="37" t="str"/>
      <c r="EF401" s="37" t="str"/>
      <c r="EG401" s="37" t="str"/>
      <c r="EH401" s="37" t="str"/>
      <c r="EI401" s="37" t="str"/>
      <c r="EJ401" s="37" t="str"/>
      <c r="EK401" s="37" t="str"/>
      <c r="EL401" s="37" t="str"/>
      <c r="EM401" s="37" t="str"/>
    </row>
    <row r="402">
      <c r="B402" s="37" t="str"/>
      <c r="C402" s="37" t="str"/>
      <c r="D402" s="37" t="str"/>
      <c r="E402" s="37" t="str"/>
      <c r="F402" s="37" t="str"/>
      <c r="G402" s="37" t="str"/>
      <c r="H402" s="37" t="str"/>
      <c r="I402" s="37" t="str"/>
      <c r="J402" s="37" t="str"/>
      <c r="K402" s="37" t="str"/>
      <c r="L402" s="37" t="str"/>
      <c r="M402" s="37" t="str"/>
      <c r="N402" s="37" t="str"/>
      <c r="O402" s="37" t="str"/>
      <c r="P402" s="37" t="str"/>
      <c r="Q402" s="37" t="str"/>
      <c r="R402" s="37" t="str"/>
      <c r="S402" s="37" t="str"/>
      <c r="T402" s="37" t="str"/>
      <c r="U402" s="37" t="str"/>
      <c r="V402" s="37" t="str"/>
      <c r="W402" s="37" t="str"/>
      <c r="X402" s="37" t="str"/>
      <c r="Y402" s="37" t="str"/>
      <c r="Z402" s="37" t="str"/>
      <c r="AA402" s="37" t="str"/>
      <c r="AB402" s="37" t="str"/>
      <c r="AC402" s="37" t="str"/>
      <c r="AD402" s="37" t="str"/>
      <c r="AE402" s="37" t="str"/>
      <c r="AF402" s="37" t="str"/>
      <c r="AG402" s="37" t="str"/>
      <c r="AH402" s="37" t="str"/>
      <c r="AI402" s="37" t="str"/>
      <c r="AJ402" s="37" t="str"/>
      <c r="AK402" s="37" t="str"/>
      <c r="AL402" s="37" t="str"/>
      <c r="AM402" s="37" t="str"/>
      <c r="AN402" s="37" t="str"/>
      <c r="AO402" s="37" t="str"/>
      <c r="AP402" s="37" t="str"/>
      <c r="AQ402" s="37" t="str"/>
      <c r="AR402" s="37" t="str"/>
      <c r="AS402" s="37" t="str"/>
      <c r="AT402" s="37" t="str"/>
      <c r="AU402" s="37" t="str"/>
      <c r="AV402" s="37" t="str"/>
      <c r="AW402" s="37" t="str"/>
      <c r="AX402" s="37" t="str"/>
      <c r="AY402" s="37" t="str"/>
      <c r="AZ402" s="37" t="str"/>
      <c r="BA402" s="37" t="str"/>
      <c r="BB402" s="37" t="str"/>
      <c r="BC402" s="37" t="str"/>
      <c r="BD402" s="37" t="str"/>
      <c r="BE402" s="37" t="str"/>
      <c r="BF402" s="37" t="str"/>
      <c r="BG402" s="37" t="str"/>
      <c r="BH402" s="37" t="str"/>
      <c r="BI402" s="37" t="str"/>
      <c r="BJ402" s="37" t="str"/>
      <c r="BK402" s="37" t="str"/>
      <c r="BL402" s="37" t="str"/>
      <c r="BM402" s="37" t="str"/>
      <c r="BN402" s="37" t="str"/>
      <c r="BO402" s="37" t="str"/>
      <c r="BP402" s="37" t="str"/>
      <c r="BQ402" s="37" t="str"/>
      <c r="BR402" s="37" t="str"/>
      <c r="BS402" s="37" t="str"/>
      <c r="BT402" s="37" t="str"/>
      <c r="BU402" s="37" t="str"/>
      <c r="BV402" s="37" t="str"/>
      <c r="BW402" s="37" t="str"/>
      <c r="BX402" s="37" t="str"/>
      <c r="BY402" s="37" t="str"/>
      <c r="BZ402" s="37" t="str"/>
      <c r="CA402" s="37" t="str"/>
      <c r="CB402" s="37" t="str"/>
      <c r="CC402" s="37" t="str"/>
      <c r="CD402" s="37" t="str"/>
      <c r="CE402" s="37" t="str"/>
      <c r="CF402" s="37" t="str"/>
      <c r="CG402" s="37" t="str"/>
      <c r="CH402" s="37" t="str"/>
      <c r="CI402" s="37" t="str"/>
      <c r="CJ402" s="37" t="str"/>
      <c r="CK402" s="37" t="str"/>
      <c r="CL402" s="37" t="str"/>
      <c r="CM402" s="37" t="str"/>
      <c r="CN402" s="37" t="str"/>
      <c r="CO402" s="37" t="str"/>
      <c r="CP402" s="37" t="str"/>
      <c r="CQ402" s="37" t="str"/>
      <c r="CR402" s="37" t="str"/>
      <c r="CS402" s="37" t="str"/>
      <c r="CT402" s="37" t="str"/>
      <c r="CU402" s="37" t="str"/>
      <c r="CV402" s="37" t="str"/>
      <c r="CW402" s="37" t="str"/>
      <c r="CX402" s="37" t="str"/>
      <c r="CY402" s="37" t="str"/>
      <c r="CZ402" s="37" t="str"/>
      <c r="DA402" s="37" t="str"/>
      <c r="DB402" s="37" t="str"/>
      <c r="DC402" s="37" t="str"/>
      <c r="DD402" s="37" t="str"/>
      <c r="DE402" s="37" t="str"/>
      <c r="DF402" s="37" t="str"/>
      <c r="DG402" s="37" t="str"/>
      <c r="DH402" s="37" t="str"/>
      <c r="DI402" s="37" t="str"/>
      <c r="DJ402" s="37" t="str"/>
      <c r="DK402" s="37" t="str"/>
      <c r="DL402" s="37" t="str"/>
      <c r="DM402" s="37" t="str"/>
      <c r="DN402" s="37" t="str"/>
      <c r="DO402" s="37" t="str"/>
      <c r="DP402" s="37" t="str"/>
      <c r="DQ402" s="37" t="str"/>
      <c r="DR402" s="37" t="str"/>
      <c r="DS402" s="37" t="str"/>
      <c r="DT402" s="37" t="str"/>
      <c r="DU402" s="37" t="str"/>
      <c r="DV402" s="37" t="str"/>
      <c r="DW402" s="37" t="str"/>
      <c r="DX402" s="37" t="str"/>
      <c r="DY402" s="37" t="str"/>
      <c r="DZ402" s="37" t="str"/>
      <c r="EA402" s="37" t="str"/>
      <c r="EB402" s="37" t="str"/>
      <c r="EC402" s="37" t="str"/>
      <c r="ED402" s="37" t="str"/>
      <c r="EE402" s="37" t="str"/>
      <c r="EF402" s="37" t="str"/>
      <c r="EG402" s="37" t="str"/>
      <c r="EH402" s="37" t="str"/>
      <c r="EI402" s="37" t="str"/>
      <c r="EJ402" s="37" t="str"/>
      <c r="EK402" s="37" t="str"/>
      <c r="EL402" s="37" t="str"/>
      <c r="EM402" s="37" t="str"/>
    </row>
    <row r="403">
      <c r="B403" s="37" t="str"/>
      <c r="C403" s="37" t="str"/>
      <c r="D403" s="37" t="str"/>
      <c r="E403" s="37" t="str"/>
      <c r="F403" s="37" t="str"/>
      <c r="G403" s="37" t="str"/>
      <c r="H403" s="37" t="str"/>
      <c r="I403" s="37" t="str"/>
      <c r="J403" s="37" t="str"/>
      <c r="K403" s="37" t="str"/>
      <c r="L403" s="37" t="str"/>
      <c r="M403" s="37" t="str"/>
      <c r="N403" s="37" t="str"/>
      <c r="O403" s="37" t="str"/>
      <c r="P403" s="37" t="str"/>
      <c r="Q403" s="37" t="str"/>
      <c r="R403" s="37" t="str"/>
      <c r="S403" s="37" t="str"/>
      <c r="T403" s="37" t="str"/>
      <c r="U403" s="37" t="str"/>
      <c r="V403" s="37" t="str"/>
      <c r="W403" s="37" t="str"/>
      <c r="X403" s="37" t="str"/>
      <c r="Y403" s="37" t="str"/>
      <c r="Z403" s="37" t="str"/>
      <c r="AA403" s="37" t="str"/>
      <c r="AB403" s="37" t="str"/>
      <c r="AC403" s="37" t="str"/>
      <c r="AD403" s="37" t="str"/>
      <c r="AE403" s="37" t="str"/>
      <c r="AF403" s="37" t="str"/>
      <c r="AG403" s="37" t="str"/>
      <c r="AH403" s="37" t="str"/>
      <c r="AI403" s="37" t="str"/>
      <c r="AJ403" s="37" t="str"/>
      <c r="AK403" s="37" t="str"/>
      <c r="AL403" s="37" t="str"/>
      <c r="AM403" s="37" t="str"/>
      <c r="AN403" s="37" t="str"/>
      <c r="AO403" s="37" t="str"/>
      <c r="AP403" s="37" t="str"/>
      <c r="AQ403" s="37" t="str"/>
      <c r="AR403" s="37" t="str"/>
      <c r="AS403" s="37" t="str"/>
      <c r="AT403" s="37" t="str"/>
      <c r="AU403" s="37" t="str"/>
      <c r="AV403" s="37" t="str"/>
      <c r="AW403" s="37" t="str"/>
      <c r="AX403" s="37" t="str"/>
      <c r="AY403" s="37" t="str"/>
      <c r="AZ403" s="37" t="str"/>
      <c r="BA403" s="37" t="str"/>
      <c r="BB403" s="37" t="str"/>
      <c r="BC403" s="37" t="str"/>
      <c r="BD403" s="37" t="str"/>
      <c r="BE403" s="37" t="str"/>
      <c r="BF403" s="37" t="str"/>
      <c r="BG403" s="37" t="str"/>
      <c r="BH403" s="37" t="str"/>
      <c r="BI403" s="37" t="str"/>
      <c r="BJ403" s="37" t="str"/>
      <c r="BK403" s="37" t="str"/>
      <c r="BL403" s="37" t="str"/>
      <c r="BM403" s="37" t="str"/>
      <c r="BN403" s="37" t="str"/>
      <c r="BO403" s="37" t="str"/>
      <c r="BP403" s="37" t="str"/>
      <c r="BQ403" s="37" t="str"/>
      <c r="BR403" s="37" t="str"/>
      <c r="BS403" s="37" t="str"/>
      <c r="BT403" s="37" t="str"/>
      <c r="BU403" s="37" t="str"/>
      <c r="BV403" s="37" t="str"/>
      <c r="BW403" s="37" t="str"/>
      <c r="BX403" s="37" t="str"/>
      <c r="BY403" s="37" t="str"/>
      <c r="BZ403" s="37" t="str"/>
      <c r="CA403" s="37" t="str"/>
      <c r="CB403" s="37" t="str"/>
      <c r="CC403" s="37" t="str"/>
      <c r="CD403" s="37" t="str"/>
      <c r="CE403" s="37" t="str"/>
      <c r="CF403" s="37" t="str"/>
      <c r="CG403" s="37" t="str"/>
      <c r="CH403" s="37" t="str"/>
      <c r="CI403" s="37" t="str"/>
      <c r="CJ403" s="37" t="str"/>
      <c r="CK403" s="37" t="str"/>
      <c r="CL403" s="37" t="str"/>
      <c r="CM403" s="37" t="str"/>
      <c r="CN403" s="37" t="str"/>
      <c r="CO403" s="37" t="str"/>
      <c r="CP403" s="37" t="str"/>
      <c r="CQ403" s="37" t="str"/>
      <c r="CR403" s="37" t="str"/>
      <c r="CS403" s="37" t="str"/>
      <c r="CT403" s="37" t="str"/>
      <c r="CU403" s="37" t="str"/>
      <c r="CV403" s="37" t="str"/>
      <c r="CW403" s="37" t="str"/>
      <c r="CX403" s="37" t="str"/>
      <c r="CY403" s="37" t="str"/>
      <c r="CZ403" s="37" t="str"/>
      <c r="DA403" s="37" t="str"/>
      <c r="DB403" s="37" t="str"/>
      <c r="DC403" s="37" t="str"/>
      <c r="DD403" s="37" t="str"/>
      <c r="DE403" s="37" t="str"/>
      <c r="DF403" s="37" t="str"/>
      <c r="DG403" s="37" t="str"/>
      <c r="DH403" s="37" t="str"/>
      <c r="DI403" s="37" t="str"/>
      <c r="DJ403" s="37" t="str"/>
      <c r="DK403" s="37" t="str"/>
      <c r="DL403" s="37" t="str"/>
      <c r="DM403" s="37" t="str"/>
      <c r="DN403" s="37" t="str"/>
      <c r="DO403" s="37" t="str"/>
      <c r="DP403" s="37" t="str"/>
      <c r="DQ403" s="37" t="str"/>
      <c r="DR403" s="37" t="str"/>
      <c r="DS403" s="37" t="str"/>
      <c r="DT403" s="37" t="str"/>
      <c r="DU403" s="37" t="str"/>
      <c r="DV403" s="37" t="str"/>
      <c r="DW403" s="37" t="str"/>
      <c r="DX403" s="37" t="str"/>
      <c r="DY403" s="37" t="str"/>
      <c r="DZ403" s="37" t="str"/>
      <c r="EA403" s="37" t="str"/>
      <c r="EB403" s="37" t="str"/>
      <c r="EC403" s="37" t="str"/>
      <c r="ED403" s="37" t="str"/>
      <c r="EE403" s="37" t="str"/>
      <c r="EF403" s="37" t="str"/>
      <c r="EG403" s="37" t="str"/>
      <c r="EH403" s="37" t="str"/>
      <c r="EI403" s="37" t="str"/>
      <c r="EJ403" s="37" t="str"/>
      <c r="EK403" s="37" t="str"/>
      <c r="EL403" s="37" t="str"/>
      <c r="EM403" s="37" t="str"/>
    </row>
    <row r="404">
      <c r="B404" s="37" t="str"/>
      <c r="C404" s="37" t="str"/>
      <c r="D404" s="37" t="str"/>
      <c r="E404" s="37" t="str"/>
      <c r="F404" s="37" t="str"/>
      <c r="G404" s="37" t="str"/>
      <c r="H404" s="37" t="str"/>
      <c r="I404" s="37" t="str"/>
      <c r="J404" s="37" t="str"/>
      <c r="K404" s="37" t="str"/>
      <c r="L404" s="37" t="str"/>
      <c r="M404" s="37" t="str"/>
      <c r="N404" s="37" t="str"/>
      <c r="O404" s="37" t="str"/>
      <c r="P404" s="37" t="str"/>
      <c r="Q404" s="37" t="str"/>
      <c r="R404" s="37" t="str"/>
      <c r="S404" s="37" t="str"/>
      <c r="T404" s="37" t="str"/>
      <c r="U404" s="37" t="str"/>
      <c r="V404" s="37" t="str"/>
      <c r="W404" s="37" t="str"/>
      <c r="X404" s="37" t="str"/>
      <c r="Y404" s="37" t="str"/>
      <c r="Z404" s="37" t="str"/>
      <c r="AA404" s="37" t="str"/>
      <c r="AB404" s="37" t="str"/>
      <c r="AC404" s="37" t="str"/>
      <c r="AD404" s="37" t="str"/>
      <c r="AE404" s="37" t="str"/>
      <c r="AF404" s="37" t="str"/>
      <c r="AG404" s="37" t="str"/>
      <c r="AH404" s="37" t="str"/>
      <c r="AI404" s="37" t="str"/>
      <c r="AJ404" s="37" t="str"/>
      <c r="AK404" s="37" t="str"/>
      <c r="AL404" s="37" t="str"/>
      <c r="AM404" s="37" t="str"/>
      <c r="AN404" s="37" t="str"/>
      <c r="AO404" s="37" t="str"/>
      <c r="AP404" s="37" t="str"/>
      <c r="AQ404" s="37" t="str"/>
      <c r="AR404" s="37" t="str"/>
      <c r="AS404" s="37" t="str"/>
      <c r="AT404" s="37" t="str"/>
      <c r="AU404" s="37" t="str"/>
      <c r="AV404" s="37" t="str"/>
      <c r="AW404" s="37" t="str"/>
      <c r="AX404" s="37" t="str"/>
      <c r="AY404" s="37" t="str"/>
      <c r="AZ404" s="37" t="str"/>
      <c r="BA404" s="37" t="str"/>
      <c r="BB404" s="37" t="str"/>
      <c r="BC404" s="37" t="str"/>
      <c r="BD404" s="37" t="str"/>
      <c r="BE404" s="37" t="str"/>
      <c r="BF404" s="37" t="str"/>
      <c r="BG404" s="37" t="str"/>
      <c r="BH404" s="37" t="str"/>
      <c r="BI404" s="37" t="str"/>
      <c r="BJ404" s="37" t="str"/>
      <c r="BK404" s="37" t="str"/>
      <c r="BL404" s="37" t="str"/>
      <c r="BM404" s="37" t="str"/>
      <c r="BN404" s="37" t="str"/>
      <c r="BO404" s="37" t="str"/>
      <c r="BP404" s="37" t="str"/>
      <c r="BQ404" s="37" t="str"/>
      <c r="BR404" s="37" t="str"/>
      <c r="BS404" s="37" t="str"/>
      <c r="BT404" s="37" t="str"/>
      <c r="BU404" s="37" t="str"/>
      <c r="BV404" s="37" t="str"/>
      <c r="BW404" s="37" t="str"/>
      <c r="BX404" s="37" t="str"/>
      <c r="BY404" s="37" t="str"/>
      <c r="BZ404" s="37" t="str"/>
      <c r="CA404" s="37" t="str"/>
      <c r="CB404" s="37" t="str"/>
      <c r="CC404" s="37" t="str"/>
      <c r="CD404" s="37" t="str"/>
      <c r="CE404" s="37" t="str"/>
      <c r="CF404" s="37" t="str"/>
      <c r="CG404" s="37" t="str"/>
      <c r="CH404" s="37" t="str"/>
      <c r="CI404" s="37" t="str"/>
      <c r="CJ404" s="37" t="str"/>
      <c r="CK404" s="37" t="str"/>
      <c r="CL404" s="37" t="str"/>
      <c r="CM404" s="37" t="str"/>
      <c r="CN404" s="37" t="str"/>
      <c r="CO404" s="37" t="str"/>
      <c r="CP404" s="37" t="str"/>
      <c r="CQ404" s="37" t="str"/>
      <c r="CR404" s="37" t="str"/>
      <c r="CS404" s="37" t="str"/>
      <c r="CT404" s="37" t="str"/>
      <c r="CU404" s="37" t="str"/>
      <c r="CV404" s="37" t="str"/>
      <c r="CW404" s="37" t="str"/>
      <c r="CX404" s="37" t="str"/>
      <c r="CY404" s="37" t="str"/>
      <c r="CZ404" s="37" t="str"/>
      <c r="DA404" s="37" t="str"/>
      <c r="DB404" s="37" t="str"/>
      <c r="DC404" s="37" t="str"/>
      <c r="DD404" s="37" t="str"/>
      <c r="DE404" s="37" t="str"/>
      <c r="DF404" s="37" t="str"/>
      <c r="DG404" s="37" t="str"/>
      <c r="DH404" s="37" t="str"/>
      <c r="DI404" s="37" t="str"/>
      <c r="DJ404" s="37" t="str"/>
      <c r="DK404" s="37" t="str"/>
      <c r="DL404" s="37" t="str"/>
      <c r="DM404" s="37" t="str"/>
      <c r="DN404" s="37" t="str"/>
      <c r="DO404" s="37" t="str"/>
      <c r="DP404" s="37" t="str"/>
      <c r="DQ404" s="37" t="str"/>
      <c r="DR404" s="37" t="str"/>
      <c r="DS404" s="37" t="str"/>
      <c r="DT404" s="37" t="str"/>
      <c r="DU404" s="37" t="str"/>
      <c r="DV404" s="37" t="str"/>
      <c r="DW404" s="37" t="str"/>
      <c r="DX404" s="37" t="str"/>
      <c r="DY404" s="37" t="str"/>
      <c r="DZ404" s="37" t="str"/>
      <c r="EA404" s="37" t="str"/>
      <c r="EB404" s="37" t="str"/>
      <c r="EC404" s="37" t="str"/>
      <c r="ED404" s="37" t="str"/>
      <c r="EE404" s="37" t="str"/>
      <c r="EF404" s="37" t="str"/>
      <c r="EG404" s="37" t="str"/>
      <c r="EH404" s="37" t="str"/>
      <c r="EI404" s="37" t="str"/>
      <c r="EJ404" s="37" t="str"/>
      <c r="EK404" s="37" t="str"/>
      <c r="EL404" s="37" t="str"/>
      <c r="EM404" s="37" t="str"/>
    </row>
    <row r="405">
      <c r="B405" s="37" t="str"/>
      <c r="C405" s="37" t="str"/>
      <c r="D405" s="37" t="str"/>
      <c r="E405" s="37" t="str"/>
      <c r="F405" s="37" t="str"/>
      <c r="G405" s="37" t="str"/>
      <c r="H405" s="37" t="str"/>
      <c r="I405" s="37" t="str"/>
      <c r="J405" s="37" t="str"/>
      <c r="K405" s="37" t="str"/>
      <c r="L405" s="37" t="str"/>
      <c r="M405" s="37" t="str"/>
      <c r="N405" s="37" t="str"/>
      <c r="O405" s="37" t="str"/>
      <c r="P405" s="37" t="str"/>
      <c r="Q405" s="37" t="str"/>
      <c r="R405" s="37" t="str"/>
      <c r="S405" s="37" t="str"/>
      <c r="T405" s="37" t="str"/>
      <c r="U405" s="37" t="str"/>
      <c r="V405" s="37" t="str"/>
      <c r="W405" s="37" t="str"/>
      <c r="X405" s="37" t="str"/>
      <c r="Y405" s="37" t="str"/>
      <c r="Z405" s="37" t="str"/>
      <c r="AA405" s="37" t="str"/>
      <c r="AB405" s="37" t="str"/>
      <c r="AC405" s="37" t="str"/>
      <c r="AD405" s="37" t="str"/>
      <c r="AE405" s="37" t="str"/>
      <c r="AF405" s="37" t="str"/>
      <c r="AG405" s="37" t="str"/>
      <c r="AH405" s="37" t="str"/>
      <c r="AI405" s="37" t="str"/>
      <c r="AJ405" s="37" t="str"/>
      <c r="AK405" s="37" t="str"/>
      <c r="AL405" s="37" t="str"/>
      <c r="AM405" s="37" t="str"/>
      <c r="AN405" s="37" t="str"/>
      <c r="AO405" s="37" t="str"/>
      <c r="AP405" s="37" t="str"/>
      <c r="AQ405" s="37" t="str"/>
      <c r="AR405" s="37" t="str"/>
      <c r="AS405" s="37" t="str"/>
      <c r="AT405" s="37" t="str"/>
      <c r="AU405" s="37" t="str"/>
      <c r="AV405" s="37" t="str"/>
      <c r="AW405" s="37" t="str"/>
      <c r="AX405" s="37" t="str"/>
      <c r="AY405" s="37" t="str"/>
      <c r="AZ405" s="37" t="str"/>
      <c r="BA405" s="37" t="str"/>
      <c r="BB405" s="37" t="str"/>
      <c r="BC405" s="37" t="str"/>
      <c r="BD405" s="37" t="str"/>
      <c r="BE405" s="37" t="str"/>
      <c r="BF405" s="37" t="str"/>
      <c r="BG405" s="37" t="str"/>
      <c r="BH405" s="37" t="str"/>
      <c r="BI405" s="37" t="str"/>
      <c r="BJ405" s="37" t="str"/>
      <c r="BK405" s="37" t="str"/>
      <c r="BL405" s="37" t="str"/>
      <c r="BM405" s="37" t="str"/>
      <c r="BN405" s="37" t="str"/>
      <c r="BO405" s="37" t="str"/>
      <c r="BP405" s="37" t="str"/>
      <c r="BQ405" s="37" t="str"/>
      <c r="BR405" s="37" t="str"/>
      <c r="BS405" s="37" t="str"/>
      <c r="BT405" s="37" t="str"/>
      <c r="BU405" s="37" t="str"/>
      <c r="BV405" s="37" t="str"/>
      <c r="BW405" s="37" t="str"/>
      <c r="BX405" s="37" t="str"/>
      <c r="BY405" s="37" t="str"/>
      <c r="BZ405" s="37" t="str"/>
      <c r="CA405" s="37" t="str"/>
      <c r="CB405" s="37" t="str"/>
      <c r="CC405" s="37" t="str"/>
      <c r="CD405" s="37" t="str"/>
      <c r="CE405" s="37" t="str"/>
      <c r="CF405" s="37" t="str"/>
      <c r="CG405" s="37" t="str"/>
      <c r="CH405" s="37" t="str"/>
      <c r="CI405" s="37" t="str"/>
      <c r="CJ405" s="37" t="str"/>
      <c r="CK405" s="37" t="str"/>
      <c r="CL405" s="37" t="str"/>
      <c r="CM405" s="37" t="str"/>
      <c r="CN405" s="37" t="str"/>
      <c r="CO405" s="37" t="str"/>
      <c r="CP405" s="37" t="str"/>
      <c r="CQ405" s="37" t="str"/>
      <c r="CR405" s="37" t="str"/>
      <c r="CS405" s="37" t="str"/>
      <c r="CT405" s="37" t="str"/>
      <c r="CU405" s="37" t="str"/>
      <c r="CV405" s="37" t="str"/>
      <c r="CW405" s="37" t="str"/>
      <c r="CX405" s="37" t="str"/>
      <c r="CY405" s="37" t="str"/>
      <c r="CZ405" s="37" t="str"/>
      <c r="DA405" s="37" t="str"/>
      <c r="DB405" s="37" t="str"/>
      <c r="DC405" s="37" t="str"/>
      <c r="DD405" s="37" t="str"/>
      <c r="DE405" s="37" t="str"/>
      <c r="DF405" s="37" t="str"/>
      <c r="DG405" s="37" t="str"/>
      <c r="DH405" s="37" t="str"/>
      <c r="DI405" s="37" t="str"/>
      <c r="DJ405" s="37" t="str"/>
      <c r="DK405" s="37" t="str"/>
      <c r="DL405" s="37" t="str"/>
      <c r="DM405" s="37" t="str"/>
      <c r="DN405" s="37" t="str"/>
      <c r="DO405" s="37" t="str"/>
      <c r="DP405" s="37" t="str"/>
      <c r="DQ405" s="37" t="str"/>
      <c r="DR405" s="37" t="str"/>
      <c r="DS405" s="37" t="str"/>
      <c r="DT405" s="37" t="str"/>
      <c r="DU405" s="37" t="str"/>
      <c r="DV405" s="37" t="str"/>
      <c r="DW405" s="37" t="str"/>
      <c r="DX405" s="37" t="str"/>
      <c r="DY405" s="37" t="str"/>
      <c r="DZ405" s="37" t="str"/>
      <c r="EA405" s="37" t="str"/>
      <c r="EB405" s="37" t="str"/>
      <c r="EC405" s="37" t="str"/>
      <c r="ED405" s="37" t="str"/>
      <c r="EE405" s="37" t="str"/>
      <c r="EF405" s="37" t="str"/>
      <c r="EG405" s="37" t="str"/>
      <c r="EH405" s="37" t="str"/>
      <c r="EI405" s="37" t="str"/>
      <c r="EJ405" s="37" t="str"/>
      <c r="EK405" s="37" t="str"/>
      <c r="EL405" s="37" t="str"/>
      <c r="EM405" s="37" t="str"/>
    </row>
    <row r="406">
      <c r="B406" s="37" t="str"/>
      <c r="C406" s="37" t="str"/>
      <c r="D406" s="37" t="str"/>
      <c r="E406" s="37" t="str"/>
      <c r="F406" s="37" t="str"/>
      <c r="G406" s="37" t="str"/>
      <c r="H406" s="37" t="str"/>
      <c r="I406" s="37" t="str"/>
      <c r="J406" s="37" t="str"/>
      <c r="K406" s="37" t="str"/>
      <c r="L406" s="37" t="str"/>
      <c r="M406" s="37" t="str"/>
      <c r="N406" s="37" t="str"/>
      <c r="O406" s="37" t="str"/>
      <c r="P406" s="37" t="str"/>
      <c r="Q406" s="37" t="str"/>
      <c r="R406" s="37" t="str"/>
      <c r="S406" s="37" t="str"/>
      <c r="T406" s="37" t="str"/>
      <c r="U406" s="37" t="str"/>
      <c r="V406" s="37" t="str"/>
      <c r="W406" s="37" t="str"/>
      <c r="X406" s="37" t="str"/>
      <c r="Y406" s="37" t="str"/>
      <c r="Z406" s="37" t="str"/>
      <c r="AA406" s="37" t="str"/>
      <c r="AB406" s="37" t="str"/>
      <c r="AC406" s="37" t="str"/>
      <c r="AD406" s="37" t="str"/>
      <c r="AE406" s="37" t="str"/>
      <c r="AF406" s="37" t="str"/>
      <c r="AG406" s="37" t="str"/>
      <c r="AH406" s="37" t="str"/>
      <c r="AI406" s="37" t="str"/>
      <c r="AJ406" s="37" t="str"/>
      <c r="AK406" s="37" t="str"/>
      <c r="AL406" s="37" t="str"/>
      <c r="AM406" s="37" t="str"/>
      <c r="AN406" s="37" t="str"/>
      <c r="AO406" s="37" t="str"/>
      <c r="AP406" s="37" t="str"/>
      <c r="AQ406" s="37" t="str"/>
      <c r="AR406" s="37" t="str"/>
      <c r="AS406" s="37" t="str"/>
      <c r="AT406" s="37" t="str"/>
      <c r="AU406" s="37" t="str"/>
      <c r="AV406" s="37" t="str"/>
      <c r="AW406" s="37" t="str"/>
      <c r="AX406" s="37" t="str"/>
      <c r="AY406" s="37" t="str"/>
      <c r="AZ406" s="37" t="str"/>
      <c r="BA406" s="37" t="str"/>
      <c r="BB406" s="37" t="str"/>
      <c r="BC406" s="37" t="str"/>
      <c r="BD406" s="37" t="str"/>
      <c r="BE406" s="37" t="str"/>
      <c r="BF406" s="37" t="str"/>
      <c r="BG406" s="37" t="str"/>
      <c r="BH406" s="37" t="str"/>
      <c r="BI406" s="37" t="str"/>
      <c r="BJ406" s="37" t="str"/>
      <c r="BK406" s="37" t="str"/>
      <c r="BL406" s="37" t="str"/>
      <c r="BM406" s="37" t="str"/>
      <c r="BN406" s="37" t="str"/>
      <c r="BO406" s="37" t="str"/>
      <c r="BP406" s="37" t="str"/>
      <c r="BQ406" s="37" t="str"/>
      <c r="BR406" s="37" t="str"/>
      <c r="BS406" s="37" t="str"/>
      <c r="BT406" s="37" t="str"/>
      <c r="BU406" s="37" t="str"/>
      <c r="BV406" s="37" t="str"/>
      <c r="BW406" s="37" t="str"/>
      <c r="BX406" s="37" t="str"/>
      <c r="BY406" s="37" t="str"/>
      <c r="BZ406" s="37" t="str"/>
      <c r="CA406" s="37" t="str"/>
      <c r="CB406" s="37" t="str"/>
      <c r="CC406" s="37" t="str"/>
      <c r="CD406" s="37" t="str"/>
      <c r="CE406" s="37" t="str"/>
      <c r="CF406" s="37" t="str"/>
      <c r="CG406" s="37" t="str"/>
      <c r="CH406" s="37" t="str"/>
      <c r="CI406" s="37" t="str"/>
      <c r="CJ406" s="37" t="str"/>
      <c r="CK406" s="37" t="str"/>
      <c r="CL406" s="37" t="str"/>
      <c r="CM406" s="37" t="str"/>
      <c r="CN406" s="37" t="str"/>
      <c r="CO406" s="37" t="str"/>
      <c r="CP406" s="37" t="str"/>
      <c r="CQ406" s="37" t="str"/>
      <c r="CR406" s="37" t="str"/>
      <c r="CS406" s="37" t="str"/>
      <c r="CT406" s="37" t="str"/>
      <c r="CU406" s="37" t="str"/>
      <c r="CV406" s="37" t="str"/>
      <c r="CW406" s="37" t="str"/>
      <c r="CX406" s="37" t="str"/>
      <c r="CY406" s="37" t="str"/>
      <c r="CZ406" s="37" t="str"/>
      <c r="DA406" s="37" t="str"/>
      <c r="DB406" s="37" t="str"/>
      <c r="DC406" s="37" t="str"/>
      <c r="DD406" s="37" t="str"/>
      <c r="DE406" s="37" t="str"/>
      <c r="DF406" s="37" t="str"/>
      <c r="DG406" s="37" t="str"/>
      <c r="DH406" s="37" t="str"/>
      <c r="DI406" s="37" t="str"/>
      <c r="DJ406" s="37" t="str"/>
      <c r="DK406" s="37" t="str"/>
      <c r="DL406" s="37" t="str"/>
      <c r="DM406" s="37" t="str"/>
      <c r="DN406" s="37" t="str"/>
      <c r="DO406" s="37" t="str"/>
      <c r="DP406" s="37" t="str"/>
      <c r="DQ406" s="37" t="str"/>
      <c r="DR406" s="37" t="str"/>
      <c r="DS406" s="37" t="str"/>
      <c r="DT406" s="37" t="str"/>
      <c r="DU406" s="37" t="str"/>
      <c r="DV406" s="37" t="str"/>
      <c r="DW406" s="37" t="str"/>
      <c r="DX406" s="37" t="str"/>
      <c r="DY406" s="37" t="str"/>
      <c r="DZ406" s="37" t="str"/>
      <c r="EA406" s="37" t="str"/>
      <c r="EB406" s="37" t="str"/>
      <c r="EC406" s="37" t="str"/>
      <c r="ED406" s="37" t="str"/>
      <c r="EE406" s="37" t="str"/>
      <c r="EF406" s="37" t="str"/>
      <c r="EG406" s="37" t="str"/>
      <c r="EH406" s="37" t="str"/>
      <c r="EI406" s="37" t="str"/>
      <c r="EJ406" s="37" t="str"/>
      <c r="EK406" s="37" t="str"/>
      <c r="EL406" s="37" t="str"/>
      <c r="EM406" s="37" t="str"/>
    </row>
    <row r="407">
      <c r="B407" s="37" t="str"/>
      <c r="C407" s="37" t="str"/>
      <c r="D407" s="37" t="str"/>
      <c r="E407" s="37" t="str"/>
      <c r="F407" s="37" t="str"/>
      <c r="G407" s="37" t="str"/>
      <c r="H407" s="37" t="str"/>
      <c r="I407" s="37" t="str"/>
      <c r="J407" s="37" t="str"/>
      <c r="K407" s="37" t="str"/>
      <c r="L407" s="37" t="str"/>
      <c r="M407" s="37" t="str"/>
      <c r="N407" s="37" t="str"/>
      <c r="O407" s="37" t="str"/>
      <c r="P407" s="37" t="str"/>
      <c r="Q407" s="37" t="str"/>
      <c r="R407" s="37" t="str"/>
      <c r="S407" s="37" t="str"/>
      <c r="T407" s="37" t="str"/>
      <c r="U407" s="37" t="str"/>
      <c r="V407" s="37" t="str"/>
      <c r="W407" s="37" t="str"/>
      <c r="X407" s="37" t="str"/>
      <c r="Y407" s="37" t="str"/>
      <c r="Z407" s="37" t="str"/>
      <c r="AA407" s="37" t="str"/>
      <c r="AB407" s="37" t="str"/>
      <c r="AC407" s="37" t="str"/>
      <c r="AD407" s="37" t="str"/>
      <c r="AE407" s="37" t="str"/>
      <c r="AF407" s="37" t="str"/>
      <c r="AG407" s="37" t="str"/>
      <c r="AH407" s="37" t="str"/>
      <c r="AI407" s="37" t="str"/>
      <c r="AJ407" s="37" t="str"/>
      <c r="AK407" s="37" t="str"/>
      <c r="AL407" s="37" t="str"/>
      <c r="AM407" s="37" t="str"/>
      <c r="AN407" s="37" t="str"/>
      <c r="AO407" s="37" t="str"/>
      <c r="AP407" s="37" t="str"/>
      <c r="AQ407" s="37" t="str"/>
      <c r="AR407" s="37" t="str"/>
      <c r="AS407" s="37" t="str"/>
      <c r="AT407" s="37" t="str"/>
      <c r="AU407" s="37" t="str"/>
      <c r="AV407" s="37" t="str"/>
      <c r="AW407" s="37" t="str"/>
      <c r="AX407" s="37" t="str"/>
      <c r="AY407" s="37" t="str"/>
      <c r="AZ407" s="37" t="str"/>
      <c r="BA407" s="37" t="str"/>
      <c r="BB407" s="37" t="str"/>
      <c r="BC407" s="37" t="str"/>
      <c r="BD407" s="37" t="str"/>
      <c r="BE407" s="37" t="str"/>
      <c r="BF407" s="37" t="str"/>
      <c r="BG407" s="37" t="str"/>
      <c r="BH407" s="37" t="str"/>
      <c r="BI407" s="37" t="str"/>
      <c r="BJ407" s="37" t="str"/>
      <c r="BK407" s="37" t="str"/>
      <c r="BL407" s="37" t="str"/>
      <c r="BM407" s="37" t="str"/>
      <c r="BN407" s="37" t="str"/>
      <c r="BO407" s="37" t="str"/>
      <c r="BP407" s="37" t="str"/>
      <c r="BQ407" s="37" t="str"/>
      <c r="BR407" s="37" t="str"/>
      <c r="BS407" s="37" t="str"/>
      <c r="BT407" s="37" t="str"/>
      <c r="BU407" s="37" t="str"/>
      <c r="BV407" s="37" t="str"/>
      <c r="BW407" s="37" t="str"/>
      <c r="BX407" s="37" t="str"/>
      <c r="BY407" s="37" t="str"/>
      <c r="BZ407" s="37" t="str"/>
      <c r="CA407" s="37" t="str"/>
      <c r="CB407" s="37" t="str"/>
      <c r="CC407" s="37" t="str"/>
      <c r="CD407" s="37" t="str"/>
      <c r="CE407" s="37" t="str"/>
      <c r="CF407" s="37" t="str"/>
      <c r="CG407" s="37" t="str"/>
      <c r="CH407" s="37" t="str"/>
      <c r="CI407" s="37" t="str"/>
      <c r="CJ407" s="37" t="str"/>
      <c r="CK407" s="37" t="str"/>
      <c r="CL407" s="37" t="str"/>
      <c r="CM407" s="37" t="str"/>
      <c r="CN407" s="37" t="str"/>
      <c r="CO407" s="37" t="str"/>
      <c r="CP407" s="37" t="str"/>
      <c r="CQ407" s="37" t="str"/>
      <c r="CR407" s="37" t="str"/>
      <c r="CS407" s="37" t="str"/>
      <c r="CT407" s="37" t="str"/>
      <c r="CU407" s="37" t="str"/>
      <c r="CV407" s="37" t="str"/>
      <c r="CW407" s="37" t="str"/>
      <c r="CX407" s="37" t="str"/>
      <c r="CY407" s="37" t="str"/>
      <c r="CZ407" s="37" t="str"/>
      <c r="DA407" s="37" t="str"/>
      <c r="DB407" s="37" t="str"/>
      <c r="DC407" s="37" t="str"/>
      <c r="DD407" s="37" t="str"/>
      <c r="DE407" s="37" t="str"/>
      <c r="DF407" s="37" t="str"/>
      <c r="DG407" s="37" t="str"/>
      <c r="DH407" s="37" t="str"/>
      <c r="DI407" s="37" t="str"/>
      <c r="DJ407" s="37" t="str"/>
      <c r="DK407" s="37" t="str"/>
      <c r="DL407" s="37" t="str"/>
      <c r="DM407" s="37" t="str"/>
      <c r="DN407" s="37" t="str"/>
      <c r="DO407" s="37" t="str"/>
      <c r="DP407" s="37" t="str"/>
      <c r="DQ407" s="37" t="str"/>
      <c r="DR407" s="37" t="str"/>
      <c r="DS407" s="37" t="str"/>
      <c r="DT407" s="37" t="str"/>
      <c r="DU407" s="37" t="str"/>
      <c r="DV407" s="37" t="str"/>
      <c r="DW407" s="37" t="str"/>
      <c r="DX407" s="37" t="str"/>
      <c r="DY407" s="37" t="str"/>
      <c r="DZ407" s="37" t="str"/>
      <c r="EA407" s="37" t="str"/>
      <c r="EB407" s="37" t="str"/>
      <c r="EC407" s="37" t="str"/>
      <c r="ED407" s="37" t="str"/>
      <c r="EE407" s="37" t="str"/>
      <c r="EF407" s="37" t="str"/>
      <c r="EG407" s="37" t="str"/>
      <c r="EH407" s="37" t="str"/>
      <c r="EI407" s="37" t="str"/>
      <c r="EJ407" s="37" t="str"/>
      <c r="EK407" s="37" t="str"/>
      <c r="EL407" s="37" t="str"/>
      <c r="EM407" s="37" t="str"/>
    </row>
    <row r="408">
      <c r="B408" s="37" t="str"/>
      <c r="C408" s="37" t="str"/>
      <c r="D408" s="37" t="str"/>
      <c r="E408" s="37" t="str"/>
      <c r="F408" s="37" t="str"/>
      <c r="G408" s="37" t="str"/>
      <c r="H408" s="37" t="str"/>
      <c r="I408" s="37" t="str"/>
      <c r="J408" s="37" t="str"/>
      <c r="K408" s="37" t="str"/>
      <c r="L408" s="37" t="str"/>
      <c r="M408" s="37" t="str"/>
      <c r="N408" s="37" t="str"/>
      <c r="O408" s="37" t="str"/>
      <c r="P408" s="37" t="str"/>
      <c r="Q408" s="37" t="str"/>
      <c r="R408" s="37" t="str"/>
      <c r="S408" s="37" t="str"/>
      <c r="T408" s="37" t="str"/>
      <c r="U408" s="37" t="str"/>
      <c r="V408" s="37" t="str"/>
      <c r="W408" s="37" t="str"/>
      <c r="X408" s="37" t="str"/>
      <c r="Y408" s="37" t="str"/>
      <c r="Z408" s="37" t="str"/>
      <c r="AA408" s="37" t="str"/>
      <c r="AB408" s="37" t="str"/>
      <c r="AC408" s="37" t="str"/>
      <c r="AD408" s="37" t="str"/>
      <c r="AE408" s="37" t="str"/>
      <c r="AF408" s="37" t="str"/>
      <c r="AG408" s="37" t="str"/>
      <c r="AH408" s="37" t="str"/>
      <c r="AI408" s="37" t="str"/>
      <c r="AJ408" s="37" t="str"/>
      <c r="AK408" s="37" t="str"/>
      <c r="AL408" s="37" t="str"/>
      <c r="AM408" s="37" t="str"/>
      <c r="AN408" s="37" t="str"/>
      <c r="AO408" s="37" t="str"/>
      <c r="AP408" s="37" t="str"/>
      <c r="AQ408" s="37" t="str"/>
      <c r="AR408" s="37" t="str"/>
      <c r="AS408" s="37" t="str"/>
      <c r="AT408" s="37" t="str"/>
      <c r="AU408" s="37" t="str"/>
      <c r="AV408" s="37" t="str"/>
      <c r="AW408" s="37" t="str"/>
      <c r="AX408" s="37" t="str"/>
      <c r="AY408" s="37" t="str"/>
      <c r="AZ408" s="37" t="str"/>
      <c r="BA408" s="37" t="str"/>
      <c r="BB408" s="37" t="str"/>
      <c r="BC408" s="37" t="str"/>
      <c r="BD408" s="37" t="str"/>
      <c r="BE408" s="37" t="str"/>
      <c r="BF408" s="37" t="str"/>
      <c r="BG408" s="37" t="str"/>
      <c r="BH408" s="37" t="str"/>
      <c r="BI408" s="37" t="str"/>
      <c r="BJ408" s="37" t="str"/>
      <c r="BK408" s="37" t="str"/>
      <c r="BL408" s="37" t="str"/>
      <c r="BM408" s="37" t="str"/>
      <c r="BN408" s="37" t="str"/>
      <c r="BO408" s="37" t="str"/>
      <c r="BP408" s="37" t="str"/>
      <c r="BQ408" s="37" t="str"/>
      <c r="BR408" s="37" t="str"/>
      <c r="BS408" s="37" t="str"/>
      <c r="BT408" s="37" t="str"/>
      <c r="BU408" s="37" t="str"/>
      <c r="BV408" s="37" t="str"/>
      <c r="BW408" s="37" t="str"/>
      <c r="BX408" s="37" t="str"/>
      <c r="BY408" s="37" t="str"/>
      <c r="BZ408" s="37" t="str"/>
      <c r="CA408" s="37" t="str"/>
      <c r="CB408" s="37" t="str"/>
      <c r="CC408" s="37" t="str"/>
      <c r="CD408" s="37" t="str"/>
      <c r="CE408" s="37" t="str"/>
      <c r="CF408" s="37" t="str"/>
      <c r="CG408" s="37" t="str"/>
      <c r="CH408" s="37" t="str"/>
      <c r="CI408" s="37" t="str"/>
      <c r="CJ408" s="37" t="str"/>
      <c r="CK408" s="37" t="str"/>
      <c r="CL408" s="37" t="str"/>
      <c r="CM408" s="37" t="str"/>
      <c r="CN408" s="37" t="str"/>
      <c r="CO408" s="37" t="str"/>
      <c r="CP408" s="37" t="str"/>
      <c r="CQ408" s="37" t="str"/>
      <c r="CR408" s="37" t="str"/>
      <c r="CS408" s="37" t="str"/>
      <c r="CT408" s="37" t="str"/>
      <c r="CU408" s="37" t="str"/>
      <c r="CV408" s="37" t="str"/>
      <c r="CW408" s="37" t="str"/>
      <c r="CX408" s="37" t="str"/>
      <c r="CY408" s="37" t="str"/>
      <c r="CZ408" s="37" t="str"/>
      <c r="DA408" s="37" t="str"/>
      <c r="DB408" s="37" t="str"/>
      <c r="DC408" s="37" t="str"/>
      <c r="DD408" s="37" t="str"/>
      <c r="DE408" s="37" t="str"/>
      <c r="DF408" s="37" t="str"/>
      <c r="DG408" s="37" t="str"/>
      <c r="DH408" s="37" t="str"/>
      <c r="DI408" s="37" t="str"/>
      <c r="DJ408" s="37" t="str"/>
      <c r="DK408" s="37" t="str"/>
      <c r="DL408" s="37" t="str"/>
      <c r="DM408" s="37" t="str"/>
      <c r="DN408" s="37" t="str"/>
      <c r="DO408" s="37" t="str"/>
      <c r="DP408" s="37" t="str"/>
      <c r="DQ408" s="37" t="str"/>
      <c r="DR408" s="37" t="str"/>
      <c r="DS408" s="37" t="str"/>
      <c r="DT408" s="37" t="str"/>
      <c r="DU408" s="37" t="str"/>
      <c r="DV408" s="37" t="str"/>
      <c r="DW408" s="37" t="str"/>
      <c r="DX408" s="37" t="str"/>
      <c r="DY408" s="37" t="str"/>
      <c r="DZ408" s="37" t="str"/>
      <c r="EA408" s="37" t="str"/>
      <c r="EB408" s="37" t="str"/>
      <c r="EC408" s="37" t="str"/>
      <c r="ED408" s="37" t="str"/>
      <c r="EE408" s="37" t="str"/>
      <c r="EF408" s="37" t="str"/>
      <c r="EG408" s="37" t="str"/>
      <c r="EH408" s="37" t="str"/>
      <c r="EI408" s="37" t="str"/>
      <c r="EJ408" s="37" t="str"/>
      <c r="EK408" s="37" t="str"/>
      <c r="EL408" s="37" t="str"/>
      <c r="EM408" s="37" t="str"/>
    </row>
    <row r="409">
      <c r="B409" s="37" t="str"/>
      <c r="C409" s="37" t="str"/>
      <c r="D409" s="37" t="str"/>
      <c r="E409" s="37" t="str"/>
      <c r="F409" s="37" t="str"/>
      <c r="G409" s="37" t="str"/>
      <c r="H409" s="37" t="str"/>
      <c r="I409" s="37" t="str"/>
      <c r="J409" s="37" t="str"/>
      <c r="K409" s="37" t="str"/>
      <c r="L409" s="37" t="str"/>
      <c r="M409" s="37" t="str"/>
      <c r="N409" s="37" t="str"/>
      <c r="O409" s="37" t="str"/>
      <c r="P409" s="37" t="str"/>
      <c r="Q409" s="37" t="str"/>
      <c r="R409" s="37" t="str"/>
      <c r="S409" s="37" t="str"/>
      <c r="T409" s="37" t="str"/>
      <c r="U409" s="37" t="str"/>
      <c r="V409" s="37" t="str"/>
      <c r="W409" s="37" t="str"/>
      <c r="X409" s="37" t="str"/>
      <c r="Y409" s="37" t="str"/>
      <c r="Z409" s="37" t="str"/>
      <c r="AA409" s="37" t="str"/>
      <c r="AB409" s="37" t="str"/>
      <c r="AC409" s="37" t="str"/>
      <c r="AD409" s="37" t="str"/>
      <c r="AE409" s="37" t="str"/>
      <c r="AF409" s="37" t="str"/>
      <c r="AG409" s="37" t="str"/>
      <c r="AH409" s="37" t="str"/>
      <c r="AI409" s="37" t="str"/>
      <c r="AJ409" s="37" t="str"/>
      <c r="AK409" s="37" t="str"/>
      <c r="AL409" s="37" t="str"/>
      <c r="AM409" s="37" t="str"/>
      <c r="AN409" s="37" t="str"/>
      <c r="AO409" s="37" t="str"/>
      <c r="AP409" s="37" t="str"/>
      <c r="AQ409" s="37" t="str"/>
      <c r="AR409" s="37" t="str"/>
      <c r="AS409" s="37" t="str"/>
      <c r="AT409" s="37" t="str"/>
      <c r="AU409" s="37" t="str"/>
      <c r="AV409" s="37" t="str"/>
      <c r="AW409" s="37" t="str"/>
      <c r="AX409" s="37" t="str"/>
      <c r="AY409" s="37" t="str"/>
      <c r="AZ409" s="37" t="str"/>
      <c r="BA409" s="37" t="str"/>
      <c r="BB409" s="37" t="str"/>
      <c r="BC409" s="37" t="str"/>
      <c r="BD409" s="37" t="str"/>
      <c r="BE409" s="37" t="str"/>
      <c r="BF409" s="37" t="str"/>
      <c r="BG409" s="37" t="str"/>
      <c r="BH409" s="37" t="str"/>
      <c r="BI409" s="37" t="str"/>
      <c r="BJ409" s="37" t="str"/>
      <c r="BK409" s="37" t="str"/>
      <c r="BL409" s="37" t="str"/>
      <c r="BM409" s="37" t="str"/>
      <c r="BN409" s="37" t="str"/>
      <c r="BO409" s="37" t="str"/>
      <c r="BP409" s="37" t="str"/>
      <c r="BQ409" s="37" t="str"/>
      <c r="BR409" s="37" t="str"/>
      <c r="BS409" s="37" t="str"/>
      <c r="BT409" s="37" t="str"/>
      <c r="BU409" s="37" t="str"/>
      <c r="BV409" s="37" t="str"/>
      <c r="BW409" s="37" t="str"/>
      <c r="BX409" s="37" t="str"/>
      <c r="BY409" s="37" t="str"/>
      <c r="BZ409" s="37" t="str"/>
      <c r="CA409" s="37" t="str"/>
      <c r="CB409" s="37" t="str"/>
      <c r="CC409" s="37" t="str"/>
      <c r="CD409" s="37" t="str"/>
      <c r="CE409" s="37" t="str"/>
      <c r="CF409" s="37" t="str"/>
      <c r="CG409" s="37" t="str"/>
      <c r="CH409" s="37" t="str"/>
      <c r="CI409" s="37" t="str"/>
      <c r="CJ409" s="37" t="str"/>
      <c r="CK409" s="37" t="str"/>
      <c r="CL409" s="37" t="str"/>
      <c r="CM409" s="37" t="str"/>
      <c r="CN409" s="37" t="str"/>
      <c r="CO409" s="37" t="str"/>
      <c r="CP409" s="37" t="str"/>
      <c r="CQ409" s="37" t="str"/>
      <c r="CR409" s="37" t="str"/>
      <c r="CS409" s="37" t="str"/>
      <c r="CT409" s="37" t="str"/>
      <c r="CU409" s="37" t="str"/>
      <c r="CV409" s="37" t="str"/>
      <c r="CW409" s="37" t="str"/>
      <c r="CX409" s="37" t="str"/>
      <c r="CY409" s="37" t="str"/>
      <c r="CZ409" s="37" t="str"/>
      <c r="DA409" s="37" t="str"/>
      <c r="DB409" s="37" t="str"/>
      <c r="DC409" s="37" t="str"/>
      <c r="DD409" s="37" t="str"/>
      <c r="DE409" s="37" t="str"/>
      <c r="DF409" s="37" t="str"/>
      <c r="DG409" s="37" t="str"/>
      <c r="DH409" s="37" t="str"/>
      <c r="DI409" s="37" t="str"/>
      <c r="DJ409" s="37" t="str"/>
      <c r="DK409" s="37" t="str"/>
      <c r="DL409" s="37" t="str"/>
      <c r="DM409" s="37" t="str"/>
      <c r="DN409" s="37" t="str"/>
      <c r="DO409" s="37" t="str"/>
      <c r="DP409" s="37" t="str"/>
      <c r="DQ409" s="37" t="str"/>
      <c r="DR409" s="37" t="str"/>
      <c r="DS409" s="37" t="str"/>
      <c r="DT409" s="37" t="str"/>
      <c r="DU409" s="37" t="str"/>
      <c r="DV409" s="37" t="str"/>
      <c r="DW409" s="37" t="str"/>
      <c r="DX409" s="37" t="str"/>
      <c r="DY409" s="37" t="str"/>
      <c r="DZ409" s="37" t="str"/>
      <c r="EA409" s="37" t="str"/>
      <c r="EB409" s="37" t="str"/>
      <c r="EC409" s="37" t="str"/>
      <c r="ED409" s="37" t="str"/>
      <c r="EE409" s="37" t="str"/>
      <c r="EF409" s="37" t="str"/>
      <c r="EG409" s="37" t="str"/>
      <c r="EH409" s="37" t="str"/>
      <c r="EI409" s="37" t="str"/>
      <c r="EJ409" s="37" t="str"/>
      <c r="EK409" s="37" t="str"/>
      <c r="EL409" s="37" t="str"/>
      <c r="EM409" s="37" t="str"/>
    </row>
    <row r="410">
      <c r="B410" s="37" t="str"/>
      <c r="C410" s="37" t="str"/>
      <c r="D410" s="37" t="str"/>
      <c r="E410" s="37" t="str"/>
      <c r="F410" s="37" t="str"/>
      <c r="G410" s="37" t="str"/>
      <c r="H410" s="37" t="str"/>
      <c r="I410" s="37" t="str"/>
      <c r="J410" s="37" t="str"/>
      <c r="K410" s="37" t="str"/>
      <c r="L410" s="37" t="str"/>
      <c r="M410" s="37" t="str"/>
      <c r="N410" s="37" t="str"/>
      <c r="O410" s="37" t="str"/>
      <c r="P410" s="37" t="str"/>
      <c r="Q410" s="37" t="str"/>
      <c r="R410" s="37" t="str"/>
      <c r="S410" s="37" t="str"/>
      <c r="T410" s="37" t="str"/>
      <c r="U410" s="37" t="str"/>
      <c r="V410" s="37" t="str"/>
      <c r="W410" s="37" t="str"/>
      <c r="X410" s="37" t="str"/>
      <c r="Y410" s="37" t="str"/>
      <c r="Z410" s="37" t="str"/>
      <c r="AA410" s="37" t="str"/>
      <c r="AB410" s="37" t="str"/>
      <c r="AC410" s="37" t="str"/>
      <c r="AD410" s="37" t="str"/>
      <c r="AE410" s="37" t="str"/>
      <c r="AF410" s="37" t="str"/>
      <c r="AG410" s="37" t="str"/>
      <c r="AH410" s="37" t="str"/>
      <c r="AI410" s="37" t="str"/>
      <c r="AJ410" s="37" t="str"/>
      <c r="AK410" s="37" t="str"/>
      <c r="AL410" s="37" t="str"/>
      <c r="AM410" s="37" t="str"/>
      <c r="AN410" s="37" t="str"/>
      <c r="AO410" s="37" t="str"/>
      <c r="AP410" s="37" t="str"/>
      <c r="AQ410" s="37" t="str"/>
      <c r="AR410" s="37" t="str"/>
      <c r="AS410" s="37" t="str"/>
      <c r="AT410" s="37" t="str"/>
      <c r="AU410" s="37" t="str"/>
      <c r="AV410" s="37" t="str"/>
      <c r="AW410" s="37" t="str"/>
      <c r="AX410" s="37" t="str"/>
      <c r="AY410" s="37" t="str"/>
      <c r="AZ410" s="37" t="str"/>
      <c r="BA410" s="37" t="str"/>
      <c r="BB410" s="37" t="str"/>
      <c r="BC410" s="37" t="str"/>
      <c r="BD410" s="37" t="str"/>
      <c r="BE410" s="37" t="str"/>
      <c r="BF410" s="37" t="str"/>
      <c r="BG410" s="37" t="str"/>
      <c r="BH410" s="37" t="str"/>
      <c r="BI410" s="37" t="str"/>
      <c r="BJ410" s="37" t="str"/>
      <c r="BK410" s="37" t="str"/>
      <c r="BL410" s="37" t="str"/>
      <c r="BM410" s="37" t="str"/>
      <c r="BN410" s="37" t="str"/>
      <c r="BO410" s="37" t="str"/>
      <c r="BP410" s="37" t="str"/>
      <c r="BQ410" s="37" t="str"/>
      <c r="BR410" s="37" t="str"/>
      <c r="BS410" s="37" t="str"/>
      <c r="BT410" s="37" t="str"/>
      <c r="BU410" s="37" t="str"/>
      <c r="BV410" s="37" t="str"/>
      <c r="BW410" s="37" t="str"/>
      <c r="BX410" s="37" t="str"/>
      <c r="BY410" s="37" t="str"/>
      <c r="BZ410" s="37" t="str"/>
      <c r="CA410" s="37" t="str"/>
      <c r="CB410" s="37" t="str"/>
      <c r="CC410" s="37" t="str"/>
      <c r="CD410" s="37" t="str"/>
      <c r="CE410" s="37" t="str"/>
      <c r="CF410" s="37" t="str"/>
      <c r="CG410" s="37" t="str"/>
      <c r="CH410" s="37" t="str"/>
      <c r="CI410" s="37" t="str"/>
      <c r="CJ410" s="37" t="str"/>
      <c r="CK410" s="37" t="str"/>
      <c r="CL410" s="37" t="str"/>
      <c r="CM410" s="37" t="str"/>
      <c r="CN410" s="37" t="str"/>
      <c r="CO410" s="37" t="str"/>
      <c r="CP410" s="37" t="str"/>
      <c r="CQ410" s="37" t="str"/>
      <c r="CR410" s="37" t="str"/>
      <c r="CS410" s="37" t="str"/>
      <c r="CT410" s="37" t="str"/>
      <c r="CU410" s="37" t="str"/>
      <c r="CV410" s="37" t="str"/>
      <c r="CW410" s="37" t="str"/>
      <c r="CX410" s="37" t="str"/>
      <c r="CY410" s="37" t="str"/>
      <c r="CZ410" s="37" t="str"/>
      <c r="DA410" s="37" t="str"/>
      <c r="DB410" s="37" t="str"/>
      <c r="DC410" s="37" t="str"/>
      <c r="DD410" s="37" t="str"/>
      <c r="DE410" s="37" t="str"/>
      <c r="DF410" s="37" t="str"/>
      <c r="DG410" s="37" t="str"/>
      <c r="DH410" s="37" t="str"/>
      <c r="DI410" s="37" t="str"/>
      <c r="DJ410" s="37" t="str"/>
      <c r="DK410" s="37" t="str"/>
      <c r="DL410" s="37" t="str"/>
      <c r="DM410" s="37" t="str"/>
      <c r="DN410" s="37" t="str"/>
      <c r="DO410" s="37" t="str"/>
      <c r="DP410" s="37" t="str"/>
      <c r="DQ410" s="37" t="str"/>
      <c r="DR410" s="37" t="str"/>
      <c r="DS410" s="37" t="str"/>
      <c r="DT410" s="37" t="str"/>
      <c r="DU410" s="37" t="str"/>
      <c r="DV410" s="37" t="str"/>
      <c r="DW410" s="37" t="str"/>
      <c r="DX410" s="37" t="str"/>
      <c r="DY410" s="37" t="str"/>
      <c r="DZ410" s="37" t="str"/>
      <c r="EA410" s="37" t="str"/>
      <c r="EB410" s="37" t="str"/>
      <c r="EC410" s="37" t="str"/>
      <c r="ED410" s="37" t="str"/>
      <c r="EE410" s="37" t="str"/>
      <c r="EF410" s="37" t="str"/>
      <c r="EG410" s="37" t="str"/>
      <c r="EH410" s="37" t="str"/>
      <c r="EI410" s="37" t="str"/>
      <c r="EJ410" s="37" t="str"/>
      <c r="EK410" s="37" t="str"/>
      <c r="EL410" s="37" t="str"/>
      <c r="EM410" s="37" t="str"/>
    </row>
    <row r="411">
      <c r="B411" s="37" t="str"/>
      <c r="C411" s="37" t="str"/>
      <c r="D411" s="37" t="str"/>
      <c r="E411" s="37" t="str"/>
      <c r="F411" s="37" t="str"/>
      <c r="G411" s="37" t="str"/>
      <c r="H411" s="37" t="str"/>
      <c r="I411" s="37" t="str"/>
      <c r="J411" s="37" t="str"/>
      <c r="K411" s="37" t="str"/>
      <c r="L411" s="37" t="str"/>
      <c r="M411" s="37" t="str"/>
      <c r="N411" s="37" t="str"/>
      <c r="O411" s="37" t="str"/>
      <c r="P411" s="37" t="str"/>
      <c r="Q411" s="37" t="str"/>
      <c r="R411" s="37" t="str"/>
      <c r="S411" s="37" t="str"/>
      <c r="T411" s="37" t="str"/>
      <c r="U411" s="37" t="str"/>
      <c r="V411" s="37" t="str"/>
      <c r="W411" s="37" t="str"/>
      <c r="X411" s="37" t="str"/>
      <c r="Y411" s="37" t="str"/>
      <c r="Z411" s="37" t="str"/>
      <c r="AA411" s="37" t="str"/>
      <c r="AB411" s="37" t="str"/>
      <c r="AC411" s="37" t="str"/>
      <c r="AD411" s="37" t="str"/>
      <c r="AE411" s="37" t="str"/>
      <c r="AF411" s="37" t="str"/>
      <c r="AG411" s="37" t="str"/>
      <c r="AH411" s="37" t="str"/>
      <c r="AI411" s="37" t="str"/>
      <c r="AJ411" s="37" t="str"/>
      <c r="AK411" s="37" t="str"/>
      <c r="AL411" s="37" t="str"/>
      <c r="AM411" s="37" t="str"/>
      <c r="AN411" s="37" t="str"/>
      <c r="AO411" s="37" t="str"/>
      <c r="AP411" s="37" t="str"/>
      <c r="AQ411" s="37" t="str"/>
      <c r="AR411" s="37" t="str"/>
      <c r="AS411" s="37" t="str"/>
      <c r="AT411" s="37" t="str"/>
      <c r="AU411" s="37" t="str"/>
      <c r="AV411" s="37" t="str"/>
      <c r="AW411" s="37" t="str"/>
      <c r="AX411" s="37" t="str"/>
      <c r="AY411" s="37" t="str"/>
      <c r="AZ411" s="37" t="str"/>
      <c r="BA411" s="37" t="str"/>
      <c r="BB411" s="37" t="str"/>
      <c r="BC411" s="37" t="str"/>
      <c r="BD411" s="37" t="str"/>
      <c r="BE411" s="37" t="str"/>
      <c r="BF411" s="37" t="str"/>
      <c r="BG411" s="37" t="str"/>
      <c r="BH411" s="37" t="str"/>
      <c r="BI411" s="37" t="str"/>
      <c r="BJ411" s="37" t="str"/>
      <c r="BK411" s="37" t="str"/>
      <c r="BL411" s="37" t="str"/>
      <c r="BM411" s="37" t="str"/>
      <c r="BN411" s="37" t="str"/>
      <c r="BO411" s="37" t="str"/>
      <c r="BP411" s="37" t="str"/>
      <c r="BQ411" s="37" t="str"/>
      <c r="BR411" s="37" t="str"/>
      <c r="BS411" s="37" t="str"/>
      <c r="BT411" s="37" t="str"/>
      <c r="BU411" s="37" t="str"/>
      <c r="BV411" s="37" t="str"/>
      <c r="BW411" s="37" t="str"/>
      <c r="BX411" s="37" t="str"/>
      <c r="BY411" s="37" t="str"/>
      <c r="BZ411" s="37" t="str"/>
      <c r="CA411" s="37" t="str"/>
      <c r="CB411" s="37" t="str"/>
      <c r="CC411" s="37" t="str"/>
      <c r="CD411" s="37" t="str"/>
      <c r="CE411" s="37" t="str"/>
      <c r="CF411" s="37" t="str"/>
      <c r="CG411" s="37" t="str"/>
      <c r="CH411" s="37" t="str"/>
      <c r="CI411" s="37" t="str"/>
      <c r="CJ411" s="37" t="str"/>
      <c r="CK411" s="37" t="str"/>
      <c r="CL411" s="37" t="str"/>
      <c r="CM411" s="37" t="str"/>
      <c r="CN411" s="37" t="str"/>
      <c r="CO411" s="37" t="str"/>
      <c r="CP411" s="37" t="str"/>
      <c r="CQ411" s="37" t="str"/>
      <c r="CR411" s="37" t="str"/>
      <c r="CS411" s="37" t="str"/>
      <c r="CT411" s="37" t="str"/>
      <c r="CU411" s="37" t="str"/>
      <c r="CV411" s="37" t="str"/>
      <c r="CW411" s="37" t="str"/>
      <c r="CX411" s="37" t="str"/>
      <c r="CY411" s="37" t="str"/>
      <c r="CZ411" s="37" t="str"/>
      <c r="DA411" s="37" t="str"/>
      <c r="DB411" s="37" t="str"/>
      <c r="DC411" s="37" t="str"/>
      <c r="DD411" s="37" t="str"/>
      <c r="DE411" s="37" t="str"/>
      <c r="DF411" s="37" t="str"/>
      <c r="DG411" s="37" t="str"/>
      <c r="DH411" s="37" t="str"/>
      <c r="DI411" s="37" t="str"/>
      <c r="DJ411" s="37" t="str"/>
      <c r="DK411" s="37" t="str"/>
      <c r="DL411" s="37" t="str"/>
      <c r="DM411" s="37" t="str"/>
      <c r="DN411" s="37" t="str"/>
      <c r="DO411" s="37" t="str"/>
      <c r="DP411" s="37" t="str"/>
      <c r="DQ411" s="37" t="str"/>
      <c r="DR411" s="37" t="str"/>
      <c r="DS411" s="37" t="str"/>
      <c r="DT411" s="37" t="str"/>
      <c r="DU411" s="37" t="str"/>
      <c r="DV411" s="37" t="str"/>
      <c r="DW411" s="37" t="str"/>
      <c r="DX411" s="37" t="str"/>
      <c r="DY411" s="37" t="str"/>
      <c r="DZ411" s="37" t="str"/>
      <c r="EA411" s="37" t="str"/>
      <c r="EB411" s="37" t="str"/>
      <c r="EC411" s="37" t="str"/>
      <c r="ED411" s="37" t="str"/>
      <c r="EE411" s="37" t="str"/>
      <c r="EF411" s="37" t="str"/>
      <c r="EG411" s="37" t="str"/>
      <c r="EH411" s="37" t="str"/>
      <c r="EI411" s="37" t="str"/>
      <c r="EJ411" s="37" t="str"/>
      <c r="EK411" s="37" t="str"/>
      <c r="EL411" s="37" t="str"/>
      <c r="EM411" s="37" t="str"/>
    </row>
    <row r="412">
      <c r="B412" s="37" t="str"/>
      <c r="C412" s="37" t="str"/>
      <c r="D412" s="37" t="str"/>
      <c r="E412" s="37" t="str"/>
      <c r="F412" s="37" t="str"/>
      <c r="G412" s="37" t="str"/>
      <c r="H412" s="37" t="str"/>
      <c r="I412" s="37" t="str"/>
      <c r="J412" s="37" t="str"/>
      <c r="K412" s="37" t="str"/>
      <c r="L412" s="37" t="str"/>
      <c r="M412" s="37" t="str"/>
      <c r="N412" s="37" t="str"/>
      <c r="O412" s="37" t="str"/>
      <c r="P412" s="37" t="str"/>
      <c r="Q412" s="37" t="str"/>
      <c r="R412" s="37" t="str"/>
      <c r="S412" s="37" t="str"/>
      <c r="T412" s="37" t="str"/>
      <c r="U412" s="37" t="str"/>
      <c r="V412" s="37" t="str"/>
      <c r="W412" s="37" t="str"/>
      <c r="X412" s="37" t="str"/>
      <c r="Y412" s="37" t="str"/>
      <c r="Z412" s="37" t="str"/>
      <c r="AA412" s="37" t="str"/>
      <c r="AB412" s="37" t="str"/>
      <c r="AC412" s="37" t="str"/>
      <c r="AD412" s="37" t="str"/>
      <c r="AE412" s="37" t="str"/>
      <c r="AF412" s="37" t="str"/>
      <c r="AG412" s="37" t="str"/>
      <c r="AH412" s="37" t="str"/>
      <c r="AI412" s="37" t="str"/>
      <c r="AJ412" s="37" t="str"/>
      <c r="AK412" s="37" t="str"/>
      <c r="AL412" s="37" t="str"/>
      <c r="AM412" s="37" t="str"/>
      <c r="AN412" s="37" t="str"/>
      <c r="AO412" s="37" t="str"/>
      <c r="AP412" s="37" t="str"/>
      <c r="AQ412" s="37" t="str"/>
      <c r="AR412" s="37" t="str"/>
      <c r="AS412" s="37" t="str"/>
      <c r="AT412" s="37" t="str"/>
      <c r="AU412" s="37" t="str"/>
      <c r="AV412" s="37" t="str"/>
      <c r="AW412" s="37" t="str"/>
      <c r="AX412" s="37" t="str"/>
      <c r="AY412" s="37" t="str"/>
      <c r="AZ412" s="37" t="str"/>
      <c r="BA412" s="37" t="str"/>
      <c r="BB412" s="37" t="str"/>
      <c r="BC412" s="37" t="str"/>
      <c r="BD412" s="37" t="str"/>
      <c r="BE412" s="37" t="str"/>
      <c r="BF412" s="37" t="str"/>
      <c r="BG412" s="37" t="str"/>
      <c r="BH412" s="37" t="str"/>
      <c r="BI412" s="37" t="str"/>
      <c r="BJ412" s="37" t="str"/>
      <c r="BK412" s="37" t="str"/>
      <c r="BL412" s="37" t="str"/>
      <c r="BM412" s="37" t="str"/>
      <c r="BN412" s="37" t="str"/>
      <c r="BO412" s="37" t="str"/>
      <c r="BP412" s="37" t="str"/>
      <c r="BQ412" s="37" t="str"/>
      <c r="BR412" s="37" t="str"/>
      <c r="BS412" s="37" t="str"/>
      <c r="BT412" s="37" t="str"/>
      <c r="BU412" s="37" t="str"/>
      <c r="BV412" s="37" t="str"/>
      <c r="BW412" s="37" t="str"/>
      <c r="BX412" s="37" t="str"/>
      <c r="BY412" s="37" t="str"/>
      <c r="BZ412" s="37" t="str"/>
      <c r="CA412" s="37" t="str"/>
      <c r="CB412" s="37" t="str"/>
      <c r="CC412" s="37" t="str"/>
      <c r="CD412" s="37" t="str"/>
      <c r="CE412" s="37" t="str"/>
      <c r="CF412" s="37" t="str"/>
      <c r="CG412" s="37" t="str"/>
      <c r="CH412" s="37" t="str"/>
      <c r="CI412" s="37" t="str"/>
      <c r="CJ412" s="37" t="str"/>
      <c r="CK412" s="37" t="str"/>
      <c r="CL412" s="37" t="str"/>
      <c r="CM412" s="37" t="str"/>
      <c r="CN412" s="37" t="str"/>
      <c r="CO412" s="37" t="str"/>
      <c r="CP412" s="37" t="str"/>
      <c r="CQ412" s="37" t="str"/>
      <c r="CR412" s="37" t="str"/>
      <c r="CS412" s="37" t="str"/>
      <c r="CT412" s="37" t="str"/>
      <c r="CU412" s="37" t="str"/>
      <c r="CV412" s="37" t="str"/>
      <c r="CW412" s="37" t="str"/>
      <c r="CX412" s="37" t="str"/>
      <c r="CY412" s="37" t="str"/>
      <c r="CZ412" s="37" t="str"/>
      <c r="DA412" s="37" t="str"/>
      <c r="DB412" s="37" t="str"/>
      <c r="DC412" s="37" t="str"/>
      <c r="DD412" s="37" t="str"/>
      <c r="DE412" s="37" t="str"/>
      <c r="DF412" s="37" t="str"/>
      <c r="DG412" s="37" t="str"/>
      <c r="DH412" s="37" t="str"/>
      <c r="DI412" s="37" t="str"/>
      <c r="DJ412" s="37" t="str"/>
      <c r="DK412" s="37" t="str"/>
      <c r="DL412" s="37" t="str"/>
      <c r="DM412" s="37" t="str"/>
      <c r="DN412" s="37" t="str"/>
      <c r="DO412" s="37" t="str"/>
      <c r="DP412" s="37" t="str"/>
      <c r="DQ412" s="37" t="str"/>
      <c r="DR412" s="37" t="str"/>
      <c r="DS412" s="37" t="str"/>
      <c r="DT412" s="37" t="str"/>
      <c r="DU412" s="37" t="str"/>
      <c r="DV412" s="37" t="str"/>
      <c r="DW412" s="37" t="str"/>
      <c r="DX412" s="37" t="str"/>
      <c r="DY412" s="37" t="str"/>
      <c r="DZ412" s="37" t="str"/>
      <c r="EA412" s="37" t="str"/>
      <c r="EB412" s="37" t="str"/>
      <c r="EC412" s="37" t="str"/>
      <c r="ED412" s="37" t="str"/>
      <c r="EE412" s="37" t="str"/>
      <c r="EF412" s="37" t="str"/>
      <c r="EG412" s="37" t="str"/>
      <c r="EH412" s="37" t="str"/>
      <c r="EI412" s="37" t="str"/>
      <c r="EJ412" s="37" t="str"/>
      <c r="EK412" s="37" t="str"/>
      <c r="EL412" s="37" t="str"/>
      <c r="EM412" s="37" t="str"/>
    </row>
    <row r="413">
      <c r="B413" s="37" t="str"/>
      <c r="C413" s="37" t="str"/>
      <c r="D413" s="37" t="str"/>
      <c r="E413" s="37" t="str"/>
      <c r="F413" s="37" t="str"/>
      <c r="G413" s="37" t="str"/>
      <c r="H413" s="37" t="str"/>
      <c r="I413" s="37" t="str"/>
      <c r="J413" s="37" t="str"/>
      <c r="K413" s="37" t="str"/>
      <c r="L413" s="37" t="str"/>
      <c r="M413" s="37" t="str"/>
      <c r="N413" s="37" t="str"/>
      <c r="O413" s="37" t="str"/>
      <c r="P413" s="37" t="str"/>
      <c r="Q413" s="37" t="str"/>
      <c r="R413" s="37" t="str"/>
      <c r="S413" s="37" t="str"/>
      <c r="T413" s="37" t="str"/>
      <c r="U413" s="37" t="str"/>
      <c r="V413" s="37" t="str"/>
      <c r="W413" s="37" t="str"/>
      <c r="X413" s="37" t="str"/>
      <c r="Y413" s="37" t="str"/>
      <c r="Z413" s="37" t="str"/>
      <c r="AA413" s="37" t="str"/>
      <c r="AB413" s="37" t="str"/>
      <c r="AC413" s="37" t="str"/>
      <c r="AD413" s="37" t="str"/>
      <c r="AE413" s="37" t="str"/>
      <c r="AF413" s="37" t="str"/>
      <c r="AG413" s="37" t="str"/>
      <c r="AH413" s="37" t="str"/>
      <c r="AI413" s="37" t="str"/>
      <c r="AJ413" s="37" t="str"/>
      <c r="AK413" s="37" t="str"/>
      <c r="AL413" s="37" t="str"/>
      <c r="AM413" s="37" t="str"/>
      <c r="AN413" s="37" t="str"/>
      <c r="AO413" s="37" t="str"/>
      <c r="AP413" s="37" t="str"/>
      <c r="AQ413" s="37" t="str"/>
      <c r="AR413" s="37" t="str"/>
      <c r="AS413" s="37" t="str"/>
      <c r="AT413" s="37" t="str"/>
      <c r="AU413" s="37" t="str"/>
      <c r="AV413" s="37" t="str"/>
      <c r="AW413" s="37" t="str"/>
      <c r="AX413" s="37" t="str"/>
      <c r="AY413" s="37" t="str"/>
      <c r="AZ413" s="37" t="str"/>
      <c r="BA413" s="37" t="str"/>
      <c r="BB413" s="37" t="str"/>
      <c r="BC413" s="37" t="str"/>
      <c r="BD413" s="37" t="str"/>
      <c r="BE413" s="37" t="str"/>
      <c r="BF413" s="37" t="str"/>
      <c r="BG413" s="37" t="str"/>
      <c r="BH413" s="37" t="str"/>
      <c r="BI413" s="37" t="str"/>
      <c r="BJ413" s="37" t="str"/>
      <c r="BK413" s="37" t="str"/>
      <c r="BL413" s="37" t="str"/>
      <c r="BM413" s="37" t="str"/>
      <c r="BN413" s="37" t="str"/>
      <c r="BO413" s="37" t="str"/>
      <c r="BP413" s="37" t="str"/>
      <c r="BQ413" s="37" t="str"/>
      <c r="BR413" s="37" t="str"/>
      <c r="BS413" s="37" t="str"/>
      <c r="BT413" s="37" t="str"/>
      <c r="BU413" s="37" t="str"/>
      <c r="BV413" s="37" t="str"/>
      <c r="BW413" s="37" t="str"/>
      <c r="BX413" s="37" t="str"/>
      <c r="BY413" s="37" t="str"/>
      <c r="BZ413" s="37" t="str"/>
      <c r="CA413" s="37" t="str"/>
      <c r="CB413" s="37" t="str"/>
      <c r="CC413" s="37" t="str"/>
      <c r="CD413" s="37" t="str"/>
      <c r="CE413" s="37" t="str"/>
      <c r="CF413" s="37" t="str"/>
      <c r="CG413" s="37" t="str"/>
      <c r="CH413" s="37" t="str"/>
      <c r="CI413" s="37" t="str"/>
      <c r="CJ413" s="37" t="str"/>
      <c r="CK413" s="37" t="str"/>
      <c r="CL413" s="37" t="str"/>
      <c r="CM413" s="37" t="str"/>
      <c r="CN413" s="37" t="str"/>
      <c r="CO413" s="37" t="str"/>
      <c r="CP413" s="37" t="str"/>
      <c r="CQ413" s="37" t="str"/>
      <c r="CR413" s="37" t="str"/>
      <c r="CS413" s="37" t="str"/>
      <c r="CT413" s="37" t="str"/>
      <c r="CU413" s="37" t="str"/>
      <c r="CV413" s="37" t="str"/>
      <c r="CW413" s="37" t="str"/>
      <c r="CX413" s="37" t="str"/>
      <c r="CY413" s="37" t="str"/>
      <c r="CZ413" s="37" t="str"/>
      <c r="DA413" s="37" t="str"/>
      <c r="DB413" s="37" t="str"/>
      <c r="DC413" s="37" t="str"/>
      <c r="DD413" s="37" t="str"/>
      <c r="DE413" s="37" t="str"/>
      <c r="DF413" s="37" t="str"/>
      <c r="DG413" s="37" t="str"/>
      <c r="DH413" s="37" t="str"/>
      <c r="DI413" s="37" t="str"/>
      <c r="DJ413" s="37" t="str"/>
      <c r="DK413" s="37" t="str"/>
      <c r="DL413" s="37" t="str"/>
      <c r="DM413" s="37" t="str"/>
      <c r="DN413" s="37" t="str"/>
      <c r="DO413" s="37" t="str"/>
      <c r="DP413" s="37" t="str"/>
      <c r="DQ413" s="37" t="str"/>
      <c r="DR413" s="37" t="str"/>
      <c r="DS413" s="37" t="str"/>
      <c r="DT413" s="37" t="str"/>
      <c r="DU413" s="37" t="str"/>
      <c r="DV413" s="37" t="str"/>
      <c r="DW413" s="37" t="str"/>
      <c r="DX413" s="37" t="str"/>
      <c r="DY413" s="37" t="str"/>
      <c r="DZ413" s="37" t="str"/>
      <c r="EA413" s="37" t="str"/>
      <c r="EB413" s="37" t="str"/>
      <c r="EC413" s="37" t="str"/>
      <c r="ED413" s="37" t="str"/>
      <c r="EE413" s="37" t="str"/>
      <c r="EF413" s="37" t="str"/>
      <c r="EG413" s="37" t="str"/>
      <c r="EH413" s="37" t="str"/>
      <c r="EI413" s="37" t="str"/>
      <c r="EJ413" s="37" t="str"/>
      <c r="EK413" s="37" t="str"/>
      <c r="EL413" s="37" t="str"/>
      <c r="EM413" s="37" t="str"/>
    </row>
    <row r="414">
      <c r="B414" s="37" t="str"/>
      <c r="C414" s="37" t="str"/>
      <c r="D414" s="37" t="str"/>
      <c r="E414" s="37" t="str"/>
      <c r="F414" s="37" t="str"/>
      <c r="G414" s="37" t="str"/>
      <c r="H414" s="37" t="str"/>
      <c r="I414" s="37" t="str"/>
      <c r="J414" s="37" t="str"/>
      <c r="K414" s="37" t="str"/>
      <c r="L414" s="37" t="str"/>
      <c r="M414" s="37" t="str"/>
      <c r="N414" s="37" t="str"/>
      <c r="O414" s="37" t="str"/>
      <c r="P414" s="37" t="str"/>
      <c r="Q414" s="37" t="str"/>
      <c r="R414" s="37" t="str"/>
      <c r="S414" s="37" t="str"/>
      <c r="T414" s="37" t="str"/>
      <c r="U414" s="37" t="str"/>
      <c r="V414" s="37" t="str"/>
      <c r="W414" s="37" t="str"/>
      <c r="X414" s="37" t="str"/>
      <c r="Y414" s="37" t="str"/>
      <c r="Z414" s="37" t="str"/>
      <c r="AA414" s="37" t="str"/>
      <c r="AB414" s="37" t="str"/>
      <c r="AC414" s="37" t="str"/>
      <c r="AD414" s="37" t="str"/>
      <c r="AE414" s="37" t="str"/>
      <c r="AF414" s="37" t="str"/>
      <c r="AG414" s="37" t="str"/>
      <c r="AH414" s="37" t="str"/>
      <c r="AI414" s="37" t="str"/>
      <c r="AJ414" s="37" t="str"/>
      <c r="AK414" s="37" t="str"/>
      <c r="AL414" s="37" t="str"/>
      <c r="AM414" s="37" t="str"/>
      <c r="AN414" s="37" t="str"/>
      <c r="AO414" s="37" t="str"/>
      <c r="AP414" s="37" t="str"/>
      <c r="AQ414" s="37" t="str"/>
      <c r="AR414" s="37" t="str"/>
      <c r="AS414" s="37" t="str"/>
      <c r="AT414" s="37" t="str"/>
      <c r="AU414" s="37" t="str"/>
      <c r="AV414" s="37" t="str"/>
      <c r="AW414" s="37" t="str"/>
      <c r="AX414" s="37" t="str"/>
      <c r="AY414" s="37" t="str"/>
      <c r="AZ414" s="37" t="str"/>
      <c r="BA414" s="37" t="str"/>
      <c r="BB414" s="37" t="str"/>
      <c r="BC414" s="37" t="str"/>
      <c r="BD414" s="37" t="str"/>
      <c r="BE414" s="37" t="str"/>
      <c r="BF414" s="37" t="str"/>
      <c r="BG414" s="37" t="str"/>
      <c r="BH414" s="37" t="str"/>
      <c r="BI414" s="37" t="str"/>
      <c r="BJ414" s="37" t="str"/>
      <c r="BK414" s="37" t="str"/>
      <c r="BL414" s="37" t="str"/>
      <c r="BM414" s="37" t="str"/>
      <c r="BN414" s="37" t="str"/>
      <c r="BO414" s="37" t="str"/>
      <c r="BP414" s="37" t="str"/>
      <c r="BQ414" s="37" t="str"/>
      <c r="BR414" s="37" t="str"/>
      <c r="BS414" s="37" t="str"/>
      <c r="BT414" s="37" t="str"/>
      <c r="BU414" s="37" t="str"/>
      <c r="BV414" s="37" t="str"/>
      <c r="BW414" s="37" t="str"/>
      <c r="BX414" s="37" t="str"/>
      <c r="BY414" s="37" t="str"/>
      <c r="BZ414" s="37" t="str"/>
      <c r="CA414" s="37" t="str"/>
      <c r="CB414" s="37" t="str"/>
      <c r="CC414" s="37" t="str"/>
      <c r="CD414" s="37" t="str"/>
      <c r="CE414" s="37" t="str"/>
      <c r="CF414" s="37" t="str"/>
      <c r="CG414" s="37" t="str"/>
      <c r="CH414" s="37" t="str"/>
      <c r="CI414" s="37" t="str"/>
      <c r="CJ414" s="37" t="str"/>
      <c r="CK414" s="37" t="str"/>
      <c r="CL414" s="37" t="str"/>
      <c r="CM414" s="37" t="str"/>
      <c r="CN414" s="37" t="str"/>
      <c r="CO414" s="37" t="str"/>
      <c r="CP414" s="37" t="str"/>
      <c r="CQ414" s="37" t="str"/>
      <c r="CR414" s="37" t="str"/>
      <c r="CS414" s="37" t="str"/>
      <c r="CT414" s="37" t="str"/>
      <c r="CU414" s="37" t="str"/>
      <c r="CV414" s="37" t="str"/>
      <c r="CW414" s="37" t="str"/>
      <c r="CX414" s="37" t="str"/>
      <c r="CY414" s="37" t="str"/>
      <c r="CZ414" s="37" t="str"/>
      <c r="DA414" s="37" t="str"/>
      <c r="DB414" s="37" t="str"/>
      <c r="DC414" s="37" t="str"/>
      <c r="DD414" s="37" t="str"/>
      <c r="DE414" s="37" t="str"/>
      <c r="DF414" s="37" t="str"/>
      <c r="DG414" s="37" t="str"/>
      <c r="DH414" s="37" t="str"/>
      <c r="DI414" s="37" t="str"/>
      <c r="DJ414" s="37" t="str"/>
      <c r="DK414" s="37" t="str"/>
      <c r="DL414" s="37" t="str"/>
      <c r="DM414" s="37" t="str"/>
      <c r="DN414" s="37" t="str"/>
      <c r="DO414" s="37" t="str"/>
      <c r="DP414" s="37" t="str"/>
      <c r="DQ414" s="37" t="str"/>
      <c r="DR414" s="37" t="str"/>
      <c r="DS414" s="37" t="str"/>
      <c r="DT414" s="37" t="str"/>
      <c r="DU414" s="37" t="str"/>
      <c r="DV414" s="37" t="str"/>
      <c r="DW414" s="37" t="str"/>
      <c r="DX414" s="37" t="str"/>
      <c r="DY414" s="37" t="str"/>
      <c r="DZ414" s="37" t="str"/>
      <c r="EA414" s="37" t="str"/>
      <c r="EB414" s="37" t="str"/>
      <c r="EC414" s="37" t="str"/>
      <c r="ED414" s="37" t="str"/>
      <c r="EE414" s="37" t="str"/>
      <c r="EF414" s="37" t="str"/>
      <c r="EG414" s="37" t="str"/>
      <c r="EH414" s="37" t="str"/>
      <c r="EI414" s="37" t="str"/>
      <c r="EJ414" s="37" t="str"/>
      <c r="EK414" s="37" t="str"/>
      <c r="EL414" s="37" t="str"/>
      <c r="EM414" s="37" t="str"/>
    </row>
    <row r="415">
      <c r="B415" s="37" t="str"/>
      <c r="C415" s="37" t="str"/>
      <c r="D415" s="37" t="str"/>
      <c r="E415" s="37" t="str"/>
      <c r="F415" s="37" t="str"/>
      <c r="G415" s="37" t="str"/>
      <c r="H415" s="37" t="str"/>
      <c r="I415" s="37" t="str"/>
      <c r="J415" s="37" t="str"/>
      <c r="K415" s="37" t="str"/>
      <c r="L415" s="37" t="str"/>
      <c r="M415" s="37" t="str"/>
      <c r="N415" s="37" t="str"/>
      <c r="O415" s="37" t="str"/>
      <c r="P415" s="37" t="str"/>
      <c r="Q415" s="37" t="str"/>
      <c r="R415" s="37" t="str"/>
      <c r="S415" s="37" t="str"/>
      <c r="T415" s="37" t="str"/>
      <c r="U415" s="37" t="str"/>
      <c r="V415" s="37" t="str"/>
      <c r="W415" s="37" t="str"/>
      <c r="X415" s="37" t="str"/>
      <c r="Y415" s="37" t="str"/>
      <c r="Z415" s="37" t="str"/>
      <c r="AA415" s="37" t="str"/>
      <c r="AB415" s="37" t="str"/>
      <c r="AC415" s="37" t="str"/>
      <c r="AD415" s="37" t="str"/>
      <c r="AE415" s="37" t="str"/>
      <c r="AF415" s="37" t="str"/>
      <c r="AG415" s="37" t="str"/>
      <c r="AH415" s="37" t="str"/>
      <c r="AI415" s="37" t="str"/>
      <c r="AJ415" s="37" t="str"/>
      <c r="AK415" s="37" t="str"/>
      <c r="AL415" s="37" t="str"/>
      <c r="AM415" s="37" t="str"/>
      <c r="AN415" s="37" t="str"/>
      <c r="AO415" s="37" t="str"/>
      <c r="AP415" s="37" t="str"/>
      <c r="AQ415" s="37" t="str"/>
      <c r="AR415" s="37" t="str"/>
      <c r="AS415" s="37" t="str"/>
      <c r="AT415" s="37" t="str"/>
      <c r="AU415" s="37" t="str"/>
      <c r="AV415" s="37" t="str"/>
      <c r="AW415" s="37" t="str"/>
      <c r="AX415" s="37" t="str"/>
      <c r="AY415" s="37" t="str"/>
      <c r="AZ415" s="37" t="str"/>
      <c r="BA415" s="37" t="str"/>
      <c r="BB415" s="37" t="str"/>
      <c r="BC415" s="37" t="str"/>
      <c r="BD415" s="37" t="str"/>
      <c r="BE415" s="37" t="str"/>
      <c r="BF415" s="37" t="str"/>
      <c r="BG415" s="37" t="str"/>
      <c r="BH415" s="37" t="str"/>
      <c r="BI415" s="37" t="str"/>
      <c r="BJ415" s="37" t="str"/>
      <c r="BK415" s="37" t="str"/>
      <c r="BL415" s="37" t="str"/>
      <c r="BM415" s="37" t="str"/>
      <c r="BN415" s="37" t="str"/>
      <c r="BO415" s="37" t="str"/>
      <c r="BP415" s="37" t="str"/>
      <c r="BQ415" s="37" t="str"/>
      <c r="BR415" s="37" t="str"/>
      <c r="BS415" s="37" t="str"/>
      <c r="BT415" s="37" t="str"/>
      <c r="BU415" s="37" t="str"/>
      <c r="BV415" s="37" t="str"/>
      <c r="BW415" s="37" t="str"/>
      <c r="BX415" s="37" t="str"/>
      <c r="BY415" s="37" t="str"/>
      <c r="BZ415" s="37" t="str"/>
      <c r="CA415" s="37" t="str"/>
      <c r="CB415" s="37" t="str"/>
      <c r="CC415" s="37" t="str"/>
      <c r="CD415" s="37" t="str"/>
      <c r="CE415" s="37" t="str"/>
      <c r="CF415" s="37" t="str"/>
      <c r="CG415" s="37" t="str"/>
      <c r="CH415" s="37" t="str"/>
      <c r="CI415" s="37" t="str"/>
      <c r="CJ415" s="37" t="str"/>
      <c r="CK415" s="37" t="str"/>
      <c r="CL415" s="37" t="str"/>
      <c r="CM415" s="37" t="str"/>
      <c r="CN415" s="37" t="str"/>
      <c r="CO415" s="37" t="str"/>
      <c r="CP415" s="37" t="str"/>
      <c r="CQ415" s="37" t="str"/>
      <c r="CR415" s="37" t="str"/>
      <c r="CS415" s="37" t="str"/>
      <c r="CT415" s="37" t="str"/>
      <c r="CU415" s="37" t="str"/>
      <c r="CV415" s="37" t="str"/>
      <c r="CW415" s="37" t="str"/>
      <c r="CX415" s="37" t="str"/>
      <c r="CY415" s="37" t="str"/>
      <c r="CZ415" s="37" t="str"/>
      <c r="DA415" s="37" t="str"/>
      <c r="DB415" s="37" t="str"/>
      <c r="DC415" s="37" t="str"/>
      <c r="DD415" s="37" t="str"/>
      <c r="DE415" s="37" t="str"/>
      <c r="DF415" s="37" t="str"/>
      <c r="DG415" s="37" t="str"/>
      <c r="DH415" s="37" t="str"/>
      <c r="DI415" s="37" t="str"/>
      <c r="DJ415" s="37" t="str"/>
      <c r="DK415" s="37" t="str"/>
      <c r="DL415" s="37" t="str"/>
      <c r="DM415" s="37" t="str"/>
      <c r="DN415" s="37" t="str"/>
      <c r="DO415" s="37" t="str"/>
      <c r="DP415" s="37" t="str"/>
      <c r="DQ415" s="37" t="str"/>
      <c r="DR415" s="37" t="str"/>
      <c r="DS415" s="37" t="str"/>
      <c r="DT415" s="37" t="str"/>
      <c r="DU415" s="37" t="str"/>
      <c r="DV415" s="37" t="str"/>
      <c r="DW415" s="37" t="str"/>
      <c r="DX415" s="37" t="str"/>
      <c r="DY415" s="37" t="str"/>
      <c r="DZ415" s="37" t="str"/>
      <c r="EA415" s="37" t="str"/>
      <c r="EB415" s="37" t="str"/>
      <c r="EC415" s="37" t="str"/>
      <c r="ED415" s="37" t="str"/>
      <c r="EE415" s="37" t="str"/>
      <c r="EF415" s="37" t="str"/>
      <c r="EG415" s="37" t="str"/>
      <c r="EH415" s="37" t="str"/>
      <c r="EI415" s="37" t="str"/>
      <c r="EJ415" s="37" t="str"/>
      <c r="EK415" s="37" t="str"/>
      <c r="EL415" s="37" t="str"/>
      <c r="EM415" s="37" t="str"/>
    </row>
    <row r="416">
      <c r="B416" s="37" t="str"/>
      <c r="C416" s="37" t="str"/>
      <c r="D416" s="37" t="str"/>
      <c r="E416" s="37" t="str"/>
      <c r="F416" s="37" t="str"/>
      <c r="G416" s="37" t="str"/>
      <c r="H416" s="37" t="str"/>
      <c r="I416" s="37" t="str"/>
      <c r="J416" s="37" t="str"/>
      <c r="K416" s="37" t="str"/>
      <c r="L416" s="37" t="str"/>
      <c r="M416" s="37" t="str"/>
      <c r="N416" s="37" t="str"/>
      <c r="O416" s="37" t="str"/>
      <c r="P416" s="37" t="str"/>
      <c r="Q416" s="37" t="str"/>
      <c r="R416" s="37" t="str"/>
      <c r="S416" s="37" t="str"/>
      <c r="T416" s="37" t="str"/>
      <c r="U416" s="37" t="str"/>
      <c r="V416" s="37" t="str"/>
      <c r="W416" s="37" t="str"/>
      <c r="X416" s="37" t="str"/>
      <c r="Y416" s="37" t="str"/>
      <c r="Z416" s="37" t="str"/>
      <c r="AA416" s="37" t="str"/>
      <c r="AB416" s="37" t="str"/>
      <c r="AC416" s="37" t="str"/>
      <c r="AD416" s="37" t="str"/>
      <c r="AE416" s="37" t="str"/>
      <c r="AF416" s="37" t="str"/>
      <c r="AG416" s="37" t="str"/>
      <c r="AH416" s="37" t="str"/>
      <c r="AI416" s="37" t="str"/>
      <c r="AJ416" s="37" t="str"/>
      <c r="AK416" s="37" t="str"/>
      <c r="AL416" s="37" t="str"/>
      <c r="AM416" s="37" t="str"/>
      <c r="AN416" s="37" t="str"/>
      <c r="AO416" s="37" t="str"/>
      <c r="AP416" s="37" t="str"/>
      <c r="AQ416" s="37" t="str"/>
      <c r="AR416" s="37" t="str"/>
      <c r="AS416" s="37" t="str"/>
      <c r="AT416" s="37" t="str"/>
      <c r="AU416" s="37" t="str"/>
      <c r="AV416" s="37" t="str"/>
      <c r="AW416" s="37" t="str"/>
      <c r="AX416" s="37" t="str"/>
      <c r="AY416" s="37" t="str"/>
      <c r="AZ416" s="37" t="str"/>
      <c r="BA416" s="37" t="str"/>
      <c r="BB416" s="37" t="str"/>
      <c r="BC416" s="37" t="str"/>
      <c r="BD416" s="37" t="str"/>
      <c r="BE416" s="37" t="str"/>
      <c r="BF416" s="37" t="str"/>
      <c r="BG416" s="37" t="str"/>
      <c r="BH416" s="37" t="str"/>
      <c r="BI416" s="37" t="str"/>
      <c r="BJ416" s="37" t="str"/>
      <c r="BK416" s="37" t="str"/>
      <c r="BL416" s="37" t="str"/>
      <c r="BM416" s="37" t="str"/>
      <c r="BN416" s="37" t="str"/>
      <c r="BO416" s="37" t="str"/>
      <c r="BP416" s="37" t="str"/>
      <c r="BQ416" s="37" t="str"/>
      <c r="BR416" s="37" t="str"/>
      <c r="BS416" s="37" t="str"/>
      <c r="BT416" s="37" t="str"/>
      <c r="BU416" s="37" t="str"/>
      <c r="BV416" s="37" t="str"/>
      <c r="BW416" s="37" t="str"/>
      <c r="BX416" s="37" t="str"/>
      <c r="BY416" s="37" t="str"/>
      <c r="BZ416" s="37" t="str"/>
      <c r="CA416" s="37" t="str"/>
      <c r="CB416" s="37" t="str"/>
      <c r="CC416" s="37" t="str"/>
      <c r="CD416" s="37" t="str"/>
      <c r="CE416" s="37" t="str"/>
      <c r="CF416" s="37" t="str"/>
      <c r="CG416" s="37" t="str"/>
      <c r="CH416" s="37" t="str"/>
      <c r="CI416" s="37" t="str"/>
      <c r="CJ416" s="37" t="str"/>
      <c r="CK416" s="37" t="str"/>
      <c r="CL416" s="37" t="str"/>
      <c r="CM416" s="37" t="str"/>
      <c r="CN416" s="37" t="str"/>
      <c r="CO416" s="37" t="str"/>
      <c r="CP416" s="37" t="str"/>
      <c r="CQ416" s="37" t="str"/>
      <c r="CR416" s="37" t="str"/>
      <c r="CS416" s="37" t="str"/>
      <c r="CT416" s="37" t="str"/>
      <c r="CU416" s="37" t="str"/>
      <c r="CV416" s="37" t="str"/>
      <c r="CW416" s="37" t="str"/>
      <c r="CX416" s="37" t="str"/>
      <c r="CY416" s="37" t="str"/>
      <c r="CZ416" s="37" t="str"/>
      <c r="DA416" s="37" t="str"/>
      <c r="DB416" s="37" t="str"/>
      <c r="DC416" s="37" t="str"/>
      <c r="DD416" s="37" t="str"/>
      <c r="DE416" s="37" t="str"/>
      <c r="DF416" s="37" t="str"/>
      <c r="DG416" s="37" t="str"/>
      <c r="DH416" s="37" t="str"/>
      <c r="DI416" s="37" t="str"/>
      <c r="DJ416" s="37" t="str"/>
      <c r="DK416" s="37" t="str"/>
      <c r="DL416" s="37" t="str"/>
      <c r="DM416" s="37" t="str"/>
      <c r="DN416" s="37" t="str"/>
      <c r="DO416" s="37" t="str"/>
      <c r="DP416" s="37" t="str"/>
      <c r="DQ416" s="37" t="str"/>
      <c r="DR416" s="37" t="str"/>
      <c r="DS416" s="37" t="str"/>
      <c r="DT416" s="37" t="str"/>
      <c r="DU416" s="37" t="str"/>
      <c r="DV416" s="37" t="str"/>
      <c r="DW416" s="37" t="str"/>
      <c r="DX416" s="37" t="str"/>
      <c r="DY416" s="37" t="str"/>
      <c r="DZ416" s="37" t="str"/>
      <c r="EA416" s="37" t="str"/>
      <c r="EB416" s="37" t="str"/>
      <c r="EC416" s="37" t="str"/>
      <c r="ED416" s="37" t="str"/>
      <c r="EE416" s="37" t="str"/>
      <c r="EF416" s="37" t="str"/>
      <c r="EG416" s="37" t="str"/>
      <c r="EH416" s="37" t="str"/>
      <c r="EI416" s="37" t="str"/>
      <c r="EJ416" s="37" t="str"/>
      <c r="EK416" s="37" t="str"/>
      <c r="EL416" s="37" t="str"/>
      <c r="EM416" s="37" t="str"/>
    </row>
    <row r="417">
      <c r="B417" s="37" t="str"/>
      <c r="C417" s="37" t="str"/>
      <c r="D417" s="37" t="str"/>
      <c r="E417" s="37" t="str"/>
      <c r="F417" s="37" t="str"/>
      <c r="G417" s="37" t="str"/>
      <c r="H417" s="37" t="str"/>
      <c r="I417" s="37" t="str"/>
      <c r="J417" s="37" t="str"/>
      <c r="K417" s="37" t="str"/>
      <c r="L417" s="37" t="str"/>
      <c r="M417" s="37" t="str"/>
      <c r="N417" s="37" t="str"/>
      <c r="O417" s="37" t="str"/>
      <c r="P417" s="37" t="str"/>
      <c r="Q417" s="37" t="str"/>
      <c r="R417" s="37" t="str"/>
      <c r="S417" s="37" t="str"/>
      <c r="T417" s="37" t="str"/>
      <c r="U417" s="37" t="str"/>
      <c r="V417" s="37" t="str"/>
      <c r="W417" s="37" t="str"/>
      <c r="X417" s="37" t="str"/>
      <c r="Y417" s="37" t="str"/>
      <c r="Z417" s="37" t="str"/>
      <c r="AA417" s="37" t="str"/>
      <c r="AB417" s="37" t="str"/>
      <c r="AC417" s="37" t="str"/>
      <c r="AD417" s="37" t="str"/>
      <c r="AE417" s="37" t="str"/>
      <c r="AF417" s="37" t="str"/>
      <c r="AG417" s="37" t="str"/>
      <c r="AH417" s="37" t="str"/>
      <c r="AI417" s="37" t="str"/>
      <c r="AJ417" s="37" t="str"/>
      <c r="AK417" s="37" t="str"/>
      <c r="AL417" s="37" t="str"/>
      <c r="AM417" s="37" t="str"/>
      <c r="AN417" s="37" t="str"/>
      <c r="AO417" s="37" t="str"/>
      <c r="AP417" s="37" t="str"/>
      <c r="AQ417" s="37" t="str"/>
      <c r="AR417" s="37" t="str"/>
      <c r="AS417" s="37" t="str"/>
      <c r="AT417" s="37" t="str"/>
      <c r="AU417" s="37" t="str"/>
      <c r="AV417" s="37" t="str"/>
      <c r="AW417" s="37" t="str"/>
      <c r="AX417" s="37" t="str"/>
      <c r="AY417" s="37" t="str"/>
      <c r="AZ417" s="37" t="str"/>
      <c r="BA417" s="37" t="str"/>
      <c r="BB417" s="37" t="str"/>
      <c r="BC417" s="37" t="str"/>
      <c r="BD417" s="37" t="str"/>
      <c r="BE417" s="37" t="str"/>
      <c r="BF417" s="37" t="str"/>
      <c r="BG417" s="37" t="str"/>
      <c r="BH417" s="37" t="str"/>
      <c r="BI417" s="37" t="str"/>
      <c r="BJ417" s="37" t="str"/>
      <c r="BK417" s="37" t="str"/>
      <c r="BL417" s="37" t="str"/>
      <c r="BM417" s="37" t="str"/>
      <c r="BN417" s="37" t="str"/>
      <c r="BO417" s="37" t="str"/>
      <c r="BP417" s="37" t="str"/>
      <c r="BQ417" s="37" t="str"/>
      <c r="BR417" s="37" t="str"/>
      <c r="BS417" s="37" t="str"/>
      <c r="BT417" s="37" t="str"/>
      <c r="BU417" s="37" t="str"/>
      <c r="BV417" s="37" t="str"/>
      <c r="BW417" s="37" t="str"/>
      <c r="BX417" s="37" t="str"/>
      <c r="BY417" s="37" t="str"/>
      <c r="BZ417" s="37" t="str"/>
      <c r="CA417" s="37" t="str"/>
      <c r="CB417" s="37" t="str"/>
      <c r="CC417" s="37" t="str"/>
      <c r="CD417" s="37" t="str"/>
      <c r="CE417" s="37" t="str"/>
      <c r="CF417" s="37" t="str"/>
      <c r="CG417" s="37" t="str"/>
      <c r="CH417" s="37" t="str"/>
      <c r="CI417" s="37" t="str"/>
      <c r="CJ417" s="37" t="str"/>
      <c r="CK417" s="37" t="str"/>
      <c r="CL417" s="37" t="str"/>
      <c r="CM417" s="37" t="str"/>
      <c r="CN417" s="37" t="str"/>
      <c r="CO417" s="37" t="str"/>
      <c r="CP417" s="37" t="str"/>
      <c r="CQ417" s="37" t="str"/>
      <c r="CR417" s="37" t="str"/>
      <c r="CS417" s="37" t="str"/>
      <c r="CT417" s="37" t="str"/>
      <c r="CU417" s="37" t="str"/>
      <c r="CV417" s="37" t="str"/>
      <c r="CW417" s="37" t="str"/>
      <c r="CX417" s="37" t="str"/>
      <c r="CY417" s="37" t="str"/>
      <c r="CZ417" s="37" t="str"/>
      <c r="DA417" s="37" t="str"/>
      <c r="DB417" s="37" t="str"/>
      <c r="DC417" s="37" t="str"/>
      <c r="DD417" s="37" t="str"/>
      <c r="DE417" s="37" t="str"/>
      <c r="DF417" s="37" t="str"/>
      <c r="DG417" s="37" t="str"/>
      <c r="DH417" s="37" t="str"/>
      <c r="DI417" s="37" t="str"/>
      <c r="DJ417" s="37" t="str"/>
      <c r="DK417" s="37" t="str"/>
      <c r="DL417" s="37" t="str"/>
      <c r="DM417" s="37" t="str"/>
      <c r="DN417" s="37" t="str"/>
      <c r="DO417" s="37" t="str"/>
      <c r="DP417" s="37" t="str"/>
      <c r="DQ417" s="37" t="str"/>
      <c r="DR417" s="37" t="str"/>
      <c r="DS417" s="37" t="str"/>
      <c r="DT417" s="37" t="str"/>
      <c r="DU417" s="37" t="str"/>
      <c r="DV417" s="37" t="str"/>
      <c r="DW417" s="37" t="str"/>
      <c r="DX417" s="37" t="str"/>
      <c r="DY417" s="37" t="str"/>
      <c r="DZ417" s="37" t="str"/>
      <c r="EA417" s="37" t="str"/>
      <c r="EB417" s="37" t="str"/>
      <c r="EC417" s="37" t="str"/>
      <c r="ED417" s="37" t="str"/>
      <c r="EE417" s="37" t="str"/>
      <c r="EF417" s="37" t="str"/>
      <c r="EG417" s="37" t="str"/>
      <c r="EH417" s="37" t="str"/>
      <c r="EI417" s="37" t="str"/>
      <c r="EJ417" s="37" t="str"/>
      <c r="EK417" s="37" t="str"/>
      <c r="EL417" s="37" t="str"/>
      <c r="EM417" s="37" t="str"/>
    </row>
    <row r="418">
      <c r="B418" s="37" t="str"/>
      <c r="C418" s="37" t="str"/>
      <c r="D418" s="37" t="str"/>
      <c r="E418" s="37" t="str"/>
      <c r="F418" s="37" t="str"/>
      <c r="G418" s="37" t="str"/>
      <c r="H418" s="37" t="str"/>
      <c r="I418" s="37" t="str"/>
      <c r="J418" s="37" t="str"/>
      <c r="K418" s="37" t="str"/>
      <c r="L418" s="37" t="str"/>
      <c r="M418" s="37" t="str"/>
      <c r="N418" s="37" t="str"/>
      <c r="O418" s="37" t="str"/>
      <c r="P418" s="37" t="str"/>
      <c r="Q418" s="37" t="str"/>
      <c r="R418" s="37" t="str"/>
      <c r="S418" s="37" t="str"/>
      <c r="T418" s="37" t="str"/>
      <c r="U418" s="37" t="str"/>
      <c r="V418" s="37" t="str"/>
      <c r="W418" s="37" t="str"/>
      <c r="X418" s="37" t="str"/>
      <c r="Y418" s="37" t="str"/>
      <c r="Z418" s="37" t="str"/>
      <c r="AA418" s="37" t="str"/>
      <c r="AB418" s="37" t="str"/>
      <c r="AC418" s="37" t="str"/>
      <c r="AD418" s="37" t="str"/>
      <c r="AE418" s="37" t="str"/>
      <c r="AF418" s="37" t="str"/>
      <c r="AG418" s="37" t="str"/>
      <c r="AH418" s="37" t="str"/>
      <c r="AI418" s="37" t="str"/>
      <c r="AJ418" s="37" t="str"/>
      <c r="AK418" s="37" t="str"/>
      <c r="AL418" s="37" t="str"/>
      <c r="AM418" s="37" t="str"/>
      <c r="AN418" s="37" t="str"/>
      <c r="AO418" s="37" t="str"/>
      <c r="AP418" s="37" t="str"/>
      <c r="AQ418" s="37" t="str"/>
      <c r="AR418" s="37" t="str"/>
      <c r="AS418" s="37" t="str"/>
      <c r="AT418" s="37" t="str"/>
      <c r="AU418" s="37" t="str"/>
      <c r="AV418" s="37" t="str"/>
      <c r="AW418" s="37" t="str"/>
      <c r="AX418" s="37" t="str"/>
      <c r="AY418" s="37" t="str"/>
      <c r="AZ418" s="37" t="str"/>
      <c r="BA418" s="37" t="str"/>
      <c r="BB418" s="37" t="str"/>
      <c r="BC418" s="37" t="str"/>
      <c r="BD418" s="37" t="str"/>
      <c r="BE418" s="37" t="str"/>
      <c r="BF418" s="37" t="str"/>
      <c r="BG418" s="37" t="str"/>
      <c r="BH418" s="37" t="str"/>
      <c r="BI418" s="37" t="str"/>
      <c r="BJ418" s="37" t="str"/>
      <c r="BK418" s="37" t="str"/>
      <c r="BL418" s="37" t="str"/>
      <c r="BM418" s="37" t="str"/>
      <c r="BN418" s="37" t="str"/>
      <c r="BO418" s="37" t="str"/>
      <c r="BP418" s="37" t="str"/>
      <c r="BQ418" s="37" t="str"/>
      <c r="BR418" s="37" t="str"/>
      <c r="BS418" s="37" t="str"/>
      <c r="BT418" s="37" t="str"/>
      <c r="BU418" s="37" t="str"/>
      <c r="BV418" s="37" t="str"/>
      <c r="BW418" s="37" t="str"/>
      <c r="BX418" s="37" t="str"/>
      <c r="BY418" s="37" t="str"/>
      <c r="BZ418" s="37" t="str"/>
      <c r="CA418" s="37" t="str"/>
      <c r="CB418" s="37" t="str"/>
      <c r="CC418" s="37" t="str"/>
      <c r="CD418" s="37" t="str"/>
      <c r="CE418" s="37" t="str"/>
      <c r="CF418" s="37" t="str"/>
      <c r="CG418" s="37" t="str"/>
      <c r="CH418" s="37" t="str"/>
      <c r="CI418" s="37" t="str"/>
      <c r="CJ418" s="37" t="str"/>
      <c r="CK418" s="37" t="str"/>
      <c r="CL418" s="37" t="str"/>
      <c r="CM418" s="37" t="str"/>
      <c r="CN418" s="37" t="str"/>
      <c r="CO418" s="37" t="str"/>
      <c r="CP418" s="37" t="str"/>
      <c r="CQ418" s="37" t="str"/>
      <c r="CR418" s="37" t="str"/>
      <c r="CS418" s="37" t="str"/>
      <c r="CT418" s="37" t="str"/>
      <c r="CU418" s="37" t="str"/>
      <c r="CV418" s="37" t="str"/>
      <c r="CW418" s="37" t="str"/>
      <c r="CX418" s="37" t="str"/>
      <c r="CY418" s="37" t="str"/>
      <c r="CZ418" s="37" t="str"/>
      <c r="DA418" s="37" t="str"/>
      <c r="DB418" s="37" t="str"/>
      <c r="DC418" s="37" t="str"/>
      <c r="DD418" s="37" t="str"/>
      <c r="DE418" s="37" t="str"/>
      <c r="DF418" s="37" t="str"/>
      <c r="DG418" s="37" t="str"/>
      <c r="DH418" s="37" t="str"/>
      <c r="DI418" s="37" t="str"/>
      <c r="DJ418" s="37" t="str"/>
      <c r="DK418" s="37" t="str"/>
      <c r="DL418" s="37" t="str"/>
      <c r="DM418" s="37" t="str"/>
      <c r="DN418" s="37" t="str"/>
      <c r="DO418" s="37" t="str"/>
      <c r="DP418" s="37" t="str"/>
      <c r="DQ418" s="37" t="str"/>
      <c r="DR418" s="37" t="str"/>
      <c r="DS418" s="37" t="str"/>
      <c r="DT418" s="37" t="str"/>
      <c r="DU418" s="37" t="str"/>
      <c r="DV418" s="37" t="str"/>
      <c r="DW418" s="37" t="str"/>
      <c r="DX418" s="37" t="str"/>
      <c r="DY418" s="37" t="str"/>
      <c r="DZ418" s="37" t="str"/>
      <c r="EA418" s="37" t="str"/>
      <c r="EB418" s="37" t="str"/>
      <c r="EC418" s="37" t="str"/>
      <c r="ED418" s="37" t="str"/>
      <c r="EE418" s="37" t="str"/>
      <c r="EF418" s="37" t="str"/>
      <c r="EG418" s="37" t="str"/>
      <c r="EH418" s="37" t="str"/>
      <c r="EI418" s="37" t="str"/>
      <c r="EJ418" s="37" t="str"/>
      <c r="EK418" s="37" t="str"/>
      <c r="EL418" s="37" t="str"/>
      <c r="EM418" s="37" t="str"/>
    </row>
    <row r="419">
      <c r="B419" s="37" t="str"/>
      <c r="C419" s="37" t="str"/>
      <c r="D419" s="37" t="str"/>
      <c r="E419" s="37" t="str"/>
      <c r="F419" s="37" t="str"/>
      <c r="G419" s="37" t="str"/>
      <c r="H419" s="37" t="str"/>
      <c r="I419" s="37" t="str"/>
      <c r="J419" s="37" t="str"/>
      <c r="K419" s="37" t="str"/>
      <c r="L419" s="37" t="str"/>
      <c r="M419" s="37" t="str"/>
      <c r="N419" s="37" t="str"/>
      <c r="O419" s="37" t="str"/>
      <c r="P419" s="37" t="str"/>
      <c r="Q419" s="37" t="str"/>
      <c r="R419" s="37" t="str"/>
      <c r="S419" s="37" t="str"/>
      <c r="T419" s="37" t="str"/>
      <c r="U419" s="37" t="str"/>
      <c r="V419" s="37" t="str"/>
      <c r="W419" s="37" t="str"/>
      <c r="X419" s="37" t="str"/>
      <c r="Y419" s="37" t="str"/>
      <c r="Z419" s="37" t="str"/>
      <c r="AA419" s="37" t="str"/>
      <c r="AB419" s="37" t="str"/>
      <c r="AC419" s="37" t="str"/>
      <c r="AD419" s="37" t="str"/>
      <c r="AE419" s="37" t="str"/>
      <c r="AF419" s="37" t="str"/>
      <c r="AG419" s="37" t="str"/>
      <c r="AH419" s="37" t="str"/>
      <c r="AI419" s="37" t="str"/>
      <c r="AJ419" s="37" t="str"/>
      <c r="AK419" s="37" t="str"/>
      <c r="AL419" s="37" t="str"/>
      <c r="AM419" s="37" t="str"/>
      <c r="AN419" s="37" t="str"/>
      <c r="AO419" s="37" t="str"/>
      <c r="AP419" s="37" t="str"/>
      <c r="AQ419" s="37" t="str"/>
      <c r="AR419" s="37" t="str"/>
      <c r="AS419" s="37" t="str"/>
      <c r="AT419" s="37" t="str"/>
      <c r="AU419" s="37" t="str"/>
      <c r="AV419" s="37" t="str"/>
      <c r="AW419" s="37" t="str"/>
      <c r="AX419" s="37" t="str"/>
      <c r="AY419" s="37" t="str"/>
      <c r="AZ419" s="37" t="str"/>
      <c r="BA419" s="37" t="str"/>
      <c r="BB419" s="37" t="str"/>
      <c r="BC419" s="37" t="str"/>
      <c r="BD419" s="37" t="str"/>
      <c r="BE419" s="37" t="str"/>
      <c r="BF419" s="37" t="str"/>
      <c r="BG419" s="37" t="str"/>
      <c r="BH419" s="37" t="str"/>
      <c r="BI419" s="37" t="str"/>
      <c r="BJ419" s="37" t="str"/>
      <c r="BK419" s="37" t="str"/>
      <c r="BL419" s="37" t="str"/>
      <c r="BM419" s="37" t="str"/>
      <c r="BN419" s="37" t="str"/>
      <c r="BO419" s="37" t="str"/>
      <c r="BP419" s="37" t="str"/>
      <c r="BQ419" s="37" t="str"/>
      <c r="BR419" s="37" t="str"/>
      <c r="BS419" s="37" t="str"/>
      <c r="BT419" s="37" t="str"/>
      <c r="BU419" s="37" t="str"/>
      <c r="BV419" s="37" t="str"/>
      <c r="BW419" s="37" t="str"/>
      <c r="BX419" s="37" t="str"/>
      <c r="BY419" s="37" t="str"/>
      <c r="BZ419" s="37" t="str"/>
      <c r="CA419" s="37" t="str"/>
      <c r="CB419" s="37" t="str"/>
      <c r="CC419" s="37" t="str"/>
      <c r="CD419" s="37" t="str"/>
      <c r="CE419" s="37" t="str"/>
      <c r="CF419" s="37" t="str"/>
      <c r="CG419" s="37" t="str"/>
      <c r="CH419" s="37" t="str"/>
      <c r="CI419" s="37" t="str"/>
      <c r="CJ419" s="37" t="str"/>
      <c r="CK419" s="37" t="str"/>
      <c r="CL419" s="37" t="str"/>
      <c r="CM419" s="37" t="str"/>
      <c r="CN419" s="37" t="str"/>
      <c r="CO419" s="37" t="str"/>
      <c r="CP419" s="37" t="str"/>
      <c r="CQ419" s="37" t="str"/>
      <c r="CR419" s="37" t="str"/>
      <c r="CS419" s="37" t="str"/>
      <c r="CT419" s="37" t="str"/>
      <c r="CU419" s="37" t="str"/>
      <c r="CV419" s="37" t="str"/>
      <c r="CW419" s="37" t="str"/>
      <c r="CX419" s="37" t="str"/>
      <c r="CY419" s="37" t="str"/>
      <c r="CZ419" s="37" t="str"/>
      <c r="DA419" s="37" t="str"/>
      <c r="DB419" s="37" t="str"/>
      <c r="DC419" s="37" t="str"/>
      <c r="DD419" s="37" t="str"/>
      <c r="DE419" s="37" t="str"/>
      <c r="DF419" s="37" t="str"/>
      <c r="DG419" s="37" t="str"/>
      <c r="DH419" s="37" t="str"/>
      <c r="DI419" s="37" t="str"/>
      <c r="DJ419" s="37" t="str"/>
      <c r="DK419" s="37" t="str"/>
      <c r="DL419" s="37" t="str"/>
      <c r="DM419" s="37" t="str"/>
      <c r="DN419" s="37" t="str"/>
      <c r="DO419" s="37" t="str"/>
      <c r="DP419" s="37" t="str"/>
      <c r="DQ419" s="37" t="str"/>
      <c r="DR419" s="37" t="str"/>
      <c r="DS419" s="37" t="str"/>
      <c r="DT419" s="37" t="str"/>
      <c r="DU419" s="37" t="str"/>
      <c r="DV419" s="37" t="str"/>
      <c r="DW419" s="37" t="str"/>
      <c r="DX419" s="37" t="str"/>
      <c r="DY419" s="37" t="str"/>
      <c r="DZ419" s="37" t="str"/>
      <c r="EA419" s="37" t="str"/>
      <c r="EB419" s="37" t="str"/>
      <c r="EC419" s="37" t="str"/>
      <c r="ED419" s="37" t="str"/>
      <c r="EE419" s="37" t="str"/>
      <c r="EF419" s="37" t="str"/>
      <c r="EG419" s="37" t="str"/>
      <c r="EH419" s="37" t="str"/>
      <c r="EI419" s="37" t="str"/>
      <c r="EJ419" s="37" t="str"/>
      <c r="EK419" s="37" t="str"/>
      <c r="EL419" s="37" t="str"/>
      <c r="EM419" s="37" t="str"/>
    </row>
    <row r="420">
      <c r="B420" s="37" t="str"/>
      <c r="C420" s="37" t="str"/>
      <c r="D420" s="37" t="str"/>
      <c r="E420" s="37" t="str"/>
      <c r="F420" s="37" t="str"/>
      <c r="G420" s="37" t="str"/>
      <c r="H420" s="37" t="str"/>
      <c r="I420" s="37" t="str"/>
      <c r="J420" s="37" t="str"/>
      <c r="K420" s="37" t="str"/>
      <c r="L420" s="37" t="str"/>
      <c r="M420" s="37" t="str"/>
      <c r="N420" s="37" t="str"/>
      <c r="O420" s="37" t="str"/>
      <c r="P420" s="37" t="str"/>
      <c r="Q420" s="37" t="str"/>
      <c r="R420" s="37" t="str"/>
      <c r="S420" s="37" t="str"/>
      <c r="T420" s="37" t="str"/>
      <c r="U420" s="37" t="str"/>
      <c r="V420" s="37" t="str"/>
      <c r="W420" s="37" t="str"/>
      <c r="X420" s="37" t="str"/>
      <c r="Y420" s="37" t="str"/>
      <c r="Z420" s="37" t="str"/>
      <c r="AA420" s="37" t="str"/>
      <c r="AB420" s="37" t="str"/>
      <c r="AC420" s="37" t="str"/>
      <c r="AD420" s="37" t="str"/>
      <c r="AE420" s="37" t="str"/>
      <c r="AF420" s="37" t="str"/>
      <c r="AG420" s="37" t="str"/>
      <c r="AH420" s="37" t="str"/>
      <c r="AI420" s="37" t="str"/>
      <c r="AJ420" s="37" t="str"/>
      <c r="AK420" s="37" t="str"/>
      <c r="AL420" s="37" t="str"/>
      <c r="AM420" s="37" t="str"/>
      <c r="AN420" s="37" t="str"/>
      <c r="AO420" s="37" t="str"/>
      <c r="AP420" s="37" t="str"/>
      <c r="AQ420" s="37" t="str"/>
      <c r="AR420" s="37" t="str"/>
      <c r="AS420" s="37" t="str"/>
      <c r="AT420" s="37" t="str"/>
      <c r="AU420" s="37" t="str"/>
      <c r="AV420" s="37" t="str"/>
      <c r="AW420" s="37" t="str"/>
      <c r="AX420" s="37" t="str"/>
      <c r="AY420" s="37" t="str"/>
      <c r="AZ420" s="37" t="str"/>
      <c r="BA420" s="37" t="str"/>
      <c r="BB420" s="37" t="str"/>
      <c r="BC420" s="37" t="str"/>
      <c r="BD420" s="37" t="str"/>
      <c r="BE420" s="37" t="str"/>
      <c r="BF420" s="37" t="str"/>
      <c r="BG420" s="37" t="str"/>
      <c r="BH420" s="37" t="str"/>
      <c r="BI420" s="37" t="str"/>
      <c r="BJ420" s="37" t="str"/>
      <c r="BK420" s="37" t="str"/>
      <c r="BL420" s="37" t="str"/>
      <c r="BM420" s="37" t="str"/>
      <c r="BN420" s="37" t="str"/>
      <c r="BO420" s="37" t="str"/>
      <c r="BP420" s="37" t="str"/>
      <c r="BQ420" s="37" t="str"/>
      <c r="BR420" s="37" t="str"/>
      <c r="BS420" s="37" t="str"/>
      <c r="BT420" s="37" t="str"/>
      <c r="BU420" s="37" t="str"/>
      <c r="BV420" s="37" t="str"/>
      <c r="BW420" s="37" t="str"/>
      <c r="BX420" s="37" t="str"/>
      <c r="BY420" s="37" t="str"/>
      <c r="BZ420" s="37" t="str"/>
      <c r="CA420" s="37" t="str"/>
      <c r="CB420" s="37" t="str"/>
      <c r="CC420" s="37" t="str"/>
      <c r="CD420" s="37" t="str"/>
      <c r="CE420" s="37" t="str"/>
      <c r="CF420" s="37" t="str"/>
      <c r="CG420" s="37" t="str"/>
      <c r="CH420" s="37" t="str"/>
      <c r="CI420" s="37" t="str"/>
      <c r="CJ420" s="37" t="str"/>
      <c r="CK420" s="37" t="str"/>
      <c r="CL420" s="37" t="str"/>
      <c r="CM420" s="37" t="str"/>
      <c r="CN420" s="37" t="str"/>
      <c r="CO420" s="37" t="str"/>
      <c r="CP420" s="37" t="str"/>
      <c r="CQ420" s="37" t="str"/>
      <c r="CR420" s="37" t="str"/>
      <c r="CS420" s="37" t="str"/>
      <c r="CT420" s="37" t="str"/>
      <c r="CU420" s="37" t="str"/>
      <c r="CV420" s="37" t="str"/>
      <c r="CW420" s="37" t="str"/>
      <c r="CX420" s="37" t="str"/>
      <c r="CY420" s="37" t="str"/>
      <c r="CZ420" s="37" t="str"/>
      <c r="DA420" s="37" t="str"/>
      <c r="DB420" s="37" t="str"/>
      <c r="DC420" s="37" t="str"/>
      <c r="DD420" s="37" t="str"/>
      <c r="DE420" s="37" t="str"/>
      <c r="DF420" s="37" t="str"/>
      <c r="DG420" s="37" t="str"/>
      <c r="DH420" s="37" t="str"/>
      <c r="DI420" s="37" t="str"/>
      <c r="DJ420" s="37" t="str"/>
      <c r="DK420" s="37" t="str"/>
      <c r="DL420" s="37" t="str"/>
      <c r="DM420" s="37" t="str"/>
      <c r="DN420" s="37" t="str"/>
      <c r="DO420" s="37" t="str"/>
      <c r="DP420" s="37" t="str"/>
      <c r="DQ420" s="37" t="str"/>
      <c r="DR420" s="37" t="str"/>
      <c r="DS420" s="37" t="str"/>
      <c r="DT420" s="37" t="str"/>
      <c r="DU420" s="37" t="str"/>
      <c r="DV420" s="37" t="str"/>
      <c r="DW420" s="37" t="str"/>
      <c r="DX420" s="37" t="str"/>
      <c r="DY420" s="37" t="str"/>
      <c r="DZ420" s="37" t="str"/>
      <c r="EA420" s="37" t="str"/>
      <c r="EB420" s="37" t="str"/>
      <c r="EC420" s="37" t="str"/>
      <c r="ED420" s="37" t="str"/>
      <c r="EE420" s="37" t="str"/>
      <c r="EF420" s="37" t="str"/>
      <c r="EG420" s="37" t="str"/>
      <c r="EH420" s="37" t="str"/>
      <c r="EI420" s="37" t="str"/>
      <c r="EJ420" s="37" t="str"/>
      <c r="EK420" s="37" t="str"/>
      <c r="EL420" s="37" t="str"/>
      <c r="EM420" s="37" t="str"/>
    </row>
    <row r="421">
      <c r="B421" s="37" t="str"/>
      <c r="C421" s="37" t="str"/>
      <c r="D421" s="37" t="str"/>
      <c r="E421" s="37" t="str"/>
      <c r="F421" s="37" t="str"/>
      <c r="G421" s="37" t="str"/>
      <c r="H421" s="37" t="str"/>
      <c r="I421" s="37" t="str"/>
      <c r="J421" s="37" t="str"/>
      <c r="K421" s="37" t="str"/>
      <c r="L421" s="37" t="str"/>
      <c r="M421" s="37" t="str"/>
      <c r="N421" s="37" t="str"/>
      <c r="O421" s="37" t="str"/>
      <c r="P421" s="37" t="str"/>
      <c r="Q421" s="37" t="str"/>
      <c r="R421" s="37" t="str"/>
      <c r="S421" s="37" t="str"/>
      <c r="T421" s="37" t="str"/>
      <c r="U421" s="37" t="str"/>
      <c r="V421" s="37" t="str"/>
      <c r="W421" s="37" t="str"/>
      <c r="X421" s="37" t="str"/>
      <c r="Y421" s="37" t="str"/>
      <c r="Z421" s="37" t="str"/>
      <c r="AA421" s="37" t="str"/>
      <c r="AB421" s="37" t="str"/>
      <c r="AC421" s="37" t="str"/>
      <c r="AD421" s="37" t="str"/>
      <c r="AE421" s="37" t="str"/>
      <c r="AF421" s="37" t="str"/>
      <c r="AG421" s="37" t="str"/>
      <c r="AH421" s="37" t="str"/>
      <c r="AI421" s="37" t="str"/>
      <c r="AJ421" s="37" t="str"/>
      <c r="AK421" s="37" t="str"/>
      <c r="AL421" s="37" t="str"/>
      <c r="AM421" s="37" t="str"/>
      <c r="AN421" s="37" t="str"/>
      <c r="AO421" s="37" t="str"/>
      <c r="AP421" s="37" t="str"/>
      <c r="AQ421" s="37" t="str"/>
      <c r="AR421" s="37" t="str"/>
      <c r="AS421" s="37" t="str"/>
      <c r="AT421" s="37" t="str"/>
      <c r="AU421" s="37" t="str"/>
      <c r="AV421" s="37" t="str"/>
      <c r="AW421" s="37" t="str"/>
      <c r="AX421" s="37" t="str"/>
      <c r="AY421" s="37" t="str"/>
      <c r="AZ421" s="37" t="str"/>
      <c r="BA421" s="37" t="str"/>
      <c r="BB421" s="37" t="str"/>
      <c r="BC421" s="37" t="str"/>
      <c r="BD421" s="37" t="str"/>
      <c r="BE421" s="37" t="str"/>
      <c r="BF421" s="37" t="str"/>
      <c r="BG421" s="37" t="str"/>
      <c r="BH421" s="37" t="str"/>
      <c r="BI421" s="37" t="str"/>
      <c r="BJ421" s="37" t="str"/>
      <c r="BK421" s="37" t="str"/>
      <c r="BL421" s="37" t="str"/>
      <c r="BM421" s="37" t="str"/>
      <c r="BN421" s="37" t="str"/>
      <c r="BO421" s="37" t="str"/>
      <c r="BP421" s="37" t="str"/>
      <c r="BQ421" s="37" t="str"/>
      <c r="BR421" s="37" t="str"/>
      <c r="BS421" s="37" t="str"/>
      <c r="BT421" s="37" t="str"/>
      <c r="BU421" s="37" t="str"/>
      <c r="BV421" s="37" t="str"/>
      <c r="BW421" s="37" t="str"/>
      <c r="BX421" s="37" t="str"/>
      <c r="BY421" s="37" t="str"/>
      <c r="BZ421" s="37" t="str"/>
      <c r="CA421" s="37" t="str"/>
      <c r="CB421" s="37" t="str"/>
      <c r="CC421" s="37" t="str"/>
      <c r="CD421" s="37" t="str"/>
      <c r="CE421" s="37" t="str"/>
      <c r="CF421" s="37" t="str"/>
      <c r="CG421" s="37" t="str"/>
      <c r="CH421" s="37" t="str"/>
      <c r="CI421" s="37" t="str"/>
      <c r="CJ421" s="37" t="str"/>
      <c r="CK421" s="37" t="str"/>
      <c r="CL421" s="37" t="str"/>
      <c r="CM421" s="37" t="str"/>
      <c r="CN421" s="37" t="str"/>
      <c r="CO421" s="37" t="str"/>
      <c r="CP421" s="37" t="str"/>
      <c r="CQ421" s="37" t="str"/>
      <c r="CR421" s="37" t="str"/>
      <c r="CS421" s="37" t="str"/>
      <c r="CT421" s="37" t="str"/>
      <c r="CU421" s="37" t="str"/>
      <c r="CV421" s="37" t="str"/>
      <c r="CW421" s="37" t="str"/>
      <c r="CX421" s="37" t="str"/>
      <c r="CY421" s="37" t="str"/>
      <c r="CZ421" s="37" t="str"/>
      <c r="DA421" s="37" t="str"/>
      <c r="DB421" s="37" t="str"/>
      <c r="DC421" s="37" t="str"/>
      <c r="DD421" s="37" t="str"/>
      <c r="DE421" s="37" t="str"/>
      <c r="DF421" s="37" t="str"/>
      <c r="DG421" s="37" t="str"/>
      <c r="DH421" s="37" t="str"/>
      <c r="DI421" s="37" t="str"/>
      <c r="DJ421" s="37" t="str"/>
      <c r="DK421" s="37" t="str"/>
      <c r="DL421" s="37" t="str"/>
      <c r="DM421" s="37" t="str"/>
      <c r="DN421" s="37" t="str"/>
      <c r="DO421" s="37" t="str"/>
      <c r="DP421" s="37" t="str"/>
      <c r="DQ421" s="37" t="str"/>
      <c r="DR421" s="37" t="str"/>
      <c r="DS421" s="37" t="str"/>
      <c r="DT421" s="37" t="str"/>
      <c r="DU421" s="37" t="str"/>
      <c r="DV421" s="37" t="str"/>
      <c r="DW421" s="37" t="str"/>
      <c r="DX421" s="37" t="str"/>
      <c r="DY421" s="37" t="str"/>
      <c r="DZ421" s="37" t="str"/>
      <c r="EA421" s="37" t="str"/>
      <c r="EB421" s="37" t="str"/>
      <c r="EC421" s="37" t="str"/>
      <c r="ED421" s="37" t="str"/>
      <c r="EE421" s="37" t="str"/>
      <c r="EF421" s="37" t="str"/>
      <c r="EG421" s="37" t="str"/>
      <c r="EH421" s="37" t="str"/>
      <c r="EI421" s="37" t="str"/>
      <c r="EJ421" s="37" t="str"/>
      <c r="EK421" s="37" t="str"/>
      <c r="EL421" s="37" t="str"/>
      <c r="EM421" s="37" t="str"/>
    </row>
    <row r="422">
      <c r="B422" s="37" t="str"/>
      <c r="C422" s="37" t="str"/>
      <c r="D422" s="37" t="str"/>
      <c r="E422" s="37" t="str"/>
      <c r="F422" s="37" t="str"/>
      <c r="G422" s="37" t="str"/>
      <c r="H422" s="37" t="str"/>
      <c r="I422" s="37" t="str"/>
      <c r="J422" s="37" t="str"/>
      <c r="K422" s="37" t="str"/>
      <c r="L422" s="37" t="str"/>
      <c r="M422" s="37" t="str"/>
      <c r="N422" s="37" t="str"/>
      <c r="O422" s="37" t="str"/>
      <c r="P422" s="37" t="str"/>
      <c r="Q422" s="37" t="str"/>
      <c r="R422" s="37" t="str"/>
      <c r="S422" s="37" t="str"/>
      <c r="T422" s="37" t="str"/>
      <c r="U422" s="37" t="str"/>
      <c r="V422" s="37" t="str"/>
      <c r="W422" s="37" t="str"/>
      <c r="X422" s="37" t="str"/>
      <c r="Y422" s="37" t="str"/>
      <c r="Z422" s="37" t="str"/>
      <c r="AA422" s="37" t="str"/>
      <c r="AB422" s="37" t="str"/>
      <c r="AC422" s="37" t="str"/>
      <c r="AD422" s="37" t="str"/>
      <c r="AE422" s="37" t="str"/>
      <c r="AF422" s="37" t="str"/>
      <c r="AG422" s="37" t="str"/>
      <c r="AH422" s="37" t="str"/>
      <c r="AI422" s="37" t="str"/>
      <c r="AJ422" s="37" t="str"/>
      <c r="AK422" s="37" t="str"/>
      <c r="AL422" s="37" t="str"/>
      <c r="AM422" s="37" t="str"/>
      <c r="AN422" s="37" t="str"/>
      <c r="AO422" s="37" t="str"/>
      <c r="AP422" s="37" t="str"/>
      <c r="AQ422" s="37" t="str"/>
      <c r="AR422" s="37" t="str"/>
      <c r="AS422" s="37" t="str"/>
      <c r="AT422" s="37" t="str"/>
      <c r="AU422" s="37" t="str"/>
      <c r="AV422" s="37" t="str"/>
      <c r="AW422" s="37" t="str"/>
      <c r="AX422" s="37" t="str"/>
      <c r="AY422" s="37" t="str"/>
      <c r="AZ422" s="37" t="str"/>
      <c r="BA422" s="37" t="str"/>
      <c r="BB422" s="37" t="str"/>
      <c r="BC422" s="37" t="str"/>
      <c r="BD422" s="37" t="str"/>
      <c r="BE422" s="37" t="str"/>
      <c r="BF422" s="37" t="str"/>
      <c r="BG422" s="37" t="str"/>
      <c r="BH422" s="37" t="str"/>
      <c r="BI422" s="37" t="str"/>
      <c r="BJ422" s="37" t="str"/>
      <c r="BK422" s="37" t="str"/>
      <c r="BL422" s="37" t="str"/>
      <c r="BM422" s="37" t="str"/>
      <c r="BN422" s="37" t="str"/>
      <c r="BO422" s="37" t="str"/>
      <c r="BP422" s="37" t="str"/>
      <c r="BQ422" s="37" t="str"/>
      <c r="BR422" s="37" t="str"/>
      <c r="BS422" s="37" t="str"/>
      <c r="BT422" s="37" t="str"/>
      <c r="BU422" s="37" t="str"/>
      <c r="BV422" s="37" t="str"/>
      <c r="BW422" s="37" t="str"/>
      <c r="BX422" s="37" t="str"/>
      <c r="BY422" s="37" t="str"/>
      <c r="BZ422" s="37" t="str"/>
      <c r="CA422" s="37" t="str"/>
      <c r="CB422" s="37" t="str"/>
      <c r="CC422" s="37" t="str"/>
      <c r="CD422" s="37" t="str"/>
      <c r="CE422" s="37" t="str"/>
      <c r="CF422" s="37" t="str"/>
      <c r="CG422" s="37" t="str"/>
      <c r="CH422" s="37" t="str"/>
      <c r="CI422" s="37" t="str"/>
      <c r="CJ422" s="37" t="str"/>
      <c r="CK422" s="37" t="str"/>
      <c r="CL422" s="37" t="str"/>
      <c r="CM422" s="37" t="str"/>
      <c r="CN422" s="37" t="str"/>
      <c r="CO422" s="37" t="str"/>
      <c r="CP422" s="37" t="str"/>
      <c r="CQ422" s="37" t="str"/>
      <c r="CR422" s="37" t="str"/>
      <c r="CS422" s="37" t="str"/>
      <c r="CT422" s="37" t="str"/>
      <c r="CU422" s="37" t="str"/>
      <c r="CV422" s="37" t="str"/>
      <c r="CW422" s="37" t="str"/>
      <c r="CX422" s="37" t="str"/>
      <c r="CY422" s="37" t="str"/>
      <c r="CZ422" s="37" t="str"/>
      <c r="DA422" s="37" t="str"/>
      <c r="DB422" s="37" t="str"/>
      <c r="DC422" s="37" t="str"/>
      <c r="DD422" s="37" t="str"/>
      <c r="DE422" s="37" t="str"/>
      <c r="DF422" s="37" t="str"/>
      <c r="DG422" s="37" t="str"/>
      <c r="DH422" s="37" t="str"/>
      <c r="DI422" s="37" t="str"/>
      <c r="DJ422" s="37" t="str"/>
      <c r="DK422" s="37" t="str"/>
      <c r="DL422" s="37" t="str"/>
      <c r="DM422" s="37" t="str"/>
      <c r="DN422" s="37" t="str"/>
      <c r="DO422" s="37" t="str"/>
      <c r="DP422" s="37" t="str"/>
      <c r="DQ422" s="37" t="str"/>
      <c r="DR422" s="37" t="str"/>
      <c r="DS422" s="37" t="str"/>
      <c r="DT422" s="37" t="str"/>
      <c r="DU422" s="37" t="str"/>
      <c r="DV422" s="37" t="str"/>
      <c r="DW422" s="37" t="str"/>
      <c r="DX422" s="37" t="str"/>
      <c r="DY422" s="37" t="str"/>
      <c r="DZ422" s="37" t="str"/>
      <c r="EA422" s="37" t="str"/>
      <c r="EB422" s="37" t="str"/>
      <c r="EC422" s="37" t="str"/>
      <c r="ED422" s="37" t="str"/>
      <c r="EE422" s="37" t="str"/>
      <c r="EF422" s="37" t="str"/>
      <c r="EG422" s="37" t="str"/>
      <c r="EH422" s="37" t="str"/>
      <c r="EI422" s="37" t="str"/>
      <c r="EJ422" s="37" t="str"/>
      <c r="EK422" s="37" t="str"/>
      <c r="EL422" s="37" t="str"/>
      <c r="EM422" s="37" t="str"/>
    </row>
    <row r="423">
      <c r="B423" s="37" t="str"/>
      <c r="C423" s="37" t="str"/>
      <c r="D423" s="37" t="str"/>
      <c r="E423" s="37" t="str"/>
      <c r="F423" s="37" t="str"/>
      <c r="G423" s="37" t="str"/>
      <c r="H423" s="37" t="str"/>
      <c r="I423" s="37" t="str"/>
      <c r="J423" s="37" t="str"/>
      <c r="K423" s="37" t="str"/>
      <c r="L423" s="37" t="str"/>
      <c r="M423" s="37" t="str"/>
      <c r="N423" s="37" t="str"/>
      <c r="O423" s="37" t="str"/>
      <c r="P423" s="37" t="str"/>
      <c r="Q423" s="37" t="str"/>
      <c r="R423" s="37" t="str"/>
      <c r="S423" s="37" t="str"/>
      <c r="T423" s="37" t="str"/>
      <c r="U423" s="37" t="str"/>
      <c r="V423" s="37" t="str"/>
      <c r="W423" s="37" t="str"/>
      <c r="X423" s="37" t="str"/>
      <c r="Y423" s="37" t="str"/>
      <c r="Z423" s="37" t="str"/>
      <c r="AA423" s="37" t="str"/>
      <c r="AB423" s="37" t="str"/>
      <c r="AC423" s="37" t="str"/>
      <c r="AD423" s="37" t="str"/>
      <c r="AE423" s="37" t="str"/>
      <c r="AF423" s="37" t="str"/>
      <c r="AG423" s="37" t="str"/>
      <c r="AH423" s="37" t="str"/>
      <c r="AI423" s="37" t="str"/>
      <c r="AJ423" s="37" t="str"/>
      <c r="AK423" s="37" t="str"/>
      <c r="AL423" s="37" t="str"/>
      <c r="AM423" s="37" t="str"/>
      <c r="AN423" s="37" t="str"/>
      <c r="AO423" s="37" t="str"/>
      <c r="AP423" s="37" t="str"/>
      <c r="AQ423" s="37" t="str"/>
      <c r="AR423" s="37" t="str"/>
      <c r="AS423" s="37" t="str"/>
      <c r="AT423" s="37" t="str"/>
      <c r="AU423" s="37" t="str"/>
      <c r="AV423" s="37" t="str"/>
      <c r="AW423" s="37" t="str"/>
      <c r="AX423" s="37" t="str"/>
      <c r="AY423" s="37" t="str"/>
      <c r="AZ423" s="37" t="str"/>
      <c r="BA423" s="37" t="str"/>
      <c r="BB423" s="37" t="str"/>
      <c r="BC423" s="37" t="str"/>
      <c r="BD423" s="37" t="str"/>
      <c r="BE423" s="37" t="str"/>
      <c r="BF423" s="37" t="str"/>
      <c r="BG423" s="37" t="str"/>
      <c r="BH423" s="37" t="str"/>
      <c r="BI423" s="37" t="str"/>
      <c r="BJ423" s="37" t="str"/>
      <c r="BK423" s="37" t="str"/>
      <c r="BL423" s="37" t="str"/>
      <c r="BM423" s="37" t="str"/>
      <c r="BN423" s="37" t="str"/>
      <c r="BO423" s="37" t="str"/>
      <c r="BP423" s="37" t="str"/>
      <c r="BQ423" s="37" t="str"/>
      <c r="BR423" s="37" t="str"/>
      <c r="BS423" s="37" t="str"/>
      <c r="BT423" s="37" t="str"/>
      <c r="BU423" s="37" t="str"/>
      <c r="BV423" s="37" t="str"/>
      <c r="BW423" s="37" t="str"/>
      <c r="BX423" s="37" t="str"/>
      <c r="BY423" s="37" t="str"/>
      <c r="BZ423" s="37" t="str"/>
      <c r="CA423" s="37" t="str"/>
      <c r="CB423" s="37" t="str"/>
      <c r="CC423" s="37" t="str"/>
      <c r="CD423" s="37" t="str"/>
      <c r="CE423" s="37" t="str"/>
      <c r="CF423" s="37" t="str"/>
      <c r="CG423" s="37" t="str"/>
      <c r="CH423" s="37" t="str"/>
      <c r="CI423" s="37" t="str"/>
      <c r="CJ423" s="37" t="str"/>
      <c r="CK423" s="37" t="str"/>
      <c r="CL423" s="37" t="str"/>
      <c r="CM423" s="37" t="str"/>
      <c r="CN423" s="37" t="str"/>
      <c r="CO423" s="37" t="str"/>
      <c r="CP423" s="37" t="str"/>
      <c r="CQ423" s="37" t="str"/>
      <c r="CR423" s="37" t="str"/>
      <c r="CS423" s="37" t="str"/>
      <c r="CT423" s="37" t="str"/>
      <c r="CU423" s="37" t="str"/>
      <c r="CV423" s="37" t="str"/>
      <c r="CW423" s="37" t="str"/>
      <c r="CX423" s="37" t="str"/>
      <c r="CY423" s="37" t="str"/>
      <c r="CZ423" s="37" t="str"/>
      <c r="DA423" s="37" t="str"/>
      <c r="DB423" s="37" t="str"/>
      <c r="DC423" s="37" t="str"/>
      <c r="DD423" s="37" t="str"/>
      <c r="DE423" s="37" t="str"/>
      <c r="DF423" s="37" t="str"/>
      <c r="DG423" s="37" t="str"/>
      <c r="DH423" s="37" t="str"/>
      <c r="DI423" s="37" t="str"/>
      <c r="DJ423" s="37" t="str"/>
      <c r="DK423" s="37" t="str"/>
      <c r="DL423" s="37" t="str"/>
      <c r="DM423" s="37" t="str"/>
      <c r="DN423" s="37" t="str"/>
      <c r="DO423" s="37" t="str"/>
      <c r="DP423" s="37" t="str"/>
      <c r="DQ423" s="37" t="str"/>
      <c r="DR423" s="37" t="str"/>
      <c r="DS423" s="37" t="str"/>
      <c r="DT423" s="37" t="str"/>
      <c r="DU423" s="37" t="str"/>
      <c r="DV423" s="37" t="str"/>
      <c r="DW423" s="37" t="str"/>
      <c r="DX423" s="37" t="str"/>
      <c r="DY423" s="37" t="str"/>
      <c r="DZ423" s="37" t="str"/>
      <c r="EA423" s="37" t="str"/>
      <c r="EB423" s="37" t="str"/>
      <c r="EC423" s="37" t="str"/>
      <c r="ED423" s="37" t="str"/>
      <c r="EE423" s="37" t="str"/>
      <c r="EF423" s="37" t="str"/>
      <c r="EG423" s="37" t="str"/>
      <c r="EH423" s="37" t="str"/>
      <c r="EI423" s="37" t="str"/>
      <c r="EJ423" s="37" t="str"/>
      <c r="EK423" s="37" t="str"/>
      <c r="EL423" s="37" t="str"/>
      <c r="EM423" s="37" t="str"/>
    </row>
    <row r="424">
      <c r="B424" s="37" t="str"/>
      <c r="C424" s="37" t="str"/>
      <c r="D424" s="37" t="str"/>
      <c r="E424" s="37" t="str"/>
      <c r="F424" s="37" t="str"/>
      <c r="G424" s="37" t="str"/>
      <c r="H424" s="37" t="str"/>
      <c r="I424" s="37" t="str"/>
      <c r="J424" s="37" t="str"/>
      <c r="K424" s="37" t="str"/>
      <c r="L424" s="37" t="str"/>
      <c r="M424" s="37" t="str"/>
      <c r="N424" s="37" t="str"/>
      <c r="O424" s="37" t="str"/>
      <c r="P424" s="37" t="str"/>
      <c r="Q424" s="37" t="str"/>
      <c r="R424" s="37" t="str"/>
      <c r="S424" s="37" t="str"/>
      <c r="T424" s="37" t="str"/>
      <c r="U424" s="37" t="str"/>
      <c r="V424" s="37" t="str"/>
      <c r="W424" s="37" t="str"/>
      <c r="X424" s="37" t="str"/>
      <c r="Y424" s="37" t="str"/>
      <c r="Z424" s="37" t="str"/>
      <c r="AA424" s="37" t="str"/>
      <c r="AB424" s="37" t="str"/>
      <c r="AC424" s="37" t="str"/>
      <c r="AD424" s="37" t="str"/>
      <c r="AE424" s="37" t="str"/>
      <c r="AF424" s="37" t="str"/>
      <c r="AG424" s="37" t="str"/>
      <c r="AH424" s="37" t="str"/>
      <c r="AI424" s="37" t="str"/>
      <c r="AJ424" s="37" t="str"/>
      <c r="AK424" s="37" t="str"/>
      <c r="AL424" s="37" t="str"/>
      <c r="AM424" s="37" t="str"/>
      <c r="AN424" s="37" t="str"/>
      <c r="AO424" s="37" t="str"/>
      <c r="AP424" s="37" t="str"/>
      <c r="AQ424" s="37" t="str"/>
      <c r="AR424" s="37" t="str"/>
      <c r="AS424" s="37" t="str"/>
      <c r="AT424" s="37" t="str"/>
      <c r="AU424" s="37" t="str"/>
      <c r="AV424" s="37" t="str"/>
      <c r="AW424" s="37" t="str"/>
      <c r="AX424" s="37" t="str"/>
      <c r="AY424" s="37" t="str"/>
      <c r="AZ424" s="37" t="str"/>
      <c r="BA424" s="37" t="str"/>
      <c r="BB424" s="37" t="str"/>
      <c r="BC424" s="37" t="str"/>
      <c r="BD424" s="37" t="str"/>
      <c r="BE424" s="37" t="str"/>
      <c r="BF424" s="37" t="str"/>
      <c r="BG424" s="37" t="str"/>
      <c r="BH424" s="37" t="str"/>
      <c r="BI424" s="37" t="str"/>
      <c r="BJ424" s="37" t="str"/>
      <c r="BK424" s="37" t="str"/>
      <c r="BL424" s="37" t="str"/>
      <c r="BM424" s="37" t="str"/>
      <c r="BN424" s="37" t="str"/>
      <c r="BO424" s="37" t="str"/>
      <c r="BP424" s="37" t="str"/>
      <c r="BQ424" s="37" t="str"/>
      <c r="BR424" s="37" t="str"/>
      <c r="BS424" s="37" t="str"/>
      <c r="BT424" s="37" t="str"/>
      <c r="BU424" s="37" t="str"/>
      <c r="BV424" s="37" t="str"/>
      <c r="BW424" s="37" t="str"/>
      <c r="BX424" s="37" t="str"/>
      <c r="BY424" s="37" t="str"/>
      <c r="BZ424" s="37" t="str"/>
      <c r="CA424" s="37" t="str"/>
      <c r="CB424" s="37" t="str"/>
      <c r="CC424" s="37" t="str"/>
      <c r="CD424" s="37" t="str"/>
      <c r="CE424" s="37" t="str"/>
      <c r="CF424" s="37" t="str"/>
      <c r="CG424" s="37" t="str"/>
      <c r="CH424" s="37" t="str"/>
      <c r="CI424" s="37" t="str"/>
      <c r="CJ424" s="37" t="str"/>
      <c r="CK424" s="37" t="str"/>
      <c r="CL424" s="37" t="str"/>
      <c r="CM424" s="37" t="str"/>
      <c r="CN424" s="37" t="str"/>
      <c r="CO424" s="37" t="str"/>
      <c r="CP424" s="37" t="str"/>
      <c r="CQ424" s="37" t="str"/>
      <c r="CR424" s="37" t="str"/>
      <c r="CS424" s="37" t="str"/>
      <c r="CT424" s="37" t="str"/>
      <c r="CU424" s="37" t="str"/>
      <c r="CV424" s="37" t="str"/>
      <c r="CW424" s="37" t="str"/>
      <c r="CX424" s="37" t="str"/>
      <c r="CY424" s="37" t="str"/>
      <c r="CZ424" s="37" t="str"/>
      <c r="DA424" s="37" t="str"/>
      <c r="DB424" s="37" t="str"/>
      <c r="DC424" s="37" t="str"/>
      <c r="DD424" s="37" t="str"/>
      <c r="DE424" s="37" t="str"/>
      <c r="DF424" s="37" t="str"/>
      <c r="DG424" s="37" t="str"/>
      <c r="DH424" s="37" t="str"/>
      <c r="DI424" s="37" t="str"/>
      <c r="DJ424" s="37" t="str"/>
      <c r="DK424" s="37" t="str"/>
      <c r="DL424" s="37" t="str"/>
      <c r="DM424" s="37" t="str"/>
      <c r="DN424" s="37" t="str"/>
      <c r="DO424" s="37" t="str"/>
      <c r="DP424" s="37" t="str"/>
      <c r="DQ424" s="37" t="str"/>
      <c r="DR424" s="37" t="str"/>
      <c r="DS424" s="37" t="str"/>
      <c r="DT424" s="37" t="str"/>
      <c r="DU424" s="37" t="str"/>
      <c r="DV424" s="37" t="str"/>
      <c r="DW424" s="37" t="str"/>
      <c r="DX424" s="37" t="str"/>
      <c r="DY424" s="37" t="str"/>
      <c r="DZ424" s="37" t="str"/>
      <c r="EA424" s="37" t="str"/>
      <c r="EB424" s="37" t="str"/>
      <c r="EC424" s="37" t="str"/>
      <c r="ED424" s="37" t="str"/>
      <c r="EE424" s="37" t="str"/>
      <c r="EF424" s="37" t="str"/>
      <c r="EG424" s="37" t="str"/>
      <c r="EH424" s="37" t="str"/>
      <c r="EI424" s="37" t="str"/>
      <c r="EJ424" s="37" t="str"/>
      <c r="EK424" s="37" t="str"/>
      <c r="EL424" s="37" t="str"/>
      <c r="EM424" s="37" t="str"/>
    </row>
    <row r="425">
      <c r="B425" s="37" t="str"/>
      <c r="C425" s="37" t="str"/>
      <c r="D425" s="37" t="str"/>
      <c r="E425" s="37" t="str"/>
      <c r="F425" s="37" t="str"/>
      <c r="G425" s="37" t="str"/>
      <c r="H425" s="37" t="str"/>
      <c r="I425" s="37" t="str"/>
      <c r="J425" s="37" t="str"/>
      <c r="K425" s="37" t="str"/>
      <c r="L425" s="37" t="str"/>
      <c r="M425" s="37" t="str"/>
      <c r="N425" s="37" t="str"/>
      <c r="O425" s="37" t="str"/>
      <c r="P425" s="37" t="str"/>
      <c r="Q425" s="37" t="str"/>
      <c r="R425" s="37" t="str"/>
      <c r="S425" s="37" t="str"/>
      <c r="T425" s="37" t="str"/>
      <c r="U425" s="37" t="str"/>
      <c r="V425" s="37" t="str"/>
      <c r="W425" s="37" t="str"/>
      <c r="X425" s="37" t="str"/>
      <c r="Y425" s="37" t="str"/>
      <c r="Z425" s="37" t="str"/>
      <c r="AA425" s="37" t="str"/>
      <c r="AB425" s="37" t="str"/>
      <c r="AC425" s="37" t="str"/>
      <c r="AD425" s="37" t="str"/>
      <c r="AE425" s="37" t="str"/>
      <c r="AF425" s="37" t="str"/>
      <c r="AG425" s="37" t="str"/>
      <c r="AH425" s="37" t="str"/>
      <c r="AI425" s="37" t="str"/>
      <c r="AJ425" s="37" t="str"/>
      <c r="AK425" s="37" t="str"/>
      <c r="AL425" s="37" t="str"/>
      <c r="AM425" s="37" t="str"/>
      <c r="AN425" s="37" t="str"/>
      <c r="AO425" s="37" t="str"/>
      <c r="AP425" s="37" t="str"/>
      <c r="AQ425" s="37" t="str"/>
      <c r="AR425" s="37" t="str"/>
      <c r="AS425" s="37" t="str"/>
      <c r="AT425" s="37" t="str"/>
      <c r="AU425" s="37" t="str"/>
      <c r="AV425" s="37" t="str"/>
      <c r="AW425" s="37" t="str"/>
      <c r="AX425" s="37" t="str"/>
      <c r="AY425" s="37" t="str"/>
      <c r="AZ425" s="37" t="str"/>
      <c r="BA425" s="37" t="str"/>
      <c r="BB425" s="37" t="str"/>
      <c r="BC425" s="37" t="str"/>
      <c r="BD425" s="37" t="str"/>
      <c r="BE425" s="37" t="str"/>
      <c r="BF425" s="37" t="str"/>
      <c r="BG425" s="37" t="str"/>
      <c r="BH425" s="37" t="str"/>
      <c r="BI425" s="37" t="str"/>
      <c r="BJ425" s="37" t="str"/>
      <c r="BK425" s="37" t="str"/>
      <c r="BL425" s="37" t="str"/>
      <c r="BM425" s="37" t="str"/>
      <c r="BN425" s="37" t="str"/>
      <c r="BO425" s="37" t="str"/>
      <c r="BP425" s="37" t="str"/>
      <c r="BQ425" s="37" t="str"/>
      <c r="BR425" s="37" t="str"/>
      <c r="BS425" s="37" t="str"/>
      <c r="BT425" s="37" t="str"/>
      <c r="BU425" s="37" t="str"/>
      <c r="BV425" s="37" t="str"/>
      <c r="BW425" s="37" t="str"/>
      <c r="BX425" s="37" t="str"/>
      <c r="BY425" s="37" t="str"/>
      <c r="BZ425" s="37" t="str"/>
      <c r="CA425" s="37" t="str"/>
      <c r="CB425" s="37" t="str"/>
      <c r="CC425" s="37" t="str"/>
      <c r="CD425" s="37" t="str"/>
      <c r="CE425" s="37" t="str"/>
      <c r="CF425" s="37" t="str"/>
      <c r="CG425" s="37" t="str"/>
      <c r="CH425" s="37" t="str"/>
      <c r="CI425" s="37" t="str"/>
      <c r="CJ425" s="37" t="str"/>
      <c r="CK425" s="37" t="str"/>
      <c r="CL425" s="37" t="str"/>
      <c r="CM425" s="37" t="str"/>
      <c r="CN425" s="37" t="str"/>
      <c r="CO425" s="37" t="str"/>
      <c r="CP425" s="37" t="str"/>
      <c r="CQ425" s="37" t="str"/>
      <c r="CR425" s="37" t="str"/>
      <c r="CS425" s="37" t="str"/>
      <c r="CT425" s="37" t="str"/>
      <c r="CU425" s="37" t="str"/>
      <c r="CV425" s="37" t="str"/>
      <c r="CW425" s="37" t="str"/>
      <c r="CX425" s="37" t="str"/>
      <c r="CY425" s="37" t="str"/>
      <c r="CZ425" s="37" t="str"/>
      <c r="DA425" s="37" t="str"/>
      <c r="DB425" s="37" t="str"/>
      <c r="DC425" s="37" t="str"/>
      <c r="DD425" s="37" t="str"/>
      <c r="DE425" s="37" t="str"/>
      <c r="DF425" s="37" t="str"/>
      <c r="DG425" s="37" t="str"/>
      <c r="DH425" s="37" t="str"/>
      <c r="DI425" s="37" t="str"/>
      <c r="DJ425" s="37" t="str"/>
      <c r="DK425" s="37" t="str"/>
      <c r="DL425" s="37" t="str"/>
      <c r="DM425" s="37" t="str"/>
      <c r="DN425" s="37" t="str"/>
      <c r="DO425" s="37" t="str"/>
      <c r="DP425" s="37" t="str"/>
      <c r="DQ425" s="37" t="str"/>
      <c r="DR425" s="37" t="str"/>
      <c r="DS425" s="37" t="str"/>
      <c r="DT425" s="37" t="str"/>
      <c r="DU425" s="37" t="str"/>
      <c r="DV425" s="37" t="str"/>
      <c r="DW425" s="37" t="str"/>
      <c r="DX425" s="37" t="str"/>
      <c r="DY425" s="37" t="str"/>
      <c r="DZ425" s="37" t="str"/>
      <c r="EA425" s="37" t="str"/>
      <c r="EB425" s="37" t="str"/>
      <c r="EC425" s="37" t="str"/>
      <c r="ED425" s="37" t="str"/>
      <c r="EE425" s="37" t="str"/>
      <c r="EF425" s="37" t="str"/>
      <c r="EG425" s="37" t="str"/>
      <c r="EH425" s="37" t="str"/>
      <c r="EI425" s="37" t="str"/>
      <c r="EJ425" s="37" t="str"/>
      <c r="EK425" s="37" t="str"/>
      <c r="EL425" s="37" t="str"/>
      <c r="EM425" s="37" t="str"/>
    </row>
    <row r="426">
      <c r="B426" s="37" t="str"/>
      <c r="C426" s="37" t="str"/>
      <c r="D426" s="37" t="str"/>
      <c r="E426" s="37" t="str"/>
      <c r="F426" s="37" t="str"/>
      <c r="G426" s="37" t="str"/>
      <c r="H426" s="37" t="str"/>
      <c r="I426" s="37" t="str"/>
      <c r="J426" s="37" t="str"/>
      <c r="K426" s="37" t="str"/>
      <c r="L426" s="37" t="str"/>
      <c r="M426" s="37" t="str"/>
      <c r="N426" s="37" t="str"/>
      <c r="O426" s="37" t="str"/>
      <c r="P426" s="37" t="str"/>
      <c r="Q426" s="37" t="str"/>
      <c r="R426" s="37" t="str"/>
      <c r="S426" s="37" t="str"/>
      <c r="T426" s="37" t="str"/>
      <c r="U426" s="37" t="str"/>
      <c r="V426" s="37" t="str"/>
      <c r="W426" s="37" t="str"/>
      <c r="X426" s="37" t="str"/>
      <c r="Y426" s="37" t="str"/>
      <c r="Z426" s="37" t="str"/>
      <c r="AA426" s="37" t="str"/>
      <c r="AB426" s="37" t="str"/>
      <c r="AC426" s="37" t="str"/>
      <c r="AD426" s="37" t="str"/>
      <c r="AE426" s="37" t="str"/>
      <c r="AF426" s="37" t="str"/>
      <c r="AG426" s="37" t="str"/>
      <c r="AH426" s="37" t="str"/>
      <c r="AI426" s="37" t="str"/>
      <c r="AJ426" s="37" t="str"/>
      <c r="AK426" s="37" t="str"/>
      <c r="AL426" s="37" t="str"/>
      <c r="AM426" s="37" t="str"/>
      <c r="AN426" s="37" t="str"/>
      <c r="AO426" s="37" t="str"/>
      <c r="AP426" s="37" t="str"/>
      <c r="AQ426" s="37" t="str"/>
      <c r="AR426" s="37" t="str"/>
      <c r="AS426" s="37" t="str"/>
      <c r="AT426" s="37" t="str"/>
      <c r="AU426" s="37" t="str"/>
      <c r="AV426" s="37" t="str"/>
      <c r="AW426" s="37" t="str"/>
      <c r="AX426" s="37" t="str"/>
      <c r="AY426" s="37" t="str"/>
      <c r="AZ426" s="37" t="str"/>
      <c r="BA426" s="37" t="str"/>
      <c r="BB426" s="37" t="str"/>
      <c r="BC426" s="37" t="str"/>
      <c r="BD426" s="37" t="str"/>
      <c r="BE426" s="37" t="str"/>
      <c r="BF426" s="37" t="str"/>
      <c r="BG426" s="37" t="str"/>
      <c r="BH426" s="37" t="str"/>
      <c r="BI426" s="37" t="str"/>
      <c r="BJ426" s="37" t="str"/>
      <c r="BK426" s="37" t="str"/>
      <c r="BL426" s="37" t="str"/>
      <c r="BM426" s="37" t="str"/>
      <c r="BN426" s="37" t="str"/>
      <c r="BO426" s="37" t="str"/>
      <c r="BP426" s="37" t="str"/>
      <c r="BQ426" s="37" t="str"/>
      <c r="BR426" s="37" t="str"/>
      <c r="BS426" s="37" t="str"/>
      <c r="BT426" s="37" t="str"/>
      <c r="BU426" s="37" t="str"/>
      <c r="BV426" s="37" t="str"/>
      <c r="BW426" s="37" t="str"/>
      <c r="BX426" s="37" t="str"/>
      <c r="BY426" s="37" t="str"/>
      <c r="BZ426" s="37" t="str"/>
      <c r="CA426" s="37" t="str"/>
      <c r="CB426" s="37" t="str"/>
      <c r="CC426" s="37" t="str"/>
      <c r="CD426" s="37" t="str"/>
      <c r="CE426" s="37" t="str"/>
      <c r="CF426" s="37" t="str"/>
      <c r="CG426" s="37" t="str"/>
      <c r="CH426" s="37" t="str"/>
      <c r="CI426" s="37" t="str"/>
      <c r="CJ426" s="37" t="str"/>
      <c r="CK426" s="37" t="str"/>
      <c r="CL426" s="37" t="str"/>
      <c r="CM426" s="37" t="str"/>
      <c r="CN426" s="37" t="str"/>
      <c r="CO426" s="37" t="str"/>
      <c r="CP426" s="37" t="str"/>
      <c r="CQ426" s="37" t="str"/>
      <c r="CR426" s="37" t="str"/>
      <c r="CS426" s="37" t="str"/>
      <c r="CT426" s="37" t="str"/>
      <c r="CU426" s="37" t="str"/>
      <c r="CV426" s="37" t="str"/>
      <c r="CW426" s="37" t="str"/>
      <c r="CX426" s="37" t="str"/>
      <c r="CY426" s="37" t="str"/>
      <c r="CZ426" s="37" t="str"/>
      <c r="DA426" s="37" t="str"/>
      <c r="DB426" s="37" t="str"/>
      <c r="DC426" s="37" t="str"/>
      <c r="DD426" s="37" t="str"/>
      <c r="DE426" s="37" t="str"/>
      <c r="DF426" s="37" t="str"/>
      <c r="DG426" s="37" t="str"/>
      <c r="DH426" s="37" t="str"/>
      <c r="DI426" s="37" t="str"/>
      <c r="DJ426" s="37" t="str"/>
      <c r="DK426" s="37" t="str"/>
      <c r="DL426" s="37" t="str"/>
      <c r="DM426" s="37" t="str"/>
      <c r="DN426" s="37" t="str"/>
      <c r="DO426" s="37" t="str"/>
      <c r="DP426" s="37" t="str"/>
      <c r="DQ426" s="37" t="str"/>
      <c r="DR426" s="37" t="str"/>
      <c r="DS426" s="37" t="str"/>
      <c r="DT426" s="37" t="str"/>
      <c r="DU426" s="37" t="str"/>
      <c r="DV426" s="37" t="str"/>
      <c r="DW426" s="37" t="str"/>
      <c r="DX426" s="37" t="str"/>
      <c r="DY426" s="37" t="str"/>
      <c r="DZ426" s="37" t="str"/>
      <c r="EA426" s="37" t="str"/>
      <c r="EB426" s="37" t="str"/>
      <c r="EC426" s="37" t="str"/>
      <c r="ED426" s="37" t="str"/>
      <c r="EE426" s="37" t="str"/>
      <c r="EF426" s="37" t="str"/>
      <c r="EG426" s="37" t="str"/>
      <c r="EH426" s="37" t="str"/>
      <c r="EI426" s="37" t="str"/>
      <c r="EJ426" s="37" t="str"/>
      <c r="EK426" s="37" t="str"/>
      <c r="EL426" s="37" t="str"/>
      <c r="EM426" s="37" t="str"/>
    </row>
    <row r="427">
      <c r="B427" s="37" t="str"/>
      <c r="C427" s="37" t="str"/>
      <c r="D427" s="37" t="str"/>
      <c r="E427" s="37" t="str"/>
      <c r="F427" s="37" t="str"/>
      <c r="G427" s="37" t="str"/>
      <c r="H427" s="37" t="str"/>
      <c r="I427" s="37" t="str"/>
      <c r="J427" s="37" t="str"/>
      <c r="K427" s="37" t="str"/>
      <c r="L427" s="37" t="str"/>
      <c r="M427" s="37" t="str"/>
      <c r="N427" s="37" t="str"/>
      <c r="O427" s="37" t="str"/>
      <c r="P427" s="37" t="str"/>
      <c r="Q427" s="37" t="str"/>
      <c r="R427" s="37" t="str"/>
      <c r="S427" s="37" t="str"/>
      <c r="T427" s="37" t="str"/>
      <c r="U427" s="37" t="str"/>
      <c r="V427" s="37" t="str"/>
      <c r="W427" s="37" t="str"/>
      <c r="X427" s="37" t="str"/>
      <c r="Y427" s="37" t="str"/>
      <c r="Z427" s="37" t="str"/>
      <c r="AA427" s="37" t="str"/>
      <c r="AB427" s="37" t="str"/>
      <c r="AC427" s="37" t="str"/>
      <c r="AD427" s="37" t="str"/>
      <c r="AE427" s="37" t="str"/>
      <c r="AF427" s="37" t="str"/>
      <c r="AG427" s="37" t="str"/>
      <c r="AH427" s="37" t="str"/>
      <c r="AI427" s="37" t="str"/>
      <c r="AJ427" s="37" t="str"/>
      <c r="AK427" s="37" t="str"/>
      <c r="AL427" s="37" t="str"/>
      <c r="AM427" s="37" t="str"/>
      <c r="AN427" s="37" t="str"/>
      <c r="AO427" s="37" t="str"/>
      <c r="AP427" s="37" t="str"/>
      <c r="AQ427" s="37" t="str"/>
      <c r="AR427" s="37" t="str"/>
      <c r="AS427" s="37" t="str"/>
      <c r="AT427" s="37" t="str"/>
      <c r="AU427" s="37" t="str"/>
      <c r="AV427" s="37" t="str"/>
      <c r="AW427" s="37" t="str"/>
      <c r="AX427" s="37" t="str"/>
      <c r="AY427" s="37" t="str"/>
      <c r="AZ427" s="37" t="str"/>
      <c r="BA427" s="37" t="str"/>
      <c r="BB427" s="37" t="str"/>
      <c r="BC427" s="37" t="str"/>
      <c r="BD427" s="37" t="str"/>
      <c r="BE427" s="37" t="str"/>
      <c r="BF427" s="37" t="str"/>
      <c r="BG427" s="37" t="str"/>
      <c r="BH427" s="37" t="str"/>
      <c r="BI427" s="37" t="str"/>
      <c r="BJ427" s="37" t="str"/>
      <c r="BK427" s="37" t="str"/>
      <c r="BL427" s="37" t="str"/>
      <c r="BM427" s="37" t="str"/>
      <c r="BN427" s="37" t="str"/>
      <c r="BO427" s="37" t="str"/>
      <c r="BP427" s="37" t="str"/>
      <c r="BQ427" s="37" t="str"/>
      <c r="BR427" s="37" t="str"/>
      <c r="BS427" s="37" t="str"/>
      <c r="BT427" s="37" t="str"/>
      <c r="BU427" s="37" t="str"/>
      <c r="BV427" s="37" t="str"/>
      <c r="BW427" s="37" t="str"/>
      <c r="BX427" s="37" t="str"/>
      <c r="BY427" s="37" t="str"/>
      <c r="BZ427" s="37" t="str"/>
      <c r="CA427" s="37" t="str"/>
      <c r="CB427" s="37" t="str"/>
      <c r="CC427" s="37" t="str"/>
      <c r="CD427" s="37" t="str"/>
      <c r="CE427" s="37" t="str"/>
      <c r="CF427" s="37" t="str"/>
      <c r="CG427" s="37" t="str"/>
      <c r="CH427" s="37" t="str"/>
      <c r="CI427" s="37" t="str"/>
      <c r="CJ427" s="37" t="str"/>
      <c r="CK427" s="37" t="str"/>
      <c r="CL427" s="37" t="str"/>
      <c r="CM427" s="37" t="str"/>
      <c r="CN427" s="37" t="str"/>
      <c r="CO427" s="37" t="str"/>
      <c r="CP427" s="37" t="str"/>
      <c r="CQ427" s="37" t="str"/>
      <c r="CR427" s="37" t="str"/>
      <c r="CS427" s="37" t="str"/>
      <c r="CT427" s="37" t="str"/>
      <c r="CU427" s="37" t="str"/>
      <c r="CV427" s="37" t="str"/>
      <c r="CW427" s="37" t="str"/>
      <c r="CX427" s="37" t="str"/>
      <c r="CY427" s="37" t="str"/>
      <c r="CZ427" s="37" t="str"/>
      <c r="DA427" s="37" t="str"/>
      <c r="DB427" s="37" t="str"/>
      <c r="DC427" s="37" t="str"/>
      <c r="DD427" s="37" t="str"/>
      <c r="DE427" s="37" t="str"/>
      <c r="DF427" s="37" t="str"/>
      <c r="DG427" s="37" t="str"/>
      <c r="DH427" s="37" t="str"/>
      <c r="DI427" s="37" t="str"/>
      <c r="DJ427" s="37" t="str"/>
      <c r="DK427" s="37" t="str"/>
      <c r="DL427" s="37" t="str"/>
      <c r="DM427" s="37" t="str"/>
      <c r="DN427" s="37" t="str"/>
      <c r="DO427" s="37" t="str"/>
      <c r="DP427" s="37" t="str"/>
      <c r="DQ427" s="37" t="str"/>
      <c r="DR427" s="37" t="str"/>
      <c r="DS427" s="37" t="str"/>
      <c r="DT427" s="37" t="str"/>
      <c r="DU427" s="37" t="str"/>
      <c r="DV427" s="37" t="str"/>
      <c r="DW427" s="37" t="str"/>
      <c r="DX427" s="37" t="str"/>
      <c r="DY427" s="37" t="str"/>
      <c r="DZ427" s="37" t="str"/>
      <c r="EA427" s="37" t="str"/>
      <c r="EB427" s="37" t="str"/>
      <c r="EC427" s="37" t="str"/>
      <c r="ED427" s="37" t="str"/>
      <c r="EE427" s="37" t="str"/>
      <c r="EF427" s="37" t="str"/>
      <c r="EG427" s="37" t="str"/>
      <c r="EH427" s="37" t="str"/>
      <c r="EI427" s="37" t="str"/>
      <c r="EJ427" s="37" t="str"/>
      <c r="EK427" s="37" t="str"/>
      <c r="EL427" s="37" t="str"/>
      <c r="EM427" s="37" t="str"/>
    </row>
    <row r="428">
      <c r="B428" s="37" t="str"/>
      <c r="C428" s="37" t="str"/>
      <c r="D428" s="37" t="str"/>
      <c r="E428" s="37" t="str"/>
      <c r="F428" s="37" t="str"/>
      <c r="G428" s="37" t="str"/>
      <c r="H428" s="37" t="str"/>
      <c r="I428" s="37" t="str"/>
      <c r="J428" s="37" t="str"/>
      <c r="K428" s="37" t="str"/>
      <c r="L428" s="37" t="str"/>
      <c r="M428" s="37" t="str"/>
      <c r="N428" s="37" t="str"/>
      <c r="O428" s="37" t="str"/>
      <c r="P428" s="37" t="str"/>
      <c r="Q428" s="37" t="str"/>
      <c r="R428" s="37" t="str"/>
      <c r="S428" s="37" t="str"/>
      <c r="T428" s="37" t="str"/>
      <c r="U428" s="37" t="str"/>
      <c r="V428" s="37" t="str"/>
      <c r="W428" s="37" t="str"/>
      <c r="X428" s="37" t="str"/>
      <c r="Y428" s="37" t="str"/>
      <c r="Z428" s="37" t="str"/>
      <c r="AA428" s="37" t="str"/>
      <c r="AB428" s="37" t="str"/>
      <c r="AC428" s="37" t="str"/>
      <c r="AD428" s="37" t="str"/>
      <c r="AE428" s="37" t="str"/>
      <c r="AF428" s="37" t="str"/>
      <c r="AG428" s="37" t="str"/>
      <c r="AH428" s="37" t="str"/>
      <c r="AI428" s="37" t="str"/>
      <c r="AJ428" s="37" t="str"/>
      <c r="AK428" s="37" t="str"/>
      <c r="AL428" s="37" t="str"/>
      <c r="AM428" s="37" t="str"/>
      <c r="AN428" s="37" t="str"/>
      <c r="AO428" s="37" t="str"/>
      <c r="AP428" s="37" t="str"/>
      <c r="AQ428" s="37" t="str"/>
      <c r="AR428" s="37" t="str"/>
      <c r="AS428" s="37" t="str"/>
      <c r="AT428" s="37" t="str"/>
      <c r="AU428" s="37" t="str"/>
      <c r="AV428" s="37" t="str"/>
      <c r="AW428" s="37" t="str"/>
      <c r="AX428" s="37" t="str"/>
      <c r="AY428" s="37" t="str"/>
      <c r="AZ428" s="37" t="str"/>
      <c r="BA428" s="37" t="str"/>
      <c r="BB428" s="37" t="str"/>
      <c r="BC428" s="37" t="str"/>
      <c r="BD428" s="37" t="str"/>
      <c r="BE428" s="37" t="str"/>
      <c r="BF428" s="37" t="str"/>
      <c r="BG428" s="37" t="str"/>
      <c r="BH428" s="37" t="str"/>
      <c r="BI428" s="37" t="str"/>
      <c r="BJ428" s="37" t="str"/>
      <c r="BK428" s="37" t="str"/>
      <c r="BL428" s="37" t="str"/>
      <c r="BM428" s="37" t="str"/>
      <c r="BN428" s="37" t="str"/>
      <c r="BO428" s="37" t="str"/>
      <c r="BP428" s="37" t="str"/>
      <c r="BQ428" s="37" t="str"/>
      <c r="BR428" s="37" t="str"/>
      <c r="BS428" s="37" t="str"/>
      <c r="BT428" s="37" t="str"/>
      <c r="BU428" s="37" t="str"/>
      <c r="BV428" s="37" t="str"/>
      <c r="BW428" s="37" t="str"/>
      <c r="BX428" s="37" t="str"/>
      <c r="BY428" s="37" t="str"/>
      <c r="BZ428" s="37" t="str"/>
      <c r="CA428" s="37" t="str"/>
      <c r="CB428" s="37" t="str"/>
      <c r="CC428" s="37" t="str"/>
      <c r="CD428" s="37" t="str"/>
      <c r="CE428" s="37" t="str"/>
      <c r="CF428" s="37" t="str"/>
      <c r="CG428" s="37" t="str"/>
      <c r="CH428" s="37" t="str"/>
      <c r="CI428" s="37" t="str"/>
      <c r="CJ428" s="37" t="str"/>
      <c r="CK428" s="37" t="str"/>
      <c r="CL428" s="37" t="str"/>
      <c r="CM428" s="37" t="str"/>
      <c r="CN428" s="37" t="str"/>
      <c r="CO428" s="37" t="str"/>
      <c r="CP428" s="37" t="str"/>
      <c r="CQ428" s="37" t="str"/>
      <c r="CR428" s="37" t="str"/>
      <c r="CS428" s="37" t="str"/>
      <c r="CT428" s="37" t="str"/>
      <c r="CU428" s="37" t="str"/>
      <c r="CV428" s="37" t="str"/>
      <c r="CW428" s="37" t="str"/>
      <c r="CX428" s="37" t="str"/>
      <c r="CY428" s="37" t="str"/>
      <c r="CZ428" s="37" t="str"/>
      <c r="DA428" s="37" t="str"/>
      <c r="DB428" s="37" t="str"/>
      <c r="DC428" s="37" t="str"/>
      <c r="DD428" s="37" t="str"/>
      <c r="DE428" s="37" t="str"/>
      <c r="DF428" s="37" t="str"/>
      <c r="DG428" s="37" t="str"/>
      <c r="DH428" s="37" t="str"/>
      <c r="DI428" s="37" t="str"/>
      <c r="DJ428" s="37" t="str"/>
      <c r="DK428" s="37" t="str"/>
      <c r="DL428" s="37" t="str"/>
      <c r="DM428" s="37" t="str"/>
      <c r="DN428" s="37" t="str"/>
      <c r="DO428" s="37" t="str"/>
      <c r="DP428" s="37" t="str"/>
      <c r="DQ428" s="37" t="str"/>
      <c r="DR428" s="37" t="str"/>
      <c r="DS428" s="37" t="str"/>
      <c r="DT428" s="37" t="str"/>
      <c r="DU428" s="37" t="str"/>
      <c r="DV428" s="37" t="str"/>
      <c r="DW428" s="37" t="str"/>
      <c r="DX428" s="37" t="str"/>
      <c r="DY428" s="37" t="str"/>
      <c r="DZ428" s="37" t="str"/>
      <c r="EA428" s="37" t="str"/>
      <c r="EB428" s="37" t="str"/>
      <c r="EC428" s="37" t="str"/>
      <c r="ED428" s="37" t="str"/>
      <c r="EE428" s="37" t="str"/>
      <c r="EF428" s="37" t="str"/>
      <c r="EG428" s="37" t="str"/>
      <c r="EH428" s="37" t="str"/>
      <c r="EI428" s="37" t="str"/>
      <c r="EJ428" s="37" t="str"/>
      <c r="EK428" s="37" t="str"/>
      <c r="EL428" s="37" t="str"/>
      <c r="EM428" s="37" t="str"/>
    </row>
    <row r="429">
      <c r="B429" s="37" t="str"/>
      <c r="C429" s="37" t="str"/>
      <c r="D429" s="37" t="str"/>
      <c r="E429" s="37" t="str"/>
      <c r="F429" s="37" t="str"/>
      <c r="G429" s="37" t="str"/>
      <c r="H429" s="37" t="str"/>
      <c r="I429" s="37" t="str"/>
      <c r="J429" s="37" t="str"/>
      <c r="K429" s="37" t="str"/>
      <c r="L429" s="37" t="str"/>
      <c r="M429" s="37" t="str"/>
      <c r="N429" s="37" t="str"/>
      <c r="O429" s="37" t="str"/>
      <c r="P429" s="37" t="str"/>
      <c r="Q429" s="37" t="str"/>
      <c r="R429" s="37" t="str"/>
      <c r="S429" s="37" t="str"/>
      <c r="T429" s="37" t="str"/>
      <c r="U429" s="37" t="str"/>
      <c r="V429" s="37" t="str"/>
      <c r="W429" s="37" t="str"/>
      <c r="X429" s="37" t="str"/>
      <c r="Y429" s="37" t="str"/>
      <c r="Z429" s="37" t="str"/>
      <c r="AA429" s="37" t="str"/>
      <c r="AB429" s="37" t="str"/>
      <c r="AC429" s="37" t="str"/>
      <c r="AD429" s="37" t="str"/>
      <c r="AE429" s="37" t="str"/>
      <c r="AF429" s="37" t="str"/>
      <c r="AG429" s="37" t="str"/>
      <c r="AH429" s="37" t="str"/>
      <c r="AI429" s="37" t="str"/>
      <c r="AJ429" s="37" t="str"/>
      <c r="AK429" s="37" t="str"/>
      <c r="AL429" s="37" t="str"/>
      <c r="AM429" s="37" t="str"/>
      <c r="AN429" s="37" t="str"/>
      <c r="AO429" s="37" t="str"/>
      <c r="AP429" s="37" t="str"/>
      <c r="AQ429" s="37" t="str"/>
      <c r="AR429" s="37" t="str"/>
      <c r="AS429" s="37" t="str"/>
      <c r="AT429" s="37" t="str"/>
      <c r="AU429" s="37" t="str"/>
      <c r="AV429" s="37" t="str"/>
      <c r="AW429" s="37" t="str"/>
      <c r="AX429" s="37" t="str"/>
      <c r="AY429" s="37" t="str"/>
      <c r="AZ429" s="37" t="str"/>
      <c r="BA429" s="37" t="str"/>
      <c r="BB429" s="37" t="str"/>
      <c r="BC429" s="37" t="str"/>
      <c r="BD429" s="37" t="str"/>
      <c r="BE429" s="37" t="str"/>
      <c r="BF429" s="37" t="str"/>
      <c r="BG429" s="37" t="str"/>
      <c r="BH429" s="37" t="str"/>
      <c r="BI429" s="37" t="str"/>
      <c r="BJ429" s="37" t="str"/>
      <c r="BK429" s="37" t="str"/>
      <c r="BL429" s="37" t="str"/>
      <c r="BM429" s="37" t="str"/>
      <c r="BN429" s="37" t="str"/>
      <c r="BO429" s="37" t="str"/>
      <c r="BP429" s="37" t="str"/>
      <c r="BQ429" s="37" t="str"/>
      <c r="BR429" s="37" t="str"/>
      <c r="BS429" s="37" t="str"/>
      <c r="BT429" s="37" t="str"/>
      <c r="BU429" s="37" t="str"/>
      <c r="BV429" s="37" t="str"/>
      <c r="BW429" s="37" t="str"/>
      <c r="BX429" s="37" t="str"/>
      <c r="BY429" s="37" t="str"/>
      <c r="BZ429" s="37" t="str"/>
      <c r="CA429" s="37" t="str"/>
      <c r="CB429" s="37" t="str"/>
      <c r="CC429" s="37" t="str"/>
      <c r="CD429" s="37" t="str"/>
      <c r="CE429" s="37" t="str"/>
      <c r="CF429" s="37" t="str"/>
      <c r="CG429" s="37" t="str"/>
      <c r="CH429" s="37" t="str"/>
      <c r="CI429" s="37" t="str"/>
      <c r="CJ429" s="37" t="str"/>
      <c r="CK429" s="37" t="str"/>
      <c r="CL429" s="37" t="str"/>
      <c r="CM429" s="37" t="str"/>
      <c r="CN429" s="37" t="str"/>
      <c r="CO429" s="37" t="str"/>
      <c r="CP429" s="37" t="str"/>
      <c r="CQ429" s="37" t="str"/>
      <c r="CR429" s="37" t="str"/>
      <c r="CS429" s="37" t="str"/>
      <c r="CT429" s="37" t="str"/>
      <c r="CU429" s="37" t="str"/>
      <c r="CV429" s="37" t="str"/>
      <c r="CW429" s="37" t="str"/>
      <c r="CX429" s="37" t="str"/>
      <c r="CY429" s="37" t="str"/>
      <c r="CZ429" s="37" t="str"/>
      <c r="DA429" s="37" t="str"/>
      <c r="DB429" s="37" t="str"/>
      <c r="DC429" s="37" t="str"/>
      <c r="DD429" s="37" t="str"/>
      <c r="DE429" s="37" t="str"/>
      <c r="DF429" s="37" t="str"/>
      <c r="DG429" s="37" t="str"/>
      <c r="DH429" s="37" t="str"/>
      <c r="DI429" s="37" t="str"/>
      <c r="DJ429" s="37" t="str"/>
      <c r="DK429" s="37" t="str"/>
      <c r="DL429" s="37" t="str"/>
      <c r="DM429" s="37" t="str"/>
      <c r="DN429" s="37" t="str"/>
      <c r="DO429" s="37" t="str"/>
      <c r="DP429" s="37" t="str"/>
      <c r="DQ429" s="37" t="str"/>
      <c r="DR429" s="37" t="str"/>
      <c r="DS429" s="37" t="str"/>
      <c r="DT429" s="37" t="str"/>
      <c r="DU429" s="37" t="str"/>
      <c r="DV429" s="37" t="str"/>
      <c r="DW429" s="37" t="str"/>
      <c r="DX429" s="37" t="str"/>
      <c r="DY429" s="37" t="str"/>
      <c r="DZ429" s="37" t="str"/>
      <c r="EA429" s="37" t="str"/>
      <c r="EB429" s="37" t="str"/>
      <c r="EC429" s="37" t="str"/>
      <c r="ED429" s="37" t="str"/>
      <c r="EE429" s="37" t="str"/>
      <c r="EF429" s="37" t="str"/>
      <c r="EG429" s="37" t="str"/>
      <c r="EH429" s="37" t="str"/>
      <c r="EI429" s="37" t="str"/>
      <c r="EJ429" s="37" t="str"/>
      <c r="EK429" s="37" t="str"/>
      <c r="EL429" s="37" t="str"/>
      <c r="EM429" s="37" t="str"/>
    </row>
    <row r="430">
      <c r="B430" s="37" t="str"/>
      <c r="C430" s="37" t="str"/>
      <c r="D430" s="37" t="str"/>
      <c r="E430" s="37" t="str"/>
      <c r="F430" s="37" t="str"/>
      <c r="G430" s="37" t="str"/>
      <c r="H430" s="37" t="str"/>
      <c r="I430" s="37" t="str"/>
      <c r="J430" s="37" t="str"/>
      <c r="K430" s="37" t="str"/>
      <c r="L430" s="37" t="str"/>
      <c r="M430" s="37" t="str"/>
      <c r="N430" s="37" t="str"/>
      <c r="O430" s="37" t="str"/>
      <c r="P430" s="37" t="str"/>
      <c r="Q430" s="37" t="str"/>
      <c r="R430" s="37" t="str"/>
      <c r="S430" s="37" t="str"/>
      <c r="T430" s="37" t="str"/>
      <c r="U430" s="37" t="str"/>
      <c r="V430" s="37" t="str"/>
      <c r="W430" s="37" t="str"/>
      <c r="X430" s="37" t="str"/>
      <c r="Y430" s="37" t="str"/>
      <c r="Z430" s="37" t="str"/>
      <c r="AA430" s="37" t="str"/>
      <c r="AB430" s="37" t="str"/>
      <c r="AC430" s="37" t="str"/>
      <c r="AD430" s="37" t="str"/>
      <c r="AE430" s="37" t="str"/>
      <c r="AF430" s="37" t="str"/>
      <c r="AG430" s="37" t="str"/>
      <c r="AH430" s="37" t="str"/>
      <c r="AI430" s="37" t="str"/>
      <c r="AJ430" s="37" t="str"/>
      <c r="AK430" s="37" t="str"/>
      <c r="AL430" s="37" t="str"/>
      <c r="AM430" s="37" t="str"/>
      <c r="AN430" s="37" t="str"/>
      <c r="AO430" s="37" t="str"/>
      <c r="AP430" s="37" t="str"/>
      <c r="AQ430" s="37" t="str"/>
      <c r="AR430" s="37" t="str"/>
      <c r="AS430" s="37" t="str"/>
      <c r="AT430" s="37" t="str"/>
      <c r="AU430" s="37" t="str"/>
      <c r="AV430" s="37" t="str"/>
      <c r="AW430" s="37" t="str"/>
      <c r="AX430" s="37" t="str"/>
      <c r="AY430" s="37" t="str"/>
      <c r="AZ430" s="37" t="str"/>
      <c r="BA430" s="37" t="str"/>
      <c r="BB430" s="37" t="str"/>
      <c r="BC430" s="37" t="str"/>
      <c r="BD430" s="37" t="str"/>
      <c r="BE430" s="37" t="str"/>
      <c r="BF430" s="37" t="str"/>
      <c r="BG430" s="37" t="str"/>
      <c r="BH430" s="37" t="str"/>
      <c r="BI430" s="37" t="str"/>
      <c r="BJ430" s="37" t="str"/>
      <c r="BK430" s="37" t="str"/>
      <c r="BL430" s="37" t="str"/>
      <c r="BM430" s="37" t="str"/>
      <c r="BN430" s="37" t="str"/>
      <c r="BO430" s="37" t="str"/>
      <c r="BP430" s="37" t="str"/>
      <c r="BQ430" s="37" t="str"/>
      <c r="BR430" s="37" t="str"/>
      <c r="BS430" s="37" t="str"/>
      <c r="BT430" s="37" t="str"/>
      <c r="BU430" s="37" t="str"/>
      <c r="BV430" s="37" t="str"/>
      <c r="BW430" s="37" t="str"/>
      <c r="BX430" s="37" t="str"/>
      <c r="BY430" s="37" t="str"/>
      <c r="BZ430" s="37" t="str"/>
      <c r="CA430" s="37" t="str"/>
      <c r="CB430" s="37" t="str"/>
      <c r="CC430" s="37" t="str"/>
      <c r="CD430" s="37" t="str"/>
      <c r="CE430" s="37" t="str"/>
      <c r="CF430" s="37" t="str"/>
      <c r="CG430" s="37" t="str"/>
      <c r="CH430" s="37" t="str"/>
      <c r="CI430" s="37" t="str"/>
      <c r="CJ430" s="37" t="str"/>
      <c r="CK430" s="37" t="str"/>
      <c r="CL430" s="37" t="str"/>
      <c r="CM430" s="37" t="str"/>
      <c r="CN430" s="37" t="str"/>
      <c r="CO430" s="37" t="str"/>
      <c r="CP430" s="37" t="str"/>
      <c r="CQ430" s="37" t="str"/>
      <c r="CR430" s="37" t="str"/>
      <c r="CS430" s="37" t="str"/>
      <c r="CT430" s="37" t="str"/>
      <c r="CU430" s="37" t="str"/>
      <c r="CV430" s="37" t="str"/>
      <c r="CW430" s="37" t="str"/>
      <c r="CX430" s="37" t="str"/>
      <c r="CY430" s="37" t="str"/>
      <c r="CZ430" s="37" t="str"/>
      <c r="DA430" s="37" t="str"/>
      <c r="DB430" s="37" t="str"/>
      <c r="DC430" s="37" t="str"/>
      <c r="DD430" s="37" t="str"/>
      <c r="DE430" s="37" t="str"/>
      <c r="DF430" s="37" t="str"/>
      <c r="DG430" s="37" t="str"/>
      <c r="DH430" s="37" t="str"/>
      <c r="DI430" s="37" t="str"/>
      <c r="DJ430" s="37" t="str"/>
      <c r="DK430" s="37" t="str"/>
      <c r="DL430" s="37" t="str"/>
      <c r="DM430" s="37" t="str"/>
      <c r="DN430" s="37" t="str"/>
      <c r="DO430" s="37" t="str"/>
      <c r="DP430" s="37" t="str"/>
      <c r="DQ430" s="37" t="str"/>
      <c r="DR430" s="37" t="str"/>
      <c r="DS430" s="37" t="str"/>
      <c r="DT430" s="37" t="str"/>
      <c r="DU430" s="37" t="str"/>
      <c r="DV430" s="37" t="str"/>
      <c r="DW430" s="37" t="str"/>
      <c r="DX430" s="37" t="str"/>
      <c r="DY430" s="37" t="str"/>
      <c r="DZ430" s="37" t="str"/>
      <c r="EA430" s="37" t="str"/>
      <c r="EB430" s="37" t="str"/>
      <c r="EC430" s="37" t="str"/>
      <c r="ED430" s="37" t="str"/>
      <c r="EE430" s="37" t="str"/>
      <c r="EF430" s="37" t="str"/>
      <c r="EG430" s="37" t="str"/>
      <c r="EH430" s="37" t="str"/>
      <c r="EI430" s="37" t="str"/>
      <c r="EJ430" s="37" t="str"/>
      <c r="EK430" s="37" t="str"/>
      <c r="EL430" s="37" t="str"/>
      <c r="EM430" s="37" t="str"/>
    </row>
    <row r="431">
      <c r="B431" s="37" t="str"/>
      <c r="C431" s="37" t="str"/>
      <c r="D431" s="37" t="str"/>
      <c r="E431" s="37" t="str"/>
      <c r="F431" s="37" t="str"/>
      <c r="G431" s="37" t="str"/>
      <c r="H431" s="37" t="str"/>
      <c r="I431" s="37" t="str"/>
      <c r="J431" s="37" t="str"/>
      <c r="K431" s="37" t="str"/>
      <c r="L431" s="37" t="str"/>
      <c r="M431" s="37" t="str"/>
      <c r="N431" s="37" t="str"/>
      <c r="O431" s="37" t="str"/>
      <c r="P431" s="37" t="str"/>
      <c r="Q431" s="37" t="str"/>
      <c r="R431" s="37" t="str"/>
      <c r="S431" s="37" t="str"/>
      <c r="T431" s="37" t="str"/>
      <c r="U431" s="37" t="str"/>
      <c r="V431" s="37" t="str"/>
      <c r="W431" s="37" t="str"/>
      <c r="X431" s="37" t="str"/>
      <c r="Y431" s="37" t="str"/>
      <c r="Z431" s="37" t="str"/>
      <c r="AA431" s="37" t="str"/>
      <c r="AB431" s="37" t="str"/>
      <c r="AC431" s="37" t="str"/>
      <c r="AD431" s="37" t="str"/>
      <c r="AE431" s="37" t="str"/>
      <c r="AF431" s="37" t="str"/>
      <c r="AG431" s="37" t="str"/>
      <c r="AH431" s="37" t="str"/>
      <c r="AI431" s="37" t="str"/>
      <c r="AJ431" s="37" t="str"/>
      <c r="AK431" s="37" t="str"/>
      <c r="AL431" s="37" t="str"/>
      <c r="AM431" s="37" t="str"/>
      <c r="AN431" s="37" t="str"/>
      <c r="AO431" s="37" t="str"/>
      <c r="AP431" s="37" t="str"/>
      <c r="AQ431" s="37" t="str"/>
      <c r="AR431" s="37" t="str"/>
      <c r="AS431" s="37" t="str"/>
      <c r="AT431" s="37" t="str"/>
      <c r="AU431" s="37" t="str"/>
      <c r="AV431" s="37" t="str"/>
      <c r="AW431" s="37" t="str"/>
      <c r="AX431" s="37" t="str"/>
      <c r="AY431" s="37" t="str"/>
      <c r="AZ431" s="37" t="str"/>
      <c r="BA431" s="37" t="str"/>
      <c r="BB431" s="37" t="str"/>
      <c r="BC431" s="37" t="str"/>
      <c r="BD431" s="37" t="str"/>
      <c r="BE431" s="37" t="str"/>
      <c r="BF431" s="37" t="str"/>
      <c r="BG431" s="37" t="str"/>
      <c r="BH431" s="37" t="str"/>
      <c r="BI431" s="37" t="str"/>
      <c r="BJ431" s="37" t="str"/>
      <c r="BK431" s="37" t="str"/>
      <c r="BL431" s="37" t="str"/>
      <c r="BM431" s="37" t="str"/>
      <c r="BN431" s="37" t="str"/>
      <c r="BO431" s="37" t="str"/>
      <c r="BP431" s="37" t="str"/>
      <c r="BQ431" s="37" t="str"/>
      <c r="BR431" s="37" t="str"/>
      <c r="BS431" s="37" t="str"/>
      <c r="BT431" s="37" t="str"/>
      <c r="BU431" s="37" t="str"/>
      <c r="BV431" s="37" t="str"/>
      <c r="BW431" s="37" t="str"/>
      <c r="BX431" s="37" t="str"/>
      <c r="BY431" s="37" t="str"/>
      <c r="BZ431" s="37" t="str"/>
      <c r="CA431" s="37" t="str"/>
      <c r="CB431" s="37" t="str"/>
      <c r="CC431" s="37" t="str"/>
      <c r="CD431" s="37" t="str"/>
      <c r="CE431" s="37" t="str"/>
      <c r="CF431" s="37" t="str"/>
      <c r="CG431" s="37" t="str"/>
      <c r="CH431" s="37" t="str"/>
      <c r="CI431" s="37" t="str"/>
      <c r="CJ431" s="37" t="str"/>
      <c r="CK431" s="37" t="str"/>
      <c r="CL431" s="37" t="str"/>
      <c r="CM431" s="37" t="str"/>
      <c r="CN431" s="37" t="str"/>
      <c r="CO431" s="37" t="str"/>
      <c r="CP431" s="37" t="str"/>
      <c r="CQ431" s="37" t="str"/>
      <c r="CR431" s="37" t="str"/>
      <c r="CS431" s="37" t="str"/>
      <c r="CT431" s="37" t="str"/>
      <c r="CU431" s="37" t="str"/>
      <c r="CV431" s="37" t="str"/>
      <c r="CW431" s="37" t="str"/>
      <c r="CX431" s="37" t="str"/>
      <c r="CY431" s="37" t="str"/>
      <c r="CZ431" s="37" t="str"/>
      <c r="DA431" s="37" t="str"/>
      <c r="DB431" s="37" t="str"/>
      <c r="DC431" s="37" t="str"/>
      <c r="DD431" s="37" t="str"/>
      <c r="DE431" s="37" t="str"/>
      <c r="DF431" s="37" t="str"/>
      <c r="DG431" s="37" t="str"/>
      <c r="DH431" s="37" t="str"/>
      <c r="DI431" s="37" t="str"/>
      <c r="DJ431" s="37" t="str"/>
      <c r="DK431" s="37" t="str"/>
      <c r="DL431" s="37" t="str"/>
      <c r="DM431" s="37" t="str"/>
      <c r="DN431" s="37" t="str"/>
      <c r="DO431" s="37" t="str"/>
      <c r="DP431" s="37" t="str"/>
      <c r="DQ431" s="37" t="str"/>
      <c r="DR431" s="37" t="str"/>
      <c r="DS431" s="37" t="str"/>
      <c r="DT431" s="37" t="str"/>
      <c r="DU431" s="37" t="str"/>
      <c r="DV431" s="37" t="str"/>
      <c r="DW431" s="37" t="str"/>
      <c r="DX431" s="37" t="str"/>
      <c r="DY431" s="37" t="str"/>
      <c r="DZ431" s="37" t="str"/>
      <c r="EA431" s="37" t="str"/>
      <c r="EB431" s="37" t="str"/>
      <c r="EC431" s="37" t="str"/>
      <c r="ED431" s="37" t="str"/>
      <c r="EE431" s="37" t="str"/>
      <c r="EF431" s="37" t="str"/>
      <c r="EG431" s="37" t="str"/>
      <c r="EH431" s="37" t="str"/>
      <c r="EI431" s="37" t="str"/>
      <c r="EJ431" s="37" t="str"/>
      <c r="EK431" s="37" t="str"/>
      <c r="EL431" s="37" t="str"/>
      <c r="EM431" s="37" t="str"/>
    </row>
    <row r="432">
      <c r="B432" s="37" t="str"/>
      <c r="C432" s="37" t="str"/>
      <c r="D432" s="37" t="str"/>
      <c r="E432" s="37" t="str"/>
      <c r="F432" s="37" t="str"/>
      <c r="G432" s="37" t="str"/>
      <c r="H432" s="37" t="str"/>
      <c r="I432" s="37" t="str"/>
      <c r="J432" s="37" t="str"/>
      <c r="K432" s="37" t="str"/>
      <c r="L432" s="37" t="str"/>
      <c r="M432" s="37" t="str"/>
      <c r="N432" s="37" t="str"/>
      <c r="O432" s="37" t="str"/>
      <c r="P432" s="37" t="str"/>
      <c r="Q432" s="37" t="str"/>
      <c r="R432" s="37" t="str"/>
      <c r="S432" s="37" t="str"/>
      <c r="T432" s="37" t="str"/>
      <c r="U432" s="37" t="str"/>
      <c r="V432" s="37" t="str"/>
      <c r="W432" s="37" t="str"/>
      <c r="X432" s="37" t="str"/>
      <c r="Y432" s="37" t="str"/>
      <c r="Z432" s="37" t="str"/>
      <c r="AA432" s="37" t="str"/>
      <c r="AB432" s="37" t="str"/>
      <c r="AC432" s="37" t="str"/>
      <c r="AD432" s="37" t="str"/>
      <c r="AE432" s="37" t="str"/>
      <c r="AF432" s="37" t="str"/>
      <c r="AG432" s="37" t="str"/>
      <c r="AH432" s="37" t="str"/>
      <c r="AI432" s="37" t="str"/>
      <c r="AJ432" s="37" t="str"/>
      <c r="AK432" s="37" t="str"/>
      <c r="AL432" s="37" t="str"/>
      <c r="AM432" s="37" t="str"/>
      <c r="AN432" s="37" t="str"/>
      <c r="AO432" s="37" t="str"/>
      <c r="AP432" s="37" t="str"/>
      <c r="AQ432" s="37" t="str"/>
      <c r="AR432" s="37" t="str"/>
      <c r="AS432" s="37" t="str"/>
      <c r="AT432" s="37" t="str"/>
      <c r="AU432" s="37" t="str"/>
      <c r="AV432" s="37" t="str"/>
      <c r="AW432" s="37" t="str"/>
      <c r="AX432" s="37" t="str"/>
      <c r="AY432" s="37" t="str"/>
      <c r="AZ432" s="37" t="str"/>
      <c r="BA432" s="37" t="str"/>
      <c r="BB432" s="37" t="str"/>
      <c r="BC432" s="37" t="str"/>
      <c r="BD432" s="37" t="str"/>
      <c r="BE432" s="37" t="str"/>
      <c r="BF432" s="37" t="str"/>
      <c r="BG432" s="37" t="str"/>
      <c r="BH432" s="37" t="str"/>
      <c r="BI432" s="37" t="str"/>
      <c r="BJ432" s="37" t="str"/>
      <c r="BK432" s="37" t="str"/>
      <c r="BL432" s="37" t="str"/>
      <c r="BM432" s="37" t="str"/>
      <c r="BN432" s="37" t="str"/>
      <c r="BO432" s="37" t="str"/>
      <c r="BP432" s="37" t="str"/>
      <c r="BQ432" s="37" t="str"/>
      <c r="BR432" s="37" t="str"/>
      <c r="BS432" s="37" t="str"/>
      <c r="BT432" s="37" t="str"/>
      <c r="BU432" s="37" t="str"/>
      <c r="BV432" s="37" t="str"/>
      <c r="BW432" s="37" t="str"/>
      <c r="BX432" s="37" t="str"/>
      <c r="BY432" s="37" t="str"/>
      <c r="BZ432" s="37" t="str"/>
      <c r="CA432" s="37" t="str"/>
      <c r="CB432" s="37" t="str"/>
      <c r="CC432" s="37" t="str"/>
      <c r="CD432" s="37" t="str"/>
      <c r="CE432" s="37" t="str"/>
      <c r="CF432" s="37" t="str"/>
      <c r="CG432" s="37" t="str"/>
      <c r="CH432" s="37" t="str"/>
      <c r="CI432" s="37" t="str"/>
      <c r="CJ432" s="37" t="str"/>
      <c r="CK432" s="37" t="str"/>
      <c r="CL432" s="37" t="str"/>
      <c r="CM432" s="37" t="str"/>
      <c r="CN432" s="37" t="str"/>
      <c r="CO432" s="37" t="str"/>
      <c r="CP432" s="37" t="str"/>
      <c r="CQ432" s="37" t="str"/>
      <c r="CR432" s="37" t="str"/>
      <c r="CS432" s="37" t="str"/>
      <c r="CT432" s="37" t="str"/>
      <c r="CU432" s="37" t="str"/>
      <c r="CV432" s="37" t="str"/>
      <c r="CW432" s="37" t="str"/>
      <c r="CX432" s="37" t="str"/>
      <c r="CY432" s="37" t="str"/>
      <c r="CZ432" s="37" t="str"/>
      <c r="DA432" s="37" t="str"/>
      <c r="DB432" s="37" t="str"/>
      <c r="DC432" s="37" t="str"/>
      <c r="DD432" s="37" t="str"/>
      <c r="DE432" s="37" t="str"/>
      <c r="DF432" s="37" t="str"/>
      <c r="DG432" s="37" t="str"/>
      <c r="DH432" s="37" t="str"/>
      <c r="DI432" s="37" t="str"/>
      <c r="DJ432" s="37" t="str"/>
      <c r="DK432" s="37" t="str"/>
      <c r="DL432" s="37" t="str"/>
      <c r="DM432" s="37" t="str"/>
      <c r="DN432" s="37" t="str"/>
      <c r="DO432" s="37" t="str"/>
      <c r="DP432" s="37" t="str"/>
      <c r="DQ432" s="37" t="str"/>
      <c r="DR432" s="37" t="str"/>
      <c r="DS432" s="37" t="str"/>
      <c r="DT432" s="37" t="str"/>
      <c r="DU432" s="37" t="str"/>
      <c r="DV432" s="37" t="str"/>
      <c r="DW432" s="37" t="str"/>
      <c r="DX432" s="37" t="str"/>
      <c r="DY432" s="37" t="str"/>
      <c r="DZ432" s="37" t="str"/>
      <c r="EA432" s="37" t="str"/>
      <c r="EB432" s="37" t="str"/>
      <c r="EC432" s="37" t="str"/>
      <c r="ED432" s="37" t="str"/>
      <c r="EE432" s="37" t="str"/>
      <c r="EF432" s="37" t="str"/>
      <c r="EG432" s="37" t="str"/>
      <c r="EH432" s="37" t="str"/>
      <c r="EI432" s="37" t="str"/>
      <c r="EJ432" s="37" t="str"/>
      <c r="EK432" s="37" t="str"/>
      <c r="EL432" s="37" t="str"/>
      <c r="EM432" s="37" t="str"/>
    </row>
    <row r="433">
      <c r="B433" s="37" t="str"/>
      <c r="C433" s="37" t="str"/>
      <c r="D433" s="37" t="str"/>
      <c r="E433" s="37" t="str"/>
      <c r="F433" s="37" t="str"/>
      <c r="G433" s="37" t="str"/>
      <c r="H433" s="37" t="str"/>
      <c r="I433" s="37" t="str"/>
      <c r="J433" s="37" t="str"/>
      <c r="K433" s="37" t="str"/>
      <c r="L433" s="37" t="str"/>
      <c r="M433" s="37" t="str"/>
      <c r="N433" s="37" t="str"/>
      <c r="O433" s="37" t="str"/>
      <c r="P433" s="37" t="str"/>
      <c r="Q433" s="37" t="str"/>
      <c r="R433" s="37" t="str"/>
      <c r="S433" s="37" t="str"/>
      <c r="T433" s="37" t="str"/>
      <c r="U433" s="37" t="str"/>
      <c r="V433" s="37" t="str"/>
      <c r="W433" s="37" t="str"/>
      <c r="X433" s="37" t="str"/>
      <c r="Y433" s="37" t="str"/>
      <c r="Z433" s="37" t="str"/>
      <c r="AA433" s="37" t="str"/>
      <c r="AB433" s="37" t="str"/>
      <c r="AC433" s="37" t="str"/>
      <c r="AD433" s="37" t="str"/>
      <c r="AE433" s="37" t="str"/>
      <c r="AF433" s="37" t="str"/>
      <c r="AG433" s="37" t="str"/>
      <c r="AH433" s="37" t="str"/>
      <c r="AI433" s="37" t="str"/>
      <c r="AJ433" s="37" t="str"/>
      <c r="AK433" s="37" t="str"/>
      <c r="AL433" s="37" t="str"/>
      <c r="AM433" s="37" t="str"/>
      <c r="AN433" s="37" t="str"/>
      <c r="AO433" s="37" t="str"/>
      <c r="AP433" s="37" t="str"/>
      <c r="AQ433" s="37" t="str"/>
      <c r="AR433" s="37" t="str"/>
      <c r="AS433" s="37" t="str"/>
      <c r="AT433" s="37" t="str"/>
      <c r="AU433" s="37" t="str"/>
      <c r="AV433" s="37" t="str"/>
      <c r="AW433" s="37" t="str"/>
      <c r="AX433" s="37" t="str"/>
      <c r="AY433" s="37" t="str"/>
      <c r="AZ433" s="37" t="str"/>
      <c r="BA433" s="37" t="str"/>
      <c r="BB433" s="37" t="str"/>
      <c r="BC433" s="37" t="str"/>
      <c r="BD433" s="37" t="str"/>
      <c r="BE433" s="37" t="str"/>
      <c r="BF433" s="37" t="str"/>
      <c r="BG433" s="37" t="str"/>
      <c r="BH433" s="37" t="str"/>
      <c r="BI433" s="37" t="str"/>
      <c r="BJ433" s="37" t="str"/>
      <c r="BK433" s="37" t="str"/>
      <c r="BL433" s="37" t="str"/>
      <c r="BM433" s="37" t="str"/>
      <c r="BN433" s="37" t="str"/>
      <c r="BO433" s="37" t="str"/>
      <c r="BP433" s="37" t="str"/>
      <c r="BQ433" s="37" t="str"/>
      <c r="BR433" s="37" t="str"/>
      <c r="BS433" s="37" t="str"/>
      <c r="BT433" s="37" t="str"/>
      <c r="BU433" s="37" t="str"/>
      <c r="BV433" s="37" t="str"/>
      <c r="BW433" s="37" t="str"/>
      <c r="BX433" s="37" t="str"/>
      <c r="BY433" s="37" t="str"/>
      <c r="BZ433" s="37" t="str"/>
      <c r="CA433" s="37" t="str"/>
      <c r="CB433" s="37" t="str"/>
      <c r="CC433" s="37" t="str"/>
      <c r="CD433" s="37" t="str"/>
      <c r="CE433" s="37" t="str"/>
      <c r="CF433" s="37" t="str"/>
      <c r="CG433" s="37" t="str"/>
      <c r="CH433" s="37" t="str"/>
      <c r="CI433" s="37" t="str"/>
      <c r="CJ433" s="37" t="str"/>
      <c r="CK433" s="37" t="str"/>
      <c r="CL433" s="37" t="str"/>
      <c r="CM433" s="37" t="str"/>
      <c r="CN433" s="37" t="str"/>
      <c r="CO433" s="37" t="str"/>
      <c r="CP433" s="37" t="str"/>
      <c r="CQ433" s="37" t="str"/>
      <c r="CR433" s="37" t="str"/>
      <c r="CS433" s="37" t="str"/>
      <c r="CT433" s="37" t="str"/>
      <c r="CU433" s="37" t="str"/>
      <c r="CV433" s="37" t="str"/>
      <c r="CW433" s="37" t="str"/>
      <c r="CX433" s="37" t="str"/>
      <c r="CY433" s="37" t="str"/>
      <c r="CZ433" s="37" t="str"/>
      <c r="DA433" s="37" t="str"/>
      <c r="DB433" s="37" t="str"/>
      <c r="DC433" s="37" t="str"/>
      <c r="DD433" s="37" t="str"/>
      <c r="DE433" s="37" t="str"/>
      <c r="DF433" s="37" t="str"/>
      <c r="DG433" s="37" t="str"/>
      <c r="DH433" s="37" t="str"/>
      <c r="DI433" s="37" t="str"/>
      <c r="DJ433" s="37" t="str"/>
      <c r="DK433" s="37" t="str"/>
      <c r="DL433" s="37" t="str"/>
      <c r="DM433" s="37" t="str"/>
      <c r="DN433" s="37" t="str"/>
      <c r="DO433" s="37" t="str"/>
      <c r="DP433" s="37" t="str"/>
      <c r="DQ433" s="37" t="str"/>
      <c r="DR433" s="37" t="str"/>
      <c r="DS433" s="37" t="str"/>
      <c r="DT433" s="37" t="str"/>
      <c r="DU433" s="37" t="str"/>
      <c r="DV433" s="37" t="str"/>
      <c r="DW433" s="37" t="str"/>
      <c r="DX433" s="37" t="str"/>
      <c r="DY433" s="37" t="str"/>
      <c r="DZ433" s="37" t="str"/>
      <c r="EA433" s="37" t="str"/>
      <c r="EB433" s="37" t="str"/>
      <c r="EC433" s="37" t="str"/>
      <c r="ED433" s="37" t="str"/>
      <c r="EE433" s="37" t="str"/>
      <c r="EF433" s="37" t="str"/>
      <c r="EG433" s="37" t="str"/>
      <c r="EH433" s="37" t="str"/>
      <c r="EI433" s="37" t="str"/>
      <c r="EJ433" s="37" t="str"/>
      <c r="EK433" s="37" t="str"/>
      <c r="EL433" s="37" t="str"/>
      <c r="EM433" s="37" t="str"/>
    </row>
    <row r="434">
      <c r="B434" s="37" t="str"/>
      <c r="C434" s="37" t="str"/>
      <c r="D434" s="37" t="str"/>
      <c r="E434" s="37" t="str"/>
      <c r="F434" s="37" t="str"/>
      <c r="G434" s="37" t="str"/>
      <c r="H434" s="37" t="str"/>
      <c r="I434" s="37" t="str"/>
      <c r="J434" s="37" t="str"/>
      <c r="K434" s="37" t="str"/>
      <c r="L434" s="37" t="str"/>
      <c r="M434" s="37" t="str"/>
      <c r="N434" s="37" t="str"/>
      <c r="O434" s="37" t="str"/>
      <c r="P434" s="37" t="str"/>
      <c r="Q434" s="37" t="str"/>
      <c r="R434" s="37" t="str"/>
      <c r="S434" s="37" t="str"/>
      <c r="T434" s="37" t="str"/>
      <c r="U434" s="37" t="str"/>
      <c r="V434" s="37" t="str"/>
      <c r="W434" s="37" t="str"/>
      <c r="X434" s="37" t="str"/>
      <c r="Y434" s="37" t="str"/>
      <c r="Z434" s="37" t="str"/>
      <c r="AA434" s="37" t="str"/>
      <c r="AB434" s="37" t="str"/>
      <c r="AC434" s="37" t="str"/>
      <c r="AD434" s="37" t="str"/>
      <c r="AE434" s="37" t="str"/>
      <c r="AF434" s="37" t="str"/>
      <c r="AG434" s="37" t="str"/>
      <c r="AH434" s="37" t="str"/>
      <c r="AI434" s="37" t="str"/>
      <c r="AJ434" s="37" t="str"/>
      <c r="AK434" s="37" t="str"/>
      <c r="AL434" s="37" t="str"/>
      <c r="AM434" s="37" t="str"/>
      <c r="AN434" s="37" t="str"/>
      <c r="AO434" s="37" t="str"/>
      <c r="AP434" s="37" t="str"/>
      <c r="AQ434" s="37" t="str"/>
      <c r="AR434" s="37" t="str"/>
      <c r="AS434" s="37" t="str"/>
      <c r="AT434" s="37" t="str"/>
      <c r="AU434" s="37" t="str"/>
      <c r="AV434" s="37" t="str"/>
      <c r="AW434" s="37" t="str"/>
      <c r="AX434" s="37" t="str"/>
      <c r="AY434" s="37" t="str"/>
      <c r="AZ434" s="37" t="str"/>
      <c r="BA434" s="37" t="str"/>
      <c r="BB434" s="37" t="str"/>
      <c r="BC434" s="37" t="str"/>
      <c r="BD434" s="37" t="str"/>
      <c r="BE434" s="37" t="str"/>
      <c r="BF434" s="37" t="str"/>
      <c r="BG434" s="37" t="str"/>
      <c r="BH434" s="37" t="str"/>
      <c r="BI434" s="37" t="str"/>
      <c r="BJ434" s="37" t="str"/>
      <c r="BK434" s="37" t="str"/>
      <c r="BL434" s="37" t="str"/>
      <c r="BM434" s="37" t="str"/>
      <c r="BN434" s="37" t="str"/>
      <c r="BO434" s="37" t="str"/>
      <c r="BP434" s="37" t="str"/>
      <c r="BQ434" s="37" t="str"/>
      <c r="BR434" s="37" t="str"/>
      <c r="BS434" s="37" t="str"/>
      <c r="BT434" s="37" t="str"/>
      <c r="BU434" s="37" t="str"/>
      <c r="BV434" s="37" t="str"/>
      <c r="BW434" s="37" t="str"/>
      <c r="BX434" s="37" t="str"/>
      <c r="BY434" s="37" t="str"/>
      <c r="BZ434" s="37" t="str"/>
      <c r="CA434" s="37" t="str"/>
      <c r="CB434" s="37" t="str"/>
      <c r="CC434" s="37" t="str"/>
      <c r="CD434" s="37" t="str"/>
      <c r="CE434" s="37" t="str"/>
      <c r="CF434" s="37" t="str"/>
      <c r="CG434" s="37" t="str"/>
      <c r="CH434" s="37" t="str"/>
      <c r="CI434" s="37" t="str"/>
      <c r="CJ434" s="37" t="str"/>
      <c r="CK434" s="37" t="str"/>
      <c r="CL434" s="37" t="str"/>
      <c r="CM434" s="37" t="str"/>
      <c r="CN434" s="37" t="str"/>
      <c r="CO434" s="37" t="str"/>
      <c r="CP434" s="37" t="str"/>
      <c r="CQ434" s="37" t="str"/>
      <c r="CR434" s="37" t="str"/>
      <c r="CS434" s="37" t="str"/>
      <c r="CT434" s="37" t="str"/>
      <c r="CU434" s="37" t="str"/>
      <c r="CV434" s="37" t="str"/>
      <c r="CW434" s="37" t="str"/>
      <c r="CX434" s="37" t="str"/>
      <c r="CY434" s="37" t="str"/>
      <c r="CZ434" s="37" t="str"/>
      <c r="DA434" s="37" t="str"/>
      <c r="DB434" s="37" t="str"/>
      <c r="DC434" s="37" t="str"/>
      <c r="DD434" s="37" t="str"/>
      <c r="DE434" s="37" t="str"/>
      <c r="DF434" s="37" t="str"/>
      <c r="DG434" s="37" t="str"/>
      <c r="DH434" s="37" t="str"/>
      <c r="DI434" s="37" t="str"/>
      <c r="DJ434" s="37" t="str"/>
      <c r="DK434" s="37" t="str"/>
      <c r="DL434" s="37" t="str"/>
      <c r="DM434" s="37" t="str"/>
      <c r="DN434" s="37" t="str"/>
      <c r="DO434" s="37" t="str"/>
      <c r="DP434" s="37" t="str"/>
      <c r="DQ434" s="37" t="str"/>
      <c r="DR434" s="37" t="str"/>
      <c r="DS434" s="37" t="str"/>
      <c r="DT434" s="37" t="str"/>
      <c r="DU434" s="37" t="str"/>
      <c r="DV434" s="37" t="str"/>
      <c r="DW434" s="37" t="str"/>
      <c r="DX434" s="37" t="str"/>
      <c r="DY434" s="37" t="str"/>
      <c r="DZ434" s="37" t="str"/>
      <c r="EA434" s="37" t="str"/>
      <c r="EB434" s="37" t="str"/>
      <c r="EC434" s="37" t="str"/>
      <c r="ED434" s="37" t="str"/>
      <c r="EE434" s="37" t="str"/>
      <c r="EF434" s="37" t="str"/>
      <c r="EG434" s="37" t="str"/>
      <c r="EH434" s="37" t="str"/>
      <c r="EI434" s="37" t="str"/>
      <c r="EJ434" s="37" t="str"/>
      <c r="EK434" s="37" t="str"/>
      <c r="EL434" s="37" t="str"/>
      <c r="EM434" s="37" t="str"/>
    </row>
    <row r="435">
      <c r="B435" s="37" t="str"/>
      <c r="C435" s="37" t="str"/>
      <c r="D435" s="37" t="str"/>
      <c r="E435" s="37" t="str"/>
      <c r="F435" s="37" t="str"/>
      <c r="G435" s="37" t="str"/>
      <c r="H435" s="37" t="str"/>
      <c r="I435" s="37" t="str"/>
      <c r="J435" s="37" t="str"/>
      <c r="K435" s="37" t="str"/>
      <c r="L435" s="37" t="str"/>
      <c r="M435" s="37" t="str"/>
      <c r="N435" s="37" t="str"/>
      <c r="O435" s="37" t="str"/>
      <c r="P435" s="37" t="str"/>
      <c r="Q435" s="37" t="str"/>
      <c r="R435" s="37" t="str"/>
      <c r="S435" s="37" t="str"/>
      <c r="T435" s="37" t="str"/>
      <c r="U435" s="37" t="str"/>
      <c r="V435" s="37" t="str"/>
      <c r="W435" s="37" t="str"/>
      <c r="X435" s="37" t="str"/>
      <c r="Y435" s="37" t="str"/>
      <c r="Z435" s="37" t="str"/>
      <c r="AA435" s="37" t="str"/>
      <c r="AB435" s="37" t="str"/>
      <c r="AC435" s="37" t="str"/>
      <c r="AD435" s="37" t="str"/>
      <c r="AE435" s="37" t="str"/>
      <c r="AF435" s="37" t="str"/>
      <c r="AG435" s="37" t="str"/>
      <c r="AH435" s="37" t="str"/>
      <c r="AI435" s="37" t="str"/>
      <c r="AJ435" s="37" t="str"/>
      <c r="AK435" s="37" t="str"/>
      <c r="AL435" s="37" t="str"/>
      <c r="AM435" s="37" t="str"/>
      <c r="AN435" s="37" t="str"/>
      <c r="AO435" s="37" t="str"/>
      <c r="AP435" s="37" t="str"/>
      <c r="AQ435" s="37" t="str"/>
      <c r="AR435" s="37" t="str"/>
      <c r="AS435" s="37" t="str"/>
      <c r="AT435" s="37" t="str"/>
      <c r="AU435" s="37" t="str"/>
      <c r="AV435" s="37" t="str"/>
      <c r="AW435" s="37" t="str"/>
      <c r="AX435" s="37" t="str"/>
      <c r="AY435" s="37" t="str"/>
      <c r="AZ435" s="37" t="str"/>
      <c r="BA435" s="37" t="str"/>
      <c r="BB435" s="37" t="str"/>
      <c r="BC435" s="37" t="str"/>
      <c r="BD435" s="37" t="str"/>
      <c r="BE435" s="37" t="str"/>
      <c r="BF435" s="37" t="str"/>
      <c r="BG435" s="37" t="str"/>
      <c r="BH435" s="37" t="str"/>
      <c r="BI435" s="37" t="str"/>
      <c r="BJ435" s="37" t="str"/>
      <c r="BK435" s="37" t="str"/>
      <c r="BL435" s="37" t="str"/>
      <c r="BM435" s="37" t="str"/>
      <c r="BN435" s="37" t="str"/>
      <c r="BO435" s="37" t="str"/>
      <c r="BP435" s="37" t="str"/>
      <c r="BQ435" s="37" t="str"/>
      <c r="BR435" s="37" t="str"/>
      <c r="BS435" s="37" t="str"/>
      <c r="BT435" s="37" t="str"/>
      <c r="BU435" s="37" t="str"/>
      <c r="BV435" s="37" t="str"/>
      <c r="BW435" s="37" t="str"/>
      <c r="BX435" s="37" t="str"/>
      <c r="BY435" s="37" t="str"/>
      <c r="BZ435" s="37" t="str"/>
      <c r="CA435" s="37" t="str"/>
      <c r="CB435" s="37" t="str"/>
      <c r="CC435" s="37" t="str"/>
      <c r="CD435" s="37" t="str"/>
      <c r="CE435" s="37" t="str"/>
      <c r="CF435" s="37" t="str"/>
      <c r="CG435" s="37" t="str"/>
      <c r="CH435" s="37" t="str"/>
      <c r="CI435" s="37" t="str"/>
      <c r="CJ435" s="37" t="str"/>
      <c r="CK435" s="37" t="str"/>
      <c r="CL435" s="37" t="str"/>
      <c r="CM435" s="37" t="str"/>
      <c r="CN435" s="37" t="str"/>
      <c r="CO435" s="37" t="str"/>
      <c r="CP435" s="37" t="str"/>
      <c r="CQ435" s="37" t="str"/>
      <c r="CR435" s="37" t="str"/>
      <c r="CS435" s="37" t="str"/>
      <c r="CT435" s="37" t="str"/>
      <c r="CU435" s="37" t="str"/>
      <c r="CV435" s="37" t="str"/>
      <c r="CW435" s="37" t="str"/>
      <c r="CX435" s="37" t="str"/>
      <c r="CY435" s="37" t="str"/>
      <c r="CZ435" s="37" t="str"/>
      <c r="DA435" s="37" t="str"/>
      <c r="DB435" s="37" t="str"/>
      <c r="DC435" s="37" t="str"/>
      <c r="DD435" s="37" t="str"/>
      <c r="DE435" s="37" t="str"/>
      <c r="DF435" s="37" t="str"/>
      <c r="DG435" s="37" t="str"/>
      <c r="DH435" s="37" t="str"/>
      <c r="DI435" s="37" t="str"/>
      <c r="DJ435" s="37" t="str"/>
      <c r="DK435" s="37" t="str"/>
      <c r="DL435" s="37" t="str"/>
      <c r="DM435" s="37" t="str"/>
      <c r="DN435" s="37" t="str"/>
      <c r="DO435" s="37" t="str"/>
      <c r="DP435" s="37" t="str"/>
      <c r="DQ435" s="37" t="str"/>
      <c r="DR435" s="37" t="str"/>
      <c r="DS435" s="37" t="str"/>
      <c r="DT435" s="37" t="str"/>
      <c r="DU435" s="37" t="str"/>
      <c r="DV435" s="37" t="str"/>
      <c r="DW435" s="37" t="str"/>
      <c r="DX435" s="37" t="str"/>
      <c r="DY435" s="37" t="str"/>
      <c r="DZ435" s="37" t="str"/>
      <c r="EA435" s="37" t="str"/>
      <c r="EB435" s="37" t="str"/>
      <c r="EC435" s="37" t="str"/>
      <c r="ED435" s="37" t="str"/>
      <c r="EE435" s="37" t="str"/>
      <c r="EF435" s="37" t="str"/>
      <c r="EG435" s="37" t="str"/>
      <c r="EH435" s="37" t="str"/>
      <c r="EI435" s="37" t="str"/>
      <c r="EJ435" s="37" t="str"/>
      <c r="EK435" s="37" t="str"/>
      <c r="EL435" s="37" t="str"/>
      <c r="EM435" s="37" t="str"/>
    </row>
    <row r="436">
      <c r="B436" s="37" t="str"/>
      <c r="C436" s="37" t="str"/>
      <c r="D436" s="37" t="str"/>
      <c r="E436" s="37" t="str"/>
      <c r="F436" s="37" t="str"/>
      <c r="G436" s="37" t="str"/>
      <c r="H436" s="37" t="str"/>
      <c r="I436" s="37" t="str"/>
      <c r="J436" s="37" t="str"/>
      <c r="K436" s="37" t="str"/>
      <c r="L436" s="37" t="str"/>
      <c r="M436" s="37" t="str"/>
      <c r="N436" s="37" t="str"/>
      <c r="O436" s="37" t="str"/>
      <c r="P436" s="37" t="str"/>
      <c r="Q436" s="37" t="str"/>
      <c r="R436" s="37" t="str"/>
      <c r="S436" s="37" t="str"/>
      <c r="T436" s="37" t="str"/>
      <c r="U436" s="37" t="str"/>
      <c r="V436" s="37" t="str"/>
      <c r="W436" s="37" t="str"/>
      <c r="X436" s="37" t="str"/>
      <c r="Y436" s="37" t="str"/>
      <c r="Z436" s="37" t="str"/>
      <c r="AA436" s="37" t="str"/>
      <c r="AB436" s="37" t="str"/>
      <c r="AC436" s="37" t="str"/>
      <c r="AD436" s="37" t="str"/>
      <c r="AE436" s="37" t="str"/>
      <c r="AF436" s="37" t="str"/>
      <c r="AG436" s="37" t="str"/>
      <c r="AH436" s="37" t="str"/>
      <c r="AI436" s="37" t="str"/>
      <c r="AJ436" s="37" t="str"/>
      <c r="AK436" s="37" t="str"/>
      <c r="AL436" s="37" t="str"/>
      <c r="AM436" s="37" t="str"/>
      <c r="AN436" s="37" t="str"/>
      <c r="AO436" s="37" t="str"/>
      <c r="AP436" s="37" t="str"/>
      <c r="AQ436" s="37" t="str"/>
      <c r="AR436" s="37" t="str"/>
      <c r="AS436" s="37" t="str"/>
      <c r="AT436" s="37" t="str"/>
      <c r="AU436" s="37" t="str"/>
      <c r="AV436" s="37" t="str"/>
      <c r="AW436" s="37" t="str"/>
      <c r="AX436" s="37" t="str"/>
      <c r="AY436" s="37" t="str"/>
      <c r="AZ436" s="37" t="str"/>
      <c r="BA436" s="37" t="str"/>
      <c r="BB436" s="37" t="str"/>
      <c r="BC436" s="37" t="str"/>
      <c r="BD436" s="37" t="str"/>
      <c r="BE436" s="37" t="str"/>
      <c r="BF436" s="37" t="str"/>
      <c r="BG436" s="37" t="str"/>
      <c r="BH436" s="37" t="str"/>
      <c r="BI436" s="37" t="str"/>
      <c r="BJ436" s="37" t="str"/>
      <c r="BK436" s="37" t="str"/>
      <c r="BL436" s="37" t="str"/>
      <c r="BM436" s="37" t="str"/>
      <c r="BN436" s="37" t="str"/>
      <c r="BO436" s="37" t="str"/>
      <c r="BP436" s="37" t="str"/>
      <c r="BQ436" s="37" t="str"/>
      <c r="BR436" s="37" t="str"/>
      <c r="BS436" s="37" t="str"/>
      <c r="BT436" s="37" t="str"/>
      <c r="BU436" s="37" t="str"/>
      <c r="BV436" s="37" t="str"/>
      <c r="BW436" s="37" t="str"/>
      <c r="BX436" s="37" t="str"/>
      <c r="BY436" s="37" t="str"/>
      <c r="BZ436" s="37" t="str"/>
      <c r="CA436" s="37" t="str"/>
      <c r="CB436" s="37" t="str"/>
      <c r="CC436" s="37" t="str"/>
      <c r="CD436" s="37" t="str"/>
      <c r="CE436" s="37" t="str"/>
      <c r="CF436" s="37" t="str"/>
      <c r="CG436" s="37" t="str"/>
      <c r="CH436" s="37" t="str"/>
      <c r="CI436" s="37" t="str"/>
      <c r="CJ436" s="37" t="str"/>
      <c r="CK436" s="37" t="str"/>
      <c r="CL436" s="37" t="str"/>
      <c r="CM436" s="37" t="str"/>
      <c r="CN436" s="37" t="str"/>
      <c r="CO436" s="37" t="str"/>
      <c r="CP436" s="37" t="str"/>
      <c r="CQ436" s="37" t="str"/>
      <c r="CR436" s="37" t="str"/>
      <c r="CS436" s="37" t="str"/>
      <c r="CT436" s="37" t="str"/>
      <c r="CU436" s="37" t="str"/>
      <c r="CV436" s="37" t="str"/>
      <c r="CW436" s="37" t="str"/>
      <c r="CX436" s="37" t="str"/>
      <c r="CY436" s="37" t="str"/>
      <c r="CZ436" s="37" t="str"/>
      <c r="DA436" s="37" t="str"/>
      <c r="DB436" s="37" t="str"/>
      <c r="DC436" s="37" t="str"/>
      <c r="DD436" s="37" t="str"/>
      <c r="DE436" s="37" t="str"/>
      <c r="DF436" s="37" t="str"/>
      <c r="DG436" s="37" t="str"/>
      <c r="DH436" s="37" t="str"/>
      <c r="DI436" s="37" t="str"/>
      <c r="DJ436" s="37" t="str"/>
      <c r="DK436" s="37" t="str"/>
      <c r="DL436" s="37" t="str"/>
      <c r="DM436" s="37" t="str"/>
      <c r="DN436" s="37" t="str"/>
      <c r="DO436" s="37" t="str"/>
      <c r="DP436" s="37" t="str"/>
      <c r="DQ436" s="37" t="str"/>
      <c r="DR436" s="37" t="str"/>
      <c r="DS436" s="37" t="str"/>
      <c r="DT436" s="37" t="str"/>
      <c r="DU436" s="37" t="str"/>
      <c r="DV436" s="37" t="str"/>
      <c r="DW436" s="37" t="str"/>
      <c r="DX436" s="37" t="str"/>
      <c r="DY436" s="37" t="str"/>
      <c r="DZ436" s="37" t="str"/>
      <c r="EA436" s="37" t="str"/>
      <c r="EB436" s="37" t="str"/>
      <c r="EC436" s="37" t="str"/>
      <c r="ED436" s="37" t="str"/>
      <c r="EE436" s="37" t="str"/>
      <c r="EF436" s="37" t="str"/>
      <c r="EG436" s="37" t="str"/>
      <c r="EH436" s="37" t="str"/>
      <c r="EI436" s="37" t="str"/>
      <c r="EJ436" s="37" t="str"/>
      <c r="EK436" s="37" t="str"/>
      <c r="EL436" s="37" t="str"/>
      <c r="EM436" s="37" t="str"/>
    </row>
    <row r="437">
      <c r="B437" s="37" t="str"/>
      <c r="C437" s="37" t="str"/>
      <c r="D437" s="37" t="str"/>
      <c r="E437" s="37" t="str"/>
      <c r="F437" s="37" t="str"/>
      <c r="G437" s="37" t="str"/>
      <c r="H437" s="37" t="str"/>
      <c r="I437" s="37" t="str"/>
      <c r="J437" s="37" t="str"/>
      <c r="K437" s="37" t="str"/>
      <c r="L437" s="37" t="str"/>
      <c r="M437" s="37" t="str"/>
      <c r="N437" s="37" t="str"/>
      <c r="O437" s="37" t="str"/>
      <c r="P437" s="37" t="str"/>
      <c r="Q437" s="37" t="str"/>
      <c r="R437" s="37" t="str"/>
      <c r="S437" s="37" t="str"/>
      <c r="T437" s="37" t="str"/>
      <c r="U437" s="37" t="str"/>
      <c r="V437" s="37" t="str"/>
      <c r="W437" s="37" t="str"/>
      <c r="X437" s="37" t="str"/>
      <c r="Y437" s="37" t="str"/>
      <c r="Z437" s="37" t="str"/>
      <c r="AA437" s="37" t="str"/>
      <c r="AB437" s="37" t="str"/>
      <c r="AC437" s="37" t="str"/>
      <c r="AD437" s="37" t="str"/>
      <c r="AE437" s="37" t="str"/>
      <c r="AF437" s="37" t="str"/>
      <c r="AG437" s="37" t="str"/>
      <c r="AH437" s="37" t="str"/>
      <c r="AI437" s="37" t="str"/>
      <c r="AJ437" s="37" t="str"/>
      <c r="AK437" s="37" t="str"/>
      <c r="AL437" s="37" t="str"/>
      <c r="AM437" s="37" t="str"/>
      <c r="AN437" s="37" t="str"/>
      <c r="AO437" s="37" t="str"/>
      <c r="AP437" s="37" t="str"/>
      <c r="AQ437" s="37" t="str"/>
      <c r="AR437" s="37" t="str"/>
      <c r="AS437" s="37" t="str"/>
      <c r="AT437" s="37" t="str"/>
      <c r="AU437" s="37" t="str"/>
      <c r="AV437" s="37" t="str"/>
      <c r="AW437" s="37" t="str"/>
      <c r="AX437" s="37" t="str"/>
      <c r="AY437" s="37" t="str"/>
      <c r="AZ437" s="37" t="str"/>
      <c r="BA437" s="37" t="str"/>
      <c r="BB437" s="37" t="str"/>
      <c r="BC437" s="37" t="str"/>
      <c r="BD437" s="37" t="str"/>
      <c r="BE437" s="37" t="str"/>
      <c r="BF437" s="37" t="str"/>
      <c r="BG437" s="37" t="str"/>
      <c r="BH437" s="37" t="str"/>
      <c r="BI437" s="37" t="str"/>
      <c r="BJ437" s="37" t="str"/>
      <c r="BK437" s="37" t="str"/>
      <c r="BL437" s="37" t="str"/>
      <c r="BM437" s="37" t="str"/>
      <c r="BN437" s="37" t="str"/>
      <c r="BO437" s="37" t="str"/>
      <c r="BP437" s="37" t="str"/>
      <c r="BQ437" s="37" t="str"/>
      <c r="BR437" s="37" t="str"/>
      <c r="BS437" s="37" t="str"/>
      <c r="BT437" s="37" t="str"/>
      <c r="BU437" s="37" t="str"/>
      <c r="BV437" s="37" t="str"/>
      <c r="BW437" s="37" t="str"/>
      <c r="BX437" s="37" t="str"/>
      <c r="BY437" s="37" t="str"/>
      <c r="BZ437" s="37" t="str"/>
      <c r="CA437" s="37" t="str"/>
      <c r="CB437" s="37" t="str"/>
      <c r="CC437" s="37" t="str"/>
      <c r="CD437" s="37" t="str"/>
      <c r="CE437" s="37" t="str"/>
      <c r="CF437" s="37" t="str"/>
      <c r="CG437" s="37" t="str"/>
      <c r="CH437" s="37" t="str"/>
      <c r="CI437" s="37" t="str"/>
      <c r="CJ437" s="37" t="str"/>
      <c r="CK437" s="37" t="str"/>
      <c r="CL437" s="37" t="str"/>
      <c r="CM437" s="37" t="str"/>
      <c r="CN437" s="37" t="str"/>
      <c r="CO437" s="37" t="str"/>
      <c r="CP437" s="37" t="str"/>
      <c r="CQ437" s="37" t="str"/>
      <c r="CR437" s="37" t="str"/>
      <c r="CS437" s="37" t="str"/>
      <c r="CT437" s="37" t="str"/>
      <c r="CU437" s="37" t="str"/>
      <c r="CV437" s="37" t="str"/>
      <c r="CW437" s="37" t="str"/>
      <c r="CX437" s="37" t="str"/>
      <c r="CY437" s="37" t="str"/>
      <c r="CZ437" s="37" t="str"/>
      <c r="DA437" s="37" t="str"/>
      <c r="DB437" s="37" t="str"/>
      <c r="DC437" s="37" t="str"/>
      <c r="DD437" s="37" t="str"/>
      <c r="DE437" s="37" t="str"/>
      <c r="DF437" s="37" t="str"/>
      <c r="DG437" s="37" t="str"/>
      <c r="DH437" s="37" t="str"/>
      <c r="DI437" s="37" t="str"/>
      <c r="DJ437" s="37" t="str"/>
      <c r="DK437" s="37" t="str"/>
      <c r="DL437" s="37" t="str"/>
      <c r="DM437" s="37" t="str"/>
      <c r="DN437" s="37" t="str"/>
      <c r="DO437" s="37" t="str"/>
      <c r="DP437" s="37" t="str"/>
      <c r="DQ437" s="37" t="str"/>
      <c r="DR437" s="37" t="str"/>
      <c r="DS437" s="37" t="str"/>
      <c r="DT437" s="37" t="str"/>
      <c r="DU437" s="37" t="str"/>
      <c r="DV437" s="37" t="str"/>
      <c r="DW437" s="37" t="str"/>
      <c r="DX437" s="37" t="str"/>
      <c r="DY437" s="37" t="str"/>
      <c r="DZ437" s="37" t="str"/>
      <c r="EA437" s="37" t="str"/>
      <c r="EB437" s="37" t="str"/>
      <c r="EC437" s="37" t="str"/>
      <c r="ED437" s="37" t="str"/>
      <c r="EE437" s="37" t="str"/>
      <c r="EF437" s="37" t="str"/>
      <c r="EG437" s="37" t="str"/>
      <c r="EH437" s="37" t="str"/>
      <c r="EI437" s="37" t="str"/>
      <c r="EJ437" s="37" t="str"/>
      <c r="EK437" s="37" t="str"/>
      <c r="EL437" s="37" t="str"/>
      <c r="EM437" s="37" t="str"/>
    </row>
    <row r="438">
      <c r="B438" s="37" t="str"/>
      <c r="C438" s="37" t="str"/>
      <c r="D438" s="37" t="str"/>
      <c r="E438" s="37" t="str"/>
      <c r="F438" s="37" t="str"/>
      <c r="G438" s="37" t="str"/>
      <c r="H438" s="37" t="str"/>
      <c r="I438" s="37" t="str"/>
      <c r="J438" s="37" t="str"/>
      <c r="K438" s="37" t="str"/>
      <c r="L438" s="37" t="str"/>
      <c r="M438" s="37" t="str"/>
      <c r="N438" s="37" t="str"/>
      <c r="O438" s="37" t="str"/>
      <c r="P438" s="37" t="str"/>
      <c r="Q438" s="37" t="str"/>
      <c r="R438" s="37" t="str"/>
      <c r="S438" s="37" t="str"/>
      <c r="T438" s="37" t="str"/>
      <c r="U438" s="37" t="str"/>
      <c r="V438" s="37" t="str"/>
      <c r="W438" s="37" t="str"/>
      <c r="X438" s="37" t="str"/>
      <c r="Y438" s="37" t="str"/>
      <c r="Z438" s="37" t="str"/>
      <c r="AA438" s="37" t="str"/>
      <c r="AB438" s="37" t="str"/>
      <c r="AC438" s="37" t="str"/>
      <c r="AD438" s="37" t="str"/>
      <c r="AE438" s="37" t="str"/>
      <c r="AF438" s="37" t="str"/>
      <c r="AG438" s="37" t="str"/>
      <c r="AH438" s="37" t="str"/>
      <c r="AI438" s="37" t="str"/>
      <c r="AJ438" s="37" t="str"/>
      <c r="AK438" s="37" t="str"/>
      <c r="AL438" s="37" t="str"/>
      <c r="AM438" s="37" t="str"/>
      <c r="AN438" s="37" t="str"/>
      <c r="AO438" s="37" t="str"/>
      <c r="AP438" s="37" t="str"/>
      <c r="AQ438" s="37" t="str"/>
      <c r="AR438" s="37" t="str"/>
      <c r="AS438" s="37" t="str"/>
      <c r="AT438" s="37" t="str"/>
      <c r="AU438" s="37" t="str"/>
      <c r="AV438" s="37" t="str"/>
      <c r="AW438" s="37" t="str"/>
      <c r="AX438" s="37" t="str"/>
      <c r="AY438" s="37" t="str"/>
      <c r="AZ438" s="37" t="str"/>
      <c r="BA438" s="37" t="str"/>
      <c r="BB438" s="37" t="str"/>
      <c r="BC438" s="37" t="str"/>
      <c r="BD438" s="37" t="str"/>
      <c r="BE438" s="37" t="str"/>
      <c r="BF438" s="37" t="str"/>
      <c r="BG438" s="37" t="str"/>
      <c r="BH438" s="37" t="str"/>
      <c r="BI438" s="37" t="str"/>
      <c r="BJ438" s="37" t="str"/>
      <c r="BK438" s="37" t="str"/>
      <c r="BL438" s="37" t="str"/>
      <c r="BM438" s="37" t="str"/>
      <c r="BN438" s="37" t="str"/>
      <c r="BO438" s="37" t="str"/>
      <c r="BP438" s="37" t="str"/>
      <c r="BQ438" s="37" t="str"/>
      <c r="BR438" s="37" t="str"/>
      <c r="BS438" s="37" t="str"/>
      <c r="BT438" s="37" t="str"/>
      <c r="BU438" s="37" t="str"/>
      <c r="BV438" s="37" t="str"/>
      <c r="BW438" s="37" t="str"/>
      <c r="BX438" s="37" t="str"/>
      <c r="BY438" s="37" t="str"/>
      <c r="BZ438" s="37" t="str"/>
      <c r="CA438" s="37" t="str"/>
      <c r="CB438" s="37" t="str"/>
      <c r="CC438" s="37" t="str"/>
      <c r="CD438" s="37" t="str"/>
      <c r="CE438" s="37" t="str"/>
      <c r="CF438" s="37" t="str"/>
      <c r="CG438" s="37" t="str"/>
      <c r="CH438" s="37" t="str"/>
      <c r="CI438" s="37" t="str"/>
      <c r="CJ438" s="37" t="str"/>
      <c r="CK438" s="37" t="str"/>
      <c r="CL438" s="37" t="str"/>
      <c r="CM438" s="37" t="str"/>
      <c r="CN438" s="37" t="str"/>
      <c r="CO438" s="37" t="str"/>
      <c r="CP438" s="37" t="str"/>
      <c r="CQ438" s="37" t="str"/>
      <c r="CR438" s="37" t="str"/>
      <c r="CS438" s="37" t="str"/>
      <c r="CT438" s="37" t="str"/>
      <c r="CU438" s="37" t="str"/>
      <c r="CV438" s="37" t="str"/>
      <c r="CW438" s="37" t="str"/>
      <c r="CX438" s="37" t="str"/>
      <c r="CY438" s="37" t="str"/>
      <c r="CZ438" s="37" t="str"/>
      <c r="DA438" s="37" t="str"/>
      <c r="DB438" s="37" t="str"/>
      <c r="DC438" s="37" t="str"/>
      <c r="DD438" s="37" t="str"/>
      <c r="DE438" s="37" t="str"/>
      <c r="DF438" s="37" t="str"/>
      <c r="DG438" s="37" t="str"/>
      <c r="DH438" s="37" t="str"/>
      <c r="DI438" s="37" t="str"/>
      <c r="DJ438" s="37" t="str"/>
      <c r="DK438" s="37" t="str"/>
      <c r="DL438" s="37" t="str"/>
      <c r="DM438" s="37" t="str"/>
      <c r="DN438" s="37" t="str"/>
      <c r="DO438" s="37" t="str"/>
      <c r="DP438" s="37" t="str"/>
      <c r="DQ438" s="37" t="str"/>
      <c r="DR438" s="37" t="str"/>
      <c r="DS438" s="37" t="str"/>
      <c r="DT438" s="37" t="str"/>
      <c r="DU438" s="37" t="str"/>
      <c r="DV438" s="37" t="str"/>
      <c r="DW438" s="37" t="str"/>
      <c r="DX438" s="37" t="str"/>
      <c r="DY438" s="37" t="str"/>
      <c r="DZ438" s="37" t="str"/>
      <c r="EA438" s="37" t="str"/>
      <c r="EB438" s="37" t="str"/>
      <c r="EC438" s="37" t="str"/>
      <c r="ED438" s="37" t="str"/>
      <c r="EE438" s="37" t="str"/>
      <c r="EF438" s="37" t="str"/>
      <c r="EG438" s="37" t="str"/>
      <c r="EH438" s="37" t="str"/>
      <c r="EI438" s="37" t="str"/>
      <c r="EJ438" s="37" t="str"/>
      <c r="EK438" s="37" t="str"/>
      <c r="EL438" s="37" t="str"/>
      <c r="EM438" s="37" t="str"/>
    </row>
    <row r="439">
      <c r="B439" s="37" t="str"/>
      <c r="C439" s="37" t="str"/>
      <c r="D439" s="37" t="str"/>
      <c r="E439" s="37" t="str"/>
      <c r="F439" s="37" t="str"/>
      <c r="G439" s="37" t="str"/>
      <c r="H439" s="37" t="str"/>
      <c r="I439" s="37" t="str"/>
      <c r="J439" s="37" t="str"/>
      <c r="K439" s="37" t="str"/>
      <c r="L439" s="37" t="str"/>
      <c r="M439" s="37" t="str"/>
      <c r="N439" s="37" t="str"/>
      <c r="O439" s="37" t="str"/>
      <c r="P439" s="37" t="str"/>
      <c r="Q439" s="37" t="str"/>
      <c r="R439" s="37" t="str"/>
      <c r="S439" s="37" t="str"/>
      <c r="T439" s="37" t="str"/>
      <c r="U439" s="37" t="str"/>
      <c r="V439" s="37" t="str"/>
      <c r="W439" s="37" t="str"/>
      <c r="X439" s="37" t="str"/>
      <c r="Y439" s="37" t="str"/>
      <c r="Z439" s="37" t="str"/>
      <c r="AA439" s="37" t="str"/>
      <c r="AB439" s="37" t="str"/>
      <c r="AC439" s="37" t="str"/>
      <c r="AD439" s="37" t="str"/>
      <c r="AE439" s="37" t="str"/>
      <c r="AF439" s="37" t="str"/>
      <c r="AG439" s="37" t="str"/>
      <c r="AH439" s="37" t="str"/>
      <c r="AI439" s="37" t="str"/>
      <c r="AJ439" s="37" t="str"/>
      <c r="AK439" s="37" t="str"/>
      <c r="AL439" s="37" t="str"/>
      <c r="AM439" s="37" t="str"/>
      <c r="AN439" s="37" t="str"/>
      <c r="AO439" s="37" t="str"/>
      <c r="AP439" s="37" t="str"/>
      <c r="AQ439" s="37" t="str"/>
      <c r="AR439" s="37" t="str"/>
      <c r="AS439" s="37" t="str"/>
      <c r="AT439" s="37" t="str"/>
      <c r="AU439" s="37" t="str"/>
      <c r="AV439" s="37" t="str"/>
      <c r="AW439" s="37" t="str"/>
      <c r="AX439" s="37" t="str"/>
      <c r="AY439" s="37" t="str"/>
      <c r="AZ439" s="37" t="str"/>
      <c r="BA439" s="37" t="str"/>
      <c r="BB439" s="37" t="str"/>
      <c r="BC439" s="37" t="str"/>
      <c r="BD439" s="37" t="str"/>
      <c r="BE439" s="37" t="str"/>
      <c r="BF439" s="37" t="str"/>
      <c r="BG439" s="37" t="str"/>
      <c r="BH439" s="37" t="str"/>
      <c r="BI439" s="37" t="str"/>
      <c r="BJ439" s="37" t="str"/>
      <c r="BK439" s="37" t="str"/>
      <c r="BL439" s="37" t="str"/>
      <c r="BM439" s="37" t="str"/>
      <c r="BN439" s="37" t="str"/>
      <c r="BO439" s="37" t="str"/>
      <c r="BP439" s="37" t="str"/>
      <c r="BQ439" s="37" t="str"/>
      <c r="BR439" s="37" t="str"/>
      <c r="BS439" s="37" t="str"/>
      <c r="BT439" s="37" t="str"/>
      <c r="BU439" s="37" t="str"/>
      <c r="BV439" s="37" t="str"/>
      <c r="BW439" s="37" t="str"/>
      <c r="BX439" s="37" t="str"/>
      <c r="BY439" s="37" t="str"/>
      <c r="BZ439" s="37" t="str"/>
      <c r="CA439" s="37" t="str"/>
      <c r="CB439" s="37" t="str"/>
      <c r="CC439" s="37" t="str"/>
      <c r="CD439" s="37" t="str"/>
      <c r="CE439" s="37" t="str"/>
      <c r="CF439" s="37" t="str"/>
      <c r="CG439" s="37" t="str"/>
      <c r="CH439" s="37" t="str"/>
      <c r="CI439" s="37" t="str"/>
      <c r="CJ439" s="37" t="str"/>
      <c r="CK439" s="37" t="str"/>
      <c r="CL439" s="37" t="str"/>
      <c r="CM439" s="37" t="str"/>
      <c r="CN439" s="37" t="str"/>
      <c r="CO439" s="37" t="str"/>
      <c r="CP439" s="37" t="str"/>
      <c r="CQ439" s="37" t="str"/>
      <c r="CR439" s="37" t="str"/>
      <c r="CS439" s="37" t="str"/>
      <c r="CT439" s="37" t="str"/>
      <c r="CU439" s="37" t="str"/>
      <c r="CV439" s="37" t="str"/>
      <c r="CW439" s="37" t="str"/>
      <c r="CX439" s="37" t="str"/>
      <c r="CY439" s="37" t="str"/>
      <c r="CZ439" s="37" t="str"/>
      <c r="DA439" s="37" t="str"/>
      <c r="DB439" s="37" t="str"/>
      <c r="DC439" s="37" t="str"/>
      <c r="DD439" s="37" t="str"/>
      <c r="DE439" s="37" t="str"/>
      <c r="DF439" s="37" t="str"/>
      <c r="DG439" s="37" t="str"/>
      <c r="DH439" s="37" t="str"/>
      <c r="DI439" s="37" t="str"/>
      <c r="DJ439" s="37" t="str"/>
      <c r="DK439" s="37" t="str"/>
      <c r="DL439" s="37" t="str"/>
      <c r="DM439" s="37" t="str"/>
      <c r="DN439" s="37" t="str"/>
      <c r="DO439" s="37" t="str"/>
      <c r="DP439" s="37" t="str"/>
      <c r="DQ439" s="37" t="str"/>
      <c r="DR439" s="37" t="str"/>
      <c r="DS439" s="37" t="str"/>
      <c r="DT439" s="37" t="str"/>
      <c r="DU439" s="37" t="str"/>
      <c r="DV439" s="37" t="str"/>
      <c r="DW439" s="37" t="str"/>
      <c r="DX439" s="37" t="str"/>
      <c r="DY439" s="37" t="str"/>
      <c r="DZ439" s="37" t="str"/>
      <c r="EA439" s="37" t="str"/>
      <c r="EB439" s="37" t="str"/>
      <c r="EC439" s="37" t="str"/>
      <c r="ED439" s="37" t="str"/>
      <c r="EE439" s="37" t="str"/>
      <c r="EF439" s="37" t="str"/>
      <c r="EG439" s="37" t="str"/>
      <c r="EH439" s="37" t="str"/>
      <c r="EI439" s="37" t="str"/>
      <c r="EJ439" s="37" t="str"/>
      <c r="EK439" s="37" t="str"/>
      <c r="EL439" s="37" t="str"/>
      <c r="EM439" s="37" t="str"/>
    </row>
    <row r="440">
      <c r="B440" s="37" t="str"/>
      <c r="C440" s="37" t="str"/>
      <c r="D440" s="37" t="str"/>
      <c r="E440" s="37" t="str"/>
      <c r="F440" s="37" t="str"/>
      <c r="G440" s="37" t="str"/>
      <c r="H440" s="37" t="str"/>
      <c r="I440" s="37" t="str"/>
      <c r="J440" s="37" t="str"/>
      <c r="K440" s="37" t="str"/>
      <c r="L440" s="37" t="str"/>
      <c r="M440" s="37" t="str"/>
      <c r="N440" s="37" t="str"/>
      <c r="O440" s="37" t="str"/>
      <c r="P440" s="37" t="str"/>
      <c r="Q440" s="37" t="str"/>
      <c r="R440" s="37" t="str"/>
      <c r="S440" s="37" t="str"/>
      <c r="T440" s="37" t="str"/>
      <c r="U440" s="37" t="str"/>
      <c r="V440" s="37" t="str"/>
      <c r="W440" s="37" t="str"/>
      <c r="X440" s="37" t="str"/>
      <c r="Y440" s="37" t="str"/>
      <c r="Z440" s="37" t="str"/>
      <c r="AA440" s="37" t="str"/>
      <c r="AB440" s="37" t="str"/>
      <c r="AC440" s="37" t="str"/>
      <c r="AD440" s="37" t="str"/>
      <c r="AE440" s="37" t="str"/>
      <c r="AF440" s="37" t="str"/>
      <c r="AG440" s="37" t="str"/>
      <c r="AH440" s="37" t="str"/>
      <c r="AI440" s="37" t="str"/>
      <c r="AJ440" s="37" t="str"/>
      <c r="AK440" s="37" t="str"/>
      <c r="AL440" s="37" t="str"/>
      <c r="AM440" s="37" t="str"/>
      <c r="AN440" s="37" t="str"/>
      <c r="AO440" s="37" t="str"/>
      <c r="AP440" s="37" t="str"/>
      <c r="AQ440" s="37" t="str"/>
      <c r="AR440" s="37" t="str"/>
      <c r="AS440" s="37" t="str"/>
      <c r="AT440" s="37" t="str"/>
      <c r="AU440" s="37" t="str"/>
      <c r="AV440" s="37" t="str"/>
      <c r="AW440" s="37" t="str"/>
      <c r="AX440" s="37" t="str"/>
      <c r="AY440" s="37" t="str"/>
      <c r="AZ440" s="37" t="str"/>
      <c r="BA440" s="37" t="str"/>
      <c r="BB440" s="37" t="str"/>
      <c r="BC440" s="37" t="str"/>
      <c r="BD440" s="37" t="str"/>
      <c r="BE440" s="37" t="str"/>
      <c r="BF440" s="37" t="str"/>
      <c r="BG440" s="37" t="str"/>
      <c r="BH440" s="37" t="str"/>
      <c r="BI440" s="37" t="str"/>
      <c r="BJ440" s="37" t="str"/>
      <c r="BK440" s="37" t="str"/>
      <c r="BL440" s="37" t="str"/>
      <c r="BM440" s="37" t="str"/>
      <c r="BN440" s="37" t="str"/>
      <c r="BO440" s="37" t="str"/>
      <c r="BP440" s="37" t="str"/>
      <c r="BQ440" s="37" t="str"/>
      <c r="BR440" s="37" t="str"/>
      <c r="BS440" s="37" t="str"/>
      <c r="BT440" s="37" t="str"/>
      <c r="BU440" s="37" t="str"/>
      <c r="BV440" s="37" t="str"/>
      <c r="BW440" s="37" t="str"/>
      <c r="BX440" s="37" t="str"/>
      <c r="BY440" s="37" t="str"/>
      <c r="BZ440" s="37" t="str"/>
      <c r="CA440" s="37" t="str"/>
      <c r="CB440" s="37" t="str"/>
      <c r="CC440" s="37" t="str"/>
      <c r="CD440" s="37" t="str"/>
      <c r="CE440" s="37" t="str"/>
      <c r="CF440" s="37" t="str"/>
      <c r="CG440" s="37" t="str"/>
      <c r="CH440" s="37" t="str"/>
      <c r="CI440" s="37" t="str"/>
      <c r="CJ440" s="37" t="str"/>
      <c r="CK440" s="37" t="str"/>
      <c r="CL440" s="37" t="str"/>
      <c r="CM440" s="37" t="str"/>
      <c r="CN440" s="37" t="str"/>
      <c r="CO440" s="37" t="str"/>
      <c r="CP440" s="37" t="str"/>
      <c r="CQ440" s="37" t="str"/>
      <c r="CR440" s="37" t="str"/>
      <c r="CS440" s="37" t="str"/>
      <c r="CT440" s="37" t="str"/>
      <c r="CU440" s="37" t="str"/>
      <c r="CV440" s="37" t="str"/>
      <c r="CW440" s="37" t="str"/>
      <c r="CX440" s="37" t="str"/>
      <c r="CY440" s="37" t="str"/>
      <c r="CZ440" s="37" t="str"/>
      <c r="DA440" s="37" t="str"/>
      <c r="DB440" s="37" t="str"/>
      <c r="DC440" s="37" t="str"/>
      <c r="DD440" s="37" t="str"/>
      <c r="DE440" s="37" t="str"/>
      <c r="DF440" s="37" t="str"/>
      <c r="DG440" s="37" t="str"/>
      <c r="DH440" s="37" t="str"/>
      <c r="DI440" s="37" t="str"/>
      <c r="DJ440" s="37" t="str"/>
      <c r="DK440" s="37" t="str"/>
      <c r="DL440" s="37" t="str"/>
      <c r="DM440" s="37" t="str"/>
      <c r="DN440" s="37" t="str"/>
      <c r="DO440" s="37" t="str"/>
      <c r="DP440" s="37" t="str"/>
      <c r="DQ440" s="37" t="str"/>
      <c r="DR440" s="37" t="str"/>
      <c r="DS440" s="37" t="str"/>
      <c r="DT440" s="37" t="str"/>
      <c r="DU440" s="37" t="str"/>
      <c r="DV440" s="37" t="str"/>
      <c r="DW440" s="37" t="str"/>
      <c r="DX440" s="37" t="str"/>
      <c r="DY440" s="37" t="str"/>
      <c r="DZ440" s="37" t="str"/>
      <c r="EA440" s="37" t="str"/>
      <c r="EB440" s="37" t="str"/>
      <c r="EC440" s="37" t="str"/>
      <c r="ED440" s="37" t="str"/>
      <c r="EE440" s="37" t="str"/>
      <c r="EF440" s="37" t="str"/>
      <c r="EG440" s="37" t="str"/>
      <c r="EH440" s="37" t="str"/>
      <c r="EI440" s="37" t="str"/>
      <c r="EJ440" s="37" t="str"/>
      <c r="EK440" s="37" t="str"/>
      <c r="EL440" s="37" t="str"/>
      <c r="EM440" s="37" t="str"/>
    </row>
    <row r="441">
      <c r="B441" s="37" t="str"/>
      <c r="C441" s="37" t="str"/>
      <c r="D441" s="37" t="str"/>
      <c r="E441" s="37" t="str"/>
      <c r="F441" s="37" t="str"/>
      <c r="G441" s="37" t="str"/>
      <c r="H441" s="37" t="str"/>
      <c r="I441" s="37" t="str"/>
      <c r="J441" s="37" t="str"/>
      <c r="K441" s="37" t="str"/>
      <c r="L441" s="37" t="str"/>
      <c r="M441" s="37" t="str"/>
      <c r="N441" s="37" t="str"/>
      <c r="O441" s="37" t="str"/>
      <c r="P441" s="37" t="str"/>
      <c r="Q441" s="37" t="str"/>
      <c r="R441" s="37" t="str"/>
      <c r="S441" s="37" t="str"/>
      <c r="T441" s="37" t="str"/>
      <c r="U441" s="37" t="str"/>
      <c r="V441" s="37" t="str"/>
      <c r="W441" s="37" t="str"/>
      <c r="X441" s="37" t="str"/>
      <c r="Y441" s="37" t="str"/>
      <c r="Z441" s="37" t="str"/>
      <c r="AA441" s="37" t="str"/>
      <c r="AB441" s="37" t="str"/>
      <c r="AC441" s="37" t="str"/>
      <c r="AD441" s="37" t="str"/>
      <c r="AE441" s="37" t="str"/>
      <c r="AF441" s="37" t="str"/>
      <c r="AG441" s="37" t="str"/>
      <c r="AH441" s="37" t="str"/>
      <c r="AI441" s="37" t="str"/>
      <c r="AJ441" s="37" t="str"/>
      <c r="AK441" s="37" t="str"/>
      <c r="AL441" s="37" t="str"/>
      <c r="AM441" s="37" t="str"/>
      <c r="AN441" s="37" t="str"/>
      <c r="AO441" s="37" t="str"/>
      <c r="AP441" s="37" t="str"/>
      <c r="AQ441" s="37" t="str"/>
      <c r="AR441" s="37" t="str"/>
      <c r="AS441" s="37" t="str"/>
      <c r="AT441" s="37" t="str"/>
      <c r="AU441" s="37" t="str"/>
      <c r="AV441" s="37" t="str"/>
      <c r="AW441" s="37" t="str"/>
      <c r="AX441" s="37" t="str"/>
      <c r="AY441" s="37" t="str"/>
      <c r="AZ441" s="37" t="str"/>
      <c r="BA441" s="37" t="str"/>
      <c r="BB441" s="37" t="str"/>
      <c r="BC441" s="37" t="str"/>
      <c r="BD441" s="37" t="str"/>
      <c r="BE441" s="37" t="str"/>
      <c r="BF441" s="37" t="str"/>
      <c r="BG441" s="37" t="str"/>
      <c r="BH441" s="37" t="str"/>
      <c r="BI441" s="37" t="str"/>
      <c r="BJ441" s="37" t="str"/>
      <c r="BK441" s="37" t="str"/>
      <c r="BL441" s="37" t="str"/>
      <c r="BM441" s="37" t="str"/>
      <c r="BN441" s="37" t="str"/>
      <c r="BO441" s="37" t="str"/>
      <c r="BP441" s="37" t="str"/>
      <c r="BQ441" s="37" t="str"/>
      <c r="BR441" s="37" t="str"/>
      <c r="BS441" s="37" t="str"/>
      <c r="BT441" s="37" t="str"/>
      <c r="BU441" s="37" t="str"/>
      <c r="BV441" s="37" t="str"/>
      <c r="BW441" s="37" t="str"/>
      <c r="BX441" s="37" t="str"/>
      <c r="BY441" s="37" t="str"/>
      <c r="BZ441" s="37" t="str"/>
      <c r="CA441" s="37" t="str"/>
      <c r="CB441" s="37" t="str"/>
      <c r="CC441" s="37" t="str"/>
      <c r="CD441" s="37" t="str"/>
      <c r="CE441" s="37" t="str"/>
      <c r="CF441" s="37" t="str"/>
      <c r="CG441" s="37" t="str"/>
      <c r="CH441" s="37" t="str"/>
      <c r="CI441" s="37" t="str"/>
      <c r="CJ441" s="37" t="str"/>
      <c r="CK441" s="37" t="str"/>
      <c r="CL441" s="37" t="str"/>
      <c r="CM441" s="37" t="str"/>
      <c r="CN441" s="37" t="str"/>
      <c r="CO441" s="37" t="str"/>
      <c r="CP441" s="37" t="str"/>
      <c r="CQ441" s="37" t="str"/>
      <c r="CR441" s="37" t="str"/>
      <c r="CS441" s="37" t="str"/>
      <c r="CT441" s="37" t="str"/>
      <c r="CU441" s="37" t="str"/>
      <c r="CV441" s="37" t="str"/>
      <c r="CW441" s="37" t="str"/>
      <c r="CX441" s="37" t="str"/>
      <c r="CY441" s="37" t="str"/>
      <c r="CZ441" s="37" t="str"/>
      <c r="DA441" s="37" t="str"/>
      <c r="DB441" s="37" t="str"/>
      <c r="DC441" s="37" t="str"/>
      <c r="DD441" s="37" t="str"/>
      <c r="DE441" s="37" t="str"/>
      <c r="DF441" s="37" t="str"/>
      <c r="DG441" s="37" t="str"/>
      <c r="DH441" s="37" t="str"/>
      <c r="DI441" s="37" t="str"/>
      <c r="DJ441" s="37" t="str"/>
      <c r="DK441" s="37" t="str"/>
      <c r="DL441" s="37" t="str"/>
      <c r="DM441" s="37" t="str"/>
      <c r="DN441" s="37" t="str"/>
      <c r="DO441" s="37" t="str"/>
      <c r="DP441" s="37" t="str"/>
      <c r="DQ441" s="37" t="str"/>
      <c r="DR441" s="37" t="str"/>
      <c r="DS441" s="37" t="str"/>
      <c r="DT441" s="37" t="str"/>
      <c r="DU441" s="37" t="str"/>
      <c r="DV441" s="37" t="str"/>
      <c r="DW441" s="37" t="str"/>
      <c r="DX441" s="37" t="str"/>
      <c r="DY441" s="37" t="str"/>
      <c r="DZ441" s="37" t="str"/>
      <c r="EA441" s="37" t="str"/>
      <c r="EB441" s="37" t="str"/>
      <c r="EC441" s="37" t="str"/>
      <c r="ED441" s="37" t="str"/>
      <c r="EE441" s="37" t="str"/>
      <c r="EF441" s="37" t="str"/>
      <c r="EG441" s="37" t="str"/>
      <c r="EH441" s="37" t="str"/>
      <c r="EI441" s="37" t="str"/>
      <c r="EJ441" s="37" t="str"/>
      <c r="EK441" s="37" t="str"/>
      <c r="EL441" s="37" t="str"/>
      <c r="EM441" s="37" t="str"/>
    </row>
    <row r="442">
      <c r="B442" s="37" t="str"/>
      <c r="C442" s="37" t="str"/>
      <c r="D442" s="37" t="str"/>
      <c r="E442" s="37" t="str"/>
      <c r="F442" s="37" t="str"/>
      <c r="G442" s="37" t="str"/>
      <c r="H442" s="37" t="str"/>
      <c r="I442" s="37" t="str"/>
      <c r="J442" s="37" t="str"/>
      <c r="K442" s="37" t="str"/>
      <c r="L442" s="37" t="str"/>
      <c r="M442" s="37" t="str"/>
      <c r="N442" s="37" t="str"/>
      <c r="O442" s="37" t="str"/>
      <c r="P442" s="37" t="str"/>
      <c r="Q442" s="37" t="str"/>
      <c r="R442" s="37" t="str"/>
      <c r="S442" s="37" t="str"/>
      <c r="T442" s="37" t="str"/>
      <c r="U442" s="37" t="str"/>
      <c r="V442" s="37" t="str"/>
      <c r="W442" s="37" t="str"/>
      <c r="X442" s="37" t="str"/>
      <c r="Y442" s="37" t="str"/>
      <c r="Z442" s="37" t="str"/>
      <c r="AA442" s="37" t="str"/>
      <c r="AB442" s="37" t="str"/>
      <c r="AC442" s="37" t="str"/>
      <c r="AD442" s="37" t="str"/>
      <c r="AE442" s="37" t="str"/>
      <c r="AF442" s="37" t="str"/>
      <c r="AG442" s="37" t="str"/>
      <c r="AH442" s="37" t="str"/>
      <c r="AI442" s="37" t="str"/>
      <c r="AJ442" s="37" t="str"/>
      <c r="AK442" s="37" t="str"/>
      <c r="AL442" s="37" t="str"/>
      <c r="AM442" s="37" t="str"/>
      <c r="AN442" s="37" t="str"/>
      <c r="AO442" s="37" t="str"/>
      <c r="AP442" s="37" t="str"/>
      <c r="AQ442" s="37" t="str"/>
      <c r="AR442" s="37" t="str"/>
      <c r="AS442" s="37" t="str"/>
      <c r="AT442" s="37" t="str"/>
      <c r="AU442" s="37" t="str"/>
      <c r="AV442" s="37" t="str"/>
      <c r="AW442" s="37" t="str"/>
      <c r="AX442" s="37" t="str"/>
      <c r="AY442" s="37" t="str"/>
      <c r="AZ442" s="37" t="str"/>
      <c r="BA442" s="37" t="str"/>
      <c r="BB442" s="37" t="str"/>
      <c r="BC442" s="37" t="str"/>
      <c r="BD442" s="37" t="str"/>
      <c r="BE442" s="37" t="str"/>
      <c r="BF442" s="37" t="str"/>
      <c r="BG442" s="37" t="str"/>
      <c r="BH442" s="37" t="str"/>
      <c r="BI442" s="37" t="str"/>
      <c r="BJ442" s="37" t="str"/>
      <c r="BK442" s="37" t="str"/>
      <c r="BL442" s="37" t="str"/>
      <c r="BM442" s="37" t="str"/>
      <c r="BN442" s="37" t="str"/>
      <c r="BO442" s="37" t="str"/>
      <c r="BP442" s="37" t="str"/>
      <c r="BQ442" s="37" t="str"/>
      <c r="BR442" s="37" t="str"/>
      <c r="BS442" s="37" t="str"/>
      <c r="BT442" s="37" t="str"/>
      <c r="BU442" s="37" t="str"/>
      <c r="BV442" s="37" t="str"/>
      <c r="BW442" s="37" t="str"/>
      <c r="BX442" s="37" t="str"/>
      <c r="BY442" s="37" t="str"/>
      <c r="BZ442" s="37" t="str"/>
      <c r="CA442" s="37" t="str"/>
      <c r="CB442" s="37" t="str"/>
      <c r="CC442" s="37" t="str"/>
      <c r="CD442" s="37" t="str"/>
      <c r="CE442" s="37" t="str"/>
      <c r="CF442" s="37" t="str"/>
      <c r="CG442" s="37" t="str"/>
      <c r="CH442" s="37" t="str"/>
      <c r="CI442" s="37" t="str"/>
      <c r="CJ442" s="37" t="str"/>
      <c r="CK442" s="37" t="str"/>
      <c r="CL442" s="37" t="str"/>
      <c r="CM442" s="37" t="str"/>
      <c r="CN442" s="37" t="str"/>
      <c r="CO442" s="37" t="str"/>
      <c r="CP442" s="37" t="str"/>
      <c r="CQ442" s="37" t="str"/>
      <c r="CR442" s="37" t="str"/>
      <c r="CS442" s="37" t="str"/>
      <c r="CT442" s="37" t="str"/>
      <c r="CU442" s="37" t="str"/>
      <c r="CV442" s="37" t="str"/>
      <c r="CW442" s="37" t="str"/>
      <c r="CX442" s="37" t="str"/>
      <c r="CY442" s="37" t="str"/>
      <c r="CZ442" s="37" t="str"/>
      <c r="DA442" s="37" t="str"/>
      <c r="DB442" s="37" t="str"/>
      <c r="DC442" s="37" t="str"/>
      <c r="DD442" s="37" t="str"/>
      <c r="DE442" s="37" t="str"/>
      <c r="DF442" s="37" t="str"/>
      <c r="DG442" s="37" t="str"/>
      <c r="DH442" s="37" t="str"/>
      <c r="DI442" s="37" t="str"/>
      <c r="DJ442" s="37" t="str"/>
      <c r="DK442" s="37" t="str"/>
      <c r="DL442" s="37" t="str"/>
      <c r="DM442" s="37" t="str"/>
      <c r="DN442" s="37" t="str"/>
      <c r="DO442" s="37" t="str"/>
      <c r="DP442" s="37" t="str"/>
      <c r="DQ442" s="37" t="str"/>
      <c r="DR442" s="37" t="str"/>
      <c r="DS442" s="37" t="str"/>
      <c r="DT442" s="37" t="str"/>
      <c r="DU442" s="37" t="str"/>
      <c r="DV442" s="37" t="str"/>
      <c r="DW442" s="37" t="str"/>
      <c r="DX442" s="37" t="str"/>
      <c r="DY442" s="37" t="str"/>
      <c r="DZ442" s="37" t="str"/>
      <c r="EA442" s="37" t="str"/>
      <c r="EB442" s="37" t="str"/>
      <c r="EC442" s="37" t="str"/>
      <c r="ED442" s="37" t="str"/>
      <c r="EE442" s="37" t="str"/>
      <c r="EF442" s="37" t="str"/>
      <c r="EG442" s="37" t="str"/>
      <c r="EH442" s="37" t="str"/>
      <c r="EI442" s="37" t="str"/>
      <c r="EJ442" s="37" t="str"/>
      <c r="EK442" s="37" t="str"/>
      <c r="EL442" s="37" t="str"/>
      <c r="EM442" s="37" t="str"/>
    </row>
    <row r="443">
      <c r="B443" s="37" t="str"/>
      <c r="C443" s="37" t="str"/>
      <c r="D443" s="37" t="str"/>
      <c r="E443" s="37" t="str"/>
      <c r="F443" s="37" t="str"/>
      <c r="G443" s="37" t="str"/>
      <c r="H443" s="37" t="str"/>
      <c r="I443" s="37" t="str"/>
      <c r="J443" s="37" t="str"/>
      <c r="K443" s="37" t="str"/>
      <c r="L443" s="37" t="str"/>
      <c r="M443" s="37" t="str"/>
      <c r="N443" s="37" t="str"/>
      <c r="O443" s="37" t="str"/>
      <c r="P443" s="37" t="str"/>
      <c r="Q443" s="37" t="str"/>
      <c r="R443" s="37" t="str"/>
      <c r="S443" s="37" t="str"/>
      <c r="T443" s="37" t="str"/>
      <c r="U443" s="37" t="str"/>
      <c r="V443" s="37" t="str"/>
      <c r="W443" s="37" t="str"/>
      <c r="X443" s="37" t="str"/>
      <c r="Y443" s="37" t="str"/>
      <c r="Z443" s="37" t="str"/>
      <c r="AA443" s="37" t="str"/>
      <c r="AB443" s="37" t="str"/>
      <c r="AC443" s="37" t="str"/>
      <c r="AD443" s="37" t="str"/>
      <c r="AE443" s="37" t="str"/>
      <c r="AF443" s="37" t="str"/>
      <c r="AG443" s="37" t="str"/>
      <c r="AH443" s="37" t="str"/>
      <c r="AI443" s="37" t="str"/>
      <c r="AJ443" s="37" t="str"/>
      <c r="AK443" s="37" t="str"/>
      <c r="AL443" s="37" t="str"/>
      <c r="AM443" s="37" t="str"/>
      <c r="AN443" s="37" t="str"/>
      <c r="AO443" s="37" t="str"/>
      <c r="AP443" s="37" t="str"/>
      <c r="AQ443" s="37" t="str"/>
      <c r="AR443" s="37" t="str"/>
      <c r="AS443" s="37" t="str"/>
      <c r="AT443" s="37" t="str"/>
      <c r="AU443" s="37" t="str"/>
      <c r="AV443" s="37" t="str"/>
      <c r="AW443" s="37" t="str"/>
      <c r="AX443" s="37" t="str"/>
      <c r="AY443" s="37" t="str"/>
      <c r="AZ443" s="37" t="str"/>
      <c r="BA443" s="37" t="str"/>
      <c r="BB443" s="37" t="str"/>
      <c r="BC443" s="37" t="str"/>
      <c r="BD443" s="37" t="str"/>
      <c r="BE443" s="37" t="str"/>
      <c r="BF443" s="37" t="str"/>
      <c r="BG443" s="37" t="str"/>
      <c r="BH443" s="37" t="str"/>
      <c r="BI443" s="37" t="str"/>
      <c r="BJ443" s="37" t="str"/>
      <c r="BK443" s="37" t="str"/>
      <c r="BL443" s="37" t="str"/>
      <c r="BM443" s="37" t="str"/>
      <c r="BN443" s="37" t="str"/>
      <c r="BO443" s="37" t="str"/>
      <c r="BP443" s="37" t="str"/>
      <c r="BQ443" s="37" t="str"/>
      <c r="BR443" s="37" t="str"/>
      <c r="BS443" s="37" t="str"/>
      <c r="BT443" s="37" t="str"/>
      <c r="BU443" s="37" t="str"/>
      <c r="BV443" s="37" t="str"/>
      <c r="BW443" s="37" t="str"/>
      <c r="BX443" s="37" t="str"/>
      <c r="BY443" s="37" t="str"/>
      <c r="BZ443" s="37" t="str"/>
      <c r="CA443" s="37" t="str"/>
      <c r="CB443" s="37" t="str"/>
      <c r="CC443" s="37" t="str"/>
      <c r="CD443" s="37" t="str"/>
      <c r="CE443" s="37" t="str"/>
      <c r="CF443" s="37" t="str"/>
      <c r="CG443" s="37" t="str"/>
      <c r="CH443" s="37" t="str"/>
      <c r="CI443" s="37" t="str"/>
      <c r="CJ443" s="37" t="str"/>
      <c r="CK443" s="37" t="str"/>
      <c r="CL443" s="37" t="str"/>
      <c r="CM443" s="37" t="str"/>
      <c r="CN443" s="37" t="str"/>
      <c r="CO443" s="37" t="str"/>
      <c r="CP443" s="37" t="str"/>
      <c r="CQ443" s="37" t="str"/>
      <c r="CR443" s="37" t="str"/>
      <c r="CS443" s="37" t="str"/>
      <c r="CT443" s="37" t="str"/>
      <c r="CU443" s="37" t="str"/>
      <c r="CV443" s="37" t="str"/>
      <c r="CW443" s="37" t="str"/>
      <c r="CX443" s="37" t="str"/>
      <c r="CY443" s="37" t="str"/>
      <c r="CZ443" s="37" t="str"/>
      <c r="DA443" s="37" t="str"/>
      <c r="DB443" s="37" t="str"/>
      <c r="DC443" s="37" t="str"/>
      <c r="DD443" s="37" t="str"/>
      <c r="DE443" s="37" t="str"/>
      <c r="DF443" s="37" t="str"/>
      <c r="DG443" s="37" t="str"/>
      <c r="DH443" s="37" t="str"/>
      <c r="DI443" s="37" t="str"/>
      <c r="DJ443" s="37" t="str"/>
      <c r="DK443" s="37" t="str"/>
      <c r="DL443" s="37" t="str"/>
      <c r="DM443" s="37" t="str"/>
      <c r="DN443" s="37" t="str"/>
      <c r="DO443" s="37" t="str"/>
      <c r="DP443" s="37" t="str"/>
      <c r="DQ443" s="37" t="str"/>
      <c r="DR443" s="37" t="str"/>
      <c r="DS443" s="37" t="str"/>
      <c r="DT443" s="37" t="str"/>
      <c r="DU443" s="37" t="str"/>
      <c r="DV443" s="37" t="str"/>
      <c r="DW443" s="37" t="str"/>
      <c r="DX443" s="37" t="str"/>
      <c r="DY443" s="37" t="str"/>
      <c r="DZ443" s="37" t="str"/>
      <c r="EA443" s="37" t="str"/>
      <c r="EB443" s="37" t="str"/>
      <c r="EC443" s="37" t="str"/>
      <c r="ED443" s="37" t="str"/>
      <c r="EE443" s="37" t="str"/>
      <c r="EF443" s="37" t="str"/>
      <c r="EG443" s="37" t="str"/>
      <c r="EH443" s="37" t="str"/>
      <c r="EI443" s="37" t="str"/>
      <c r="EJ443" s="37" t="str"/>
      <c r="EK443" s="37" t="str"/>
      <c r="EL443" s="37" t="str"/>
      <c r="EM443" s="37" t="str"/>
    </row>
    <row r="444">
      <c r="B444" s="37" t="str"/>
      <c r="C444" s="37" t="str"/>
      <c r="D444" s="37" t="str"/>
      <c r="E444" s="37" t="str"/>
      <c r="F444" s="37" t="str"/>
      <c r="G444" s="37" t="str"/>
      <c r="H444" s="37" t="str"/>
      <c r="I444" s="37" t="str"/>
      <c r="J444" s="37" t="str"/>
      <c r="K444" s="37" t="str"/>
      <c r="L444" s="37" t="str"/>
      <c r="M444" s="37" t="str"/>
      <c r="N444" s="37" t="str"/>
      <c r="O444" s="37" t="str"/>
      <c r="P444" s="37" t="str"/>
      <c r="Q444" s="37" t="str"/>
      <c r="R444" s="37" t="str"/>
      <c r="S444" s="37" t="str"/>
      <c r="T444" s="37" t="str"/>
      <c r="U444" s="37" t="str"/>
      <c r="V444" s="37" t="str"/>
      <c r="W444" s="37" t="str"/>
      <c r="X444" s="37" t="str"/>
      <c r="Y444" s="37" t="str"/>
      <c r="Z444" s="37" t="str"/>
      <c r="AA444" s="37" t="str"/>
      <c r="AB444" s="37" t="str"/>
      <c r="AC444" s="37" t="str"/>
      <c r="AD444" s="37" t="str"/>
      <c r="AE444" s="37" t="str"/>
      <c r="AF444" s="37" t="str"/>
      <c r="AG444" s="37" t="str"/>
      <c r="AH444" s="37" t="str"/>
      <c r="AI444" s="37" t="str"/>
      <c r="AJ444" s="37" t="str"/>
      <c r="AK444" s="37" t="str"/>
      <c r="AL444" s="37" t="str"/>
      <c r="AM444" s="37" t="str"/>
      <c r="AN444" s="37" t="str"/>
      <c r="AO444" s="37" t="str"/>
      <c r="AP444" s="37" t="str"/>
      <c r="AQ444" s="37" t="str"/>
      <c r="AR444" s="37" t="str"/>
      <c r="AS444" s="37" t="str"/>
      <c r="AT444" s="37" t="str"/>
      <c r="AU444" s="37" t="str"/>
      <c r="AV444" s="37" t="str"/>
      <c r="AW444" s="37" t="str"/>
      <c r="AX444" s="37" t="str"/>
      <c r="AY444" s="37" t="str"/>
      <c r="AZ444" s="37" t="str"/>
      <c r="BA444" s="37" t="str"/>
      <c r="BB444" s="37" t="str"/>
      <c r="BC444" s="37" t="str"/>
      <c r="BD444" s="37" t="str"/>
      <c r="BE444" s="37" t="str"/>
      <c r="BF444" s="37" t="str"/>
      <c r="BG444" s="37" t="str"/>
      <c r="BH444" s="37" t="str"/>
      <c r="BI444" s="37" t="str"/>
      <c r="BJ444" s="37" t="str"/>
      <c r="BK444" s="37" t="str"/>
      <c r="BL444" s="37" t="str"/>
      <c r="BM444" s="37" t="str"/>
      <c r="BN444" s="37" t="str"/>
      <c r="BO444" s="37" t="str"/>
      <c r="BP444" s="37" t="str"/>
      <c r="BQ444" s="37" t="str"/>
      <c r="BR444" s="37" t="str"/>
      <c r="BS444" s="37" t="str"/>
      <c r="BT444" s="37" t="str"/>
      <c r="BU444" s="37" t="str"/>
      <c r="BV444" s="37" t="str"/>
      <c r="BW444" s="37" t="str"/>
      <c r="BX444" s="37" t="str"/>
      <c r="BY444" s="37" t="str"/>
      <c r="BZ444" s="37" t="str"/>
      <c r="CA444" s="37" t="str"/>
      <c r="CB444" s="37" t="str"/>
      <c r="CC444" s="37" t="str"/>
      <c r="CD444" s="37" t="str"/>
      <c r="CE444" s="37" t="str"/>
      <c r="CF444" s="37" t="str"/>
      <c r="CG444" s="37" t="str"/>
      <c r="CH444" s="37" t="str"/>
      <c r="CI444" s="37" t="str"/>
      <c r="CJ444" s="37" t="str"/>
      <c r="CK444" s="37" t="str"/>
      <c r="CL444" s="37" t="str"/>
      <c r="CM444" s="37" t="str"/>
      <c r="CN444" s="37" t="str"/>
      <c r="CO444" s="37" t="str"/>
      <c r="CP444" s="37" t="str"/>
      <c r="CQ444" s="37" t="str"/>
      <c r="CR444" s="37" t="str"/>
      <c r="CS444" s="37" t="str"/>
      <c r="CT444" s="37" t="str"/>
      <c r="CU444" s="37" t="str"/>
      <c r="CV444" s="37" t="str"/>
      <c r="CW444" s="37" t="str"/>
      <c r="CX444" s="37" t="str"/>
      <c r="CY444" s="37" t="str"/>
      <c r="CZ444" s="37" t="str"/>
      <c r="DA444" s="37" t="str"/>
      <c r="DB444" s="37" t="str"/>
      <c r="DC444" s="37" t="str"/>
      <c r="DD444" s="37" t="str"/>
      <c r="DE444" s="37" t="str"/>
      <c r="DF444" s="37" t="str"/>
      <c r="DG444" s="37" t="str"/>
      <c r="DH444" s="37" t="str"/>
      <c r="DI444" s="37" t="str"/>
      <c r="DJ444" s="37" t="str"/>
      <c r="DK444" s="37" t="str"/>
      <c r="DL444" s="37" t="str"/>
      <c r="DM444" s="37" t="str"/>
      <c r="DN444" s="37" t="str"/>
      <c r="DO444" s="37" t="str"/>
      <c r="DP444" s="37" t="str"/>
      <c r="DQ444" s="37" t="str"/>
      <c r="DR444" s="37" t="str"/>
      <c r="DS444" s="37" t="str"/>
      <c r="DT444" s="37" t="str"/>
      <c r="DU444" s="37" t="str"/>
      <c r="DV444" s="37" t="str"/>
      <c r="DW444" s="37" t="str"/>
      <c r="DX444" s="37" t="str"/>
      <c r="DY444" s="37" t="str"/>
      <c r="DZ444" s="37" t="str"/>
      <c r="EA444" s="37" t="str"/>
      <c r="EB444" s="37" t="str"/>
      <c r="EC444" s="37" t="str"/>
      <c r="ED444" s="37" t="str"/>
      <c r="EE444" s="37" t="str"/>
      <c r="EF444" s="37" t="str"/>
      <c r="EG444" s="37" t="str"/>
      <c r="EH444" s="37" t="str"/>
      <c r="EI444" s="37" t="str"/>
      <c r="EJ444" s="37" t="str"/>
      <c r="EK444" s="37" t="str"/>
      <c r="EL444" s="37" t="str"/>
      <c r="EM444" s="37" t="str"/>
    </row>
    <row r="445">
      <c r="B445" s="37" t="str"/>
      <c r="C445" s="37" t="str"/>
      <c r="D445" s="37" t="str"/>
      <c r="E445" s="37" t="str"/>
      <c r="F445" s="37" t="str"/>
      <c r="G445" s="37" t="str"/>
      <c r="H445" s="37" t="str"/>
      <c r="I445" s="37" t="str"/>
      <c r="J445" s="37" t="str"/>
      <c r="K445" s="37" t="str"/>
      <c r="L445" s="37" t="str"/>
      <c r="M445" s="37" t="str"/>
      <c r="N445" s="37" t="str"/>
      <c r="O445" s="37" t="str"/>
      <c r="P445" s="37" t="str"/>
      <c r="Q445" s="37" t="str"/>
      <c r="R445" s="37" t="str"/>
      <c r="S445" s="37" t="str"/>
      <c r="T445" s="37" t="str"/>
      <c r="U445" s="37" t="str"/>
      <c r="V445" s="37" t="str"/>
      <c r="W445" s="37" t="str"/>
      <c r="X445" s="37" t="str"/>
      <c r="Y445" s="37" t="str"/>
      <c r="Z445" s="37" t="str"/>
      <c r="AA445" s="37" t="str"/>
      <c r="AB445" s="37" t="str"/>
      <c r="AC445" s="37" t="str"/>
      <c r="AD445" s="37" t="str"/>
      <c r="AE445" s="37" t="str"/>
      <c r="AF445" s="37" t="str"/>
      <c r="AG445" s="37" t="str"/>
      <c r="AH445" s="37" t="str"/>
      <c r="AI445" s="37" t="str"/>
      <c r="AJ445" s="37" t="str"/>
      <c r="AK445" s="37" t="str"/>
      <c r="AL445" s="37" t="str"/>
      <c r="AM445" s="37" t="str"/>
      <c r="AN445" s="37" t="str"/>
      <c r="AO445" s="37" t="str"/>
      <c r="AP445" s="37" t="str"/>
      <c r="AQ445" s="37" t="str"/>
      <c r="AR445" s="37" t="str"/>
      <c r="AS445" s="37" t="str"/>
      <c r="AT445" s="37" t="str"/>
      <c r="AU445" s="37" t="str"/>
      <c r="AV445" s="37" t="str"/>
      <c r="AW445" s="37" t="str"/>
      <c r="AX445" s="37" t="str"/>
      <c r="AY445" s="37" t="str"/>
      <c r="AZ445" s="37" t="str"/>
      <c r="BA445" s="37" t="str"/>
      <c r="BB445" s="37" t="str"/>
      <c r="BC445" s="37" t="str"/>
      <c r="BD445" s="37" t="str"/>
      <c r="BE445" s="37" t="str"/>
      <c r="BF445" s="37" t="str"/>
      <c r="BG445" s="37" t="str"/>
      <c r="BH445" s="37" t="str"/>
      <c r="BI445" s="37" t="str"/>
      <c r="BJ445" s="37" t="str"/>
      <c r="BK445" s="37" t="str"/>
      <c r="BL445" s="37" t="str"/>
      <c r="BM445" s="37" t="str"/>
      <c r="BN445" s="37" t="str"/>
      <c r="BO445" s="37" t="str"/>
      <c r="BP445" s="37" t="str"/>
      <c r="BQ445" s="37" t="str"/>
      <c r="BR445" s="37" t="str"/>
      <c r="BS445" s="37" t="str"/>
      <c r="BT445" s="37" t="str"/>
      <c r="BU445" s="37" t="str"/>
      <c r="BV445" s="37" t="str"/>
      <c r="BW445" s="37" t="str"/>
      <c r="BX445" s="37" t="str"/>
      <c r="BY445" s="37" t="str"/>
      <c r="BZ445" s="37" t="str"/>
      <c r="CA445" s="37" t="str"/>
      <c r="CB445" s="37" t="str"/>
      <c r="CC445" s="37" t="str"/>
      <c r="CD445" s="37" t="str"/>
      <c r="CE445" s="37" t="str"/>
      <c r="CF445" s="37" t="str"/>
      <c r="CG445" s="37" t="str"/>
      <c r="CH445" s="37" t="str"/>
      <c r="CI445" s="37" t="str"/>
      <c r="CJ445" s="37" t="str"/>
      <c r="CK445" s="37" t="str"/>
      <c r="CL445" s="37" t="str"/>
      <c r="CM445" s="37" t="str"/>
      <c r="CN445" s="37" t="str"/>
      <c r="CO445" s="37" t="str"/>
      <c r="CP445" s="37" t="str"/>
      <c r="CQ445" s="37" t="str"/>
      <c r="CR445" s="37" t="str"/>
      <c r="CS445" s="37" t="str"/>
      <c r="CT445" s="37" t="str"/>
      <c r="CU445" s="37" t="str"/>
      <c r="CV445" s="37" t="str"/>
      <c r="CW445" s="37" t="str"/>
      <c r="CX445" s="37" t="str"/>
      <c r="CY445" s="37" t="str"/>
      <c r="CZ445" s="37" t="str"/>
      <c r="DA445" s="37" t="str"/>
      <c r="DB445" s="37" t="str"/>
      <c r="DC445" s="37" t="str"/>
      <c r="DD445" s="37" t="str"/>
      <c r="DE445" s="37" t="str"/>
      <c r="DF445" s="37" t="str"/>
      <c r="DG445" s="37" t="str"/>
      <c r="DH445" s="37" t="str"/>
      <c r="DI445" s="37" t="str"/>
      <c r="DJ445" s="37" t="str"/>
      <c r="DK445" s="37" t="str"/>
      <c r="DL445" s="37" t="str"/>
      <c r="DM445" s="37" t="str"/>
      <c r="DN445" s="37" t="str"/>
      <c r="DO445" s="37" t="str"/>
      <c r="DP445" s="37" t="str"/>
      <c r="DQ445" s="37" t="str"/>
      <c r="DR445" s="37" t="str"/>
      <c r="DS445" s="37" t="str"/>
      <c r="DT445" s="37" t="str"/>
      <c r="DU445" s="37" t="str"/>
      <c r="DV445" s="37" t="str"/>
      <c r="DW445" s="37" t="str"/>
      <c r="DX445" s="37" t="str"/>
      <c r="DY445" s="37" t="str"/>
      <c r="DZ445" s="37" t="str"/>
      <c r="EA445" s="37" t="str"/>
      <c r="EB445" s="37" t="str"/>
      <c r="EC445" s="37" t="str"/>
      <c r="ED445" s="37" t="str"/>
      <c r="EE445" s="37" t="str"/>
      <c r="EF445" s="37" t="str"/>
      <c r="EG445" s="37" t="str"/>
      <c r="EH445" s="37" t="str"/>
      <c r="EI445" s="37" t="str"/>
      <c r="EJ445" s="37" t="str"/>
      <c r="EK445" s="37" t="str"/>
      <c r="EL445" s="37" t="str"/>
      <c r="EM445" s="37" t="str"/>
    </row>
    <row r="446">
      <c r="B446" s="37" t="str"/>
      <c r="C446" s="37" t="str"/>
      <c r="D446" s="37" t="str"/>
      <c r="E446" s="37" t="str"/>
      <c r="F446" s="37" t="str"/>
      <c r="G446" s="37" t="str"/>
      <c r="H446" s="37" t="str"/>
      <c r="I446" s="37" t="str"/>
      <c r="J446" s="37" t="str"/>
      <c r="K446" s="37" t="str"/>
      <c r="L446" s="37" t="str"/>
      <c r="M446" s="37" t="str"/>
      <c r="N446" s="37" t="str"/>
      <c r="O446" s="37" t="str"/>
      <c r="P446" s="37" t="str"/>
      <c r="Q446" s="37" t="str"/>
      <c r="R446" s="37" t="str"/>
      <c r="S446" s="37" t="str"/>
      <c r="T446" s="37" t="str"/>
      <c r="U446" s="37" t="str"/>
      <c r="V446" s="37" t="str"/>
      <c r="W446" s="37" t="str"/>
      <c r="X446" s="37" t="str"/>
      <c r="Y446" s="37" t="str"/>
      <c r="Z446" s="37" t="str"/>
      <c r="AA446" s="37" t="str"/>
      <c r="AB446" s="37" t="str"/>
      <c r="AC446" s="37" t="str"/>
      <c r="AD446" s="37" t="str"/>
      <c r="AE446" s="37" t="str"/>
      <c r="AF446" s="37" t="str"/>
      <c r="AG446" s="37" t="str"/>
      <c r="AH446" s="37" t="str"/>
      <c r="AI446" s="37" t="str"/>
      <c r="AJ446" s="37" t="str"/>
      <c r="AK446" s="37" t="str"/>
      <c r="AL446" s="37" t="str"/>
      <c r="AM446" s="37" t="str"/>
      <c r="AN446" s="37" t="str"/>
      <c r="AO446" s="37" t="str"/>
      <c r="AP446" s="37" t="str"/>
      <c r="AQ446" s="37" t="str"/>
      <c r="AR446" s="37" t="str"/>
      <c r="AS446" s="37" t="str"/>
      <c r="AT446" s="37" t="str"/>
      <c r="AU446" s="37" t="str"/>
      <c r="AV446" s="37" t="str"/>
      <c r="AW446" s="37" t="str"/>
      <c r="AX446" s="37" t="str"/>
      <c r="AY446" s="37" t="str"/>
      <c r="AZ446" s="37" t="str"/>
      <c r="BA446" s="37" t="str"/>
      <c r="BB446" s="37" t="str"/>
      <c r="BC446" s="37" t="str"/>
      <c r="BD446" s="37" t="str"/>
      <c r="BE446" s="37" t="str"/>
      <c r="BF446" s="37" t="str"/>
      <c r="BG446" s="37" t="str"/>
      <c r="BH446" s="37" t="str"/>
      <c r="BI446" s="37" t="str"/>
      <c r="BJ446" s="37" t="str"/>
      <c r="BK446" s="37" t="str"/>
      <c r="BL446" s="37" t="str"/>
      <c r="BM446" s="37" t="str"/>
      <c r="BN446" s="37" t="str"/>
      <c r="BO446" s="37" t="str"/>
      <c r="BP446" s="37" t="str"/>
      <c r="BQ446" s="37" t="str"/>
      <c r="BR446" s="37" t="str"/>
      <c r="BS446" s="37" t="str"/>
      <c r="BT446" s="37" t="str"/>
      <c r="BU446" s="37" t="str"/>
      <c r="BV446" s="37" t="str"/>
      <c r="BW446" s="37" t="str"/>
      <c r="BX446" s="37" t="str"/>
      <c r="BY446" s="37" t="str"/>
      <c r="BZ446" s="37" t="str"/>
      <c r="CA446" s="37" t="str"/>
      <c r="CB446" s="37" t="str"/>
      <c r="CC446" s="37" t="str"/>
      <c r="CD446" s="37" t="str"/>
      <c r="CE446" s="37" t="str"/>
      <c r="CF446" s="37" t="str"/>
      <c r="CG446" s="37" t="str"/>
      <c r="CH446" s="37" t="str"/>
      <c r="CI446" s="37" t="str"/>
      <c r="CJ446" s="37" t="str"/>
      <c r="CK446" s="37" t="str"/>
      <c r="CL446" s="37" t="str"/>
      <c r="CM446" s="37" t="str"/>
      <c r="CN446" s="37" t="str"/>
      <c r="CO446" s="37" t="str"/>
      <c r="CP446" s="37" t="str"/>
      <c r="CQ446" s="37" t="str"/>
      <c r="CR446" s="37" t="str"/>
      <c r="CS446" s="37" t="str"/>
      <c r="CT446" s="37" t="str"/>
      <c r="CU446" s="37" t="str"/>
      <c r="CV446" s="37" t="str"/>
      <c r="CW446" s="37" t="str"/>
      <c r="CX446" s="37" t="str"/>
      <c r="CY446" s="37" t="str"/>
      <c r="CZ446" s="37" t="str"/>
      <c r="DA446" s="37" t="str"/>
      <c r="DB446" s="37" t="str"/>
      <c r="DC446" s="37" t="str"/>
      <c r="DD446" s="37" t="str"/>
      <c r="DE446" s="37" t="str"/>
      <c r="DF446" s="37" t="str"/>
      <c r="DG446" s="37" t="str"/>
      <c r="DH446" s="37" t="str"/>
      <c r="DI446" s="37" t="str"/>
      <c r="DJ446" s="37" t="str"/>
      <c r="DK446" s="37" t="str"/>
      <c r="DL446" s="37" t="str"/>
      <c r="DM446" s="37" t="str"/>
      <c r="DN446" s="37" t="str"/>
      <c r="DO446" s="37" t="str"/>
      <c r="DP446" s="37" t="str"/>
      <c r="DQ446" s="37" t="str"/>
      <c r="DR446" s="37" t="str"/>
      <c r="DS446" s="37" t="str"/>
      <c r="DT446" s="37" t="str"/>
      <c r="DU446" s="37" t="str"/>
      <c r="DV446" s="37" t="str"/>
      <c r="DW446" s="37" t="str"/>
      <c r="DX446" s="37" t="str"/>
      <c r="DY446" s="37" t="str"/>
      <c r="DZ446" s="37" t="str"/>
      <c r="EA446" s="37" t="str"/>
      <c r="EB446" s="37" t="str"/>
      <c r="EC446" s="37" t="str"/>
      <c r="ED446" s="37" t="str"/>
      <c r="EE446" s="37" t="str"/>
      <c r="EF446" s="37" t="str"/>
      <c r="EG446" s="37" t="str"/>
      <c r="EH446" s="37" t="str"/>
      <c r="EI446" s="37" t="str"/>
      <c r="EJ446" s="37" t="str"/>
      <c r="EK446" s="37" t="str"/>
      <c r="EL446" s="37" t="str"/>
      <c r="EM446" s="37" t="str"/>
    </row>
    <row r="447">
      <c r="B447" s="37" t="str"/>
      <c r="C447" s="37" t="str"/>
      <c r="D447" s="37" t="str"/>
      <c r="E447" s="37" t="str"/>
      <c r="F447" s="37" t="str"/>
      <c r="G447" s="37" t="str"/>
      <c r="H447" s="37" t="str"/>
      <c r="I447" s="37" t="str"/>
      <c r="J447" s="37" t="str"/>
      <c r="K447" s="37" t="str"/>
      <c r="L447" s="37" t="str"/>
      <c r="M447" s="37" t="str"/>
      <c r="N447" s="37" t="str"/>
      <c r="O447" s="37" t="str"/>
      <c r="P447" s="37" t="str"/>
      <c r="Q447" s="37" t="str"/>
      <c r="R447" s="37" t="str"/>
      <c r="S447" s="37" t="str"/>
      <c r="T447" s="37" t="str"/>
      <c r="U447" s="37" t="str"/>
      <c r="V447" s="37" t="str"/>
      <c r="W447" s="37" t="str"/>
      <c r="X447" s="37" t="str"/>
      <c r="Y447" s="37" t="str"/>
      <c r="Z447" s="37" t="str"/>
      <c r="AA447" s="37" t="str"/>
      <c r="AB447" s="37" t="str"/>
      <c r="AC447" s="37" t="str"/>
      <c r="AD447" s="37" t="str"/>
      <c r="AE447" s="37" t="str"/>
      <c r="AF447" s="37" t="str"/>
      <c r="AG447" s="37" t="str"/>
      <c r="AH447" s="37" t="str"/>
      <c r="AI447" s="37" t="str"/>
      <c r="AJ447" s="37" t="str"/>
      <c r="AK447" s="37" t="str"/>
      <c r="AL447" s="37" t="str"/>
      <c r="AM447" s="37" t="str"/>
      <c r="AN447" s="37" t="str"/>
      <c r="AO447" s="37" t="str"/>
      <c r="AP447" s="37" t="str"/>
      <c r="AQ447" s="37" t="str"/>
      <c r="AR447" s="37" t="str"/>
      <c r="AS447" s="37" t="str"/>
      <c r="AT447" s="37" t="str"/>
      <c r="AU447" s="37" t="str"/>
      <c r="AV447" s="37" t="str"/>
      <c r="AW447" s="37" t="str"/>
      <c r="AX447" s="37" t="str"/>
      <c r="AY447" s="37" t="str"/>
      <c r="AZ447" s="37" t="str"/>
      <c r="BA447" s="37" t="str"/>
      <c r="BB447" s="37" t="str"/>
      <c r="BC447" s="37" t="str"/>
      <c r="BD447" s="37" t="str"/>
      <c r="BE447" s="37" t="str"/>
      <c r="BF447" s="37" t="str"/>
      <c r="BG447" s="37" t="str"/>
      <c r="BH447" s="37" t="str"/>
      <c r="BI447" s="37" t="str"/>
      <c r="BJ447" s="37" t="str"/>
      <c r="BK447" s="37" t="str"/>
      <c r="BL447" s="37" t="str"/>
      <c r="BM447" s="37" t="str"/>
      <c r="BN447" s="37" t="str"/>
      <c r="BO447" s="37" t="str"/>
      <c r="BP447" s="37" t="str"/>
      <c r="BQ447" s="37" t="str"/>
      <c r="BR447" s="37" t="str"/>
      <c r="BS447" s="37" t="str"/>
      <c r="BT447" s="37" t="str"/>
      <c r="BU447" s="37" t="str"/>
      <c r="BV447" s="37" t="str"/>
      <c r="BW447" s="37" t="str"/>
      <c r="BX447" s="37" t="str"/>
      <c r="BY447" s="37" t="str"/>
      <c r="BZ447" s="37" t="str"/>
      <c r="CA447" s="37" t="str"/>
      <c r="CB447" s="37" t="str"/>
      <c r="CC447" s="37" t="str"/>
      <c r="CD447" s="37" t="str"/>
      <c r="CE447" s="37" t="str"/>
      <c r="CF447" s="37" t="str"/>
      <c r="CG447" s="37" t="str"/>
      <c r="CH447" s="37" t="str"/>
      <c r="CI447" s="37" t="str"/>
      <c r="CJ447" s="37" t="str"/>
      <c r="CK447" s="37" t="str"/>
      <c r="CL447" s="37" t="str"/>
      <c r="CM447" s="37" t="str"/>
      <c r="CN447" s="37" t="str"/>
      <c r="CO447" s="37" t="str"/>
      <c r="CP447" s="37" t="str"/>
      <c r="CQ447" s="37" t="str"/>
      <c r="CR447" s="37" t="str"/>
      <c r="CS447" s="37" t="str"/>
      <c r="CT447" s="37" t="str"/>
      <c r="CU447" s="37" t="str"/>
      <c r="CV447" s="37" t="str"/>
      <c r="CW447" s="37" t="str"/>
      <c r="CX447" s="37" t="str"/>
      <c r="CY447" s="37" t="str"/>
      <c r="CZ447" s="37" t="str"/>
      <c r="DA447" s="37" t="str"/>
      <c r="DB447" s="37" t="str"/>
      <c r="DC447" s="37" t="str"/>
      <c r="DD447" s="37" t="str"/>
      <c r="DE447" s="37" t="str"/>
      <c r="DF447" s="37" t="str"/>
      <c r="DG447" s="37" t="str"/>
      <c r="DH447" s="37" t="str"/>
      <c r="DI447" s="37" t="str"/>
      <c r="DJ447" s="37" t="str"/>
      <c r="DK447" s="37" t="str"/>
      <c r="DL447" s="37" t="str"/>
      <c r="DM447" s="37" t="str"/>
      <c r="DN447" s="37" t="str"/>
      <c r="DO447" s="37" t="str"/>
      <c r="DP447" s="37" t="str"/>
      <c r="DQ447" s="37" t="str"/>
      <c r="DR447" s="37" t="str"/>
      <c r="DS447" s="37" t="str"/>
      <c r="DT447" s="37" t="str"/>
      <c r="DU447" s="37" t="str"/>
      <c r="DV447" s="37" t="str"/>
      <c r="DW447" s="37" t="str"/>
      <c r="DX447" s="37" t="str"/>
      <c r="DY447" s="37" t="str"/>
      <c r="DZ447" s="37" t="str"/>
      <c r="EA447" s="37" t="str"/>
      <c r="EB447" s="37" t="str"/>
      <c r="EC447" s="37" t="str"/>
      <c r="ED447" s="37" t="str"/>
      <c r="EE447" s="37" t="str"/>
      <c r="EF447" s="37" t="str"/>
      <c r="EG447" s="37" t="str"/>
      <c r="EH447" s="37" t="str"/>
      <c r="EI447" s="37" t="str"/>
      <c r="EJ447" s="37" t="str"/>
      <c r="EK447" s="37" t="str"/>
      <c r="EL447" s="37" t="str"/>
      <c r="EM447" s="37" t="str"/>
    </row>
    <row r="448">
      <c r="B448" s="37" t="str"/>
      <c r="C448" s="37" t="str"/>
      <c r="D448" s="37" t="str"/>
      <c r="E448" s="37" t="str"/>
      <c r="F448" s="37" t="str"/>
      <c r="G448" s="37" t="str"/>
      <c r="H448" s="37" t="str"/>
      <c r="I448" s="37" t="str"/>
      <c r="J448" s="37" t="str"/>
      <c r="K448" s="37" t="str"/>
      <c r="L448" s="37" t="str"/>
      <c r="M448" s="37" t="str"/>
      <c r="N448" s="37" t="str"/>
      <c r="O448" s="37" t="str"/>
      <c r="P448" s="37" t="str"/>
      <c r="Q448" s="37" t="str"/>
      <c r="R448" s="37" t="str"/>
      <c r="S448" s="37" t="str"/>
      <c r="T448" s="37" t="str"/>
      <c r="U448" s="37" t="str"/>
      <c r="V448" s="37" t="str"/>
      <c r="W448" s="37" t="str"/>
      <c r="X448" s="37" t="str"/>
      <c r="Y448" s="37" t="str"/>
      <c r="Z448" s="37" t="str"/>
      <c r="AA448" s="37" t="str"/>
      <c r="AB448" s="37" t="str"/>
      <c r="AC448" s="37" t="str"/>
      <c r="AD448" s="37" t="str"/>
      <c r="AE448" s="37" t="str"/>
      <c r="AF448" s="37" t="str"/>
      <c r="AG448" s="37" t="str"/>
      <c r="AH448" s="37" t="str"/>
      <c r="AI448" s="37" t="str"/>
      <c r="AJ448" s="37" t="str"/>
      <c r="AK448" s="37" t="str"/>
      <c r="AL448" s="37" t="str"/>
      <c r="AM448" s="37" t="str"/>
      <c r="AN448" s="37" t="str"/>
      <c r="AO448" s="37" t="str"/>
      <c r="AP448" s="37" t="str"/>
      <c r="AQ448" s="37" t="str"/>
      <c r="AR448" s="37" t="str"/>
      <c r="AS448" s="37" t="str"/>
      <c r="AT448" s="37" t="str"/>
      <c r="AU448" s="37" t="str"/>
      <c r="AV448" s="37" t="str"/>
      <c r="AW448" s="37" t="str"/>
      <c r="AX448" s="37" t="str"/>
      <c r="AY448" s="37" t="str"/>
      <c r="AZ448" s="37" t="str"/>
      <c r="BA448" s="37" t="str"/>
      <c r="BB448" s="37" t="str"/>
      <c r="BC448" s="37" t="str"/>
      <c r="BD448" s="37" t="str"/>
      <c r="BE448" s="37" t="str"/>
      <c r="BF448" s="37" t="str"/>
      <c r="BG448" s="37" t="str"/>
      <c r="BH448" s="37" t="str"/>
      <c r="BI448" s="37" t="str"/>
      <c r="BJ448" s="37" t="str"/>
      <c r="BK448" s="37" t="str"/>
      <c r="BL448" s="37" t="str"/>
      <c r="BM448" s="37" t="str"/>
      <c r="BN448" s="37" t="str"/>
      <c r="BO448" s="37" t="str"/>
      <c r="BP448" s="37" t="str"/>
      <c r="BQ448" s="37" t="str"/>
      <c r="BR448" s="37" t="str"/>
      <c r="BS448" s="37" t="str"/>
      <c r="BT448" s="37" t="str"/>
      <c r="BU448" s="37" t="str"/>
      <c r="BV448" s="37" t="str"/>
      <c r="BW448" s="37" t="str"/>
      <c r="BX448" s="37" t="str"/>
      <c r="BY448" s="37" t="str"/>
      <c r="BZ448" s="37" t="str"/>
      <c r="CA448" s="37" t="str"/>
      <c r="CB448" s="37" t="str"/>
      <c r="CC448" s="37" t="str"/>
      <c r="CD448" s="37" t="str"/>
      <c r="CE448" s="37" t="str"/>
      <c r="CF448" s="37" t="str"/>
      <c r="CG448" s="37" t="str"/>
      <c r="CH448" s="37" t="str"/>
      <c r="CI448" s="37" t="str"/>
      <c r="CJ448" s="37" t="str"/>
      <c r="CK448" s="37" t="str"/>
      <c r="CL448" s="37" t="str"/>
      <c r="CM448" s="37" t="str"/>
      <c r="CN448" s="37" t="str"/>
      <c r="CO448" s="37" t="str"/>
      <c r="CP448" s="37" t="str"/>
      <c r="CQ448" s="37" t="str"/>
      <c r="CR448" s="37" t="str"/>
      <c r="CS448" s="37" t="str"/>
      <c r="CT448" s="37" t="str"/>
      <c r="CU448" s="37" t="str"/>
      <c r="CV448" s="37" t="str"/>
      <c r="CW448" s="37" t="str"/>
      <c r="CX448" s="37" t="str"/>
      <c r="CY448" s="37" t="str"/>
      <c r="CZ448" s="37" t="str"/>
      <c r="DA448" s="37" t="str"/>
      <c r="DB448" s="37" t="str"/>
      <c r="DC448" s="37" t="str"/>
      <c r="DD448" s="37" t="str"/>
      <c r="DE448" s="37" t="str"/>
      <c r="DF448" s="37" t="str"/>
      <c r="DG448" s="37" t="str"/>
      <c r="DH448" s="37" t="str"/>
      <c r="DI448" s="37" t="str"/>
      <c r="DJ448" s="37" t="str"/>
      <c r="DK448" s="37" t="str"/>
      <c r="DL448" s="37" t="str"/>
      <c r="DM448" s="37" t="str"/>
      <c r="DN448" s="37" t="str"/>
      <c r="DO448" s="37" t="str"/>
      <c r="DP448" s="37" t="str"/>
      <c r="DQ448" s="37" t="str"/>
      <c r="DR448" s="37" t="str"/>
      <c r="DS448" s="37" t="str"/>
      <c r="DT448" s="37" t="str"/>
      <c r="DU448" s="37" t="str"/>
      <c r="DV448" s="37" t="str"/>
      <c r="DW448" s="37" t="str"/>
      <c r="DX448" s="37" t="str"/>
      <c r="DY448" s="37" t="str"/>
      <c r="DZ448" s="37" t="str"/>
      <c r="EA448" s="37" t="str"/>
      <c r="EB448" s="37" t="str"/>
      <c r="EC448" s="37" t="str"/>
      <c r="ED448" s="37" t="str"/>
      <c r="EE448" s="37" t="str"/>
      <c r="EF448" s="37" t="str"/>
      <c r="EG448" s="37" t="str"/>
      <c r="EH448" s="37" t="str"/>
      <c r="EI448" s="37" t="str"/>
      <c r="EJ448" s="37" t="str"/>
      <c r="EK448" s="37" t="str"/>
      <c r="EL448" s="37" t="str"/>
      <c r="EM448" s="37" t="str"/>
    </row>
    <row r="449">
      <c r="B449" s="37" t="str"/>
      <c r="C449" s="37" t="str"/>
      <c r="D449" s="37" t="str"/>
      <c r="E449" s="37" t="str"/>
      <c r="F449" s="37" t="str"/>
      <c r="G449" s="37" t="str"/>
      <c r="H449" s="37" t="str"/>
      <c r="I449" s="37" t="str"/>
      <c r="J449" s="37" t="str"/>
      <c r="K449" s="37" t="str"/>
      <c r="L449" s="37" t="str"/>
      <c r="M449" s="37" t="str"/>
      <c r="N449" s="37" t="str"/>
      <c r="O449" s="37" t="str"/>
      <c r="P449" s="37" t="str"/>
      <c r="Q449" s="37" t="str"/>
      <c r="R449" s="37" t="str"/>
      <c r="S449" s="37" t="str"/>
      <c r="T449" s="37" t="str"/>
      <c r="U449" s="37" t="str"/>
      <c r="V449" s="37" t="str"/>
      <c r="W449" s="37" t="str"/>
      <c r="X449" s="37" t="str"/>
      <c r="Y449" s="37" t="str"/>
      <c r="Z449" s="37" t="str"/>
      <c r="AA449" s="37" t="str"/>
      <c r="AB449" s="37" t="str"/>
      <c r="AC449" s="37" t="str"/>
      <c r="AD449" s="37" t="str"/>
      <c r="AE449" s="37" t="str"/>
      <c r="AF449" s="37" t="str"/>
      <c r="AG449" s="37" t="str"/>
      <c r="AH449" s="37" t="str"/>
      <c r="AI449" s="37" t="str"/>
      <c r="AJ449" s="37" t="str"/>
      <c r="AK449" s="37" t="str"/>
      <c r="AL449" s="37" t="str"/>
      <c r="AM449" s="37" t="str"/>
      <c r="AN449" s="37" t="str"/>
      <c r="AO449" s="37" t="str"/>
      <c r="AP449" s="37" t="str"/>
      <c r="AQ449" s="37" t="str"/>
      <c r="AR449" s="37" t="str"/>
      <c r="AS449" s="37" t="str"/>
      <c r="AT449" s="37" t="str"/>
      <c r="AU449" s="37" t="str"/>
      <c r="AV449" s="37" t="str"/>
      <c r="AW449" s="37" t="str"/>
      <c r="AX449" s="37" t="str"/>
      <c r="AY449" s="37" t="str"/>
      <c r="AZ449" s="37" t="str"/>
      <c r="BA449" s="37" t="str"/>
      <c r="BB449" s="37" t="str"/>
      <c r="BC449" s="37" t="str"/>
      <c r="BD449" s="37" t="str"/>
      <c r="BE449" s="37" t="str"/>
      <c r="BF449" s="37" t="str"/>
      <c r="BG449" s="37" t="str"/>
      <c r="BH449" s="37" t="str"/>
      <c r="BI449" s="37" t="str"/>
      <c r="BJ449" s="37" t="str"/>
      <c r="BK449" s="37" t="str"/>
      <c r="BL449" s="37" t="str"/>
      <c r="BM449" s="37" t="str"/>
      <c r="BN449" s="37" t="str"/>
      <c r="BO449" s="37" t="str"/>
      <c r="BP449" s="37" t="str"/>
      <c r="BQ449" s="37" t="str"/>
      <c r="BR449" s="37" t="str"/>
      <c r="BS449" s="37" t="str"/>
      <c r="BT449" s="37" t="str"/>
      <c r="BU449" s="37" t="str"/>
      <c r="BV449" s="37" t="str"/>
      <c r="BW449" s="37" t="str"/>
      <c r="BX449" s="37" t="str"/>
      <c r="BY449" s="37" t="str"/>
      <c r="BZ449" s="37" t="str"/>
      <c r="CA449" s="37" t="str"/>
      <c r="CB449" s="37" t="str"/>
      <c r="CC449" s="37" t="str"/>
      <c r="CD449" s="37" t="str"/>
      <c r="CE449" s="37" t="str"/>
      <c r="CF449" s="37" t="str"/>
      <c r="CG449" s="37" t="str"/>
      <c r="CH449" s="37" t="str"/>
      <c r="CI449" s="37" t="str"/>
      <c r="CJ449" s="37" t="str"/>
      <c r="CK449" s="37" t="str"/>
      <c r="CL449" s="37" t="str"/>
      <c r="CM449" s="37" t="str"/>
      <c r="CN449" s="37" t="str"/>
      <c r="CO449" s="37" t="str"/>
      <c r="CP449" s="37" t="str"/>
      <c r="CQ449" s="37" t="str"/>
      <c r="CR449" s="37" t="str"/>
      <c r="CS449" s="37" t="str"/>
      <c r="CT449" s="37" t="str"/>
      <c r="CU449" s="37" t="str"/>
      <c r="CV449" s="37" t="str"/>
      <c r="CW449" s="37" t="str"/>
      <c r="CX449" s="37" t="str"/>
      <c r="CY449" s="37" t="str"/>
      <c r="CZ449" s="37" t="str"/>
      <c r="DA449" s="37" t="str"/>
      <c r="DB449" s="37" t="str"/>
      <c r="DC449" s="37" t="str"/>
      <c r="DD449" s="37" t="str"/>
      <c r="DE449" s="37" t="str"/>
      <c r="DF449" s="37" t="str"/>
      <c r="DG449" s="37" t="str"/>
      <c r="DH449" s="37" t="str"/>
      <c r="DI449" s="37" t="str"/>
      <c r="DJ449" s="37" t="str"/>
      <c r="DK449" s="37" t="str"/>
      <c r="DL449" s="37" t="str"/>
      <c r="DM449" s="37" t="str"/>
      <c r="DN449" s="37" t="str"/>
      <c r="DO449" s="37" t="str"/>
      <c r="DP449" s="37" t="str"/>
      <c r="DQ449" s="37" t="str"/>
      <c r="DR449" s="37" t="str"/>
      <c r="DS449" s="37" t="str"/>
      <c r="DT449" s="37" t="str"/>
      <c r="DU449" s="37" t="str"/>
      <c r="DV449" s="37" t="str"/>
      <c r="DW449" s="37" t="str"/>
      <c r="DX449" s="37" t="str"/>
      <c r="DY449" s="37" t="str"/>
      <c r="DZ449" s="37" t="str"/>
      <c r="EA449" s="37" t="str"/>
      <c r="EB449" s="37" t="str"/>
      <c r="EC449" s="37" t="str"/>
      <c r="ED449" s="37" t="str"/>
      <c r="EE449" s="37" t="str"/>
      <c r="EF449" s="37" t="str"/>
      <c r="EG449" s="37" t="str"/>
      <c r="EH449" s="37" t="str"/>
      <c r="EI449" s="37" t="str"/>
      <c r="EJ449" s="37" t="str"/>
      <c r="EK449" s="37" t="str"/>
      <c r="EL449" s="37" t="str"/>
      <c r="EM449" s="37" t="str"/>
    </row>
    <row r="450">
      <c r="B450" s="37" t="str"/>
      <c r="C450" s="37" t="str"/>
      <c r="D450" s="37" t="str"/>
      <c r="E450" s="37" t="str"/>
      <c r="F450" s="37" t="str"/>
      <c r="G450" s="37" t="str"/>
      <c r="H450" s="37" t="str"/>
      <c r="I450" s="37" t="str"/>
      <c r="J450" s="37" t="str"/>
      <c r="K450" s="37" t="str"/>
      <c r="L450" s="37" t="str"/>
      <c r="M450" s="37" t="str"/>
      <c r="N450" s="37" t="str"/>
      <c r="O450" s="37" t="str"/>
      <c r="P450" s="37" t="str"/>
      <c r="Q450" s="37" t="str"/>
      <c r="R450" s="37" t="str"/>
      <c r="S450" s="37" t="str"/>
      <c r="T450" s="37" t="str"/>
      <c r="U450" s="37" t="str"/>
      <c r="V450" s="37" t="str"/>
      <c r="W450" s="37" t="str"/>
      <c r="X450" s="37" t="str"/>
      <c r="Y450" s="37" t="str"/>
      <c r="Z450" s="37" t="str"/>
      <c r="AA450" s="37" t="str"/>
      <c r="AB450" s="37" t="str"/>
      <c r="AC450" s="37" t="str"/>
      <c r="AD450" s="37" t="str"/>
      <c r="AE450" s="37" t="str"/>
      <c r="AF450" s="37" t="str"/>
      <c r="AG450" s="37" t="str"/>
      <c r="AH450" s="37" t="str"/>
      <c r="AI450" s="37" t="str"/>
      <c r="AJ450" s="37" t="str"/>
      <c r="AK450" s="37" t="str"/>
      <c r="AL450" s="37" t="str"/>
      <c r="AM450" s="37" t="str"/>
      <c r="AN450" s="37" t="str"/>
      <c r="AO450" s="37" t="str"/>
      <c r="AP450" s="37" t="str"/>
      <c r="AQ450" s="37" t="str"/>
      <c r="AR450" s="37" t="str"/>
      <c r="AS450" s="37" t="str"/>
      <c r="AT450" s="37" t="str"/>
      <c r="AU450" s="37" t="str"/>
      <c r="AV450" s="37" t="str"/>
      <c r="AW450" s="37" t="str"/>
      <c r="AX450" s="37" t="str"/>
      <c r="AY450" s="37" t="str"/>
      <c r="AZ450" s="37" t="str"/>
      <c r="BA450" s="37" t="str"/>
      <c r="BB450" s="37" t="str"/>
      <c r="BC450" s="37" t="str"/>
      <c r="BD450" s="37" t="str"/>
      <c r="BE450" s="37" t="str"/>
      <c r="BF450" s="37" t="str"/>
      <c r="BG450" s="37" t="str"/>
      <c r="BH450" s="37" t="str"/>
      <c r="BI450" s="37" t="str"/>
      <c r="BJ450" s="37" t="str"/>
      <c r="BK450" s="37" t="str"/>
      <c r="BL450" s="37" t="str"/>
      <c r="BM450" s="37" t="str"/>
      <c r="BN450" s="37" t="str"/>
      <c r="BO450" s="37" t="str"/>
      <c r="BP450" s="37" t="str"/>
      <c r="BQ450" s="37" t="str"/>
      <c r="BR450" s="37" t="str"/>
      <c r="BS450" s="37" t="str"/>
      <c r="BT450" s="37" t="str"/>
      <c r="BU450" s="37" t="str"/>
      <c r="BV450" s="37" t="str"/>
      <c r="BW450" s="37" t="str"/>
      <c r="BX450" s="37" t="str"/>
      <c r="BY450" s="37" t="str"/>
      <c r="BZ450" s="37" t="str"/>
      <c r="CA450" s="37" t="str"/>
      <c r="CB450" s="37" t="str"/>
      <c r="CC450" s="37" t="str"/>
      <c r="CD450" s="37" t="str"/>
      <c r="CE450" s="37" t="str"/>
      <c r="CF450" s="37" t="str"/>
      <c r="CG450" s="37" t="str"/>
      <c r="CH450" s="37" t="str"/>
      <c r="CI450" s="37" t="str"/>
      <c r="CJ450" s="37" t="str"/>
      <c r="CK450" s="37" t="str"/>
      <c r="CL450" s="37" t="str"/>
      <c r="CM450" s="37" t="str"/>
      <c r="CN450" s="37" t="str"/>
      <c r="CO450" s="37" t="str"/>
      <c r="CP450" s="37" t="str"/>
      <c r="CQ450" s="37" t="str"/>
      <c r="CR450" s="37" t="str"/>
      <c r="CS450" s="37" t="str"/>
      <c r="CT450" s="37" t="str"/>
      <c r="CU450" s="37" t="str"/>
      <c r="CV450" s="37" t="str"/>
      <c r="CW450" s="37" t="str"/>
      <c r="CX450" s="37" t="str"/>
      <c r="CY450" s="37" t="str"/>
      <c r="CZ450" s="37" t="str"/>
      <c r="DA450" s="37" t="str"/>
      <c r="DB450" s="37" t="str"/>
      <c r="DC450" s="37" t="str"/>
      <c r="DD450" s="37" t="str"/>
      <c r="DE450" s="37" t="str"/>
      <c r="DF450" s="37" t="str"/>
      <c r="DG450" s="37" t="str"/>
      <c r="DH450" s="37" t="str"/>
      <c r="DI450" s="37" t="str"/>
      <c r="DJ450" s="37" t="str"/>
      <c r="DK450" s="37" t="str"/>
      <c r="DL450" s="37" t="str"/>
      <c r="DM450" s="37" t="str"/>
      <c r="DN450" s="37" t="str"/>
      <c r="DO450" s="37" t="str"/>
      <c r="DP450" s="37" t="str"/>
      <c r="DQ450" s="37" t="str"/>
      <c r="DR450" s="37" t="str"/>
      <c r="DS450" s="37" t="str"/>
      <c r="DT450" s="37" t="str"/>
      <c r="DU450" s="37" t="str"/>
      <c r="DV450" s="37" t="str"/>
      <c r="DW450" s="37" t="str"/>
      <c r="DX450" s="37" t="str"/>
      <c r="DY450" s="37" t="str"/>
      <c r="DZ450" s="37" t="str"/>
      <c r="EA450" s="37" t="str"/>
      <c r="EB450" s="37" t="str"/>
      <c r="EC450" s="37" t="str"/>
      <c r="ED450" s="37" t="str"/>
      <c r="EE450" s="37" t="str"/>
      <c r="EF450" s="37" t="str"/>
      <c r="EG450" s="37" t="str"/>
      <c r="EH450" s="37" t="str"/>
      <c r="EI450" s="37" t="str"/>
      <c r="EJ450" s="37" t="str"/>
      <c r="EK450" s="37" t="str"/>
      <c r="EL450" s="37" t="str"/>
      <c r="EM450" s="37" t="str"/>
    </row>
    <row r="451">
      <c r="B451" s="37" t="str"/>
      <c r="C451" s="37" t="str"/>
      <c r="D451" s="37" t="str"/>
      <c r="E451" s="37" t="str"/>
      <c r="F451" s="37" t="str"/>
      <c r="G451" s="37" t="str"/>
      <c r="H451" s="37" t="str"/>
      <c r="I451" s="37" t="str"/>
      <c r="J451" s="37" t="str"/>
      <c r="K451" s="37" t="str"/>
      <c r="L451" s="37" t="str"/>
      <c r="M451" s="37" t="str"/>
      <c r="N451" s="37" t="str"/>
      <c r="O451" s="37" t="str"/>
      <c r="P451" s="37" t="str"/>
      <c r="Q451" s="37" t="str"/>
      <c r="R451" s="37" t="str"/>
      <c r="S451" s="37" t="str"/>
      <c r="T451" s="37" t="str"/>
      <c r="U451" s="37" t="str"/>
      <c r="V451" s="37" t="str"/>
      <c r="W451" s="37" t="str"/>
      <c r="X451" s="37" t="str"/>
      <c r="Y451" s="37" t="str"/>
      <c r="Z451" s="37" t="str"/>
      <c r="AA451" s="37" t="str"/>
      <c r="AB451" s="37" t="str"/>
      <c r="AC451" s="37" t="str"/>
      <c r="AD451" s="37" t="str"/>
      <c r="AE451" s="37" t="str"/>
      <c r="AF451" s="37" t="str"/>
      <c r="AG451" s="37" t="str"/>
      <c r="AH451" s="37" t="str"/>
      <c r="AI451" s="37" t="str"/>
      <c r="AJ451" s="37" t="str"/>
      <c r="AK451" s="37" t="str"/>
      <c r="AL451" s="37" t="str"/>
      <c r="AM451" s="37" t="str"/>
      <c r="AN451" s="37" t="str"/>
      <c r="AO451" s="37" t="str"/>
      <c r="AP451" s="37" t="str"/>
      <c r="AQ451" s="37" t="str"/>
      <c r="AR451" s="37" t="str"/>
      <c r="AS451" s="37" t="str"/>
      <c r="AT451" s="37" t="str"/>
      <c r="AU451" s="37" t="str"/>
      <c r="AV451" s="37" t="str"/>
      <c r="AW451" s="37" t="str"/>
      <c r="AX451" s="37" t="str"/>
      <c r="AY451" s="37" t="str"/>
      <c r="AZ451" s="37" t="str"/>
      <c r="BA451" s="37" t="str"/>
      <c r="BB451" s="37" t="str"/>
      <c r="BC451" s="37" t="str"/>
      <c r="BD451" s="37" t="str"/>
      <c r="BE451" s="37" t="str"/>
      <c r="BF451" s="37" t="str"/>
      <c r="BG451" s="37" t="str"/>
      <c r="BH451" s="37" t="str"/>
      <c r="BI451" s="37" t="str"/>
      <c r="BJ451" s="37" t="str"/>
      <c r="BK451" s="37" t="str"/>
      <c r="BL451" s="37" t="str"/>
      <c r="BM451" s="37" t="str"/>
      <c r="BN451" s="37" t="str"/>
      <c r="BO451" s="37" t="str"/>
      <c r="BP451" s="37" t="str"/>
      <c r="BQ451" s="37" t="str"/>
      <c r="BR451" s="37" t="str"/>
      <c r="BS451" s="37" t="str"/>
      <c r="BT451" s="37" t="str"/>
      <c r="BU451" s="37" t="str"/>
      <c r="BV451" s="37" t="str"/>
      <c r="BW451" s="37" t="str"/>
      <c r="BX451" s="37" t="str"/>
      <c r="BY451" s="37" t="str"/>
      <c r="BZ451" s="37" t="str"/>
      <c r="CA451" s="37" t="str"/>
      <c r="CB451" s="37" t="str"/>
      <c r="CC451" s="37" t="str"/>
      <c r="CD451" s="37" t="str"/>
      <c r="CE451" s="37" t="str"/>
      <c r="CF451" s="37" t="str"/>
      <c r="CG451" s="37" t="str"/>
      <c r="CH451" s="37" t="str"/>
      <c r="CI451" s="37" t="str"/>
      <c r="CJ451" s="37" t="str"/>
      <c r="CK451" s="37" t="str"/>
      <c r="CL451" s="37" t="str"/>
      <c r="CM451" s="37" t="str"/>
      <c r="CN451" s="37" t="str"/>
      <c r="CO451" s="37" t="str"/>
      <c r="CP451" s="37" t="str"/>
      <c r="CQ451" s="37" t="str"/>
      <c r="CR451" s="37" t="str"/>
      <c r="CS451" s="37" t="str"/>
      <c r="CT451" s="37" t="str"/>
      <c r="CU451" s="37" t="str"/>
      <c r="CV451" s="37" t="str"/>
      <c r="CW451" s="37" t="str"/>
      <c r="CX451" s="37" t="str"/>
      <c r="CY451" s="37" t="str"/>
      <c r="CZ451" s="37" t="str"/>
      <c r="DA451" s="37" t="str"/>
      <c r="DB451" s="37" t="str"/>
      <c r="DC451" s="37" t="str"/>
      <c r="DD451" s="37" t="str"/>
      <c r="DE451" s="37" t="str"/>
      <c r="DF451" s="37" t="str"/>
      <c r="DG451" s="37" t="str"/>
      <c r="DH451" s="37" t="str"/>
      <c r="DI451" s="37" t="str"/>
      <c r="DJ451" s="37" t="str"/>
      <c r="DK451" s="37" t="str"/>
      <c r="DL451" s="37" t="str"/>
      <c r="DM451" s="37" t="str"/>
      <c r="DN451" s="37" t="str"/>
      <c r="DO451" s="37" t="str"/>
      <c r="DP451" s="37" t="str"/>
      <c r="DQ451" s="37" t="str"/>
      <c r="DR451" s="37" t="str"/>
      <c r="DS451" s="37" t="str"/>
      <c r="DT451" s="37" t="str"/>
      <c r="DU451" s="37" t="str"/>
      <c r="DV451" s="37" t="str"/>
      <c r="DW451" s="37" t="str"/>
      <c r="DX451" s="37" t="str"/>
      <c r="DY451" s="37" t="str"/>
      <c r="DZ451" s="37" t="str"/>
      <c r="EA451" s="37" t="str"/>
      <c r="EB451" s="37" t="str"/>
      <c r="EC451" s="37" t="str"/>
      <c r="ED451" s="37" t="str"/>
      <c r="EE451" s="37" t="str"/>
      <c r="EF451" s="37" t="str"/>
      <c r="EG451" s="37" t="str"/>
      <c r="EH451" s="37" t="str"/>
      <c r="EI451" s="37" t="str"/>
      <c r="EJ451" s="37" t="str"/>
      <c r="EK451" s="37" t="str"/>
      <c r="EL451" s="37" t="str"/>
      <c r="EM451" s="37" t="str"/>
    </row>
    <row r="452">
      <c r="B452" s="37" t="str"/>
      <c r="C452" s="37" t="str"/>
      <c r="D452" s="37" t="str"/>
      <c r="E452" s="37" t="str"/>
      <c r="F452" s="37" t="str"/>
      <c r="G452" s="37" t="str"/>
      <c r="H452" s="37" t="str"/>
      <c r="I452" s="37" t="str"/>
      <c r="J452" s="37" t="str"/>
      <c r="K452" s="37" t="str"/>
      <c r="L452" s="37" t="str"/>
      <c r="M452" s="37" t="str"/>
      <c r="N452" s="37" t="str"/>
      <c r="O452" s="37" t="str"/>
      <c r="P452" s="37" t="str"/>
      <c r="Q452" s="37" t="str"/>
      <c r="R452" s="37" t="str"/>
      <c r="S452" s="37" t="str"/>
      <c r="T452" s="37" t="str"/>
      <c r="U452" s="37" t="str"/>
      <c r="V452" s="37" t="str"/>
      <c r="W452" s="37" t="str"/>
      <c r="X452" s="37" t="str"/>
      <c r="Y452" s="37" t="str"/>
      <c r="Z452" s="37" t="str"/>
      <c r="AA452" s="37" t="str"/>
      <c r="AB452" s="37" t="str"/>
      <c r="AC452" s="37" t="str"/>
      <c r="AD452" s="37" t="str"/>
      <c r="AE452" s="37" t="str"/>
      <c r="AF452" s="37" t="str"/>
      <c r="AG452" s="37" t="str"/>
      <c r="AH452" s="37" t="str"/>
      <c r="AI452" s="37" t="str"/>
      <c r="AJ452" s="37" t="str"/>
      <c r="AK452" s="37" t="str"/>
      <c r="AL452" s="37" t="str"/>
      <c r="AM452" s="37" t="str"/>
      <c r="AN452" s="37" t="str"/>
      <c r="AO452" s="37" t="str"/>
      <c r="AP452" s="37" t="str"/>
      <c r="AQ452" s="37" t="str"/>
      <c r="AR452" s="37" t="str"/>
      <c r="AS452" s="37" t="str"/>
      <c r="AT452" s="37" t="str"/>
      <c r="AU452" s="37" t="str"/>
      <c r="AV452" s="37" t="str"/>
      <c r="AW452" s="37" t="str"/>
      <c r="AX452" s="37" t="str"/>
      <c r="AY452" s="37" t="str"/>
      <c r="AZ452" s="37" t="str"/>
      <c r="BA452" s="37" t="str"/>
      <c r="BB452" s="37" t="str"/>
      <c r="BC452" s="37" t="str"/>
      <c r="BD452" s="37" t="str"/>
      <c r="BE452" s="37" t="str"/>
      <c r="BF452" s="37" t="str"/>
      <c r="BG452" s="37" t="str"/>
      <c r="BH452" s="37" t="str"/>
      <c r="BI452" s="37" t="str"/>
      <c r="BJ452" s="37" t="str"/>
      <c r="BK452" s="37" t="str"/>
      <c r="BL452" s="37" t="str"/>
      <c r="BM452" s="37" t="str"/>
      <c r="BN452" s="37" t="str"/>
      <c r="BO452" s="37" t="str"/>
      <c r="BP452" s="37" t="str"/>
      <c r="BQ452" s="37" t="str"/>
      <c r="BR452" s="37" t="str"/>
      <c r="BS452" s="37" t="str"/>
      <c r="BT452" s="37" t="str"/>
      <c r="BU452" s="37" t="str"/>
      <c r="BV452" s="37" t="str"/>
      <c r="BW452" s="37" t="str"/>
      <c r="BX452" s="37" t="str"/>
      <c r="BY452" s="37" t="str"/>
      <c r="BZ452" s="37" t="str"/>
      <c r="CA452" s="37" t="str"/>
      <c r="CB452" s="37" t="str"/>
      <c r="CC452" s="37" t="str"/>
      <c r="CD452" s="37" t="str"/>
      <c r="CE452" s="37" t="str"/>
      <c r="CF452" s="37" t="str"/>
      <c r="CG452" s="37" t="str"/>
      <c r="CH452" s="37" t="str"/>
      <c r="CI452" s="37" t="str"/>
      <c r="CJ452" s="37" t="str"/>
      <c r="CK452" s="37" t="str"/>
      <c r="CL452" s="37" t="str"/>
      <c r="CM452" s="37" t="str"/>
      <c r="CN452" s="37" t="str"/>
      <c r="CO452" s="37" t="str"/>
      <c r="CP452" s="37" t="str"/>
      <c r="CQ452" s="37" t="str"/>
      <c r="CR452" s="37" t="str"/>
      <c r="CS452" s="37" t="str"/>
      <c r="CT452" s="37" t="str"/>
      <c r="CU452" s="37" t="str"/>
      <c r="CV452" s="37" t="str"/>
      <c r="CW452" s="37" t="str"/>
      <c r="CX452" s="37" t="str"/>
      <c r="CY452" s="37" t="str"/>
      <c r="CZ452" s="37" t="str"/>
      <c r="DA452" s="37" t="str"/>
      <c r="DB452" s="37" t="str"/>
      <c r="DC452" s="37" t="str"/>
      <c r="DD452" s="37" t="str"/>
      <c r="DE452" s="37" t="str"/>
      <c r="DF452" s="37" t="str"/>
      <c r="DG452" s="37" t="str"/>
      <c r="DH452" s="37" t="str"/>
      <c r="DI452" s="37" t="str"/>
      <c r="DJ452" s="37" t="str"/>
      <c r="DK452" s="37" t="str"/>
      <c r="DL452" s="37" t="str"/>
      <c r="DM452" s="37" t="str"/>
      <c r="DN452" s="37" t="str"/>
      <c r="DO452" s="37" t="str"/>
      <c r="DP452" s="37" t="str"/>
      <c r="DQ452" s="37" t="str"/>
      <c r="DR452" s="37" t="str"/>
      <c r="DS452" s="37" t="str"/>
      <c r="DT452" s="37" t="str"/>
      <c r="DU452" s="37" t="str"/>
      <c r="DV452" s="37" t="str"/>
      <c r="DW452" s="37" t="str"/>
      <c r="DX452" s="37" t="str"/>
      <c r="DY452" s="37" t="str"/>
      <c r="DZ452" s="37" t="str"/>
      <c r="EA452" s="37" t="str"/>
      <c r="EB452" s="37" t="str"/>
      <c r="EC452" s="37" t="str"/>
      <c r="ED452" s="37" t="str"/>
      <c r="EE452" s="37" t="str"/>
      <c r="EF452" s="37" t="str"/>
      <c r="EG452" s="37" t="str"/>
      <c r="EH452" s="37" t="str"/>
      <c r="EI452" s="37" t="str"/>
      <c r="EJ452" s="37" t="str"/>
      <c r="EK452" s="37" t="str"/>
      <c r="EL452" s="37" t="str"/>
      <c r="EM452" s="37" t="str"/>
    </row>
    <row r="453">
      <c r="B453" s="37" t="str"/>
      <c r="C453" s="37" t="str"/>
      <c r="D453" s="37" t="str"/>
      <c r="E453" s="37" t="str"/>
      <c r="F453" s="37" t="str"/>
      <c r="G453" s="37" t="str"/>
      <c r="H453" s="37" t="str"/>
      <c r="I453" s="37" t="str"/>
      <c r="J453" s="37" t="str"/>
      <c r="K453" s="37" t="str"/>
      <c r="L453" s="37" t="str"/>
      <c r="M453" s="37" t="str"/>
      <c r="N453" s="37" t="str"/>
      <c r="O453" s="37" t="str"/>
      <c r="P453" s="37" t="str"/>
      <c r="Q453" s="37" t="str"/>
      <c r="R453" s="37" t="str"/>
      <c r="S453" s="37" t="str"/>
      <c r="T453" s="37" t="str"/>
      <c r="U453" s="37" t="str"/>
      <c r="V453" s="37" t="str"/>
      <c r="W453" s="37" t="str"/>
      <c r="X453" s="37" t="str"/>
      <c r="Y453" s="37" t="str"/>
      <c r="Z453" s="37" t="str"/>
      <c r="AA453" s="37" t="str"/>
      <c r="AB453" s="37" t="str"/>
      <c r="AC453" s="37" t="str"/>
      <c r="AD453" s="37" t="str"/>
      <c r="AE453" s="37" t="str"/>
      <c r="AF453" s="37" t="str"/>
      <c r="AG453" s="37" t="str"/>
      <c r="AH453" s="37" t="str"/>
      <c r="AI453" s="37" t="str"/>
      <c r="AJ453" s="37" t="str"/>
      <c r="AK453" s="37" t="str"/>
      <c r="AL453" s="37" t="str"/>
      <c r="AM453" s="37" t="str"/>
      <c r="AN453" s="37" t="str"/>
      <c r="AO453" s="37" t="str"/>
      <c r="AP453" s="37" t="str"/>
      <c r="AQ453" s="37" t="str"/>
      <c r="AR453" s="37" t="str"/>
      <c r="AS453" s="37" t="str"/>
      <c r="AT453" s="37" t="str"/>
      <c r="AU453" s="37" t="str"/>
      <c r="AV453" s="37" t="str"/>
      <c r="AW453" s="37" t="str"/>
      <c r="AX453" s="37" t="str"/>
      <c r="AY453" s="37" t="str"/>
      <c r="AZ453" s="37" t="str"/>
      <c r="BA453" s="37" t="str"/>
      <c r="BB453" s="37" t="str"/>
      <c r="BC453" s="37" t="str"/>
      <c r="BD453" s="37" t="str"/>
      <c r="BE453" s="37" t="str"/>
      <c r="BF453" s="37" t="str"/>
      <c r="BG453" s="37" t="str"/>
      <c r="BH453" s="37" t="str"/>
      <c r="BI453" s="37" t="str"/>
      <c r="BJ453" s="37" t="str"/>
      <c r="BK453" s="37" t="str"/>
      <c r="BL453" s="37" t="str"/>
      <c r="BM453" s="37" t="str"/>
      <c r="BN453" s="37" t="str"/>
      <c r="BO453" s="37" t="str"/>
      <c r="BP453" s="37" t="str"/>
      <c r="BQ453" s="37" t="str"/>
      <c r="BR453" s="37" t="str"/>
      <c r="BS453" s="37" t="str"/>
      <c r="BT453" s="37" t="str"/>
      <c r="BU453" s="37" t="str"/>
      <c r="BV453" s="37" t="str"/>
      <c r="BW453" s="37" t="str"/>
      <c r="BX453" s="37" t="str"/>
      <c r="BY453" s="37" t="str"/>
      <c r="BZ453" s="37" t="str"/>
      <c r="CA453" s="37" t="str"/>
      <c r="CB453" s="37" t="str"/>
      <c r="CC453" s="37" t="str"/>
      <c r="CD453" s="37" t="str"/>
      <c r="CE453" s="37" t="str"/>
      <c r="CF453" s="37" t="str"/>
      <c r="CG453" s="37" t="str"/>
      <c r="CH453" s="37" t="str"/>
      <c r="CI453" s="37" t="str"/>
      <c r="CJ453" s="37" t="str"/>
      <c r="CK453" s="37" t="str"/>
      <c r="CL453" s="37" t="str"/>
      <c r="CM453" s="37" t="str"/>
      <c r="CN453" s="37" t="str"/>
      <c r="CO453" s="37" t="str"/>
      <c r="CP453" s="37" t="str"/>
      <c r="CQ453" s="37" t="str"/>
      <c r="CR453" s="37" t="str"/>
      <c r="CS453" s="37" t="str"/>
      <c r="CT453" s="37" t="str"/>
      <c r="CU453" s="37" t="str"/>
      <c r="CV453" s="37" t="str"/>
      <c r="CW453" s="37" t="str"/>
      <c r="CX453" s="37" t="str"/>
      <c r="CY453" s="37" t="str"/>
      <c r="CZ453" s="37" t="str"/>
      <c r="DA453" s="37" t="str"/>
      <c r="DB453" s="37" t="str"/>
      <c r="DC453" s="37" t="str"/>
      <c r="DD453" s="37" t="str"/>
      <c r="DE453" s="37" t="str"/>
      <c r="DF453" s="37" t="str"/>
      <c r="DG453" s="37" t="str"/>
      <c r="DH453" s="37" t="str"/>
      <c r="DI453" s="37" t="str"/>
      <c r="DJ453" s="37" t="str"/>
      <c r="DK453" s="37" t="str"/>
      <c r="DL453" s="37" t="str"/>
      <c r="DM453" s="37" t="str"/>
      <c r="DN453" s="37" t="str"/>
      <c r="DO453" s="37" t="str"/>
      <c r="DP453" s="37" t="str"/>
      <c r="DQ453" s="37" t="str"/>
      <c r="DR453" s="37" t="str"/>
      <c r="DS453" s="37" t="str"/>
      <c r="DT453" s="37" t="str"/>
      <c r="DU453" s="37" t="str"/>
      <c r="DV453" s="37" t="str"/>
      <c r="DW453" s="37" t="str"/>
      <c r="DX453" s="37" t="str"/>
      <c r="DY453" s="37" t="str"/>
      <c r="DZ453" s="37" t="str"/>
      <c r="EA453" s="37" t="str"/>
      <c r="EB453" s="37" t="str"/>
      <c r="EC453" s="37" t="str"/>
      <c r="ED453" s="37" t="str"/>
      <c r="EE453" s="37" t="str"/>
      <c r="EF453" s="37" t="str"/>
      <c r="EG453" s="37" t="str"/>
      <c r="EH453" s="37" t="str"/>
      <c r="EI453" s="37" t="str"/>
      <c r="EJ453" s="37" t="str"/>
      <c r="EK453" s="37" t="str"/>
      <c r="EL453" s="37" t="str"/>
      <c r="EM453" s="37" t="str"/>
    </row>
    <row r="454">
      <c r="B454" s="37" t="str"/>
      <c r="C454" s="37" t="str"/>
      <c r="D454" s="37" t="str"/>
      <c r="E454" s="37" t="str"/>
      <c r="F454" s="37" t="str"/>
      <c r="G454" s="37" t="str"/>
      <c r="H454" s="37" t="str"/>
      <c r="I454" s="37" t="str"/>
      <c r="J454" s="37" t="str"/>
      <c r="K454" s="37" t="str"/>
      <c r="L454" s="37" t="str"/>
      <c r="M454" s="37" t="str"/>
      <c r="N454" s="37" t="str"/>
      <c r="O454" s="37" t="str"/>
      <c r="P454" s="37" t="str"/>
      <c r="Q454" s="37" t="str"/>
      <c r="R454" s="37" t="str"/>
      <c r="S454" s="37" t="str"/>
      <c r="T454" s="37" t="str"/>
      <c r="U454" s="37" t="str"/>
      <c r="V454" s="37" t="str"/>
      <c r="W454" s="37" t="str"/>
      <c r="X454" s="37" t="str"/>
      <c r="Y454" s="37" t="str"/>
      <c r="Z454" s="37" t="str"/>
      <c r="AA454" s="37" t="str"/>
      <c r="AB454" s="37" t="str"/>
      <c r="AC454" s="37" t="str"/>
      <c r="AD454" s="37" t="str"/>
      <c r="AE454" s="37" t="str"/>
      <c r="AF454" s="37" t="str"/>
      <c r="AG454" s="37" t="str"/>
      <c r="AH454" s="37" t="str"/>
      <c r="AI454" s="37" t="str"/>
      <c r="AJ454" s="37" t="str"/>
      <c r="AK454" s="37" t="str"/>
      <c r="AL454" s="37" t="str"/>
      <c r="AM454" s="37" t="str"/>
      <c r="AN454" s="37" t="str"/>
      <c r="AO454" s="37" t="str"/>
      <c r="AP454" s="37" t="str"/>
      <c r="AQ454" s="37" t="str"/>
      <c r="AR454" s="37" t="str"/>
      <c r="AS454" s="37" t="str"/>
      <c r="AT454" s="37" t="str"/>
      <c r="AU454" s="37" t="str"/>
      <c r="AV454" s="37" t="str"/>
      <c r="AW454" s="37" t="str"/>
      <c r="AX454" s="37" t="str"/>
      <c r="AY454" s="37" t="str"/>
      <c r="AZ454" s="37" t="str"/>
      <c r="BA454" s="37" t="str"/>
      <c r="BB454" s="37" t="str"/>
      <c r="BC454" s="37" t="str"/>
      <c r="BD454" s="37" t="str"/>
      <c r="BE454" s="37" t="str"/>
      <c r="BF454" s="37" t="str"/>
      <c r="BG454" s="37" t="str"/>
      <c r="BH454" s="37" t="str"/>
      <c r="BI454" s="37" t="str"/>
      <c r="BJ454" s="37" t="str"/>
      <c r="BK454" s="37" t="str"/>
      <c r="BL454" s="37" t="str"/>
      <c r="BM454" s="37" t="str"/>
      <c r="BN454" s="37" t="str"/>
      <c r="BO454" s="37" t="str"/>
      <c r="BP454" s="37" t="str"/>
      <c r="BQ454" s="37" t="str"/>
      <c r="BR454" s="37" t="str"/>
      <c r="BS454" s="37" t="str"/>
      <c r="BT454" s="37" t="str"/>
      <c r="BU454" s="37" t="str"/>
      <c r="BV454" s="37" t="str"/>
      <c r="BW454" s="37" t="str"/>
      <c r="BX454" s="37" t="str"/>
      <c r="BY454" s="37" t="str"/>
      <c r="BZ454" s="37" t="str"/>
      <c r="CA454" s="37" t="str"/>
      <c r="CB454" s="37" t="str"/>
      <c r="CC454" s="37" t="str"/>
      <c r="CD454" s="37" t="str"/>
      <c r="CE454" s="37" t="str"/>
      <c r="CF454" s="37" t="str"/>
      <c r="CG454" s="37" t="str"/>
      <c r="CH454" s="37" t="str"/>
      <c r="CI454" s="37" t="str"/>
      <c r="CJ454" s="37" t="str"/>
      <c r="CK454" s="37" t="str"/>
      <c r="CL454" s="37" t="str"/>
      <c r="CM454" s="37" t="str"/>
      <c r="CN454" s="37" t="str"/>
      <c r="CO454" s="37" t="str"/>
      <c r="CP454" s="37" t="str"/>
      <c r="CQ454" s="37" t="str"/>
      <c r="CR454" s="37" t="str"/>
      <c r="CS454" s="37" t="str"/>
      <c r="CT454" s="37" t="str"/>
      <c r="CU454" s="37" t="str"/>
      <c r="CV454" s="37" t="str"/>
      <c r="CW454" s="37" t="str"/>
      <c r="CX454" s="37" t="str"/>
      <c r="CY454" s="37" t="str"/>
      <c r="CZ454" s="37" t="str"/>
      <c r="DA454" s="37" t="str"/>
      <c r="DB454" s="37" t="str"/>
      <c r="DC454" s="37" t="str"/>
      <c r="DD454" s="37" t="str"/>
      <c r="DE454" s="37" t="str"/>
      <c r="DF454" s="37" t="str"/>
      <c r="DG454" s="37" t="str"/>
      <c r="DH454" s="37" t="str"/>
      <c r="DI454" s="37" t="str"/>
      <c r="DJ454" s="37" t="str"/>
      <c r="DK454" s="37" t="str"/>
      <c r="DL454" s="37" t="str"/>
      <c r="DM454" s="37" t="str"/>
      <c r="DN454" s="37" t="str"/>
      <c r="DO454" s="37" t="str"/>
      <c r="DP454" s="37" t="str"/>
      <c r="DQ454" s="37" t="str"/>
      <c r="DR454" s="37" t="str"/>
      <c r="DS454" s="37" t="str"/>
      <c r="DT454" s="37" t="str"/>
      <c r="DU454" s="37" t="str"/>
      <c r="DV454" s="37" t="str"/>
      <c r="DW454" s="37" t="str"/>
      <c r="DX454" s="37" t="str"/>
      <c r="DY454" s="37" t="str"/>
      <c r="DZ454" s="37" t="str"/>
      <c r="EA454" s="37" t="str"/>
      <c r="EB454" s="37" t="str"/>
      <c r="EC454" s="37" t="str"/>
      <c r="ED454" s="37" t="str"/>
      <c r="EE454" s="37" t="str"/>
      <c r="EF454" s="37" t="str"/>
      <c r="EG454" s="37" t="str"/>
      <c r="EH454" s="37" t="str"/>
      <c r="EI454" s="37" t="str"/>
      <c r="EJ454" s="37" t="str"/>
      <c r="EK454" s="37" t="str"/>
      <c r="EL454" s="37" t="str"/>
      <c r="EM454" s="37" t="str"/>
    </row>
    <row r="455">
      <c r="B455" s="37" t="str"/>
      <c r="C455" s="37" t="str"/>
      <c r="D455" s="37" t="str"/>
      <c r="E455" s="37" t="str"/>
      <c r="F455" s="37" t="str"/>
      <c r="G455" s="37" t="str"/>
      <c r="H455" s="37" t="str"/>
      <c r="I455" s="37" t="str"/>
      <c r="J455" s="37" t="str"/>
      <c r="K455" s="37" t="str"/>
      <c r="L455" s="37" t="str"/>
      <c r="M455" s="37" t="str"/>
      <c r="N455" s="37" t="str"/>
      <c r="O455" s="37" t="str"/>
      <c r="P455" s="37" t="str"/>
      <c r="Q455" s="37" t="str"/>
      <c r="R455" s="37" t="str"/>
      <c r="S455" s="37" t="str"/>
      <c r="T455" s="37" t="str"/>
      <c r="U455" s="37" t="str"/>
      <c r="V455" s="37" t="str"/>
      <c r="W455" s="37" t="str"/>
      <c r="X455" s="37" t="str"/>
      <c r="Y455" s="37" t="str"/>
      <c r="Z455" s="37" t="str"/>
      <c r="AA455" s="37" t="str"/>
      <c r="AB455" s="37" t="str"/>
      <c r="AC455" s="37" t="str"/>
      <c r="AD455" s="37" t="str"/>
      <c r="AE455" s="37" t="str"/>
      <c r="AF455" s="37" t="str"/>
      <c r="AG455" s="37" t="str"/>
      <c r="AH455" s="37" t="str"/>
      <c r="AI455" s="37" t="str"/>
      <c r="AJ455" s="37" t="str"/>
      <c r="AK455" s="37" t="str"/>
      <c r="AL455" s="37" t="str"/>
      <c r="AM455" s="37" t="str"/>
      <c r="AN455" s="37" t="str"/>
      <c r="AO455" s="37" t="str"/>
      <c r="AP455" s="37" t="str"/>
      <c r="AQ455" s="37" t="str"/>
      <c r="AR455" s="37" t="str"/>
      <c r="AS455" s="37" t="str"/>
      <c r="AT455" s="37" t="str"/>
      <c r="AU455" s="37" t="str"/>
      <c r="AV455" s="37" t="str"/>
      <c r="AW455" s="37" t="str"/>
      <c r="AX455" s="37" t="str"/>
      <c r="AY455" s="37" t="str"/>
      <c r="AZ455" s="37" t="str"/>
      <c r="BA455" s="37" t="str"/>
      <c r="BB455" s="37" t="str"/>
      <c r="BC455" s="37" t="str"/>
      <c r="BD455" s="37" t="str"/>
      <c r="BE455" s="37" t="str"/>
      <c r="BF455" s="37" t="str"/>
      <c r="BG455" s="37" t="str"/>
      <c r="BH455" s="37" t="str"/>
      <c r="BI455" s="37" t="str"/>
      <c r="BJ455" s="37" t="str"/>
      <c r="BK455" s="37" t="str"/>
      <c r="BL455" s="37" t="str"/>
      <c r="BM455" s="37" t="str"/>
      <c r="BN455" s="37" t="str"/>
      <c r="BO455" s="37" t="str"/>
      <c r="BP455" s="37" t="str"/>
      <c r="BQ455" s="37" t="str"/>
      <c r="BR455" s="37" t="str"/>
      <c r="BS455" s="37" t="str"/>
      <c r="BT455" s="37" t="str"/>
      <c r="BU455" s="37" t="str"/>
      <c r="BV455" s="37" t="str"/>
      <c r="BW455" s="37" t="str"/>
      <c r="BX455" s="37" t="str"/>
      <c r="BY455" s="37" t="str"/>
      <c r="BZ455" s="37" t="str"/>
      <c r="CA455" s="37" t="str"/>
      <c r="CB455" s="37" t="str"/>
      <c r="CC455" s="37" t="str"/>
      <c r="CD455" s="37" t="str"/>
      <c r="CE455" s="37" t="str"/>
      <c r="CF455" s="37" t="str"/>
      <c r="CG455" s="37" t="str"/>
      <c r="CH455" s="37" t="str"/>
      <c r="CI455" s="37" t="str"/>
      <c r="CJ455" s="37" t="str"/>
      <c r="CK455" s="37" t="str"/>
      <c r="CL455" s="37" t="str"/>
      <c r="CM455" s="37" t="str"/>
      <c r="CN455" s="37" t="str"/>
      <c r="CO455" s="37" t="str"/>
      <c r="CP455" s="37" t="str"/>
      <c r="CQ455" s="37" t="str"/>
      <c r="CR455" s="37" t="str"/>
      <c r="CS455" s="37" t="str"/>
      <c r="CT455" s="37" t="str"/>
      <c r="CU455" s="37" t="str"/>
      <c r="CV455" s="37" t="str"/>
      <c r="CW455" s="37" t="str"/>
      <c r="CX455" s="37" t="str"/>
      <c r="CY455" s="37" t="str"/>
      <c r="CZ455" s="37" t="str"/>
      <c r="DA455" s="37" t="str"/>
      <c r="DB455" s="37" t="str"/>
      <c r="DC455" s="37" t="str"/>
      <c r="DD455" s="37" t="str"/>
      <c r="DE455" s="37" t="str"/>
      <c r="DF455" s="37" t="str"/>
      <c r="DG455" s="37" t="str"/>
      <c r="DH455" s="37" t="str"/>
      <c r="DI455" s="37" t="str"/>
      <c r="DJ455" s="37" t="str"/>
      <c r="DK455" s="37" t="str"/>
      <c r="DL455" s="37" t="str"/>
      <c r="DM455" s="37" t="str"/>
      <c r="DN455" s="37" t="str"/>
      <c r="DO455" s="37" t="str"/>
      <c r="DP455" s="37" t="str"/>
      <c r="DQ455" s="37" t="str"/>
      <c r="DR455" s="37" t="str"/>
      <c r="DS455" s="37" t="str"/>
      <c r="DT455" s="37" t="str"/>
      <c r="DU455" s="37" t="str"/>
      <c r="DV455" s="37" t="str"/>
      <c r="DW455" s="37" t="str"/>
      <c r="DX455" s="37" t="str"/>
      <c r="DY455" s="37" t="str"/>
      <c r="DZ455" s="37" t="str"/>
      <c r="EA455" s="37" t="str"/>
      <c r="EB455" s="37" t="str"/>
      <c r="EC455" s="37" t="str"/>
      <c r="ED455" s="37" t="str"/>
      <c r="EE455" s="37" t="str"/>
      <c r="EF455" s="37" t="str"/>
      <c r="EG455" s="37" t="str"/>
      <c r="EH455" s="37" t="str"/>
      <c r="EI455" s="37" t="str"/>
      <c r="EJ455" s="37" t="str"/>
      <c r="EK455" s="37" t="str"/>
      <c r="EL455" s="37" t="str"/>
      <c r="EM455" s="37" t="str"/>
    </row>
    <row r="456">
      <c r="B456" s="37" t="str"/>
      <c r="C456" s="37" t="str"/>
      <c r="D456" s="37" t="str"/>
      <c r="E456" s="37" t="str"/>
      <c r="F456" s="37" t="str"/>
      <c r="G456" s="37" t="str"/>
      <c r="H456" s="37" t="str"/>
      <c r="I456" s="37" t="str"/>
      <c r="J456" s="37" t="str"/>
      <c r="K456" s="37" t="str"/>
      <c r="L456" s="37" t="str"/>
      <c r="M456" s="37" t="str"/>
      <c r="N456" s="37" t="str"/>
      <c r="O456" s="37" t="str"/>
      <c r="P456" s="37" t="str"/>
      <c r="Q456" s="37" t="str"/>
      <c r="R456" s="37" t="str"/>
      <c r="S456" s="37" t="str"/>
      <c r="T456" s="37" t="str"/>
      <c r="U456" s="37" t="str"/>
      <c r="V456" s="37" t="str"/>
      <c r="W456" s="37" t="str"/>
      <c r="X456" s="37" t="str"/>
      <c r="Y456" s="37" t="str"/>
      <c r="Z456" s="37" t="str"/>
      <c r="AA456" s="37" t="str"/>
      <c r="AB456" s="37" t="str"/>
      <c r="AC456" s="37" t="str"/>
      <c r="AD456" s="37" t="str"/>
      <c r="AE456" s="37" t="str"/>
      <c r="AF456" s="37" t="str"/>
      <c r="AG456" s="37" t="str"/>
      <c r="AH456" s="37" t="str"/>
      <c r="AI456" s="37" t="str"/>
      <c r="AJ456" s="37" t="str"/>
      <c r="AK456" s="37" t="str"/>
      <c r="AL456" s="37" t="str"/>
      <c r="AM456" s="37" t="str"/>
      <c r="AN456" s="37" t="str"/>
      <c r="AO456" s="37" t="str"/>
      <c r="AP456" s="37" t="str"/>
      <c r="AQ456" s="37" t="str"/>
      <c r="AR456" s="37" t="str"/>
      <c r="AS456" s="37" t="str"/>
      <c r="AT456" s="37" t="str"/>
      <c r="AU456" s="37" t="str"/>
      <c r="AV456" s="37" t="str"/>
      <c r="AW456" s="37" t="str"/>
      <c r="AX456" s="37" t="str"/>
      <c r="AY456" s="37" t="str"/>
      <c r="AZ456" s="37" t="str"/>
      <c r="BA456" s="37" t="str"/>
      <c r="BB456" s="37" t="str"/>
      <c r="BC456" s="37" t="str"/>
      <c r="BD456" s="37" t="str"/>
      <c r="BE456" s="37" t="str"/>
      <c r="BF456" s="37" t="str"/>
      <c r="BG456" s="37" t="str"/>
      <c r="BH456" s="37" t="str"/>
      <c r="BI456" s="37" t="str"/>
      <c r="BJ456" s="37" t="str"/>
      <c r="BK456" s="37" t="str"/>
      <c r="BL456" s="37" t="str"/>
      <c r="BM456" s="37" t="str"/>
      <c r="BN456" s="37" t="str"/>
      <c r="BO456" s="37" t="str"/>
      <c r="BP456" s="37" t="str"/>
      <c r="BQ456" s="37" t="str"/>
      <c r="BR456" s="37" t="str"/>
      <c r="BS456" s="37" t="str"/>
      <c r="BT456" s="37" t="str"/>
      <c r="BU456" s="37" t="str"/>
      <c r="BV456" s="37" t="str"/>
      <c r="BW456" s="37" t="str"/>
      <c r="BX456" s="37" t="str"/>
      <c r="BY456" s="37" t="str"/>
      <c r="BZ456" s="37" t="str"/>
      <c r="CA456" s="37" t="str"/>
      <c r="CB456" s="37" t="str"/>
      <c r="CC456" s="37" t="str"/>
      <c r="CD456" s="37" t="str"/>
      <c r="CE456" s="37" t="str"/>
      <c r="CF456" s="37" t="str"/>
      <c r="CG456" s="37" t="str"/>
      <c r="CH456" s="37" t="str"/>
      <c r="CI456" s="37" t="str"/>
      <c r="CJ456" s="37" t="str"/>
      <c r="CK456" s="37" t="str"/>
      <c r="CL456" s="37" t="str"/>
      <c r="CM456" s="37" t="str"/>
      <c r="CN456" s="37" t="str"/>
      <c r="CO456" s="37" t="str"/>
      <c r="CP456" s="37" t="str"/>
      <c r="CQ456" s="37" t="str"/>
      <c r="CR456" s="37" t="str"/>
      <c r="CS456" s="37" t="str"/>
      <c r="CT456" s="37" t="str"/>
      <c r="CU456" s="37" t="str"/>
      <c r="CV456" s="37" t="str"/>
      <c r="CW456" s="37" t="str"/>
      <c r="CX456" s="37" t="str"/>
      <c r="CY456" s="37" t="str"/>
      <c r="CZ456" s="37" t="str"/>
      <c r="DA456" s="37" t="str"/>
      <c r="DB456" s="37" t="str"/>
      <c r="DC456" s="37" t="str"/>
      <c r="DD456" s="37" t="str"/>
      <c r="DE456" s="37" t="str"/>
      <c r="DF456" s="37" t="str"/>
      <c r="DG456" s="37" t="str"/>
      <c r="DH456" s="37" t="str"/>
      <c r="DI456" s="37" t="str"/>
      <c r="DJ456" s="37" t="str"/>
      <c r="DK456" s="37" t="str"/>
      <c r="DL456" s="37" t="str"/>
      <c r="DM456" s="37" t="str"/>
      <c r="DN456" s="37" t="str"/>
      <c r="DO456" s="37" t="str"/>
      <c r="DP456" s="37" t="str"/>
      <c r="DQ456" s="37" t="str"/>
      <c r="DR456" s="37" t="str"/>
      <c r="DS456" s="37" t="str"/>
      <c r="DT456" s="37" t="str"/>
      <c r="DU456" s="37" t="str"/>
      <c r="DV456" s="37" t="str"/>
      <c r="DW456" s="37" t="str"/>
      <c r="DX456" s="37" t="str"/>
      <c r="DY456" s="37" t="str"/>
      <c r="DZ456" s="37" t="str"/>
      <c r="EA456" s="37" t="str"/>
      <c r="EB456" s="37" t="str"/>
      <c r="EC456" s="37" t="str"/>
      <c r="ED456" s="37" t="str"/>
      <c r="EE456" s="37" t="str"/>
      <c r="EF456" s="37" t="str"/>
      <c r="EG456" s="37" t="str"/>
      <c r="EH456" s="37" t="str"/>
      <c r="EI456" s="37" t="str"/>
      <c r="EJ456" s="37" t="str"/>
      <c r="EK456" s="37" t="str"/>
      <c r="EL456" s="37" t="str"/>
      <c r="EM456" s="37" t="str"/>
    </row>
    <row r="457">
      <c r="B457" s="37" t="str"/>
      <c r="C457" s="37" t="str"/>
      <c r="D457" s="37" t="str"/>
      <c r="E457" s="37" t="str"/>
      <c r="F457" s="37" t="str"/>
      <c r="G457" s="37" t="str"/>
      <c r="H457" s="37" t="str"/>
      <c r="I457" s="37" t="str"/>
      <c r="J457" s="37" t="str"/>
      <c r="K457" s="37" t="str"/>
      <c r="L457" s="37" t="str"/>
      <c r="M457" s="37" t="str"/>
      <c r="N457" s="37" t="str"/>
      <c r="O457" s="37" t="str"/>
      <c r="P457" s="37" t="str"/>
      <c r="Q457" s="37" t="str"/>
      <c r="R457" s="37" t="str"/>
      <c r="S457" s="37" t="str"/>
      <c r="T457" s="37" t="str"/>
      <c r="U457" s="37" t="str"/>
      <c r="V457" s="37" t="str"/>
      <c r="W457" s="37" t="str"/>
      <c r="X457" s="37" t="str"/>
      <c r="Y457" s="37" t="str"/>
      <c r="Z457" s="37" t="str"/>
      <c r="AA457" s="37" t="str"/>
      <c r="AB457" s="37" t="str"/>
      <c r="AC457" s="37" t="str"/>
      <c r="AD457" s="37" t="str"/>
      <c r="AE457" s="37" t="str"/>
      <c r="AF457" s="37" t="str"/>
      <c r="AG457" s="37" t="str"/>
      <c r="AH457" s="37" t="str"/>
      <c r="AI457" s="37" t="str"/>
      <c r="AJ457" s="37" t="str"/>
      <c r="AK457" s="37" t="str"/>
      <c r="AL457" s="37" t="str"/>
      <c r="AM457" s="37" t="str"/>
      <c r="AN457" s="37" t="str"/>
      <c r="AO457" s="37" t="str"/>
      <c r="AP457" s="37" t="str"/>
      <c r="AQ457" s="37" t="str"/>
      <c r="AR457" s="37" t="str"/>
      <c r="AS457" s="37" t="str"/>
      <c r="AT457" s="37" t="str"/>
      <c r="AU457" s="37" t="str"/>
      <c r="AV457" s="37" t="str"/>
      <c r="AW457" s="37" t="str"/>
      <c r="AX457" s="37" t="str"/>
      <c r="AY457" s="37" t="str"/>
      <c r="AZ457" s="37" t="str"/>
      <c r="BA457" s="37" t="str"/>
      <c r="BB457" s="37" t="str"/>
      <c r="BC457" s="37" t="str"/>
      <c r="BD457" s="37" t="str"/>
      <c r="BE457" s="37" t="str"/>
      <c r="BF457" s="37" t="str"/>
      <c r="BG457" s="37" t="str"/>
      <c r="BH457" s="37" t="str"/>
      <c r="BI457" s="37" t="str"/>
      <c r="BJ457" s="37" t="str"/>
      <c r="BK457" s="37" t="str"/>
      <c r="BL457" s="37" t="str"/>
      <c r="BM457" s="37" t="str"/>
      <c r="BN457" s="37" t="str"/>
      <c r="BO457" s="37" t="str"/>
      <c r="BP457" s="37" t="str"/>
      <c r="BQ457" s="37" t="str"/>
      <c r="BR457" s="37" t="str"/>
      <c r="BS457" s="37" t="str"/>
      <c r="BT457" s="37" t="str"/>
      <c r="BU457" s="37" t="str"/>
      <c r="BV457" s="37" t="str"/>
      <c r="BW457" s="37" t="str"/>
      <c r="BX457" s="37" t="str"/>
      <c r="BY457" s="37" t="str"/>
      <c r="BZ457" s="37" t="str"/>
      <c r="CA457" s="37" t="str"/>
      <c r="CB457" s="37" t="str"/>
      <c r="CC457" s="37" t="str"/>
      <c r="CD457" s="37" t="str"/>
      <c r="CE457" s="37" t="str"/>
      <c r="CF457" s="37" t="str"/>
      <c r="CG457" s="37" t="str"/>
      <c r="CH457" s="37" t="str"/>
      <c r="CI457" s="37" t="str"/>
      <c r="CJ457" s="37" t="str"/>
      <c r="CK457" s="37" t="str"/>
      <c r="CL457" s="37" t="str"/>
      <c r="CM457" s="37" t="str"/>
      <c r="CN457" s="37" t="str"/>
      <c r="CO457" s="37" t="str"/>
      <c r="CP457" s="37" t="str"/>
      <c r="CQ457" s="37" t="str"/>
      <c r="CR457" s="37" t="str"/>
      <c r="CS457" s="37" t="str"/>
      <c r="CT457" s="37" t="str"/>
      <c r="CU457" s="37" t="str"/>
      <c r="CV457" s="37" t="str"/>
      <c r="CW457" s="37" t="str"/>
      <c r="CX457" s="37" t="str"/>
      <c r="CY457" s="37" t="str"/>
      <c r="CZ457" s="37" t="str"/>
      <c r="DA457" s="37" t="str"/>
      <c r="DB457" s="37" t="str"/>
      <c r="DC457" s="37" t="str"/>
      <c r="DD457" s="37" t="str"/>
      <c r="DE457" s="37" t="str"/>
      <c r="DF457" s="37" t="str"/>
      <c r="DG457" s="37" t="str"/>
      <c r="DH457" s="37" t="str"/>
      <c r="DI457" s="37" t="str"/>
      <c r="DJ457" s="37" t="str"/>
      <c r="DK457" s="37" t="str"/>
      <c r="DL457" s="37" t="str"/>
      <c r="DM457" s="37" t="str"/>
      <c r="DN457" s="37" t="str"/>
      <c r="DO457" s="37" t="str"/>
      <c r="DP457" s="37" t="str"/>
      <c r="DQ457" s="37" t="str"/>
      <c r="DR457" s="37" t="str"/>
      <c r="DS457" s="37" t="str"/>
      <c r="DT457" s="37" t="str"/>
      <c r="DU457" s="37" t="str"/>
      <c r="DV457" s="37" t="str"/>
      <c r="DW457" s="37" t="str"/>
      <c r="DX457" s="37" t="str"/>
      <c r="DY457" s="37" t="str"/>
      <c r="DZ457" s="37" t="str"/>
      <c r="EA457" s="37" t="str"/>
      <c r="EB457" s="37" t="str"/>
      <c r="EC457" s="37" t="str"/>
      <c r="ED457" s="37" t="str"/>
      <c r="EE457" s="37" t="str"/>
      <c r="EF457" s="37" t="str"/>
      <c r="EG457" s="37" t="str"/>
      <c r="EH457" s="37" t="str"/>
      <c r="EI457" s="37" t="str"/>
      <c r="EJ457" s="37" t="str"/>
      <c r="EK457" s="37" t="str"/>
      <c r="EL457" s="37" t="str"/>
      <c r="EM457" s="37" t="str"/>
    </row>
    <row r="458">
      <c r="B458" s="37" t="str"/>
      <c r="C458" s="37" t="str"/>
      <c r="D458" s="37" t="str"/>
      <c r="E458" s="37" t="str"/>
      <c r="F458" s="37" t="str"/>
      <c r="G458" s="37" t="str"/>
      <c r="H458" s="37" t="str"/>
      <c r="I458" s="37" t="str"/>
      <c r="J458" s="37" t="str"/>
      <c r="K458" s="37" t="str"/>
      <c r="L458" s="37" t="str"/>
      <c r="M458" s="37" t="str"/>
      <c r="N458" s="37" t="str"/>
      <c r="O458" s="37" t="str"/>
      <c r="P458" s="37" t="str"/>
      <c r="Q458" s="37" t="str"/>
      <c r="R458" s="37" t="str"/>
      <c r="S458" s="37" t="str"/>
      <c r="T458" s="37" t="str"/>
      <c r="U458" s="37" t="str"/>
      <c r="V458" s="37" t="str"/>
      <c r="W458" s="37" t="str"/>
      <c r="X458" s="37" t="str"/>
      <c r="Y458" s="37" t="str"/>
      <c r="Z458" s="37" t="str"/>
      <c r="AA458" s="37" t="str"/>
      <c r="AB458" s="37" t="str"/>
      <c r="AC458" s="37" t="str"/>
      <c r="AD458" s="37" t="str"/>
      <c r="AE458" s="37" t="str"/>
      <c r="AF458" s="37" t="str"/>
      <c r="AG458" s="37" t="str"/>
      <c r="AH458" s="37" t="str"/>
      <c r="AI458" s="37" t="str"/>
      <c r="AJ458" s="37" t="str"/>
      <c r="AK458" s="37" t="str"/>
      <c r="AL458" s="37" t="str"/>
      <c r="AM458" s="37" t="str"/>
      <c r="AN458" s="37" t="str"/>
      <c r="AO458" s="37" t="str"/>
      <c r="AP458" s="37" t="str"/>
      <c r="AQ458" s="37" t="str"/>
      <c r="AR458" s="37" t="str"/>
      <c r="AS458" s="37" t="str"/>
      <c r="AT458" s="37" t="str"/>
      <c r="AU458" s="37" t="str"/>
      <c r="AV458" s="37" t="str"/>
      <c r="AW458" s="37" t="str"/>
      <c r="AX458" s="37" t="str"/>
      <c r="AY458" s="37" t="str"/>
      <c r="AZ458" s="37" t="str"/>
      <c r="BA458" s="37" t="str"/>
      <c r="BB458" s="37" t="str"/>
      <c r="BC458" s="37" t="str"/>
      <c r="BD458" s="37" t="str"/>
      <c r="BE458" s="37" t="str"/>
      <c r="BF458" s="37" t="str"/>
      <c r="BG458" s="37" t="str"/>
      <c r="BH458" s="37" t="str"/>
      <c r="BI458" s="37" t="str"/>
      <c r="BJ458" s="37" t="str"/>
      <c r="BK458" s="37" t="str"/>
      <c r="BL458" s="37" t="str"/>
      <c r="BM458" s="37" t="str"/>
      <c r="BN458" s="37" t="str"/>
      <c r="BO458" s="37" t="str"/>
      <c r="BP458" s="37" t="str"/>
      <c r="BQ458" s="37" t="str"/>
      <c r="BR458" s="37" t="str"/>
      <c r="BS458" s="37" t="str"/>
      <c r="BT458" s="37" t="str"/>
      <c r="BU458" s="37" t="str"/>
      <c r="BV458" s="37" t="str"/>
      <c r="BW458" s="37" t="str"/>
      <c r="BX458" s="37" t="str"/>
      <c r="BY458" s="37" t="str"/>
      <c r="BZ458" s="37" t="str"/>
      <c r="CA458" s="37" t="str"/>
      <c r="CB458" s="37" t="str"/>
      <c r="CC458" s="37" t="str"/>
      <c r="CD458" s="37" t="str"/>
      <c r="CE458" s="37" t="str"/>
      <c r="CF458" s="37" t="str"/>
      <c r="CG458" s="37" t="str"/>
      <c r="CH458" s="37" t="str"/>
      <c r="CI458" s="37" t="str"/>
      <c r="CJ458" s="37" t="str"/>
      <c r="CK458" s="37" t="str"/>
      <c r="CL458" s="37" t="str"/>
      <c r="CM458" s="37" t="str"/>
      <c r="CN458" s="37" t="str"/>
      <c r="CO458" s="37" t="str"/>
      <c r="CP458" s="37" t="str"/>
      <c r="CQ458" s="37" t="str"/>
      <c r="CR458" s="37" t="str"/>
      <c r="CS458" s="37" t="str"/>
      <c r="CT458" s="37" t="str"/>
      <c r="CU458" s="37" t="str"/>
      <c r="CV458" s="37" t="str"/>
      <c r="CW458" s="37" t="str"/>
      <c r="CX458" s="37" t="str"/>
      <c r="CY458" s="37" t="str"/>
      <c r="CZ458" s="37" t="str"/>
      <c r="DA458" s="37" t="str"/>
      <c r="DB458" s="37" t="str"/>
      <c r="DC458" s="37" t="str"/>
      <c r="DD458" s="37" t="str"/>
      <c r="DE458" s="37" t="str"/>
      <c r="DF458" s="37" t="str"/>
      <c r="DG458" s="37" t="str"/>
      <c r="DH458" s="37" t="str"/>
      <c r="DI458" s="37" t="str"/>
      <c r="DJ458" s="37" t="str"/>
      <c r="DK458" s="37" t="str"/>
      <c r="DL458" s="37" t="str"/>
      <c r="DM458" s="37" t="str"/>
      <c r="DN458" s="37" t="str"/>
      <c r="DO458" s="37" t="str"/>
      <c r="DP458" s="37" t="str"/>
      <c r="DQ458" s="37" t="str"/>
      <c r="DR458" s="37" t="str"/>
      <c r="DS458" s="37" t="str"/>
      <c r="DT458" s="37" t="str"/>
      <c r="DU458" s="37" t="str"/>
      <c r="DV458" s="37" t="str"/>
      <c r="DW458" s="37" t="str"/>
      <c r="DX458" s="37" t="str"/>
      <c r="DY458" s="37" t="str"/>
      <c r="DZ458" s="37" t="str"/>
      <c r="EA458" s="37" t="str"/>
      <c r="EB458" s="37" t="str"/>
      <c r="EC458" s="37" t="str"/>
      <c r="ED458" s="37" t="str"/>
      <c r="EE458" s="37" t="str"/>
      <c r="EF458" s="37" t="str"/>
      <c r="EG458" s="37" t="str"/>
      <c r="EH458" s="37" t="str"/>
      <c r="EI458" s="37" t="str"/>
      <c r="EJ458" s="37" t="str"/>
      <c r="EK458" s="37" t="str"/>
      <c r="EL458" s="37" t="str"/>
      <c r="EM458" s="37" t="str"/>
    </row>
    <row r="459">
      <c r="B459" s="37" t="str"/>
      <c r="C459" s="37" t="str"/>
      <c r="D459" s="37" t="str"/>
      <c r="E459" s="37" t="str"/>
      <c r="F459" s="37" t="str"/>
      <c r="G459" s="37" t="str"/>
      <c r="H459" s="37" t="str"/>
      <c r="I459" s="37" t="str"/>
      <c r="J459" s="37" t="str"/>
      <c r="K459" s="37" t="str"/>
      <c r="L459" s="37" t="str"/>
      <c r="M459" s="37" t="str"/>
      <c r="N459" s="37" t="str"/>
      <c r="O459" s="37" t="str"/>
      <c r="P459" s="37" t="str"/>
      <c r="Q459" s="37" t="str"/>
      <c r="R459" s="37" t="str"/>
      <c r="S459" s="37" t="str"/>
      <c r="T459" s="37" t="str"/>
      <c r="U459" s="37" t="str"/>
      <c r="V459" s="37" t="str"/>
      <c r="W459" s="37" t="str"/>
      <c r="X459" s="37" t="str"/>
      <c r="Y459" s="37" t="str"/>
      <c r="Z459" s="37" t="str"/>
      <c r="AA459" s="37" t="str"/>
      <c r="AB459" s="37" t="str"/>
      <c r="AC459" s="37" t="str"/>
      <c r="AD459" s="37" t="str"/>
      <c r="AE459" s="37" t="str"/>
      <c r="AF459" s="37" t="str"/>
      <c r="AG459" s="37" t="str"/>
      <c r="AH459" s="37" t="str"/>
      <c r="AI459" s="37" t="str"/>
      <c r="AJ459" s="37" t="str"/>
      <c r="AK459" s="37" t="str"/>
      <c r="AL459" s="37" t="str"/>
      <c r="AM459" s="37" t="str"/>
      <c r="AN459" s="37" t="str"/>
      <c r="AO459" s="37" t="str"/>
      <c r="AP459" s="37" t="str"/>
      <c r="AQ459" s="37" t="str"/>
      <c r="AR459" s="37" t="str"/>
      <c r="AS459" s="37" t="str"/>
      <c r="AT459" s="37" t="str"/>
      <c r="AU459" s="37" t="str"/>
      <c r="AV459" s="37" t="str"/>
      <c r="AW459" s="37" t="str"/>
      <c r="AX459" s="37" t="str"/>
      <c r="AY459" s="37" t="str"/>
      <c r="AZ459" s="37" t="str"/>
      <c r="BA459" s="37" t="str"/>
      <c r="BB459" s="37" t="str"/>
      <c r="BC459" s="37" t="str"/>
      <c r="BD459" s="37" t="str"/>
      <c r="BE459" s="37" t="str"/>
      <c r="BF459" s="37" t="str"/>
      <c r="BG459" s="37" t="str"/>
      <c r="BH459" s="37" t="str"/>
      <c r="BI459" s="37" t="str"/>
      <c r="BJ459" s="37" t="str"/>
      <c r="BK459" s="37" t="str"/>
      <c r="BL459" s="37" t="str"/>
      <c r="BM459" s="37" t="str"/>
      <c r="BN459" s="37" t="str"/>
      <c r="BO459" s="37" t="str"/>
      <c r="BP459" s="37" t="str"/>
      <c r="BQ459" s="37" t="str"/>
      <c r="BR459" s="37" t="str"/>
      <c r="BS459" s="37" t="str"/>
      <c r="BT459" s="37" t="str"/>
      <c r="BU459" s="37" t="str"/>
      <c r="BV459" s="37" t="str"/>
      <c r="BW459" s="37" t="str"/>
      <c r="BX459" s="37" t="str"/>
      <c r="BY459" s="37" t="str"/>
      <c r="BZ459" s="37" t="str"/>
      <c r="CA459" s="37" t="str"/>
      <c r="CB459" s="37" t="str"/>
      <c r="CC459" s="37" t="str"/>
      <c r="CD459" s="37" t="str"/>
      <c r="CE459" s="37" t="str"/>
      <c r="CF459" s="37" t="str"/>
      <c r="CG459" s="37" t="str"/>
      <c r="CH459" s="37" t="str"/>
      <c r="CI459" s="37" t="str"/>
      <c r="CJ459" s="37" t="str"/>
      <c r="CK459" s="37" t="str"/>
      <c r="CL459" s="37" t="str"/>
      <c r="CM459" s="37" t="str"/>
      <c r="CN459" s="37" t="str"/>
      <c r="CO459" s="37" t="str"/>
      <c r="CP459" s="37" t="str"/>
      <c r="CQ459" s="37" t="str"/>
      <c r="CR459" s="37" t="str"/>
      <c r="CS459" s="37" t="str"/>
      <c r="CT459" s="37" t="str"/>
      <c r="CU459" s="37" t="str"/>
      <c r="CV459" s="37" t="str"/>
      <c r="CW459" s="37" t="str"/>
      <c r="CX459" s="37" t="str"/>
      <c r="CY459" s="37" t="str"/>
      <c r="CZ459" s="37" t="str"/>
      <c r="DA459" s="37" t="str"/>
      <c r="DB459" s="37" t="str"/>
      <c r="DC459" s="37" t="str"/>
      <c r="DD459" s="37" t="str"/>
      <c r="DE459" s="37" t="str"/>
      <c r="DF459" s="37" t="str"/>
      <c r="DG459" s="37" t="str"/>
      <c r="DH459" s="37" t="str"/>
      <c r="DI459" s="37" t="str"/>
      <c r="DJ459" s="37" t="str"/>
      <c r="DK459" s="37" t="str"/>
      <c r="DL459" s="37" t="str"/>
      <c r="DM459" s="37" t="str"/>
      <c r="DN459" s="37" t="str"/>
      <c r="DO459" s="37" t="str"/>
      <c r="DP459" s="37" t="str"/>
      <c r="DQ459" s="37" t="str"/>
      <c r="DR459" s="37" t="str"/>
      <c r="DS459" s="37" t="str"/>
      <c r="DT459" s="37" t="str"/>
      <c r="DU459" s="37" t="str"/>
      <c r="DV459" s="37" t="str"/>
      <c r="DW459" s="37" t="str"/>
      <c r="DX459" s="37" t="str"/>
      <c r="DY459" s="37" t="str"/>
      <c r="DZ459" s="37" t="str"/>
      <c r="EA459" s="37" t="str"/>
      <c r="EB459" s="37" t="str"/>
      <c r="EC459" s="37" t="str"/>
      <c r="ED459" s="37" t="str"/>
      <c r="EE459" s="37" t="str"/>
      <c r="EF459" s="37" t="str"/>
      <c r="EG459" s="37" t="str"/>
      <c r="EH459" s="37" t="str"/>
      <c r="EI459" s="37" t="str"/>
      <c r="EJ459" s="37" t="str"/>
      <c r="EK459" s="37" t="str"/>
      <c r="EL459" s="37" t="str"/>
      <c r="EM459" s="37" t="str"/>
    </row>
    <row r="460">
      <c r="B460" s="37" t="str"/>
      <c r="C460" s="37" t="str"/>
      <c r="D460" s="37" t="str"/>
      <c r="E460" s="37" t="str"/>
      <c r="F460" s="37" t="str"/>
      <c r="G460" s="37" t="str"/>
      <c r="H460" s="37" t="str"/>
      <c r="I460" s="37" t="str"/>
      <c r="J460" s="37" t="str"/>
      <c r="K460" s="37" t="str"/>
      <c r="L460" s="37" t="str"/>
      <c r="M460" s="37" t="str"/>
      <c r="N460" s="37" t="str"/>
      <c r="O460" s="37" t="str"/>
      <c r="P460" s="37" t="str"/>
      <c r="Q460" s="37" t="str"/>
      <c r="R460" s="37" t="str"/>
      <c r="S460" s="37" t="str"/>
      <c r="T460" s="37" t="str"/>
      <c r="U460" s="37" t="str"/>
      <c r="V460" s="37" t="str"/>
      <c r="W460" s="37" t="str"/>
      <c r="X460" s="37" t="str"/>
      <c r="Y460" s="37" t="str"/>
      <c r="Z460" s="37" t="str"/>
      <c r="AA460" s="37" t="str"/>
      <c r="AB460" s="37" t="str"/>
      <c r="AC460" s="37" t="str"/>
      <c r="AD460" s="37" t="str"/>
      <c r="AE460" s="37" t="str"/>
      <c r="AF460" s="37" t="str"/>
      <c r="AG460" s="37" t="str"/>
      <c r="AH460" s="37" t="str"/>
      <c r="AI460" s="37" t="str"/>
      <c r="AJ460" s="37" t="str"/>
      <c r="AK460" s="37" t="str"/>
      <c r="AL460" s="37" t="str"/>
      <c r="AM460" s="37" t="str"/>
      <c r="AN460" s="37" t="str"/>
      <c r="AO460" s="37" t="str"/>
      <c r="AP460" s="37" t="str"/>
      <c r="AQ460" s="37" t="str"/>
      <c r="AR460" s="37" t="str"/>
      <c r="AS460" s="37" t="str"/>
      <c r="AT460" s="37" t="str"/>
      <c r="AU460" s="37" t="str"/>
      <c r="AV460" s="37" t="str"/>
      <c r="AW460" s="37" t="str"/>
      <c r="AX460" s="37" t="str"/>
      <c r="AY460" s="37" t="str"/>
      <c r="AZ460" s="37" t="str"/>
      <c r="BA460" s="37" t="str"/>
      <c r="BB460" s="37" t="str"/>
      <c r="BC460" s="37" t="str"/>
      <c r="BD460" s="37" t="str"/>
      <c r="BE460" s="37" t="str"/>
      <c r="BF460" s="37" t="str"/>
      <c r="BG460" s="37" t="str"/>
      <c r="BH460" s="37" t="str"/>
      <c r="BI460" s="37" t="str"/>
      <c r="BJ460" s="37" t="str"/>
      <c r="BK460" s="37" t="str"/>
      <c r="BL460" s="37" t="str"/>
      <c r="BM460" s="37" t="str"/>
      <c r="BN460" s="37" t="str"/>
      <c r="BO460" s="37" t="str"/>
      <c r="BP460" s="37" t="str"/>
      <c r="BQ460" s="37" t="str"/>
      <c r="BR460" s="37" t="str"/>
      <c r="BS460" s="37" t="str"/>
      <c r="BT460" s="37" t="str"/>
      <c r="BU460" s="37" t="str"/>
      <c r="BV460" s="37" t="str"/>
      <c r="BW460" s="37" t="str"/>
      <c r="BX460" s="37" t="str"/>
      <c r="BY460" s="37" t="str"/>
      <c r="BZ460" s="37" t="str"/>
      <c r="CA460" s="37" t="str"/>
      <c r="CB460" s="37" t="str"/>
      <c r="CC460" s="37" t="str"/>
      <c r="CD460" s="37" t="str"/>
      <c r="CE460" s="37" t="str"/>
      <c r="CF460" s="37" t="str"/>
      <c r="CG460" s="37" t="str"/>
      <c r="CH460" s="37" t="str"/>
      <c r="CI460" s="37" t="str"/>
      <c r="CJ460" s="37" t="str"/>
      <c r="CK460" s="37" t="str"/>
      <c r="CL460" s="37" t="str"/>
      <c r="CM460" s="37" t="str"/>
      <c r="CN460" s="37" t="str"/>
      <c r="CO460" s="37" t="str"/>
      <c r="CP460" s="37" t="str"/>
      <c r="CQ460" s="37" t="str"/>
      <c r="CR460" s="37" t="str"/>
      <c r="CS460" s="37" t="str"/>
      <c r="CT460" s="37" t="str"/>
      <c r="CU460" s="37" t="str"/>
      <c r="CV460" s="37" t="str"/>
      <c r="CW460" s="37" t="str"/>
      <c r="CX460" s="37" t="str"/>
      <c r="CY460" s="37" t="str"/>
      <c r="CZ460" s="37" t="str"/>
      <c r="DA460" s="37" t="str"/>
      <c r="DB460" s="37" t="str"/>
      <c r="DC460" s="37" t="str"/>
      <c r="DD460" s="37" t="str"/>
      <c r="DE460" s="37" t="str"/>
      <c r="DF460" s="37" t="str"/>
      <c r="DG460" s="37" t="str"/>
      <c r="DH460" s="37" t="str"/>
      <c r="DI460" s="37" t="str"/>
      <c r="DJ460" s="37" t="str"/>
      <c r="DK460" s="37" t="str"/>
      <c r="DL460" s="37" t="str"/>
      <c r="DM460" s="37" t="str"/>
      <c r="DN460" s="37" t="str"/>
      <c r="DO460" s="37" t="str"/>
      <c r="DP460" s="37" t="str"/>
      <c r="DQ460" s="37" t="str"/>
      <c r="DR460" s="37" t="str"/>
      <c r="DS460" s="37" t="str"/>
      <c r="DT460" s="37" t="str"/>
      <c r="DU460" s="37" t="str"/>
      <c r="DV460" s="37" t="str"/>
      <c r="DW460" s="37" t="str"/>
      <c r="DX460" s="37" t="str"/>
      <c r="DY460" s="37" t="str"/>
      <c r="DZ460" s="37" t="str"/>
      <c r="EA460" s="37" t="str"/>
      <c r="EB460" s="37" t="str"/>
      <c r="EC460" s="37" t="str"/>
      <c r="ED460" s="37" t="str"/>
      <c r="EE460" s="37" t="str"/>
      <c r="EF460" s="37" t="str"/>
      <c r="EG460" s="37" t="str"/>
      <c r="EH460" s="37" t="str"/>
      <c r="EI460" s="37" t="str"/>
      <c r="EJ460" s="37" t="str"/>
      <c r="EK460" s="37" t="str"/>
      <c r="EL460" s="37" t="str"/>
      <c r="EM460" s="37" t="str"/>
    </row>
    <row r="461">
      <c r="B461" s="37" t="str"/>
      <c r="C461" s="37" t="str"/>
      <c r="D461" s="37" t="str"/>
      <c r="E461" s="37" t="str"/>
      <c r="F461" s="37" t="str"/>
      <c r="G461" s="37" t="str"/>
      <c r="H461" s="37" t="str"/>
      <c r="I461" s="37" t="str"/>
      <c r="J461" s="37" t="str"/>
      <c r="K461" s="37" t="str"/>
      <c r="L461" s="37" t="str"/>
      <c r="M461" s="37" t="str"/>
      <c r="N461" s="37" t="str"/>
      <c r="O461" s="37" t="str"/>
      <c r="P461" s="37" t="str"/>
      <c r="Q461" s="37" t="str"/>
      <c r="R461" s="37" t="str"/>
      <c r="S461" s="37" t="str"/>
      <c r="T461" s="37" t="str"/>
      <c r="U461" s="37" t="str"/>
      <c r="V461" s="37" t="str"/>
      <c r="W461" s="37" t="str"/>
      <c r="X461" s="37" t="str"/>
      <c r="Y461" s="37" t="str"/>
      <c r="Z461" s="37" t="str"/>
      <c r="AA461" s="37" t="str"/>
      <c r="AB461" s="37" t="str"/>
      <c r="AC461" s="37" t="str"/>
      <c r="AD461" s="37" t="str"/>
      <c r="AE461" s="37" t="str"/>
      <c r="AF461" s="37" t="str"/>
      <c r="AG461" s="37" t="str"/>
      <c r="AH461" s="37" t="str"/>
      <c r="AI461" s="37" t="str"/>
      <c r="AJ461" s="37" t="str"/>
      <c r="AK461" s="37" t="str"/>
      <c r="AL461" s="37" t="str"/>
      <c r="AM461" s="37" t="str"/>
      <c r="AN461" s="37" t="str"/>
      <c r="AO461" s="37" t="str"/>
      <c r="AP461" s="37" t="str"/>
      <c r="AQ461" s="37" t="str"/>
      <c r="AR461" s="37" t="str"/>
      <c r="AS461" s="37" t="str"/>
      <c r="AT461" s="37" t="str"/>
      <c r="AU461" s="37" t="str"/>
      <c r="AV461" s="37" t="str"/>
      <c r="AW461" s="37" t="str"/>
      <c r="AX461" s="37" t="str"/>
      <c r="AY461" s="37" t="str"/>
      <c r="AZ461" s="37" t="str"/>
      <c r="BA461" s="37" t="str"/>
      <c r="BB461" s="37" t="str"/>
      <c r="BC461" s="37" t="str"/>
      <c r="BD461" s="37" t="str"/>
      <c r="BE461" s="37" t="str"/>
      <c r="BF461" s="37" t="str"/>
      <c r="BG461" s="37" t="str"/>
      <c r="BH461" s="37" t="str"/>
      <c r="BI461" s="37" t="str"/>
      <c r="BJ461" s="37" t="str"/>
      <c r="BK461" s="37" t="str"/>
      <c r="BL461" s="37" t="str"/>
      <c r="BM461" s="37" t="str"/>
      <c r="BN461" s="37" t="str"/>
      <c r="BO461" s="37" t="str"/>
      <c r="BP461" s="37" t="str"/>
      <c r="BQ461" s="37" t="str"/>
      <c r="BR461" s="37" t="str"/>
      <c r="BS461" s="37" t="str"/>
      <c r="BT461" s="37" t="str"/>
      <c r="BU461" s="37" t="str"/>
      <c r="BV461" s="37" t="str"/>
      <c r="BW461" s="37" t="str"/>
      <c r="BX461" s="37" t="str"/>
      <c r="BY461" s="37" t="str"/>
      <c r="BZ461" s="37" t="str"/>
      <c r="CA461" s="37" t="str"/>
      <c r="CB461" s="37" t="str"/>
      <c r="CC461" s="37" t="str"/>
      <c r="CD461" s="37" t="str"/>
      <c r="CE461" s="37" t="str"/>
      <c r="CF461" s="37" t="str"/>
      <c r="CG461" s="37" t="str"/>
      <c r="CH461" s="37" t="str"/>
      <c r="CI461" s="37" t="str"/>
      <c r="CJ461" s="37" t="str"/>
      <c r="CK461" s="37" t="str"/>
      <c r="CL461" s="37" t="str"/>
      <c r="CM461" s="37" t="str"/>
      <c r="CN461" s="37" t="str"/>
      <c r="CO461" s="37" t="str"/>
      <c r="CP461" s="37" t="str"/>
      <c r="CQ461" s="37" t="str"/>
      <c r="CR461" s="37" t="str"/>
      <c r="CS461" s="37" t="str"/>
      <c r="CT461" s="37" t="str"/>
      <c r="CU461" s="37" t="str"/>
      <c r="CV461" s="37" t="str"/>
      <c r="CW461" s="37" t="str"/>
      <c r="CX461" s="37" t="str"/>
      <c r="CY461" s="37" t="str"/>
      <c r="CZ461" s="37" t="str"/>
      <c r="DA461" s="37" t="str"/>
      <c r="DB461" s="37" t="str"/>
      <c r="DC461" s="37" t="str"/>
      <c r="DD461" s="37" t="str"/>
      <c r="DE461" s="37" t="str"/>
      <c r="DF461" s="37" t="str"/>
      <c r="DG461" s="37" t="str"/>
      <c r="DH461" s="37" t="str"/>
      <c r="DI461" s="37" t="str"/>
      <c r="DJ461" s="37" t="str"/>
      <c r="DK461" s="37" t="str"/>
      <c r="DL461" s="37" t="str"/>
      <c r="DM461" s="37" t="str"/>
      <c r="DN461" s="37" t="str"/>
      <c r="DO461" s="37" t="str"/>
      <c r="DP461" s="37" t="str"/>
      <c r="DQ461" s="37" t="str"/>
      <c r="DR461" s="37" t="str"/>
      <c r="DS461" s="37" t="str"/>
      <c r="DT461" s="37" t="str"/>
      <c r="DU461" s="37" t="str"/>
      <c r="DV461" s="37" t="str"/>
      <c r="DW461" s="37" t="str"/>
      <c r="DX461" s="37" t="str"/>
      <c r="DY461" s="37" t="str"/>
      <c r="DZ461" s="37" t="str"/>
      <c r="EA461" s="37" t="str"/>
      <c r="EB461" s="37" t="str"/>
      <c r="EC461" s="37" t="str"/>
      <c r="ED461" s="37" t="str"/>
      <c r="EE461" s="37" t="str"/>
      <c r="EF461" s="37" t="str"/>
      <c r="EG461" s="37" t="str"/>
      <c r="EH461" s="37" t="str"/>
      <c r="EI461" s="37" t="str"/>
      <c r="EJ461" s="37" t="str"/>
      <c r="EK461" s="37" t="str"/>
      <c r="EL461" s="37" t="str"/>
      <c r="EM461" s="37" t="str"/>
    </row>
    <row r="462">
      <c r="B462" s="37" t="str"/>
      <c r="C462" s="37" t="str"/>
      <c r="D462" s="37" t="str"/>
      <c r="E462" s="37" t="str"/>
      <c r="F462" s="37" t="str"/>
      <c r="G462" s="37" t="str"/>
      <c r="H462" s="37" t="str"/>
      <c r="I462" s="37" t="str"/>
      <c r="J462" s="37" t="str"/>
      <c r="K462" s="37" t="str"/>
      <c r="L462" s="37" t="str"/>
      <c r="M462" s="37" t="str"/>
      <c r="N462" s="37" t="str"/>
      <c r="O462" s="37" t="str"/>
      <c r="P462" s="37" t="str"/>
      <c r="Q462" s="37" t="str"/>
      <c r="R462" s="37" t="str"/>
      <c r="S462" s="37" t="str"/>
      <c r="T462" s="37" t="str"/>
      <c r="U462" s="37" t="str"/>
      <c r="V462" s="37" t="str"/>
      <c r="W462" s="37" t="str"/>
      <c r="X462" s="37" t="str"/>
      <c r="Y462" s="37" t="str"/>
      <c r="Z462" s="37" t="str"/>
      <c r="AA462" s="37" t="str"/>
      <c r="AB462" s="37" t="str"/>
      <c r="AC462" s="37" t="str"/>
      <c r="AD462" s="37" t="str"/>
      <c r="AE462" s="37" t="str"/>
      <c r="AF462" s="37" t="str"/>
      <c r="AG462" s="37" t="str"/>
      <c r="AH462" s="37" t="str"/>
      <c r="AI462" s="37" t="str"/>
      <c r="AJ462" s="37" t="str"/>
      <c r="AK462" s="37" t="str"/>
      <c r="AL462" s="37" t="str"/>
      <c r="AM462" s="37" t="str"/>
      <c r="AN462" s="37" t="str"/>
      <c r="AO462" s="37" t="str"/>
      <c r="AP462" s="37" t="str"/>
      <c r="AQ462" s="37" t="str"/>
      <c r="AR462" s="37" t="str"/>
      <c r="AS462" s="37" t="str"/>
      <c r="AT462" s="37" t="str"/>
      <c r="AU462" s="37" t="str"/>
      <c r="AV462" s="37" t="str"/>
      <c r="AW462" s="37" t="str"/>
      <c r="AX462" s="37" t="str"/>
      <c r="AY462" s="37" t="str"/>
      <c r="AZ462" s="37" t="str"/>
      <c r="BA462" s="37" t="str"/>
      <c r="BB462" s="37" t="str"/>
      <c r="BC462" s="37" t="str"/>
      <c r="BD462" s="37" t="str"/>
      <c r="BE462" s="37" t="str"/>
      <c r="BF462" s="37" t="str"/>
      <c r="BG462" s="37" t="str"/>
      <c r="BH462" s="37" t="str"/>
      <c r="BI462" s="37" t="str"/>
      <c r="BJ462" s="37" t="str"/>
      <c r="BK462" s="37" t="str"/>
      <c r="BL462" s="37" t="str"/>
      <c r="BM462" s="37" t="str"/>
      <c r="BN462" s="37" t="str"/>
      <c r="BO462" s="37" t="str"/>
      <c r="BP462" s="37" t="str"/>
      <c r="BQ462" s="37" t="str"/>
      <c r="BR462" s="37" t="str"/>
      <c r="BS462" s="37" t="str"/>
      <c r="BT462" s="37" t="str"/>
      <c r="BU462" s="37" t="str"/>
      <c r="BV462" s="37" t="str"/>
      <c r="BW462" s="37" t="str"/>
      <c r="BX462" s="37" t="str"/>
      <c r="BY462" s="37" t="str"/>
      <c r="BZ462" s="37" t="str"/>
      <c r="CA462" s="37" t="str"/>
      <c r="CB462" s="37" t="str"/>
      <c r="CC462" s="37" t="str"/>
      <c r="CD462" s="37" t="str"/>
      <c r="CE462" s="37" t="str"/>
      <c r="CF462" s="37" t="str"/>
      <c r="CG462" s="37" t="str"/>
      <c r="CH462" s="37" t="str"/>
      <c r="CI462" s="37" t="str"/>
      <c r="CJ462" s="37" t="str"/>
      <c r="CK462" s="37" t="str"/>
      <c r="CL462" s="37" t="str"/>
      <c r="CM462" s="37" t="str"/>
      <c r="CN462" s="37" t="str"/>
      <c r="CO462" s="37" t="str"/>
      <c r="CP462" s="37" t="str"/>
      <c r="CQ462" s="37" t="str"/>
      <c r="CR462" s="37" t="str"/>
      <c r="CS462" s="37" t="str"/>
      <c r="CT462" s="37" t="str"/>
      <c r="CU462" s="37" t="str"/>
      <c r="CV462" s="37" t="str"/>
      <c r="CW462" s="37" t="str"/>
      <c r="CX462" s="37" t="str"/>
      <c r="CY462" s="37" t="str"/>
      <c r="CZ462" s="37" t="str"/>
      <c r="DA462" s="37" t="str"/>
      <c r="DB462" s="37" t="str"/>
      <c r="DC462" s="37" t="str"/>
      <c r="DD462" s="37" t="str"/>
      <c r="DE462" s="37" t="str"/>
      <c r="DF462" s="37" t="str"/>
      <c r="DG462" s="37" t="str"/>
      <c r="DH462" s="37" t="str"/>
      <c r="DI462" s="37" t="str"/>
      <c r="DJ462" s="37" t="str"/>
      <c r="DK462" s="37" t="str"/>
      <c r="DL462" s="37" t="str"/>
      <c r="DM462" s="37" t="str"/>
      <c r="DN462" s="37" t="str"/>
      <c r="DO462" s="37" t="str"/>
      <c r="DP462" s="37" t="str"/>
      <c r="DQ462" s="37" t="str"/>
      <c r="DR462" s="37" t="str"/>
      <c r="DS462" s="37" t="str"/>
      <c r="DT462" s="37" t="str"/>
      <c r="DU462" s="37" t="str"/>
      <c r="DV462" s="37" t="str"/>
      <c r="DW462" s="37" t="str"/>
      <c r="DX462" s="37" t="str"/>
      <c r="DY462" s="37" t="str"/>
      <c r="DZ462" s="37" t="str"/>
      <c r="EA462" s="37" t="str"/>
      <c r="EB462" s="37" t="str"/>
      <c r="EC462" s="37" t="str"/>
      <c r="ED462" s="37" t="str"/>
      <c r="EE462" s="37" t="str"/>
      <c r="EF462" s="37" t="str"/>
      <c r="EG462" s="37" t="str"/>
      <c r="EH462" s="37" t="str"/>
      <c r="EI462" s="37" t="str"/>
      <c r="EJ462" s="37" t="str"/>
      <c r="EK462" s="37" t="str"/>
      <c r="EL462" s="37" t="str"/>
      <c r="EM462" s="37" t="str"/>
    </row>
    <row r="463">
      <c r="B463" s="37" t="str"/>
      <c r="C463" s="37" t="str"/>
      <c r="D463" s="37" t="str"/>
      <c r="E463" s="37" t="str"/>
      <c r="F463" s="37" t="str"/>
      <c r="G463" s="37" t="str"/>
      <c r="H463" s="37" t="str"/>
      <c r="I463" s="37" t="str"/>
      <c r="J463" s="37" t="str"/>
      <c r="K463" s="37" t="str"/>
      <c r="L463" s="37" t="str"/>
      <c r="M463" s="37" t="str"/>
      <c r="N463" s="37" t="str"/>
      <c r="O463" s="37" t="str"/>
      <c r="P463" s="37" t="str"/>
      <c r="Q463" s="37" t="str"/>
      <c r="R463" s="37" t="str"/>
      <c r="S463" s="37" t="str"/>
      <c r="T463" s="37" t="str"/>
      <c r="U463" s="37" t="str"/>
      <c r="V463" s="37" t="str"/>
      <c r="W463" s="37" t="str"/>
      <c r="X463" s="37" t="str"/>
      <c r="Y463" s="37" t="str"/>
      <c r="Z463" s="37" t="str"/>
      <c r="AA463" s="37" t="str"/>
      <c r="AB463" s="37" t="str"/>
      <c r="AC463" s="37" t="str"/>
      <c r="AD463" s="37" t="str"/>
      <c r="AE463" s="37" t="str"/>
      <c r="AF463" s="37" t="str"/>
      <c r="AG463" s="37" t="str"/>
      <c r="AH463" s="37" t="str"/>
      <c r="AI463" s="37" t="str"/>
      <c r="AJ463" s="37" t="str"/>
      <c r="AK463" s="37" t="str"/>
      <c r="AL463" s="37" t="str"/>
      <c r="AM463" s="37" t="str"/>
      <c r="AN463" s="37" t="str"/>
      <c r="AO463" s="37" t="str"/>
      <c r="AP463" s="37" t="str"/>
      <c r="AQ463" s="37" t="str"/>
      <c r="AR463" s="37" t="str"/>
      <c r="AS463" s="37" t="str"/>
      <c r="AT463" s="37" t="str"/>
      <c r="AU463" s="37" t="str"/>
      <c r="AV463" s="37" t="str"/>
      <c r="AW463" s="37" t="str"/>
      <c r="AX463" s="37" t="str"/>
      <c r="AY463" s="37" t="str"/>
      <c r="AZ463" s="37" t="str"/>
      <c r="BA463" s="37" t="str"/>
      <c r="BB463" s="37" t="str"/>
      <c r="BC463" s="37" t="str"/>
      <c r="BD463" s="37" t="str"/>
      <c r="BE463" s="37" t="str"/>
      <c r="BF463" s="37" t="str"/>
      <c r="BG463" s="37" t="str"/>
      <c r="BH463" s="37" t="str"/>
      <c r="BI463" s="37" t="str"/>
      <c r="BJ463" s="37" t="str"/>
      <c r="BK463" s="37" t="str"/>
      <c r="BL463" s="37" t="str"/>
      <c r="BM463" s="37" t="str"/>
      <c r="BN463" s="37" t="str"/>
      <c r="BO463" s="37" t="str"/>
      <c r="BP463" s="37" t="str"/>
      <c r="BQ463" s="37" t="str"/>
      <c r="BR463" s="37" t="str"/>
      <c r="BS463" s="37" t="str"/>
      <c r="BT463" s="37" t="str"/>
      <c r="BU463" s="37" t="str"/>
      <c r="BV463" s="37" t="str"/>
      <c r="BW463" s="37" t="str"/>
      <c r="BX463" s="37" t="str"/>
      <c r="BY463" s="37" t="str"/>
      <c r="BZ463" s="37" t="str"/>
      <c r="CA463" s="37" t="str"/>
      <c r="CB463" s="37" t="str"/>
      <c r="CC463" s="37" t="str"/>
      <c r="CD463" s="37" t="str"/>
      <c r="CE463" s="37" t="str"/>
      <c r="CF463" s="37" t="str"/>
      <c r="CG463" s="37" t="str"/>
      <c r="CH463" s="37" t="str"/>
      <c r="CI463" s="37" t="str"/>
      <c r="CJ463" s="37" t="str"/>
      <c r="CK463" s="37" t="str"/>
      <c r="CL463" s="37" t="str"/>
      <c r="CM463" s="37" t="str"/>
      <c r="CN463" s="37" t="str"/>
      <c r="CO463" s="37" t="str"/>
      <c r="CP463" s="37" t="str"/>
      <c r="CQ463" s="37" t="str"/>
      <c r="CR463" s="37" t="str"/>
      <c r="CS463" s="37" t="str"/>
      <c r="CT463" s="37" t="str"/>
      <c r="CU463" s="37" t="str"/>
      <c r="CV463" s="37" t="str"/>
      <c r="CW463" s="37" t="str"/>
      <c r="CX463" s="37" t="str"/>
      <c r="CY463" s="37" t="str"/>
      <c r="CZ463" s="37" t="str"/>
      <c r="DA463" s="37" t="str"/>
      <c r="DB463" s="37" t="str"/>
      <c r="DC463" s="37" t="str"/>
      <c r="DD463" s="37" t="str"/>
      <c r="DE463" s="37" t="str"/>
      <c r="DF463" s="37" t="str"/>
      <c r="DG463" s="37" t="str"/>
      <c r="DH463" s="37" t="str"/>
      <c r="DI463" s="37" t="str"/>
      <c r="DJ463" s="37" t="str"/>
      <c r="DK463" s="37" t="str"/>
      <c r="DL463" s="37" t="str"/>
      <c r="DM463" s="37" t="str"/>
      <c r="DN463" s="37" t="str"/>
      <c r="DO463" s="37" t="str"/>
      <c r="DP463" s="37" t="str"/>
      <c r="DQ463" s="37" t="str"/>
      <c r="DR463" s="37" t="str"/>
      <c r="DS463" s="37" t="str"/>
      <c r="DT463" s="37" t="str"/>
      <c r="DU463" s="37" t="str"/>
      <c r="DV463" s="37" t="str"/>
      <c r="DW463" s="37" t="str"/>
      <c r="DX463" s="37" t="str"/>
      <c r="DY463" s="37" t="str"/>
      <c r="DZ463" s="37" t="str"/>
      <c r="EA463" s="37" t="str"/>
      <c r="EB463" s="37" t="str"/>
      <c r="EC463" s="37" t="str"/>
      <c r="ED463" s="37" t="str"/>
      <c r="EE463" s="37" t="str"/>
      <c r="EF463" s="37" t="str"/>
      <c r="EG463" s="37" t="str"/>
      <c r="EH463" s="37" t="str"/>
      <c r="EI463" s="37" t="str"/>
      <c r="EJ463" s="37" t="str"/>
      <c r="EK463" s="37" t="str"/>
      <c r="EL463" s="37" t="str"/>
      <c r="EM463" s="37" t="str"/>
    </row>
    <row r="464">
      <c r="B464" s="37" t="str"/>
      <c r="C464" s="37" t="str"/>
      <c r="D464" s="37" t="str"/>
      <c r="E464" s="37" t="str"/>
      <c r="F464" s="37" t="str"/>
      <c r="G464" s="37" t="str"/>
      <c r="H464" s="37" t="str"/>
      <c r="I464" s="37" t="str"/>
      <c r="J464" s="37" t="str"/>
      <c r="K464" s="37" t="str"/>
      <c r="L464" s="37" t="str"/>
      <c r="M464" s="37" t="str"/>
      <c r="N464" s="37" t="str"/>
      <c r="O464" s="37" t="str"/>
      <c r="P464" s="37" t="str"/>
      <c r="Q464" s="37" t="str"/>
      <c r="R464" s="37" t="str"/>
      <c r="S464" s="37" t="str"/>
      <c r="T464" s="37" t="str"/>
      <c r="U464" s="37" t="str"/>
      <c r="V464" s="37" t="str"/>
      <c r="W464" s="37" t="str"/>
      <c r="X464" s="37" t="str"/>
      <c r="Y464" s="37" t="str"/>
      <c r="Z464" s="37" t="str"/>
      <c r="AA464" s="37" t="str"/>
      <c r="AB464" s="37" t="str"/>
      <c r="AC464" s="37" t="str"/>
      <c r="AD464" s="37" t="str"/>
      <c r="AE464" s="37" t="str"/>
      <c r="AF464" s="37" t="str"/>
      <c r="AG464" s="37" t="str"/>
      <c r="AH464" s="37" t="str"/>
      <c r="AI464" s="37" t="str"/>
      <c r="AJ464" s="37" t="str"/>
      <c r="AK464" s="37" t="str"/>
      <c r="AL464" s="37" t="str"/>
      <c r="AM464" s="37" t="str"/>
      <c r="AN464" s="37" t="str"/>
      <c r="AO464" s="37" t="str"/>
      <c r="AP464" s="37" t="str"/>
      <c r="AQ464" s="37" t="str"/>
      <c r="AR464" s="37" t="str"/>
      <c r="AS464" s="37" t="str"/>
      <c r="AT464" s="37" t="str"/>
      <c r="AU464" s="37" t="str"/>
      <c r="AV464" s="37" t="str"/>
      <c r="AW464" s="37" t="str"/>
      <c r="AX464" s="37" t="str"/>
      <c r="AY464" s="37" t="str"/>
      <c r="AZ464" s="37" t="str"/>
      <c r="BA464" s="37" t="str"/>
      <c r="BB464" s="37" t="str"/>
      <c r="BC464" s="37" t="str"/>
      <c r="BD464" s="37" t="str"/>
      <c r="BE464" s="37" t="str"/>
      <c r="BF464" s="37" t="str"/>
      <c r="BG464" s="37" t="str"/>
      <c r="BH464" s="37" t="str"/>
      <c r="BI464" s="37" t="str"/>
      <c r="BJ464" s="37" t="str"/>
      <c r="BK464" s="37" t="str"/>
      <c r="BL464" s="37" t="str"/>
      <c r="BM464" s="37" t="str"/>
      <c r="BN464" s="37" t="str"/>
      <c r="BO464" s="37" t="str"/>
      <c r="BP464" s="37" t="str"/>
      <c r="BQ464" s="37" t="str"/>
      <c r="BR464" s="37" t="str"/>
      <c r="BS464" s="37" t="str"/>
      <c r="BT464" s="37" t="str"/>
      <c r="BU464" s="37" t="str"/>
      <c r="BV464" s="37" t="str"/>
      <c r="BW464" s="37" t="str"/>
      <c r="BX464" s="37" t="str"/>
      <c r="BY464" s="37" t="str"/>
      <c r="BZ464" s="37" t="str"/>
      <c r="CA464" s="37" t="str"/>
      <c r="CB464" s="37" t="str"/>
      <c r="CC464" s="37" t="str"/>
      <c r="CD464" s="37" t="str"/>
      <c r="CE464" s="37" t="str"/>
      <c r="CF464" s="37" t="str"/>
      <c r="CG464" s="37" t="str"/>
      <c r="CH464" s="37" t="str"/>
      <c r="CI464" s="37" t="str"/>
      <c r="CJ464" s="37" t="str"/>
      <c r="CK464" s="37" t="str"/>
      <c r="CL464" s="37" t="str"/>
      <c r="CM464" s="37" t="str"/>
      <c r="CN464" s="37" t="str"/>
      <c r="CO464" s="37" t="str"/>
      <c r="CP464" s="37" t="str"/>
      <c r="CQ464" s="37" t="str"/>
      <c r="CR464" s="37" t="str"/>
      <c r="CS464" s="37" t="str"/>
      <c r="CT464" s="37" t="str"/>
      <c r="CU464" s="37" t="str"/>
      <c r="CV464" s="37" t="str"/>
      <c r="CW464" s="37" t="str"/>
      <c r="CX464" s="37" t="str"/>
      <c r="CY464" s="37" t="str"/>
      <c r="CZ464" s="37" t="str"/>
      <c r="DA464" s="37" t="str"/>
      <c r="DB464" s="37" t="str"/>
      <c r="DC464" s="37" t="str"/>
      <c r="DD464" s="37" t="str"/>
      <c r="DE464" s="37" t="str"/>
      <c r="DF464" s="37" t="str"/>
      <c r="DG464" s="37" t="str"/>
      <c r="DH464" s="37" t="str"/>
      <c r="DI464" s="37" t="str"/>
      <c r="DJ464" s="37" t="str"/>
      <c r="DK464" s="37" t="str"/>
      <c r="DL464" s="37" t="str"/>
      <c r="DM464" s="37" t="str"/>
      <c r="DN464" s="37" t="str"/>
      <c r="DO464" s="37" t="str"/>
      <c r="DP464" s="37" t="str"/>
      <c r="DQ464" s="37" t="str"/>
      <c r="DR464" s="37" t="str"/>
      <c r="DS464" s="37" t="str"/>
      <c r="DT464" s="37" t="str"/>
      <c r="DU464" s="37" t="str"/>
      <c r="DV464" s="37" t="str"/>
      <c r="DW464" s="37" t="str"/>
      <c r="DX464" s="37" t="str"/>
      <c r="DY464" s="37" t="str"/>
      <c r="DZ464" s="37" t="str"/>
      <c r="EA464" s="37" t="str"/>
      <c r="EB464" s="37" t="str"/>
      <c r="EC464" s="37" t="str"/>
      <c r="ED464" s="37" t="str"/>
      <c r="EE464" s="37" t="str"/>
      <c r="EF464" s="37" t="str"/>
      <c r="EG464" s="37" t="str"/>
      <c r="EH464" s="37" t="str"/>
      <c r="EI464" s="37" t="str"/>
      <c r="EJ464" s="37" t="str"/>
      <c r="EK464" s="37" t="str"/>
      <c r="EL464" s="37" t="str"/>
      <c r="EM464" s="37" t="str"/>
    </row>
    <row r="465">
      <c r="B465" s="37" t="str"/>
      <c r="C465" s="37" t="str"/>
      <c r="D465" s="37" t="str"/>
      <c r="E465" s="37" t="str"/>
      <c r="F465" s="37" t="str"/>
      <c r="G465" s="37" t="str"/>
      <c r="H465" s="37" t="str"/>
      <c r="I465" s="37" t="str"/>
      <c r="J465" s="37" t="str"/>
      <c r="K465" s="37" t="str"/>
      <c r="L465" s="37" t="str"/>
      <c r="M465" s="37" t="str"/>
      <c r="N465" s="37" t="str"/>
      <c r="O465" s="37" t="str"/>
      <c r="P465" s="37" t="str"/>
      <c r="Q465" s="37" t="str"/>
      <c r="R465" s="37" t="str"/>
      <c r="S465" s="37" t="str"/>
      <c r="T465" s="37" t="str"/>
      <c r="U465" s="37" t="str"/>
      <c r="V465" s="37" t="str"/>
      <c r="W465" s="37" t="str"/>
      <c r="X465" s="37" t="str"/>
      <c r="Y465" s="37" t="str"/>
      <c r="Z465" s="37" t="str"/>
      <c r="AA465" s="37" t="str"/>
      <c r="AB465" s="37" t="str"/>
      <c r="AC465" s="37" t="str"/>
      <c r="AD465" s="37" t="str"/>
      <c r="AE465" s="37" t="str"/>
      <c r="AF465" s="37" t="str"/>
      <c r="AG465" s="37" t="str"/>
      <c r="AH465" s="37" t="str"/>
      <c r="AI465" s="37" t="str"/>
      <c r="AJ465" s="37" t="str"/>
      <c r="AK465" s="37" t="str"/>
      <c r="AL465" s="37" t="str"/>
      <c r="AM465" s="37" t="str"/>
      <c r="AN465" s="37" t="str"/>
      <c r="AO465" s="37" t="str"/>
      <c r="AP465" s="37" t="str"/>
      <c r="AQ465" s="37" t="str"/>
      <c r="AR465" s="37" t="str"/>
      <c r="AS465" s="37" t="str"/>
      <c r="AT465" s="37" t="str"/>
      <c r="AU465" s="37" t="str"/>
      <c r="AV465" s="37" t="str"/>
      <c r="AW465" s="37" t="str"/>
      <c r="AX465" s="37" t="str"/>
      <c r="AY465" s="37" t="str"/>
      <c r="AZ465" s="37" t="str"/>
      <c r="BA465" s="37" t="str"/>
      <c r="BB465" s="37" t="str"/>
      <c r="BC465" s="37" t="str"/>
      <c r="BD465" s="37" t="str"/>
      <c r="BE465" s="37" t="str"/>
      <c r="BF465" s="37" t="str"/>
      <c r="BG465" s="37" t="str"/>
      <c r="BH465" s="37" t="str"/>
      <c r="BI465" s="37" t="str"/>
      <c r="BJ465" s="37" t="str"/>
      <c r="BK465" s="37" t="str"/>
      <c r="BL465" s="37" t="str"/>
      <c r="BM465" s="37" t="str"/>
      <c r="BN465" s="37" t="str"/>
      <c r="BO465" s="37" t="str"/>
      <c r="BP465" s="37" t="str"/>
      <c r="BQ465" s="37" t="str"/>
      <c r="BR465" s="37" t="str"/>
      <c r="BS465" s="37" t="str"/>
      <c r="BT465" s="37" t="str"/>
      <c r="BU465" s="37" t="str"/>
      <c r="BV465" s="37" t="str"/>
      <c r="BW465" s="37" t="str"/>
      <c r="BX465" s="37" t="str"/>
      <c r="BY465" s="37" t="str"/>
      <c r="BZ465" s="37" t="str"/>
      <c r="CA465" s="37" t="str"/>
      <c r="CB465" s="37" t="str"/>
      <c r="CC465" s="37" t="str"/>
      <c r="CD465" s="37" t="str"/>
      <c r="CE465" s="37" t="str"/>
      <c r="CF465" s="37" t="str"/>
      <c r="CG465" s="37" t="str"/>
      <c r="CH465" s="37" t="str"/>
      <c r="CI465" s="37" t="str"/>
      <c r="CJ465" s="37" t="str"/>
      <c r="CK465" s="37" t="str"/>
      <c r="CL465" s="37" t="str"/>
      <c r="CM465" s="37" t="str"/>
      <c r="CN465" s="37" t="str"/>
      <c r="CO465" s="37" t="str"/>
      <c r="CP465" s="37" t="str"/>
      <c r="CQ465" s="37" t="str"/>
      <c r="CR465" s="37" t="str"/>
      <c r="CS465" s="37" t="str"/>
      <c r="CT465" s="37" t="str"/>
      <c r="CU465" s="37" t="str"/>
      <c r="CV465" s="37" t="str"/>
      <c r="CW465" s="37" t="str"/>
      <c r="CX465" s="37" t="str"/>
      <c r="CY465" s="37" t="str"/>
      <c r="CZ465" s="37" t="str"/>
      <c r="DA465" s="37" t="str"/>
      <c r="DB465" s="37" t="str"/>
      <c r="DC465" s="37" t="str"/>
      <c r="DD465" s="37" t="str"/>
      <c r="DE465" s="37" t="str"/>
      <c r="DF465" s="37" t="str"/>
      <c r="DG465" s="37" t="str"/>
      <c r="DH465" s="37" t="str"/>
      <c r="DI465" s="37" t="str"/>
      <c r="DJ465" s="37" t="str"/>
      <c r="DK465" s="37" t="str"/>
      <c r="DL465" s="37" t="str"/>
      <c r="DM465" s="37" t="str"/>
      <c r="DN465" s="37" t="str"/>
      <c r="DO465" s="37" t="str"/>
      <c r="DP465" s="37" t="str"/>
      <c r="DQ465" s="37" t="str"/>
      <c r="DR465" s="37" t="str"/>
      <c r="DS465" s="37" t="str"/>
      <c r="DT465" s="37" t="str"/>
      <c r="DU465" s="37" t="str"/>
      <c r="DV465" s="37" t="str"/>
      <c r="DW465" s="37" t="str"/>
      <c r="DX465" s="37" t="str"/>
      <c r="DY465" s="37" t="str"/>
      <c r="DZ465" s="37" t="str"/>
      <c r="EA465" s="37" t="str"/>
      <c r="EB465" s="37" t="str"/>
      <c r="EC465" s="37" t="str"/>
      <c r="ED465" s="37" t="str"/>
      <c r="EE465" s="37" t="str"/>
      <c r="EF465" s="37" t="str"/>
      <c r="EG465" s="37" t="str"/>
      <c r="EH465" s="37" t="str"/>
      <c r="EI465" s="37" t="str"/>
      <c r="EJ465" s="37" t="str"/>
      <c r="EK465" s="37" t="str"/>
      <c r="EL465" s="37" t="str"/>
      <c r="EM465" s="37" t="str"/>
    </row>
    <row r="466">
      <c r="B466" s="37" t="str"/>
      <c r="C466" s="37" t="str"/>
      <c r="D466" s="37" t="str"/>
      <c r="E466" s="37" t="str"/>
      <c r="F466" s="37" t="str"/>
      <c r="G466" s="37" t="str"/>
      <c r="H466" s="37" t="str"/>
      <c r="I466" s="37" t="str"/>
      <c r="J466" s="37" t="str"/>
      <c r="K466" s="37" t="str"/>
      <c r="L466" s="37" t="str"/>
      <c r="M466" s="37" t="str"/>
      <c r="N466" s="37" t="str"/>
      <c r="O466" s="37" t="str"/>
      <c r="P466" s="37" t="str"/>
      <c r="Q466" s="37" t="str"/>
      <c r="R466" s="37" t="str"/>
      <c r="S466" s="37" t="str"/>
      <c r="T466" s="37" t="str"/>
      <c r="U466" s="37" t="str"/>
      <c r="V466" s="37" t="str"/>
      <c r="W466" s="37" t="str"/>
      <c r="X466" s="37" t="str"/>
      <c r="Y466" s="37" t="str"/>
      <c r="Z466" s="37" t="str"/>
      <c r="AA466" s="37" t="str"/>
      <c r="AB466" s="37" t="str"/>
      <c r="AC466" s="37" t="str"/>
      <c r="AD466" s="37" t="str"/>
      <c r="AE466" s="37" t="str"/>
      <c r="AF466" s="37" t="str"/>
      <c r="AG466" s="37" t="str"/>
      <c r="AH466" s="37" t="str"/>
      <c r="AI466" s="37" t="str"/>
      <c r="AJ466" s="37" t="str"/>
      <c r="AK466" s="37" t="str"/>
      <c r="AL466" s="37" t="str"/>
      <c r="AM466" s="37" t="str"/>
      <c r="AN466" s="37" t="str"/>
      <c r="AO466" s="37" t="str"/>
      <c r="AP466" s="37" t="str"/>
      <c r="AQ466" s="37" t="str"/>
      <c r="AR466" s="37" t="str"/>
      <c r="AS466" s="37" t="str"/>
      <c r="AT466" s="37" t="str"/>
      <c r="AU466" s="37" t="str"/>
      <c r="AV466" s="37" t="str"/>
      <c r="AW466" s="37" t="str"/>
      <c r="AX466" s="37" t="str"/>
      <c r="AY466" s="37" t="str"/>
      <c r="AZ466" s="37" t="str"/>
      <c r="BA466" s="37" t="str"/>
      <c r="BB466" s="37" t="str"/>
      <c r="BC466" s="37" t="str"/>
      <c r="BD466" s="37" t="str"/>
      <c r="BE466" s="37" t="str"/>
      <c r="BF466" s="37" t="str"/>
      <c r="BG466" s="37" t="str"/>
      <c r="BH466" s="37" t="str"/>
      <c r="BI466" s="37" t="str"/>
      <c r="BJ466" s="37" t="str"/>
      <c r="BK466" s="37" t="str"/>
      <c r="BL466" s="37" t="str"/>
      <c r="BM466" s="37" t="str"/>
      <c r="BN466" s="37" t="str"/>
      <c r="BO466" s="37" t="str"/>
      <c r="BP466" s="37" t="str"/>
      <c r="BQ466" s="37" t="str"/>
      <c r="BR466" s="37" t="str"/>
      <c r="BS466" s="37" t="str"/>
      <c r="BT466" s="37" t="str"/>
      <c r="BU466" s="37" t="str"/>
      <c r="BV466" s="37" t="str"/>
      <c r="BW466" s="37" t="str"/>
      <c r="BX466" s="37" t="str"/>
      <c r="BY466" s="37" t="str"/>
      <c r="BZ466" s="37" t="str"/>
      <c r="CA466" s="37" t="str"/>
      <c r="CB466" s="37" t="str"/>
      <c r="CC466" s="37" t="str"/>
      <c r="CD466" s="37" t="str"/>
      <c r="CE466" s="37" t="str"/>
      <c r="CF466" s="37" t="str"/>
      <c r="CG466" s="37" t="str"/>
      <c r="CH466" s="37" t="str"/>
      <c r="CI466" s="37" t="str"/>
      <c r="CJ466" s="37" t="str"/>
      <c r="CK466" s="37" t="str"/>
      <c r="CL466" s="37" t="str"/>
      <c r="CM466" s="37" t="str"/>
      <c r="CN466" s="37" t="str"/>
      <c r="CO466" s="37" t="str"/>
      <c r="CP466" s="37" t="str"/>
      <c r="CQ466" s="37" t="str"/>
      <c r="CR466" s="37" t="str"/>
      <c r="CS466" s="37" t="str"/>
      <c r="CT466" s="37" t="str"/>
      <c r="CU466" s="37" t="str"/>
      <c r="CV466" s="37" t="str"/>
      <c r="CW466" s="37" t="str"/>
      <c r="CX466" s="37" t="str"/>
      <c r="CY466" s="37" t="str"/>
      <c r="CZ466" s="37" t="str"/>
      <c r="DA466" s="37" t="str"/>
      <c r="DB466" s="37" t="str"/>
      <c r="DC466" s="37" t="str"/>
      <c r="DD466" s="37" t="str"/>
      <c r="DE466" s="37" t="str"/>
      <c r="DF466" s="37" t="str"/>
      <c r="DG466" s="37" t="str"/>
      <c r="DH466" s="37" t="str"/>
      <c r="DI466" s="37" t="str"/>
      <c r="DJ466" s="37" t="str"/>
      <c r="DK466" s="37" t="str"/>
      <c r="DL466" s="37" t="str"/>
      <c r="DM466" s="37" t="str"/>
      <c r="DN466" s="37" t="str"/>
      <c r="DO466" s="37" t="str"/>
      <c r="DP466" s="37" t="str"/>
      <c r="DQ466" s="37" t="str"/>
      <c r="DR466" s="37" t="str"/>
      <c r="DS466" s="37" t="str"/>
      <c r="DT466" s="37" t="str"/>
      <c r="DU466" s="37" t="str"/>
      <c r="DV466" s="37" t="str"/>
      <c r="DW466" s="37" t="str"/>
      <c r="DX466" s="37" t="str"/>
      <c r="DY466" s="37" t="str"/>
      <c r="DZ466" s="37" t="str"/>
      <c r="EA466" s="37" t="str"/>
      <c r="EB466" s="37" t="str"/>
      <c r="EC466" s="37" t="str"/>
      <c r="ED466" s="37" t="str"/>
      <c r="EE466" s="37" t="str"/>
      <c r="EF466" s="37" t="str"/>
      <c r="EG466" s="37" t="str"/>
      <c r="EH466" s="37" t="str"/>
      <c r="EI466" s="37" t="str"/>
      <c r="EJ466" s="37" t="str"/>
      <c r="EK466" s="37" t="str"/>
      <c r="EL466" s="37" t="str"/>
      <c r="EM466" s="37" t="str"/>
    </row>
    <row r="467">
      <c r="B467" s="37" t="str"/>
      <c r="C467" s="37" t="str"/>
      <c r="D467" s="37" t="str"/>
      <c r="E467" s="37" t="str"/>
      <c r="F467" s="37" t="str"/>
      <c r="G467" s="37" t="str"/>
      <c r="H467" s="37" t="str"/>
      <c r="I467" s="37" t="str"/>
      <c r="J467" s="37" t="str"/>
      <c r="K467" s="37" t="str"/>
      <c r="L467" s="37" t="str"/>
      <c r="M467" s="37" t="str"/>
      <c r="N467" s="37" t="str"/>
      <c r="O467" s="37" t="str"/>
      <c r="P467" s="37" t="str"/>
      <c r="Q467" s="37" t="str"/>
      <c r="R467" s="37" t="str"/>
      <c r="S467" s="37" t="str"/>
      <c r="T467" s="37" t="str"/>
      <c r="U467" s="37" t="str"/>
      <c r="V467" s="37" t="str"/>
      <c r="W467" s="37" t="str"/>
      <c r="X467" s="37" t="str"/>
      <c r="Y467" s="37" t="str"/>
      <c r="Z467" s="37" t="str"/>
      <c r="AA467" s="37" t="str"/>
      <c r="AB467" s="37" t="str"/>
      <c r="AC467" s="37" t="str"/>
      <c r="AD467" s="37" t="str"/>
      <c r="AE467" s="37" t="str"/>
      <c r="AF467" s="37" t="str"/>
      <c r="AG467" s="37" t="str"/>
      <c r="AH467" s="37" t="str"/>
      <c r="AI467" s="37" t="str"/>
      <c r="AJ467" s="37" t="str"/>
      <c r="AK467" s="37" t="str"/>
      <c r="AL467" s="37" t="str"/>
      <c r="AM467" s="37" t="str"/>
      <c r="AN467" s="37" t="str"/>
      <c r="AO467" s="37" t="str"/>
      <c r="AP467" s="37" t="str"/>
      <c r="AQ467" s="37" t="str"/>
      <c r="AR467" s="37" t="str"/>
      <c r="AS467" s="37" t="str"/>
      <c r="AT467" s="37" t="str"/>
      <c r="AU467" s="37" t="str"/>
      <c r="AV467" s="37" t="str"/>
      <c r="AW467" s="37" t="str"/>
      <c r="AX467" s="37" t="str"/>
      <c r="AY467" s="37" t="str"/>
      <c r="AZ467" s="37" t="str"/>
      <c r="BA467" s="37" t="str"/>
      <c r="BB467" s="37" t="str"/>
      <c r="BC467" s="37" t="str"/>
      <c r="BD467" s="37" t="str"/>
      <c r="BE467" s="37" t="str"/>
      <c r="BF467" s="37" t="str"/>
      <c r="BG467" s="37" t="str"/>
      <c r="BH467" s="37" t="str"/>
      <c r="BI467" s="37" t="str"/>
      <c r="BJ467" s="37" t="str"/>
      <c r="BK467" s="37" t="str"/>
      <c r="BL467" s="37" t="str"/>
      <c r="BM467" s="37" t="str"/>
      <c r="BN467" s="37" t="str"/>
      <c r="BO467" s="37" t="str"/>
      <c r="BP467" s="37" t="str"/>
      <c r="BQ467" s="37" t="str"/>
      <c r="BR467" s="37" t="str"/>
      <c r="BS467" s="37" t="str"/>
      <c r="BT467" s="37" t="str"/>
      <c r="BU467" s="37" t="str"/>
      <c r="BV467" s="37" t="str"/>
      <c r="BW467" s="37" t="str"/>
      <c r="BX467" s="37" t="str"/>
      <c r="BY467" s="37" t="str"/>
      <c r="BZ467" s="37" t="str"/>
      <c r="CA467" s="37" t="str"/>
      <c r="CB467" s="37" t="str"/>
      <c r="CC467" s="37" t="str"/>
      <c r="CD467" s="37" t="str"/>
      <c r="CE467" s="37" t="str"/>
      <c r="CF467" s="37" t="str"/>
      <c r="CG467" s="37" t="str"/>
      <c r="CH467" s="37" t="str"/>
      <c r="CI467" s="37" t="str"/>
      <c r="CJ467" s="37" t="str"/>
      <c r="CK467" s="37" t="str"/>
      <c r="CL467" s="37" t="str"/>
      <c r="CM467" s="37" t="str"/>
      <c r="CN467" s="37" t="str"/>
      <c r="CO467" s="37" t="str"/>
      <c r="CP467" s="37" t="str"/>
      <c r="CQ467" s="37" t="str"/>
      <c r="CR467" s="37" t="str"/>
      <c r="CS467" s="37" t="str"/>
      <c r="CT467" s="37" t="str"/>
      <c r="CU467" s="37" t="str"/>
      <c r="CV467" s="37" t="str"/>
      <c r="CW467" s="37" t="str"/>
      <c r="CX467" s="37" t="str"/>
      <c r="CY467" s="37" t="str"/>
      <c r="CZ467" s="37" t="str"/>
      <c r="DA467" s="37" t="str"/>
      <c r="DB467" s="37" t="str"/>
      <c r="DC467" s="37" t="str"/>
      <c r="DD467" s="37" t="str"/>
      <c r="DE467" s="37" t="str"/>
      <c r="DF467" s="37" t="str"/>
      <c r="DG467" s="37" t="str"/>
      <c r="DH467" s="37" t="str"/>
      <c r="DI467" s="37" t="str"/>
      <c r="DJ467" s="37" t="str"/>
      <c r="DK467" s="37" t="str"/>
      <c r="DL467" s="37" t="str"/>
      <c r="DM467" s="37" t="str"/>
      <c r="DN467" s="37" t="str"/>
      <c r="DO467" s="37" t="str"/>
      <c r="DP467" s="37" t="str"/>
      <c r="DQ467" s="37" t="str"/>
      <c r="DR467" s="37" t="str"/>
      <c r="DS467" s="37" t="str"/>
      <c r="DT467" s="37" t="str"/>
      <c r="DU467" s="37" t="str"/>
      <c r="DV467" s="37" t="str"/>
      <c r="DW467" s="37" t="str"/>
      <c r="DX467" s="37" t="str"/>
      <c r="DY467" s="37" t="str"/>
      <c r="DZ467" s="37" t="str"/>
      <c r="EA467" s="37" t="str"/>
      <c r="EB467" s="37" t="str"/>
      <c r="EC467" s="37" t="str"/>
      <c r="ED467" s="37" t="str"/>
      <c r="EE467" s="37" t="str"/>
      <c r="EF467" s="37" t="str"/>
      <c r="EG467" s="37" t="str"/>
      <c r="EH467" s="37" t="str"/>
      <c r="EI467" s="37" t="str"/>
      <c r="EJ467" s="37" t="str"/>
      <c r="EK467" s="37" t="str"/>
      <c r="EL467" s="37" t="str"/>
      <c r="EM467" s="37" t="str"/>
    </row>
    <row r="468">
      <c r="B468" s="37" t="str"/>
      <c r="C468" s="37" t="str"/>
      <c r="D468" s="37" t="str"/>
      <c r="E468" s="37" t="str"/>
      <c r="F468" s="37" t="str"/>
      <c r="G468" s="37" t="str"/>
      <c r="H468" s="37" t="str"/>
      <c r="I468" s="37" t="str"/>
      <c r="J468" s="37" t="str"/>
      <c r="K468" s="37" t="str"/>
      <c r="L468" s="37" t="str"/>
      <c r="M468" s="37" t="str"/>
      <c r="N468" s="37" t="str"/>
      <c r="O468" s="37" t="str"/>
      <c r="P468" s="37" t="str"/>
      <c r="Q468" s="37" t="str"/>
      <c r="R468" s="37" t="str"/>
      <c r="S468" s="37" t="str"/>
      <c r="T468" s="37" t="str"/>
      <c r="U468" s="37" t="str"/>
      <c r="V468" s="37" t="str"/>
      <c r="W468" s="37" t="str"/>
      <c r="X468" s="37" t="str"/>
      <c r="Y468" s="37" t="str"/>
      <c r="Z468" s="37" t="str"/>
      <c r="AA468" s="37" t="str"/>
      <c r="AB468" s="37" t="str"/>
      <c r="AC468" s="37" t="str"/>
      <c r="AD468" s="37" t="str"/>
      <c r="AE468" s="37" t="str"/>
      <c r="AF468" s="37" t="str"/>
      <c r="AG468" s="37" t="str"/>
      <c r="AH468" s="37" t="str"/>
      <c r="AI468" s="37" t="str"/>
      <c r="AJ468" s="37" t="str"/>
      <c r="AK468" s="37" t="str"/>
      <c r="AL468" s="37" t="str"/>
      <c r="AM468" s="37" t="str"/>
      <c r="AN468" s="37" t="str"/>
      <c r="AO468" s="37" t="str"/>
      <c r="AP468" s="37" t="str"/>
      <c r="AQ468" s="37" t="str"/>
      <c r="AR468" s="37" t="str"/>
      <c r="AS468" s="37" t="str"/>
      <c r="AT468" s="37" t="str"/>
      <c r="AU468" s="37" t="str"/>
      <c r="AV468" s="37" t="str"/>
      <c r="AW468" s="37" t="str"/>
      <c r="AX468" s="37" t="str"/>
      <c r="AY468" s="37" t="str"/>
      <c r="AZ468" s="37" t="str"/>
      <c r="BA468" s="37" t="str"/>
      <c r="BB468" s="37" t="str"/>
      <c r="BC468" s="37" t="str"/>
      <c r="BD468" s="37" t="str"/>
      <c r="BE468" s="37" t="str"/>
      <c r="BF468" s="37" t="str"/>
      <c r="BG468" s="37" t="str"/>
      <c r="BH468" s="37" t="str"/>
      <c r="BI468" s="37" t="str"/>
      <c r="BJ468" s="37" t="str"/>
      <c r="BK468" s="37" t="str"/>
      <c r="BL468" s="37" t="str"/>
      <c r="BM468" s="37" t="str"/>
      <c r="BN468" s="37" t="str"/>
      <c r="BO468" s="37" t="str"/>
      <c r="BP468" s="37" t="str"/>
      <c r="BQ468" s="37" t="str"/>
      <c r="BR468" s="37" t="str"/>
      <c r="BS468" s="37" t="str"/>
      <c r="BT468" s="37" t="str"/>
      <c r="BU468" s="37" t="str"/>
      <c r="BV468" s="37" t="str"/>
      <c r="BW468" s="37" t="str"/>
      <c r="BX468" s="37" t="str"/>
      <c r="BY468" s="37" t="str"/>
      <c r="BZ468" s="37" t="str"/>
      <c r="CA468" s="37" t="str"/>
      <c r="CB468" s="37" t="str"/>
      <c r="CC468" s="37" t="str"/>
      <c r="CD468" s="37" t="str"/>
      <c r="CE468" s="37" t="str"/>
      <c r="CF468" s="37" t="str"/>
      <c r="CG468" s="37" t="str"/>
      <c r="CH468" s="37" t="str"/>
      <c r="CI468" s="37" t="str"/>
      <c r="CJ468" s="37" t="str"/>
      <c r="CK468" s="37" t="str"/>
      <c r="CL468" s="37" t="str"/>
      <c r="CM468" s="37" t="str"/>
      <c r="CN468" s="37" t="str"/>
      <c r="CO468" s="37" t="str"/>
      <c r="CP468" s="37" t="str"/>
      <c r="CQ468" s="37" t="str"/>
      <c r="CR468" s="37" t="str"/>
      <c r="CS468" s="37" t="str"/>
      <c r="CT468" s="37" t="str"/>
      <c r="CU468" s="37" t="str"/>
      <c r="CV468" s="37" t="str"/>
      <c r="CW468" s="37" t="str"/>
      <c r="CX468" s="37" t="str"/>
      <c r="CY468" s="37" t="str"/>
      <c r="CZ468" s="37" t="str"/>
      <c r="DA468" s="37" t="str"/>
      <c r="DB468" s="37" t="str"/>
      <c r="DC468" s="37" t="str"/>
      <c r="DD468" s="37" t="str"/>
      <c r="DE468" s="37" t="str"/>
      <c r="DF468" s="37" t="str"/>
      <c r="DG468" s="37" t="str"/>
      <c r="DH468" s="37" t="str"/>
      <c r="DI468" s="37" t="str"/>
      <c r="DJ468" s="37" t="str"/>
      <c r="DK468" s="37" t="str"/>
      <c r="DL468" s="37" t="str"/>
      <c r="DM468" s="37" t="str"/>
      <c r="DN468" s="37" t="str"/>
      <c r="DO468" s="37" t="str"/>
      <c r="DP468" s="37" t="str"/>
      <c r="DQ468" s="37" t="str"/>
      <c r="DR468" s="37" t="str"/>
      <c r="DS468" s="37" t="str"/>
      <c r="DT468" s="37" t="str"/>
      <c r="DU468" s="37" t="str"/>
      <c r="DV468" s="37" t="str"/>
      <c r="DW468" s="37" t="str"/>
      <c r="DX468" s="37" t="str"/>
      <c r="DY468" s="37" t="str"/>
      <c r="DZ468" s="37" t="str"/>
      <c r="EA468" s="37" t="str"/>
      <c r="EB468" s="37" t="str"/>
      <c r="EC468" s="37" t="str"/>
      <c r="ED468" s="37" t="str"/>
      <c r="EE468" s="37" t="str"/>
      <c r="EF468" s="37" t="str"/>
      <c r="EG468" s="37" t="str"/>
      <c r="EH468" s="37" t="str"/>
      <c r="EI468" s="37" t="str"/>
      <c r="EJ468" s="37" t="str"/>
      <c r="EK468" s="37" t="str"/>
      <c r="EL468" s="37" t="str"/>
      <c r="EM468" s="37" t="str"/>
    </row>
    <row r="469">
      <c r="B469" s="37" t="str"/>
      <c r="C469" s="37" t="str"/>
      <c r="D469" s="37" t="str"/>
      <c r="E469" s="37" t="str"/>
      <c r="F469" s="37" t="str"/>
      <c r="G469" s="37" t="str"/>
      <c r="H469" s="37" t="str"/>
      <c r="I469" s="37" t="str"/>
      <c r="J469" s="37" t="str"/>
      <c r="K469" s="37" t="str"/>
      <c r="L469" s="37" t="str"/>
      <c r="M469" s="37" t="str"/>
      <c r="N469" s="37" t="str"/>
      <c r="O469" s="37" t="str"/>
      <c r="P469" s="37" t="str"/>
      <c r="Q469" s="37" t="str"/>
      <c r="R469" s="37" t="str"/>
      <c r="S469" s="37" t="str"/>
      <c r="T469" s="37" t="str"/>
      <c r="U469" s="37" t="str"/>
      <c r="V469" s="37" t="str"/>
      <c r="W469" s="37" t="str"/>
      <c r="X469" s="37" t="str"/>
      <c r="Y469" s="37" t="str"/>
      <c r="Z469" s="37" t="str"/>
      <c r="AA469" s="37" t="str"/>
      <c r="AB469" s="37" t="str"/>
      <c r="AC469" s="37" t="str"/>
      <c r="AD469" s="37" t="str"/>
      <c r="AE469" s="37" t="str"/>
      <c r="AF469" s="37" t="str"/>
      <c r="AG469" s="37" t="str"/>
      <c r="AH469" s="37" t="str"/>
      <c r="AI469" s="37" t="str"/>
      <c r="AJ469" s="37" t="str"/>
      <c r="AK469" s="37" t="str"/>
      <c r="AL469" s="37" t="str"/>
      <c r="AM469" s="37" t="str"/>
      <c r="AN469" s="37" t="str"/>
      <c r="AO469" s="37" t="str"/>
      <c r="AP469" s="37" t="str"/>
      <c r="AQ469" s="37" t="str"/>
      <c r="AR469" s="37" t="str"/>
      <c r="AS469" s="37" t="str"/>
      <c r="AT469" s="37" t="str"/>
      <c r="AU469" s="37" t="str"/>
      <c r="AV469" s="37" t="str"/>
      <c r="AW469" s="37" t="str"/>
      <c r="AX469" s="37" t="str"/>
      <c r="AY469" s="37" t="str"/>
      <c r="AZ469" s="37" t="str"/>
      <c r="BA469" s="37" t="str"/>
      <c r="BB469" s="37" t="str"/>
      <c r="BC469" s="37" t="str"/>
      <c r="BD469" s="37" t="str"/>
      <c r="BE469" s="37" t="str"/>
      <c r="BF469" s="37" t="str"/>
      <c r="BG469" s="37" t="str"/>
      <c r="BH469" s="37" t="str"/>
      <c r="BI469" s="37" t="str"/>
      <c r="BJ469" s="37" t="str"/>
      <c r="BK469" s="37" t="str"/>
      <c r="BL469" s="37" t="str"/>
      <c r="BM469" s="37" t="str"/>
      <c r="BN469" s="37" t="str"/>
      <c r="BO469" s="37" t="str"/>
      <c r="BP469" s="37" t="str"/>
      <c r="BQ469" s="37" t="str"/>
      <c r="BR469" s="37" t="str"/>
      <c r="BS469" s="37" t="str"/>
      <c r="BT469" s="37" t="str"/>
      <c r="BU469" s="37" t="str"/>
      <c r="BV469" s="37" t="str"/>
      <c r="BW469" s="37" t="str"/>
      <c r="BX469" s="37" t="str"/>
      <c r="BY469" s="37" t="str"/>
      <c r="BZ469" s="37" t="str"/>
      <c r="CA469" s="37" t="str"/>
      <c r="CB469" s="37" t="str"/>
      <c r="CC469" s="37" t="str"/>
      <c r="CD469" s="37" t="str"/>
      <c r="CE469" s="37" t="str"/>
      <c r="CF469" s="37" t="str"/>
      <c r="CG469" s="37" t="str"/>
      <c r="CH469" s="37" t="str"/>
      <c r="CI469" s="37" t="str"/>
      <c r="CJ469" s="37" t="str"/>
      <c r="CK469" s="37" t="str"/>
      <c r="CL469" s="37" t="str"/>
      <c r="CM469" s="37" t="str"/>
      <c r="CN469" s="37" t="str"/>
      <c r="CO469" s="37" t="str"/>
      <c r="CP469" s="37" t="str"/>
      <c r="CQ469" s="37" t="str"/>
      <c r="CR469" s="37" t="str"/>
      <c r="CS469" s="37" t="str"/>
      <c r="CT469" s="37" t="str"/>
      <c r="CU469" s="37" t="str"/>
      <c r="CV469" s="37" t="str"/>
      <c r="CW469" s="37" t="str"/>
      <c r="CX469" s="37" t="str"/>
      <c r="CY469" s="37" t="str"/>
      <c r="CZ469" s="37" t="str"/>
      <c r="DA469" s="37" t="str"/>
      <c r="DB469" s="37" t="str"/>
      <c r="DC469" s="37" t="str"/>
      <c r="DD469" s="37" t="str"/>
      <c r="DE469" s="37" t="str"/>
      <c r="DF469" s="37" t="str"/>
      <c r="DG469" s="37" t="str"/>
      <c r="DH469" s="37" t="str"/>
      <c r="DI469" s="37" t="str"/>
      <c r="DJ469" s="37" t="str"/>
      <c r="DK469" s="37" t="str"/>
      <c r="DL469" s="37" t="str"/>
      <c r="DM469" s="37" t="str"/>
      <c r="DN469" s="37" t="str"/>
      <c r="DO469" s="37" t="str"/>
      <c r="DP469" s="37" t="str"/>
      <c r="DQ469" s="37" t="str"/>
      <c r="DR469" s="37" t="str"/>
      <c r="DS469" s="37" t="str"/>
      <c r="DT469" s="37" t="str"/>
      <c r="DU469" s="37" t="str"/>
      <c r="DV469" s="37" t="str"/>
      <c r="DW469" s="37" t="str"/>
      <c r="DX469" s="37" t="str"/>
      <c r="DY469" s="37" t="str"/>
      <c r="DZ469" s="37" t="str"/>
      <c r="EA469" s="37" t="str"/>
      <c r="EB469" s="37" t="str"/>
      <c r="EC469" s="37" t="str"/>
      <c r="ED469" s="37" t="str"/>
      <c r="EE469" s="37" t="str"/>
      <c r="EF469" s="37" t="str"/>
      <c r="EG469" s="37" t="str"/>
      <c r="EH469" s="37" t="str"/>
      <c r="EI469" s="37" t="str"/>
      <c r="EJ469" s="37" t="str"/>
      <c r="EK469" s="37" t="str"/>
      <c r="EL469" s="37" t="str"/>
      <c r="EM469" s="37" t="str"/>
    </row>
    <row r="470">
      <c r="B470" s="37" t="str"/>
      <c r="C470" s="37" t="str"/>
      <c r="D470" s="37" t="str"/>
      <c r="E470" s="37" t="str"/>
      <c r="F470" s="37" t="str"/>
      <c r="G470" s="37" t="str"/>
      <c r="H470" s="37" t="str"/>
      <c r="I470" s="37" t="str"/>
      <c r="J470" s="37" t="str"/>
      <c r="K470" s="37" t="str"/>
      <c r="L470" s="37" t="str"/>
      <c r="M470" s="37" t="str"/>
      <c r="N470" s="37" t="str"/>
      <c r="O470" s="37" t="str"/>
      <c r="P470" s="37" t="str"/>
      <c r="Q470" s="37" t="str"/>
      <c r="R470" s="37" t="str"/>
      <c r="S470" s="37" t="str"/>
      <c r="T470" s="37" t="str"/>
      <c r="U470" s="37" t="str"/>
      <c r="V470" s="37" t="str"/>
      <c r="W470" s="37" t="str"/>
      <c r="X470" s="37" t="str"/>
      <c r="Y470" s="37" t="str"/>
      <c r="Z470" s="37" t="str"/>
      <c r="AA470" s="37" t="str"/>
      <c r="AB470" s="37" t="str"/>
      <c r="AC470" s="37" t="str"/>
      <c r="AD470" s="37" t="str"/>
      <c r="AE470" s="37" t="str"/>
      <c r="AF470" s="37" t="str"/>
      <c r="AG470" s="37" t="str"/>
      <c r="AH470" s="37" t="str"/>
      <c r="AI470" s="37" t="str"/>
      <c r="AJ470" s="37" t="str"/>
      <c r="AK470" s="37" t="str"/>
      <c r="AL470" s="37" t="str"/>
      <c r="AM470" s="37" t="str"/>
      <c r="AN470" s="37" t="str"/>
      <c r="AO470" s="37" t="str"/>
      <c r="AP470" s="37" t="str"/>
      <c r="AQ470" s="37" t="str"/>
      <c r="AR470" s="37" t="str"/>
      <c r="AS470" s="37" t="str"/>
      <c r="AT470" s="37" t="str"/>
      <c r="AU470" s="37" t="str"/>
      <c r="AV470" s="37" t="str"/>
      <c r="AW470" s="37" t="str"/>
      <c r="AX470" s="37" t="str"/>
      <c r="AY470" s="37" t="str"/>
      <c r="AZ470" s="37" t="str"/>
      <c r="BA470" s="37" t="str"/>
      <c r="BB470" s="37" t="str"/>
      <c r="BC470" s="37" t="str"/>
      <c r="BD470" s="37" t="str"/>
      <c r="BE470" s="37" t="str"/>
      <c r="BF470" s="37" t="str"/>
      <c r="BG470" s="37" t="str"/>
      <c r="BH470" s="37" t="str"/>
      <c r="BI470" s="37" t="str"/>
      <c r="BJ470" s="37" t="str"/>
      <c r="BK470" s="37" t="str"/>
      <c r="BL470" s="37" t="str"/>
      <c r="BM470" s="37" t="str"/>
      <c r="BN470" s="37" t="str"/>
      <c r="BO470" s="37" t="str"/>
      <c r="BP470" s="37" t="str"/>
      <c r="BQ470" s="37" t="str"/>
      <c r="BR470" s="37" t="str"/>
      <c r="BS470" s="37" t="str"/>
      <c r="BT470" s="37" t="str"/>
      <c r="BU470" s="37" t="str"/>
      <c r="BV470" s="37" t="str"/>
      <c r="BW470" s="37" t="str"/>
      <c r="BX470" s="37" t="str"/>
      <c r="BY470" s="37" t="str"/>
      <c r="BZ470" s="37" t="str"/>
      <c r="CA470" s="37" t="str"/>
      <c r="CB470" s="37" t="str"/>
      <c r="CC470" s="37" t="str"/>
      <c r="CD470" s="37" t="str"/>
      <c r="CE470" s="37" t="str"/>
      <c r="CF470" s="37" t="str"/>
      <c r="CG470" s="37" t="str"/>
      <c r="CH470" s="37" t="str"/>
      <c r="CI470" s="37" t="str"/>
      <c r="CJ470" s="37" t="str"/>
      <c r="CK470" s="37" t="str"/>
      <c r="CL470" s="37" t="str"/>
      <c r="CM470" s="37" t="str"/>
      <c r="CN470" s="37" t="str"/>
      <c r="CO470" s="37" t="str"/>
      <c r="CP470" s="37" t="str"/>
      <c r="CQ470" s="37" t="str"/>
      <c r="CR470" s="37" t="str"/>
      <c r="CS470" s="37" t="str"/>
      <c r="CT470" s="37" t="str"/>
      <c r="CU470" s="37" t="str"/>
      <c r="CV470" s="37" t="str"/>
      <c r="CW470" s="37" t="str"/>
      <c r="CX470" s="37" t="str"/>
      <c r="CY470" s="37" t="str"/>
      <c r="CZ470" s="37" t="str"/>
      <c r="DA470" s="37" t="str"/>
      <c r="DB470" s="37" t="str"/>
      <c r="DC470" s="37" t="str"/>
      <c r="DD470" s="37" t="str"/>
      <c r="DE470" s="37" t="str"/>
      <c r="DF470" s="37" t="str"/>
      <c r="DG470" s="37" t="str"/>
      <c r="DH470" s="37" t="str"/>
      <c r="DI470" s="37" t="str"/>
      <c r="DJ470" s="37" t="str"/>
      <c r="DK470" s="37" t="str"/>
      <c r="DL470" s="37" t="str"/>
      <c r="DM470" s="37" t="str"/>
      <c r="DN470" s="37" t="str"/>
      <c r="DO470" s="37" t="str"/>
      <c r="DP470" s="37" t="str"/>
      <c r="DQ470" s="37" t="str"/>
      <c r="DR470" s="37" t="str"/>
      <c r="DS470" s="37" t="str"/>
      <c r="DT470" s="37" t="str"/>
      <c r="DU470" s="37" t="str"/>
      <c r="DV470" s="37" t="str"/>
      <c r="DW470" s="37" t="str"/>
      <c r="DX470" s="37" t="str"/>
      <c r="DY470" s="37" t="str"/>
      <c r="DZ470" s="37" t="str"/>
      <c r="EA470" s="37" t="str"/>
      <c r="EB470" s="37" t="str"/>
      <c r="EC470" s="37" t="str"/>
      <c r="ED470" s="37" t="str"/>
      <c r="EE470" s="37" t="str"/>
      <c r="EF470" s="37" t="str"/>
      <c r="EG470" s="37" t="str"/>
      <c r="EH470" s="37" t="str"/>
      <c r="EI470" s="37" t="str"/>
      <c r="EJ470" s="37" t="str"/>
      <c r="EK470" s="37" t="str"/>
      <c r="EL470" s="37" t="str"/>
      <c r="EM470" s="37" t="str"/>
    </row>
    <row r="471">
      <c r="B471" s="37" t="str"/>
      <c r="C471" s="37" t="str"/>
      <c r="D471" s="37" t="str"/>
      <c r="E471" s="37" t="str"/>
      <c r="F471" s="37" t="str"/>
      <c r="G471" s="37" t="str"/>
      <c r="H471" s="37" t="str"/>
      <c r="I471" s="37" t="str"/>
      <c r="J471" s="37" t="str"/>
      <c r="K471" s="37" t="str"/>
      <c r="L471" s="37" t="str"/>
      <c r="M471" s="37" t="str"/>
      <c r="N471" s="37" t="str"/>
      <c r="O471" s="37" t="str"/>
      <c r="P471" s="37" t="str"/>
      <c r="Q471" s="37" t="str"/>
      <c r="R471" s="37" t="str"/>
      <c r="S471" s="37" t="str"/>
      <c r="T471" s="37" t="str"/>
      <c r="U471" s="37" t="str"/>
      <c r="V471" s="37" t="str"/>
      <c r="W471" s="37" t="str"/>
      <c r="X471" s="37" t="str"/>
      <c r="Y471" s="37" t="str"/>
      <c r="Z471" s="37" t="str"/>
      <c r="AA471" s="37" t="str"/>
      <c r="AB471" s="37" t="str"/>
      <c r="AC471" s="37" t="str"/>
      <c r="AD471" s="37" t="str"/>
      <c r="AE471" s="37" t="str"/>
      <c r="AF471" s="37" t="str"/>
      <c r="AG471" s="37" t="str"/>
      <c r="AH471" s="37" t="str"/>
      <c r="AI471" s="37" t="str"/>
      <c r="AJ471" s="37" t="str"/>
      <c r="AK471" s="37" t="str"/>
      <c r="AL471" s="37" t="str"/>
      <c r="AM471" s="37" t="str"/>
      <c r="AN471" s="37" t="str"/>
      <c r="AO471" s="37" t="str"/>
      <c r="AP471" s="37" t="str"/>
      <c r="AQ471" s="37" t="str"/>
      <c r="AR471" s="37" t="str"/>
      <c r="AS471" s="37" t="str"/>
      <c r="AT471" s="37" t="str"/>
      <c r="AU471" s="37" t="str"/>
      <c r="AV471" s="37" t="str"/>
      <c r="AW471" s="37" t="str"/>
      <c r="AX471" s="37" t="str"/>
      <c r="AY471" s="37" t="str"/>
      <c r="AZ471" s="37" t="str"/>
      <c r="BA471" s="37" t="str"/>
      <c r="BB471" s="37" t="str"/>
      <c r="BC471" s="37" t="str"/>
      <c r="BD471" s="37" t="str"/>
      <c r="BE471" s="37" t="str"/>
      <c r="BF471" s="37" t="str"/>
      <c r="BG471" s="37" t="str"/>
      <c r="BH471" s="37" t="str"/>
      <c r="BI471" s="37" t="str"/>
      <c r="BJ471" s="37" t="str"/>
      <c r="BK471" s="37" t="str"/>
      <c r="BL471" s="37" t="str"/>
      <c r="BM471" s="37" t="str"/>
      <c r="BN471" s="37" t="str"/>
      <c r="BO471" s="37" t="str"/>
      <c r="BP471" s="37" t="str"/>
      <c r="BQ471" s="37" t="str"/>
      <c r="BR471" s="37" t="str"/>
      <c r="BS471" s="37" t="str"/>
      <c r="BT471" s="37" t="str"/>
      <c r="BU471" s="37" t="str"/>
      <c r="BV471" s="37" t="str"/>
      <c r="BW471" s="37" t="str"/>
      <c r="BX471" s="37" t="str"/>
      <c r="BY471" s="37" t="str"/>
      <c r="BZ471" s="37" t="str"/>
      <c r="CA471" s="37" t="str"/>
      <c r="CB471" s="37" t="str"/>
      <c r="CC471" s="37" t="str"/>
      <c r="CD471" s="37" t="str"/>
      <c r="CE471" s="37" t="str"/>
      <c r="CF471" s="37" t="str"/>
      <c r="CG471" s="37" t="str"/>
      <c r="CH471" s="37" t="str"/>
      <c r="CI471" s="37" t="str"/>
      <c r="CJ471" s="37" t="str"/>
      <c r="CK471" s="37" t="str"/>
      <c r="CL471" s="37" t="str"/>
      <c r="CM471" s="37" t="str"/>
      <c r="CN471" s="37" t="str"/>
      <c r="CO471" s="37" t="str"/>
      <c r="CP471" s="37" t="str"/>
      <c r="CQ471" s="37" t="str"/>
      <c r="CR471" s="37" t="str"/>
      <c r="CS471" s="37" t="str"/>
      <c r="CT471" s="37" t="str"/>
      <c r="CU471" s="37" t="str"/>
      <c r="CV471" s="37" t="str"/>
      <c r="CW471" s="37" t="str"/>
      <c r="CX471" s="37" t="str"/>
      <c r="CY471" s="37" t="str"/>
      <c r="CZ471" s="37" t="str"/>
      <c r="DA471" s="37" t="str"/>
      <c r="DB471" s="37" t="str"/>
      <c r="DC471" s="37" t="str"/>
      <c r="DD471" s="37" t="str"/>
      <c r="DE471" s="37" t="str"/>
      <c r="DF471" s="37" t="str"/>
      <c r="DG471" s="37" t="str"/>
      <c r="DH471" s="37" t="str"/>
      <c r="DI471" s="37" t="str"/>
      <c r="DJ471" s="37" t="str"/>
      <c r="DK471" s="37" t="str"/>
      <c r="DL471" s="37" t="str"/>
      <c r="DM471" s="37" t="str"/>
      <c r="DN471" s="37" t="str"/>
      <c r="DO471" s="37" t="str"/>
      <c r="DP471" s="37" t="str"/>
      <c r="DQ471" s="37" t="str"/>
      <c r="DR471" s="37" t="str"/>
      <c r="DS471" s="37" t="str"/>
      <c r="DT471" s="37" t="str"/>
      <c r="DU471" s="37" t="str"/>
      <c r="DV471" s="37" t="str"/>
      <c r="DW471" s="37" t="str"/>
      <c r="DX471" s="37" t="str"/>
      <c r="DY471" s="37" t="str"/>
      <c r="DZ471" s="37" t="str"/>
      <c r="EA471" s="37" t="str"/>
      <c r="EB471" s="37" t="str"/>
      <c r="EC471" s="37" t="str"/>
      <c r="ED471" s="37" t="str"/>
      <c r="EE471" s="37" t="str"/>
      <c r="EF471" s="37" t="str"/>
      <c r="EG471" s="37" t="str"/>
      <c r="EH471" s="37" t="str"/>
      <c r="EI471" s="37" t="str"/>
      <c r="EJ471" s="37" t="str"/>
      <c r="EK471" s="37" t="str"/>
      <c r="EL471" s="37" t="str"/>
      <c r="EM471" s="37" t="str"/>
    </row>
    <row r="472">
      <c r="B472" s="37" t="str"/>
      <c r="C472" s="37" t="str"/>
      <c r="D472" s="37" t="str"/>
      <c r="E472" s="37" t="str"/>
      <c r="F472" s="37" t="str"/>
      <c r="G472" s="37" t="str"/>
      <c r="H472" s="37" t="str"/>
      <c r="I472" s="37" t="str"/>
      <c r="J472" s="37" t="str"/>
      <c r="K472" s="37" t="str"/>
      <c r="L472" s="37" t="str"/>
      <c r="M472" s="37" t="str"/>
      <c r="N472" s="37" t="str"/>
      <c r="O472" s="37" t="str"/>
      <c r="P472" s="37" t="str"/>
      <c r="Q472" s="37" t="str"/>
      <c r="R472" s="37" t="str"/>
      <c r="S472" s="37" t="str"/>
      <c r="T472" s="37" t="str"/>
      <c r="U472" s="37" t="str"/>
      <c r="V472" s="37" t="str"/>
      <c r="W472" s="37" t="str"/>
      <c r="X472" s="37" t="str"/>
      <c r="Y472" s="37" t="str"/>
      <c r="Z472" s="37" t="str"/>
      <c r="AA472" s="37" t="str"/>
      <c r="AB472" s="37" t="str"/>
      <c r="AC472" s="37" t="str"/>
      <c r="AD472" s="37" t="str"/>
      <c r="AE472" s="37" t="str"/>
      <c r="AF472" s="37" t="str"/>
      <c r="AG472" s="37" t="str"/>
      <c r="AH472" s="37" t="str"/>
      <c r="AI472" s="37" t="str"/>
      <c r="AJ472" s="37" t="str"/>
      <c r="AK472" s="37" t="str"/>
      <c r="AL472" s="37" t="str"/>
      <c r="AM472" s="37" t="str"/>
      <c r="AN472" s="37" t="str"/>
      <c r="AO472" s="37" t="str"/>
      <c r="AP472" s="37" t="str"/>
      <c r="AQ472" s="37" t="str"/>
      <c r="AR472" s="37" t="str"/>
      <c r="AS472" s="37" t="str"/>
      <c r="AT472" s="37" t="str"/>
      <c r="AU472" s="37" t="str"/>
      <c r="AV472" s="37" t="str"/>
      <c r="AW472" s="37" t="str"/>
      <c r="AX472" s="37" t="str"/>
      <c r="AY472" s="37" t="str"/>
      <c r="AZ472" s="37" t="str"/>
      <c r="BA472" s="37" t="str"/>
      <c r="BB472" s="37" t="str"/>
      <c r="BC472" s="37" t="str"/>
      <c r="BD472" s="37" t="str"/>
      <c r="BE472" s="37" t="str"/>
      <c r="BF472" s="37" t="str"/>
      <c r="BG472" s="37" t="str"/>
      <c r="BH472" s="37" t="str"/>
      <c r="BI472" s="37" t="str"/>
      <c r="BJ472" s="37" t="str"/>
      <c r="BK472" s="37" t="str"/>
      <c r="BL472" s="37" t="str"/>
      <c r="BM472" s="37" t="str"/>
      <c r="BN472" s="37" t="str"/>
      <c r="BO472" s="37" t="str"/>
      <c r="BP472" s="37" t="str"/>
      <c r="BQ472" s="37" t="str"/>
      <c r="BR472" s="37" t="str"/>
      <c r="BS472" s="37" t="str"/>
      <c r="BT472" s="37" t="str"/>
      <c r="BU472" s="37" t="str"/>
      <c r="BV472" s="37" t="str"/>
      <c r="BW472" s="37" t="str"/>
      <c r="BX472" s="37" t="str"/>
      <c r="BY472" s="37" t="str"/>
      <c r="BZ472" s="37" t="str"/>
      <c r="CA472" s="37" t="str"/>
      <c r="CB472" s="37" t="str"/>
      <c r="CC472" s="37" t="str"/>
      <c r="CD472" s="37" t="str"/>
      <c r="CE472" s="37" t="str"/>
      <c r="CF472" s="37" t="str"/>
      <c r="CG472" s="37" t="str"/>
      <c r="CH472" s="37" t="str"/>
      <c r="CI472" s="37" t="str"/>
      <c r="CJ472" s="37" t="str"/>
      <c r="CK472" s="37" t="str"/>
      <c r="CL472" s="37" t="str"/>
      <c r="CM472" s="37" t="str"/>
      <c r="CN472" s="37" t="str"/>
      <c r="CO472" s="37" t="str"/>
      <c r="CP472" s="37" t="str"/>
      <c r="CQ472" s="37" t="str"/>
      <c r="CR472" s="37" t="str"/>
      <c r="CS472" s="37" t="str"/>
      <c r="CT472" s="37" t="str"/>
      <c r="CU472" s="37" t="str"/>
      <c r="CV472" s="37" t="str"/>
      <c r="CW472" s="37" t="str"/>
      <c r="CX472" s="37" t="str"/>
      <c r="CY472" s="37" t="str"/>
      <c r="CZ472" s="37" t="str"/>
      <c r="DA472" s="37" t="str"/>
      <c r="DB472" s="37" t="str"/>
      <c r="DC472" s="37" t="str"/>
      <c r="DD472" s="37" t="str"/>
      <c r="DE472" s="37" t="str"/>
      <c r="DF472" s="37" t="str"/>
      <c r="DG472" s="37" t="str"/>
      <c r="DH472" s="37" t="str"/>
      <c r="DI472" s="37" t="str"/>
      <c r="DJ472" s="37" t="str"/>
      <c r="DK472" s="37" t="str"/>
      <c r="DL472" s="37" t="str"/>
      <c r="DM472" s="37" t="str"/>
      <c r="DN472" s="37" t="str"/>
      <c r="DO472" s="37" t="str"/>
      <c r="DP472" s="37" t="str"/>
      <c r="DQ472" s="37" t="str"/>
      <c r="DR472" s="37" t="str"/>
      <c r="DS472" s="37" t="str"/>
      <c r="DT472" s="37" t="str"/>
      <c r="DU472" s="37" t="str"/>
      <c r="DV472" s="37" t="str"/>
      <c r="DW472" s="37" t="str"/>
      <c r="DX472" s="37" t="str"/>
      <c r="DY472" s="37" t="str"/>
      <c r="DZ472" s="37" t="str"/>
      <c r="EA472" s="37" t="str"/>
      <c r="EB472" s="37" t="str"/>
      <c r="EC472" s="37" t="str"/>
      <c r="ED472" s="37" t="str"/>
      <c r="EE472" s="37" t="str"/>
      <c r="EF472" s="37" t="str"/>
      <c r="EG472" s="37" t="str"/>
      <c r="EH472" s="37" t="str"/>
      <c r="EI472" s="37" t="str"/>
      <c r="EJ472" s="37" t="str"/>
      <c r="EK472" s="37" t="str"/>
      <c r="EL472" s="37" t="str"/>
      <c r="EM472" s="37" t="str"/>
    </row>
    <row r="473">
      <c r="B473" s="37" t="str"/>
      <c r="C473" s="37" t="str"/>
      <c r="D473" s="37" t="str"/>
      <c r="E473" s="37" t="str"/>
      <c r="F473" s="37" t="str"/>
      <c r="G473" s="37" t="str"/>
      <c r="H473" s="37" t="str"/>
      <c r="I473" s="37" t="str"/>
      <c r="J473" s="37" t="str"/>
      <c r="K473" s="37" t="str"/>
      <c r="L473" s="37" t="str"/>
      <c r="M473" s="37" t="str"/>
      <c r="N473" s="37" t="str"/>
      <c r="O473" s="37" t="str"/>
      <c r="P473" s="37" t="str"/>
      <c r="Q473" s="37" t="str"/>
      <c r="R473" s="37" t="str"/>
      <c r="S473" s="37" t="str"/>
      <c r="T473" s="37" t="str"/>
      <c r="U473" s="37" t="str"/>
      <c r="V473" s="37" t="str"/>
      <c r="W473" s="37" t="str"/>
      <c r="X473" s="37" t="str"/>
      <c r="Y473" s="37" t="str"/>
      <c r="Z473" s="37" t="str"/>
      <c r="AA473" s="37" t="str"/>
      <c r="AB473" s="37" t="str"/>
      <c r="AC473" s="37" t="str"/>
      <c r="AD473" s="37" t="str"/>
      <c r="AE473" s="37" t="str"/>
      <c r="AF473" s="37" t="str"/>
      <c r="AG473" s="37" t="str"/>
      <c r="AH473" s="37" t="str"/>
      <c r="AI473" s="37" t="str"/>
      <c r="AJ473" s="37" t="str"/>
      <c r="AK473" s="37" t="str"/>
      <c r="AL473" s="37" t="str"/>
      <c r="AM473" s="37" t="str"/>
      <c r="AN473" s="37" t="str"/>
      <c r="AO473" s="37" t="str"/>
      <c r="AP473" s="37" t="str"/>
      <c r="AQ473" s="37" t="str"/>
      <c r="AR473" s="37" t="str"/>
      <c r="AS473" s="37" t="str"/>
      <c r="AT473" s="37" t="str"/>
      <c r="AU473" s="37" t="str"/>
      <c r="AV473" s="37" t="str"/>
      <c r="AW473" s="37" t="str"/>
      <c r="AX473" s="37" t="str"/>
      <c r="AY473" s="37" t="str"/>
      <c r="AZ473" s="37" t="str"/>
      <c r="BA473" s="37" t="str"/>
      <c r="BB473" s="37" t="str"/>
      <c r="BC473" s="37" t="str"/>
      <c r="BD473" s="37" t="str"/>
      <c r="BE473" s="37" t="str"/>
      <c r="BF473" s="37" t="str"/>
      <c r="BG473" s="37" t="str"/>
      <c r="BH473" s="37" t="str"/>
      <c r="BI473" s="37" t="str"/>
      <c r="BJ473" s="37" t="str"/>
      <c r="BK473" s="37" t="str"/>
      <c r="BL473" s="37" t="str"/>
      <c r="BM473" s="37" t="str"/>
      <c r="BN473" s="37" t="str"/>
      <c r="BO473" s="37" t="str"/>
      <c r="BP473" s="37" t="str"/>
      <c r="BQ473" s="37" t="str"/>
      <c r="BR473" s="37" t="str"/>
      <c r="BS473" s="37" t="str"/>
      <c r="BT473" s="37" t="str"/>
      <c r="BU473" s="37" t="str"/>
      <c r="BV473" s="37" t="str"/>
      <c r="BW473" s="37" t="str"/>
      <c r="BX473" s="37" t="str"/>
      <c r="BY473" s="37" t="str"/>
      <c r="BZ473" s="37" t="str"/>
      <c r="CA473" s="37" t="str"/>
      <c r="CB473" s="37" t="str"/>
      <c r="CC473" s="37" t="str"/>
      <c r="CD473" s="37" t="str"/>
      <c r="CE473" s="37" t="str"/>
      <c r="CF473" s="37" t="str"/>
      <c r="CG473" s="37" t="str"/>
      <c r="CH473" s="37" t="str"/>
      <c r="CI473" s="37" t="str"/>
      <c r="CJ473" s="37" t="str"/>
      <c r="CK473" s="37" t="str"/>
      <c r="CL473" s="37" t="str"/>
      <c r="CM473" s="37" t="str"/>
      <c r="CN473" s="37" t="str"/>
      <c r="CO473" s="37" t="str"/>
      <c r="CP473" s="37" t="str"/>
      <c r="CQ473" s="37" t="str"/>
      <c r="CR473" s="37" t="str"/>
      <c r="CS473" s="37" t="str"/>
      <c r="CT473" s="37" t="str"/>
      <c r="CU473" s="37" t="str"/>
      <c r="CV473" s="37" t="str"/>
      <c r="CW473" s="37" t="str"/>
      <c r="CX473" s="37" t="str"/>
      <c r="CY473" s="37" t="str"/>
      <c r="CZ473" s="37" t="str"/>
      <c r="DA473" s="37" t="str"/>
      <c r="DB473" s="37" t="str"/>
      <c r="DC473" s="37" t="str"/>
      <c r="DD473" s="37" t="str"/>
      <c r="DE473" s="37" t="str"/>
      <c r="DF473" s="37" t="str"/>
      <c r="DG473" s="37" t="str"/>
      <c r="DH473" s="37" t="str"/>
      <c r="DI473" s="37" t="str"/>
      <c r="DJ473" s="37" t="str"/>
      <c r="DK473" s="37" t="str"/>
      <c r="DL473" s="37" t="str"/>
      <c r="DM473" s="37" t="str"/>
      <c r="DN473" s="37" t="str"/>
      <c r="DO473" s="37" t="str"/>
      <c r="DP473" s="37" t="str"/>
      <c r="DQ473" s="37" t="str"/>
      <c r="DR473" s="37" t="str"/>
      <c r="DS473" s="37" t="str"/>
      <c r="DT473" s="37" t="str"/>
      <c r="DU473" s="37" t="str"/>
      <c r="DV473" s="37" t="str"/>
      <c r="DW473" s="37" t="str"/>
      <c r="DX473" s="37" t="str"/>
      <c r="DY473" s="37" t="str"/>
      <c r="DZ473" s="37" t="str"/>
      <c r="EA473" s="37" t="str"/>
      <c r="EB473" s="37" t="str"/>
      <c r="EC473" s="37" t="str"/>
      <c r="ED473" s="37" t="str"/>
      <c r="EE473" s="37" t="str"/>
      <c r="EF473" s="37" t="str"/>
      <c r="EG473" s="37" t="str"/>
      <c r="EH473" s="37" t="str"/>
      <c r="EI473" s="37" t="str"/>
      <c r="EJ473" s="37" t="str"/>
      <c r="EK473" s="37" t="str"/>
      <c r="EL473" s="37" t="str"/>
      <c r="EM473" s="37" t="str"/>
    </row>
    <row r="474">
      <c r="B474" s="37" t="str"/>
      <c r="C474" s="37" t="str"/>
      <c r="D474" s="37" t="str"/>
      <c r="E474" s="37" t="str"/>
      <c r="F474" s="37" t="str"/>
      <c r="G474" s="37" t="str"/>
      <c r="H474" s="37" t="str"/>
      <c r="I474" s="37" t="str"/>
      <c r="J474" s="37" t="str"/>
      <c r="K474" s="37" t="str"/>
      <c r="L474" s="37" t="str"/>
      <c r="M474" s="37" t="str"/>
      <c r="N474" s="37" t="str"/>
      <c r="O474" s="37" t="str"/>
      <c r="P474" s="37" t="str"/>
      <c r="Q474" s="37" t="str"/>
      <c r="R474" s="37" t="str"/>
      <c r="S474" s="37" t="str"/>
      <c r="T474" s="37" t="str"/>
      <c r="U474" s="37" t="str"/>
      <c r="V474" s="37" t="str"/>
      <c r="W474" s="37" t="str"/>
      <c r="X474" s="37" t="str"/>
      <c r="Y474" s="37" t="str"/>
      <c r="Z474" s="37" t="str"/>
      <c r="AA474" s="37" t="str"/>
      <c r="AB474" s="37" t="str"/>
      <c r="AC474" s="37" t="str"/>
      <c r="AD474" s="37" t="str"/>
      <c r="AE474" s="37" t="str"/>
      <c r="AF474" s="37" t="str"/>
      <c r="AG474" s="37" t="str"/>
      <c r="AH474" s="37" t="str"/>
      <c r="AI474" s="37" t="str"/>
      <c r="AJ474" s="37" t="str"/>
      <c r="AK474" s="37" t="str"/>
      <c r="AL474" s="37" t="str"/>
      <c r="AM474" s="37" t="str"/>
      <c r="AN474" s="37" t="str"/>
      <c r="AO474" s="37" t="str"/>
      <c r="AP474" s="37" t="str"/>
      <c r="AQ474" s="37" t="str"/>
      <c r="AR474" s="37" t="str"/>
      <c r="AS474" s="37" t="str"/>
      <c r="AT474" s="37" t="str"/>
      <c r="AU474" s="37" t="str"/>
      <c r="AV474" s="37" t="str"/>
      <c r="AW474" s="37" t="str"/>
      <c r="AX474" s="37" t="str"/>
      <c r="AY474" s="37" t="str"/>
      <c r="AZ474" s="37" t="str"/>
      <c r="BA474" s="37" t="str"/>
      <c r="BB474" s="37" t="str"/>
      <c r="BC474" s="37" t="str"/>
      <c r="BD474" s="37" t="str"/>
      <c r="BE474" s="37" t="str"/>
      <c r="BF474" s="37" t="str"/>
      <c r="BG474" s="37" t="str"/>
      <c r="BH474" s="37" t="str"/>
      <c r="BI474" s="37" t="str"/>
      <c r="BJ474" s="37" t="str"/>
      <c r="BK474" s="37" t="str"/>
      <c r="BL474" s="37" t="str"/>
      <c r="BM474" s="37" t="str"/>
      <c r="BN474" s="37" t="str"/>
      <c r="BO474" s="37" t="str"/>
      <c r="BP474" s="37" t="str"/>
      <c r="BQ474" s="37" t="str"/>
      <c r="BR474" s="37" t="str"/>
      <c r="BS474" s="37" t="str"/>
      <c r="BT474" s="37" t="str"/>
      <c r="BU474" s="37" t="str"/>
      <c r="BV474" s="37" t="str"/>
      <c r="BW474" s="37" t="str"/>
      <c r="BX474" s="37" t="str"/>
      <c r="BY474" s="37" t="str"/>
      <c r="BZ474" s="37" t="str"/>
      <c r="CA474" s="37" t="str"/>
      <c r="CB474" s="37" t="str"/>
      <c r="CC474" s="37" t="str"/>
      <c r="CD474" s="37" t="str"/>
      <c r="CE474" s="37" t="str"/>
      <c r="CF474" s="37" t="str"/>
      <c r="CG474" s="37" t="str"/>
      <c r="CH474" s="37" t="str"/>
      <c r="CI474" s="37" t="str"/>
      <c r="CJ474" s="37" t="str"/>
      <c r="CK474" s="37" t="str"/>
      <c r="CL474" s="37" t="str"/>
      <c r="CM474" s="37" t="str"/>
      <c r="CN474" s="37" t="str"/>
      <c r="CO474" s="37" t="str"/>
      <c r="CP474" s="37" t="str"/>
      <c r="CQ474" s="37" t="str"/>
      <c r="CR474" s="37" t="str"/>
      <c r="CS474" s="37" t="str"/>
      <c r="CT474" s="37" t="str"/>
      <c r="CU474" s="37" t="str"/>
      <c r="CV474" s="37" t="str"/>
      <c r="CW474" s="37" t="str"/>
      <c r="CX474" s="37" t="str"/>
      <c r="CY474" s="37" t="str"/>
      <c r="CZ474" s="37" t="str"/>
      <c r="DA474" s="37" t="str"/>
      <c r="DB474" s="37" t="str"/>
      <c r="DC474" s="37" t="str"/>
      <c r="DD474" s="37" t="str"/>
      <c r="DE474" s="37" t="str"/>
      <c r="DF474" s="37" t="str"/>
      <c r="DG474" s="37" t="str"/>
      <c r="DH474" s="37" t="str"/>
      <c r="DI474" s="37" t="str"/>
      <c r="DJ474" s="37" t="str"/>
      <c r="DK474" s="37" t="str"/>
      <c r="DL474" s="37" t="str"/>
      <c r="DM474" s="37" t="str"/>
      <c r="DN474" s="37" t="str"/>
      <c r="DO474" s="37" t="str"/>
      <c r="DP474" s="37" t="str"/>
      <c r="DQ474" s="37" t="str"/>
      <c r="DR474" s="37" t="str"/>
      <c r="DS474" s="37" t="str"/>
      <c r="DT474" s="37" t="str"/>
      <c r="DU474" s="37" t="str"/>
      <c r="DV474" s="37" t="str"/>
      <c r="DW474" s="37" t="str"/>
      <c r="DX474" s="37" t="str"/>
      <c r="DY474" s="37" t="str"/>
      <c r="DZ474" s="37" t="str"/>
      <c r="EA474" s="37" t="str"/>
      <c r="EB474" s="37" t="str"/>
      <c r="EC474" s="37" t="str"/>
      <c r="ED474" s="37" t="str"/>
      <c r="EE474" s="37" t="str"/>
      <c r="EF474" s="37" t="str"/>
      <c r="EG474" s="37" t="str"/>
      <c r="EH474" s="37" t="str"/>
      <c r="EI474" s="37" t="str"/>
      <c r="EJ474" s="37" t="str"/>
      <c r="EK474" s="37" t="str"/>
      <c r="EL474" s="37" t="str"/>
      <c r="EM474" s="37" t="str"/>
    </row>
    <row r="475">
      <c r="B475" s="37" t="str"/>
      <c r="C475" s="37" t="str"/>
      <c r="D475" s="37" t="str"/>
      <c r="E475" s="37" t="str"/>
      <c r="F475" s="37" t="str"/>
      <c r="G475" s="37" t="str"/>
      <c r="H475" s="37" t="str"/>
      <c r="I475" s="37" t="str"/>
      <c r="J475" s="37" t="str"/>
      <c r="K475" s="37" t="str"/>
      <c r="L475" s="37" t="str"/>
      <c r="M475" s="37" t="str"/>
      <c r="N475" s="37" t="str"/>
      <c r="O475" s="37" t="str"/>
      <c r="P475" s="37" t="str"/>
      <c r="Q475" s="37" t="str"/>
      <c r="R475" s="37" t="str"/>
      <c r="S475" s="37" t="str"/>
      <c r="T475" s="37" t="str"/>
      <c r="U475" s="37" t="str"/>
      <c r="V475" s="37" t="str"/>
      <c r="W475" s="37" t="str"/>
      <c r="X475" s="37" t="str"/>
      <c r="Y475" s="37" t="str"/>
      <c r="Z475" s="37" t="str"/>
      <c r="AA475" s="37" t="str"/>
      <c r="AB475" s="37" t="str"/>
      <c r="AC475" s="37" t="str"/>
      <c r="AD475" s="37" t="str"/>
      <c r="AE475" s="37" t="str"/>
      <c r="AF475" s="37" t="str"/>
      <c r="AG475" s="37" t="str"/>
      <c r="AH475" s="37" t="str"/>
      <c r="AI475" s="37" t="str"/>
      <c r="AJ475" s="37" t="str"/>
      <c r="AK475" s="37" t="str"/>
      <c r="AL475" s="37" t="str"/>
      <c r="AM475" s="37" t="str"/>
      <c r="AN475" s="37" t="str"/>
      <c r="AO475" s="37" t="str"/>
      <c r="AP475" s="37" t="str"/>
      <c r="AQ475" s="37" t="str"/>
      <c r="AR475" s="37" t="str"/>
      <c r="AS475" s="37" t="str"/>
      <c r="AT475" s="37" t="str"/>
      <c r="AU475" s="37" t="str"/>
      <c r="AV475" s="37" t="str"/>
      <c r="AW475" s="37" t="str"/>
      <c r="AX475" s="37" t="str"/>
      <c r="AY475" s="37" t="str"/>
      <c r="AZ475" s="37" t="str"/>
      <c r="BA475" s="37" t="str"/>
      <c r="BB475" s="37" t="str"/>
      <c r="BC475" s="37" t="str"/>
      <c r="BD475" s="37" t="str"/>
      <c r="BE475" s="37" t="str"/>
      <c r="BF475" s="37" t="str"/>
      <c r="BG475" s="37" t="str"/>
      <c r="BH475" s="37" t="str"/>
      <c r="BI475" s="37" t="str"/>
      <c r="BJ475" s="37" t="str"/>
      <c r="BK475" s="37" t="str"/>
      <c r="BL475" s="37" t="str"/>
      <c r="BM475" s="37" t="str"/>
      <c r="BN475" s="37" t="str"/>
      <c r="BO475" s="37" t="str"/>
      <c r="BP475" s="37" t="str"/>
      <c r="BQ475" s="37" t="str"/>
      <c r="BR475" s="37" t="str"/>
      <c r="BS475" s="37" t="str"/>
      <c r="BT475" s="37" t="str"/>
      <c r="BU475" s="37" t="str"/>
      <c r="BV475" s="37" t="str"/>
      <c r="BW475" s="37" t="str"/>
      <c r="BX475" s="37" t="str"/>
      <c r="BY475" s="37" t="str"/>
      <c r="BZ475" s="37" t="str"/>
      <c r="CA475" s="37" t="str"/>
      <c r="CB475" s="37" t="str"/>
      <c r="CC475" s="37" t="str"/>
      <c r="CD475" s="37" t="str"/>
      <c r="CE475" s="37" t="str"/>
      <c r="CF475" s="37" t="str"/>
      <c r="CG475" s="37" t="str"/>
      <c r="CH475" s="37" t="str"/>
      <c r="CI475" s="37" t="str"/>
      <c r="CJ475" s="37" t="str"/>
      <c r="CK475" s="37" t="str"/>
      <c r="CL475" s="37" t="str"/>
      <c r="CM475" s="37" t="str"/>
      <c r="CN475" s="37" t="str"/>
      <c r="CO475" s="37" t="str"/>
      <c r="CP475" s="37" t="str"/>
      <c r="CQ475" s="37" t="str"/>
      <c r="CR475" s="37" t="str"/>
      <c r="CS475" s="37" t="str"/>
      <c r="CT475" s="37" t="str"/>
      <c r="CU475" s="37" t="str"/>
      <c r="CV475" s="37" t="str"/>
      <c r="CW475" s="37" t="str"/>
      <c r="CX475" s="37" t="str"/>
      <c r="CY475" s="37" t="str"/>
      <c r="CZ475" s="37" t="str"/>
      <c r="DA475" s="37" t="str"/>
      <c r="DB475" s="37" t="str"/>
      <c r="DC475" s="37" t="str"/>
      <c r="DD475" s="37" t="str"/>
      <c r="DE475" s="37" t="str"/>
      <c r="DF475" s="37" t="str"/>
      <c r="DG475" s="37" t="str"/>
      <c r="DH475" s="37" t="str"/>
      <c r="DI475" s="37" t="str"/>
      <c r="DJ475" s="37" t="str"/>
      <c r="DK475" s="37" t="str"/>
      <c r="DL475" s="37" t="str"/>
      <c r="DM475" s="37" t="str"/>
      <c r="DN475" s="37" t="str"/>
      <c r="DO475" s="37" t="str"/>
      <c r="DP475" s="37" t="str"/>
      <c r="DQ475" s="37" t="str"/>
      <c r="DR475" s="37" t="str"/>
      <c r="DS475" s="37" t="str"/>
      <c r="DT475" s="37" t="str"/>
      <c r="DU475" s="37" t="str"/>
      <c r="DV475" s="37" t="str"/>
      <c r="DW475" s="37" t="str"/>
      <c r="DX475" s="37" t="str"/>
      <c r="DY475" s="37" t="str"/>
      <c r="DZ475" s="37" t="str"/>
      <c r="EA475" s="37" t="str"/>
      <c r="EB475" s="37" t="str"/>
      <c r="EC475" s="37" t="str"/>
      <c r="ED475" s="37" t="str"/>
      <c r="EE475" s="37" t="str"/>
      <c r="EF475" s="37" t="str"/>
      <c r="EG475" s="37" t="str"/>
      <c r="EH475" s="37" t="str"/>
      <c r="EI475" s="37" t="str"/>
      <c r="EJ475" s="37" t="str"/>
      <c r="EK475" s="37" t="str"/>
      <c r="EL475" s="37" t="str"/>
      <c r="EM475" s="37" t="str"/>
    </row>
    <row r="476">
      <c r="B476" s="37" t="str"/>
      <c r="C476" s="37" t="str"/>
      <c r="D476" s="37" t="str"/>
      <c r="E476" s="37" t="str"/>
      <c r="F476" s="37" t="str"/>
      <c r="G476" s="37" t="str"/>
      <c r="H476" s="37" t="str"/>
      <c r="I476" s="37" t="str"/>
      <c r="J476" s="37" t="str"/>
      <c r="K476" s="37" t="str"/>
      <c r="L476" s="37" t="str"/>
      <c r="M476" s="37" t="str"/>
      <c r="N476" s="37" t="str"/>
      <c r="O476" s="37" t="str"/>
      <c r="P476" s="37" t="str"/>
      <c r="Q476" s="37" t="str"/>
      <c r="R476" s="37" t="str"/>
      <c r="S476" s="37" t="str"/>
      <c r="T476" s="37" t="str"/>
      <c r="U476" s="37" t="str"/>
      <c r="V476" s="37" t="str"/>
      <c r="W476" s="37" t="str"/>
      <c r="X476" s="37" t="str"/>
      <c r="Y476" s="37" t="str"/>
      <c r="Z476" s="37" t="str"/>
      <c r="AA476" s="37" t="str"/>
      <c r="AB476" s="37" t="str"/>
      <c r="AC476" s="37" t="str"/>
      <c r="AD476" s="37" t="str"/>
      <c r="AE476" s="37" t="str"/>
      <c r="AF476" s="37" t="str"/>
      <c r="AG476" s="37" t="str"/>
      <c r="AH476" s="37" t="str"/>
      <c r="AI476" s="37" t="str"/>
      <c r="AJ476" s="37" t="str"/>
      <c r="AK476" s="37" t="str"/>
      <c r="AL476" s="37" t="str"/>
      <c r="AM476" s="37" t="str"/>
      <c r="AN476" s="37" t="str"/>
      <c r="AO476" s="37" t="str"/>
      <c r="AP476" s="37" t="str"/>
      <c r="AQ476" s="37" t="str"/>
      <c r="AR476" s="37" t="str"/>
      <c r="AS476" s="37" t="str"/>
      <c r="AT476" s="37" t="str"/>
      <c r="AU476" s="37" t="str"/>
      <c r="AV476" s="37" t="str"/>
      <c r="AW476" s="37" t="str"/>
      <c r="AX476" s="37" t="str"/>
      <c r="AY476" s="37" t="str"/>
      <c r="AZ476" s="37" t="str"/>
      <c r="BA476" s="37" t="str"/>
      <c r="BB476" s="37" t="str"/>
      <c r="BC476" s="37" t="str"/>
      <c r="BD476" s="37" t="str"/>
      <c r="BE476" s="37" t="str"/>
      <c r="BF476" s="37" t="str"/>
      <c r="BG476" s="37" t="str"/>
      <c r="BH476" s="37" t="str"/>
      <c r="BI476" s="37" t="str"/>
      <c r="BJ476" s="37" t="str"/>
      <c r="BK476" s="37" t="str"/>
      <c r="BL476" s="37" t="str"/>
      <c r="BM476" s="37" t="str"/>
      <c r="BN476" s="37" t="str"/>
      <c r="BO476" s="37" t="str"/>
      <c r="BP476" s="37" t="str"/>
      <c r="BQ476" s="37" t="str"/>
      <c r="BR476" s="37" t="str"/>
      <c r="BS476" s="37" t="str"/>
      <c r="BT476" s="37" t="str"/>
      <c r="BU476" s="37" t="str"/>
      <c r="BV476" s="37" t="str"/>
      <c r="BW476" s="37" t="str"/>
      <c r="BX476" s="37" t="str"/>
      <c r="BY476" s="37" t="str"/>
      <c r="BZ476" s="37" t="str"/>
      <c r="CA476" s="37" t="str"/>
      <c r="CB476" s="37" t="str"/>
      <c r="CC476" s="37" t="str"/>
      <c r="CD476" s="37" t="str"/>
      <c r="CE476" s="37" t="str"/>
      <c r="CF476" s="37" t="str"/>
      <c r="CG476" s="37" t="str"/>
      <c r="CH476" s="37" t="str"/>
      <c r="CI476" s="37" t="str"/>
      <c r="CJ476" s="37" t="str"/>
      <c r="CK476" s="37" t="str"/>
      <c r="CL476" s="37" t="str"/>
      <c r="CM476" s="37" t="str"/>
      <c r="CN476" s="37" t="str"/>
      <c r="CO476" s="37" t="str"/>
      <c r="CP476" s="37" t="str"/>
      <c r="CQ476" s="37" t="str"/>
      <c r="CR476" s="37" t="str"/>
      <c r="CS476" s="37" t="str"/>
      <c r="CT476" s="37" t="str"/>
      <c r="CU476" s="37" t="str"/>
      <c r="CV476" s="37" t="str"/>
      <c r="CW476" s="37" t="str"/>
      <c r="CX476" s="37" t="str"/>
      <c r="CY476" s="37" t="str"/>
      <c r="CZ476" s="37" t="str"/>
      <c r="DA476" s="37" t="str"/>
      <c r="DB476" s="37" t="str"/>
      <c r="DC476" s="37" t="str"/>
      <c r="DD476" s="37" t="str"/>
      <c r="DE476" s="37" t="str"/>
      <c r="DF476" s="37" t="str"/>
      <c r="DG476" s="37" t="str"/>
      <c r="DH476" s="37" t="str"/>
      <c r="DI476" s="37" t="str"/>
      <c r="DJ476" s="37" t="str"/>
      <c r="DK476" s="37" t="str"/>
      <c r="DL476" s="37" t="str"/>
      <c r="DM476" s="37" t="str"/>
      <c r="DN476" s="37" t="str"/>
      <c r="DO476" s="37" t="str"/>
      <c r="DP476" s="37" t="str"/>
      <c r="DQ476" s="37" t="str"/>
      <c r="DR476" s="37" t="str"/>
      <c r="DS476" s="37" t="str"/>
      <c r="DT476" s="37" t="str"/>
      <c r="DU476" s="37" t="str"/>
      <c r="DV476" s="37" t="str"/>
      <c r="DW476" s="37" t="str"/>
      <c r="DX476" s="37" t="str"/>
      <c r="DY476" s="37" t="str"/>
      <c r="DZ476" s="37" t="str"/>
      <c r="EA476" s="37" t="str"/>
      <c r="EB476" s="37" t="str"/>
      <c r="EC476" s="37" t="str"/>
      <c r="ED476" s="37" t="str"/>
      <c r="EE476" s="37" t="str"/>
      <c r="EF476" s="37" t="str"/>
      <c r="EG476" s="37" t="str"/>
      <c r="EH476" s="37" t="str"/>
      <c r="EI476" s="37" t="str"/>
      <c r="EJ476" s="37" t="str"/>
      <c r="EK476" s="37" t="str"/>
      <c r="EL476" s="37" t="str"/>
      <c r="EM476" s="37" t="str"/>
    </row>
    <row r="477">
      <c r="B477" s="37" t="str"/>
      <c r="C477" s="37" t="str"/>
      <c r="D477" s="37" t="str"/>
      <c r="E477" s="37" t="str"/>
      <c r="F477" s="37" t="str"/>
      <c r="G477" s="37" t="str"/>
      <c r="H477" s="37" t="str"/>
      <c r="I477" s="37" t="str"/>
      <c r="J477" s="37" t="str"/>
      <c r="K477" s="37" t="str"/>
      <c r="L477" s="37" t="str"/>
      <c r="M477" s="37" t="str"/>
      <c r="N477" s="37" t="str"/>
      <c r="O477" s="37" t="str"/>
      <c r="P477" s="37" t="str"/>
      <c r="Q477" s="37" t="str"/>
      <c r="R477" s="37" t="str"/>
      <c r="S477" s="37" t="str"/>
      <c r="T477" s="37" t="str"/>
      <c r="U477" s="37" t="str"/>
      <c r="V477" s="37" t="str"/>
      <c r="W477" s="37" t="str"/>
      <c r="X477" s="37" t="str"/>
      <c r="Y477" s="37" t="str"/>
      <c r="Z477" s="37" t="str"/>
      <c r="AA477" s="37" t="str"/>
      <c r="AB477" s="37" t="str"/>
      <c r="AC477" s="37" t="str"/>
      <c r="AD477" s="37" t="str"/>
      <c r="AE477" s="37" t="str"/>
      <c r="AF477" s="37" t="str"/>
      <c r="AG477" s="37" t="str"/>
      <c r="AH477" s="37" t="str"/>
      <c r="AI477" s="37" t="str"/>
      <c r="AJ477" s="37" t="str"/>
      <c r="AK477" s="37" t="str"/>
      <c r="AL477" s="37" t="str"/>
      <c r="AM477" s="37" t="str"/>
      <c r="AN477" s="37" t="str"/>
      <c r="AO477" s="37" t="str"/>
      <c r="AP477" s="37" t="str"/>
      <c r="AQ477" s="37" t="str"/>
      <c r="AR477" s="37" t="str"/>
      <c r="AS477" s="37" t="str"/>
      <c r="AT477" s="37" t="str"/>
      <c r="AU477" s="37" t="str"/>
      <c r="AV477" s="37" t="str"/>
      <c r="AW477" s="37" t="str"/>
      <c r="AX477" s="37" t="str"/>
      <c r="AY477" s="37" t="str"/>
      <c r="AZ477" s="37" t="str"/>
      <c r="BA477" s="37" t="str"/>
      <c r="BB477" s="37" t="str"/>
      <c r="BC477" s="37" t="str"/>
      <c r="BD477" s="37" t="str"/>
      <c r="BE477" s="37" t="str"/>
      <c r="BF477" s="37" t="str"/>
      <c r="BG477" s="37" t="str"/>
      <c r="BH477" s="37" t="str"/>
      <c r="BI477" s="37" t="str"/>
      <c r="BJ477" s="37" t="str"/>
      <c r="BK477" s="37" t="str"/>
      <c r="BL477" s="37" t="str"/>
      <c r="BM477" s="37" t="str"/>
      <c r="BN477" s="37" t="str"/>
      <c r="BO477" s="37" t="str"/>
      <c r="BP477" s="37" t="str"/>
      <c r="BQ477" s="37" t="str"/>
      <c r="BR477" s="37" t="str"/>
      <c r="BS477" s="37" t="str"/>
      <c r="BT477" s="37" t="str"/>
      <c r="BU477" s="37" t="str"/>
      <c r="BV477" s="37" t="str"/>
      <c r="BW477" s="37" t="str"/>
      <c r="BX477" s="37" t="str"/>
      <c r="BY477" s="37" t="str"/>
      <c r="BZ477" s="37" t="str"/>
      <c r="CA477" s="37" t="str"/>
      <c r="CB477" s="37" t="str"/>
      <c r="CC477" s="37" t="str"/>
      <c r="CD477" s="37" t="str"/>
      <c r="CE477" s="37" t="str"/>
      <c r="CF477" s="37" t="str"/>
      <c r="CG477" s="37" t="str"/>
      <c r="CH477" s="37" t="str"/>
      <c r="CI477" s="37" t="str"/>
      <c r="CJ477" s="37" t="str"/>
      <c r="CK477" s="37" t="str"/>
      <c r="CL477" s="37" t="str"/>
      <c r="CM477" s="37" t="str"/>
      <c r="CN477" s="37" t="str"/>
      <c r="CO477" s="37" t="str"/>
      <c r="CP477" s="37" t="str"/>
      <c r="CQ477" s="37" t="str"/>
      <c r="CR477" s="37" t="str"/>
      <c r="CS477" s="37" t="str"/>
      <c r="CT477" s="37" t="str"/>
      <c r="CU477" s="37" t="str"/>
      <c r="CV477" s="37" t="str"/>
      <c r="CW477" s="37" t="str"/>
      <c r="CX477" s="37" t="str"/>
      <c r="CY477" s="37" t="str"/>
      <c r="CZ477" s="37" t="str"/>
      <c r="DA477" s="37" t="str"/>
      <c r="DB477" s="37" t="str"/>
      <c r="DC477" s="37" t="str"/>
      <c r="DD477" s="37" t="str"/>
      <c r="DE477" s="37" t="str"/>
      <c r="DF477" s="37" t="str"/>
      <c r="DG477" s="37" t="str"/>
      <c r="DH477" s="37" t="str"/>
      <c r="DI477" s="37" t="str"/>
      <c r="DJ477" s="37" t="str"/>
      <c r="DK477" s="37" t="str"/>
      <c r="DL477" s="37" t="str"/>
      <c r="DM477" s="37" t="str"/>
      <c r="DN477" s="37" t="str"/>
      <c r="DO477" s="37" t="str"/>
      <c r="DP477" s="37" t="str"/>
      <c r="DQ477" s="37" t="str"/>
      <c r="DR477" s="37" t="str"/>
      <c r="DS477" s="37" t="str"/>
      <c r="DT477" s="37" t="str"/>
      <c r="DU477" s="37" t="str"/>
      <c r="DV477" s="37" t="str"/>
      <c r="DW477" s="37" t="str"/>
      <c r="DX477" s="37" t="str"/>
      <c r="DY477" s="37" t="str"/>
      <c r="DZ477" s="37" t="str"/>
      <c r="EA477" s="37" t="str"/>
      <c r="EB477" s="37" t="str"/>
      <c r="EC477" s="37" t="str"/>
      <c r="ED477" s="37" t="str"/>
      <c r="EE477" s="37" t="str"/>
      <c r="EF477" s="37" t="str"/>
      <c r="EG477" s="37" t="str"/>
      <c r="EH477" s="37" t="str"/>
      <c r="EI477" s="37" t="str"/>
      <c r="EJ477" s="37" t="str"/>
      <c r="EK477" s="37" t="str"/>
      <c r="EL477" s="37" t="str"/>
      <c r="EM477" s="37" t="str"/>
    </row>
    <row r="478">
      <c r="B478" s="37" t="str"/>
      <c r="C478" s="37" t="str"/>
      <c r="D478" s="37" t="str"/>
      <c r="E478" s="37" t="str"/>
      <c r="F478" s="37" t="str"/>
      <c r="G478" s="37" t="str"/>
      <c r="H478" s="37" t="str"/>
      <c r="I478" s="37" t="str"/>
      <c r="J478" s="37" t="str"/>
      <c r="K478" s="37" t="str"/>
      <c r="L478" s="37" t="str"/>
      <c r="M478" s="37" t="str"/>
      <c r="N478" s="37" t="str"/>
      <c r="O478" s="37" t="str"/>
      <c r="P478" s="37" t="str"/>
      <c r="Q478" s="37" t="str"/>
      <c r="R478" s="37" t="str"/>
      <c r="S478" s="37" t="str"/>
      <c r="T478" s="37" t="str"/>
      <c r="U478" s="37" t="str"/>
      <c r="V478" s="37" t="str"/>
      <c r="W478" s="37" t="str"/>
      <c r="X478" s="37" t="str"/>
      <c r="Y478" s="37" t="str"/>
      <c r="Z478" s="37" t="str"/>
      <c r="AA478" s="37" t="str"/>
      <c r="AB478" s="37" t="str"/>
      <c r="AC478" s="37" t="str"/>
      <c r="AD478" s="37" t="str"/>
      <c r="AE478" s="37" t="str"/>
      <c r="AF478" s="37" t="str"/>
      <c r="AG478" s="37" t="str"/>
      <c r="AH478" s="37" t="str"/>
      <c r="AI478" s="37" t="str"/>
      <c r="AJ478" s="37" t="str"/>
      <c r="AK478" s="37" t="str"/>
      <c r="AL478" s="37" t="str"/>
      <c r="AM478" s="37" t="str"/>
      <c r="AN478" s="37" t="str"/>
      <c r="AO478" s="37" t="str"/>
      <c r="AP478" s="37" t="str"/>
      <c r="AQ478" s="37" t="str"/>
      <c r="AR478" s="37" t="str"/>
      <c r="AS478" s="37" t="str"/>
      <c r="AT478" s="37" t="str"/>
      <c r="AU478" s="37" t="str"/>
      <c r="AV478" s="37" t="str"/>
      <c r="AW478" s="37" t="str"/>
      <c r="AX478" s="37" t="str"/>
      <c r="AY478" s="37" t="str"/>
      <c r="AZ478" s="37" t="str"/>
      <c r="BA478" s="37" t="str"/>
      <c r="BB478" s="37" t="str"/>
      <c r="BC478" s="37" t="str"/>
      <c r="BD478" s="37" t="str"/>
      <c r="BE478" s="37" t="str"/>
      <c r="BF478" s="37" t="str"/>
      <c r="BG478" s="37" t="str"/>
      <c r="BH478" s="37" t="str"/>
      <c r="BI478" s="37" t="str"/>
      <c r="BJ478" s="37" t="str"/>
      <c r="BK478" s="37" t="str"/>
      <c r="BL478" s="37" t="str"/>
      <c r="BM478" s="37" t="str"/>
      <c r="BN478" s="37" t="str"/>
      <c r="BO478" s="37" t="str"/>
      <c r="BP478" s="37" t="str"/>
      <c r="BQ478" s="37" t="str"/>
      <c r="BR478" s="37" t="str"/>
      <c r="BS478" s="37" t="str"/>
      <c r="BT478" s="37" t="str"/>
      <c r="BU478" s="37" t="str"/>
      <c r="BV478" s="37" t="str"/>
      <c r="BW478" s="37" t="str"/>
      <c r="BX478" s="37" t="str"/>
      <c r="BY478" s="37" t="str"/>
      <c r="BZ478" s="37" t="str"/>
      <c r="CA478" s="37" t="str"/>
      <c r="CB478" s="37" t="str"/>
      <c r="CC478" s="37" t="str"/>
      <c r="CD478" s="37" t="str"/>
      <c r="CE478" s="37" t="str"/>
      <c r="CF478" s="37" t="str"/>
      <c r="CG478" s="37" t="str"/>
      <c r="CH478" s="37" t="str"/>
      <c r="CI478" s="37" t="str"/>
      <c r="CJ478" s="37" t="str"/>
      <c r="CK478" s="37" t="str"/>
      <c r="CL478" s="37" t="str"/>
      <c r="CM478" s="37" t="str"/>
      <c r="CN478" s="37" t="str"/>
      <c r="CO478" s="37" t="str"/>
      <c r="CP478" s="37" t="str"/>
      <c r="CQ478" s="37" t="str"/>
      <c r="CR478" s="37" t="str"/>
      <c r="CS478" s="37" t="str"/>
      <c r="CT478" s="37" t="str"/>
      <c r="CU478" s="37" t="str"/>
      <c r="CV478" s="37" t="str"/>
      <c r="CW478" s="37" t="str"/>
      <c r="CX478" s="37" t="str"/>
      <c r="CY478" s="37" t="str"/>
      <c r="CZ478" s="37" t="str"/>
      <c r="DA478" s="37" t="str"/>
      <c r="DB478" s="37" t="str"/>
      <c r="DC478" s="37" t="str"/>
      <c r="DD478" s="37" t="str"/>
      <c r="DE478" s="37" t="str"/>
      <c r="DF478" s="37" t="str"/>
      <c r="DG478" s="37" t="str"/>
      <c r="DH478" s="37" t="str"/>
      <c r="DI478" s="37" t="str"/>
      <c r="DJ478" s="37" t="str"/>
      <c r="DK478" s="37" t="str"/>
      <c r="DL478" s="37" t="str"/>
      <c r="DM478" s="37" t="str"/>
      <c r="DN478" s="37" t="str"/>
      <c r="DO478" s="37" t="str"/>
      <c r="DP478" s="37" t="str"/>
      <c r="DQ478" s="37" t="str"/>
      <c r="DR478" s="37" t="str"/>
      <c r="DS478" s="37" t="str"/>
      <c r="DT478" s="37" t="str"/>
      <c r="DU478" s="37" t="str"/>
      <c r="DV478" s="37" t="str"/>
      <c r="DW478" s="37" t="str"/>
      <c r="DX478" s="37" t="str"/>
      <c r="DY478" s="37" t="str"/>
      <c r="DZ478" s="37" t="str"/>
      <c r="EA478" s="37" t="str"/>
      <c r="EB478" s="37" t="str"/>
      <c r="EC478" s="37" t="str"/>
      <c r="ED478" s="37" t="str"/>
      <c r="EE478" s="37" t="str"/>
      <c r="EF478" s="37" t="str"/>
      <c r="EG478" s="37" t="str"/>
      <c r="EH478" s="37" t="str"/>
      <c r="EI478" s="37" t="str"/>
      <c r="EJ478" s="37" t="str"/>
      <c r="EK478" s="37" t="str"/>
      <c r="EL478" s="37" t="str"/>
      <c r="EM478" s="37" t="str"/>
    </row>
    <row r="479">
      <c r="B479" s="37" t="str"/>
      <c r="C479" s="37" t="str"/>
      <c r="D479" s="37" t="str"/>
      <c r="E479" s="37" t="str"/>
      <c r="F479" s="37" t="str"/>
      <c r="G479" s="37" t="str"/>
      <c r="H479" s="37" t="str"/>
      <c r="I479" s="37" t="str"/>
      <c r="J479" s="37" t="str"/>
      <c r="K479" s="37" t="str"/>
      <c r="L479" s="37" t="str"/>
      <c r="M479" s="37" t="str"/>
      <c r="N479" s="37" t="str"/>
      <c r="O479" s="37" t="str"/>
      <c r="P479" s="37" t="str"/>
      <c r="Q479" s="37" t="str"/>
      <c r="R479" s="37" t="str"/>
      <c r="S479" s="37" t="str"/>
      <c r="T479" s="37" t="str"/>
      <c r="U479" s="37" t="str"/>
      <c r="V479" s="37" t="str"/>
      <c r="W479" s="37" t="str"/>
      <c r="X479" s="37" t="str"/>
      <c r="Y479" s="37" t="str"/>
      <c r="Z479" s="37" t="str"/>
      <c r="AA479" s="37" t="str"/>
      <c r="AB479" s="37" t="str"/>
      <c r="AC479" s="37" t="str"/>
      <c r="AD479" s="37" t="str"/>
      <c r="AE479" s="37" t="str"/>
      <c r="AF479" s="37" t="str"/>
      <c r="AG479" s="37" t="str"/>
      <c r="AH479" s="37" t="str"/>
      <c r="AI479" s="37" t="str"/>
      <c r="AJ479" s="37" t="str"/>
      <c r="AK479" s="37" t="str"/>
      <c r="AL479" s="37" t="str"/>
      <c r="AM479" s="37" t="str"/>
      <c r="AN479" s="37" t="str"/>
      <c r="AO479" s="37" t="str"/>
      <c r="AP479" s="37" t="str"/>
      <c r="AQ479" s="37" t="str"/>
      <c r="AR479" s="37" t="str"/>
      <c r="AS479" s="37" t="str"/>
      <c r="AT479" s="37" t="str"/>
      <c r="AU479" s="37" t="str"/>
      <c r="AV479" s="37" t="str"/>
      <c r="AW479" s="37" t="str"/>
      <c r="AX479" s="37" t="str"/>
      <c r="AY479" s="37" t="str"/>
      <c r="AZ479" s="37" t="str"/>
      <c r="BA479" s="37" t="str"/>
      <c r="BB479" s="37" t="str"/>
      <c r="BC479" s="37" t="str"/>
      <c r="BD479" s="37" t="str"/>
      <c r="BE479" s="37" t="str"/>
      <c r="BF479" s="37" t="str"/>
      <c r="BG479" s="37" t="str"/>
      <c r="BH479" s="37" t="str"/>
      <c r="BI479" s="37" t="str"/>
      <c r="BJ479" s="37" t="str"/>
      <c r="BK479" s="37" t="str"/>
      <c r="BL479" s="37" t="str"/>
      <c r="BM479" s="37" t="str"/>
      <c r="BN479" s="37" t="str"/>
      <c r="BO479" s="37" t="str"/>
      <c r="BP479" s="37" t="str"/>
      <c r="BQ479" s="37" t="str"/>
      <c r="BR479" s="37" t="str"/>
      <c r="BS479" s="37" t="str"/>
      <c r="BT479" s="37" t="str"/>
      <c r="BU479" s="37" t="str"/>
      <c r="BV479" s="37" t="str"/>
      <c r="BW479" s="37" t="str"/>
      <c r="BX479" s="37" t="str"/>
      <c r="BY479" s="37" t="str"/>
      <c r="BZ479" s="37" t="str"/>
      <c r="CA479" s="37" t="str"/>
      <c r="CB479" s="37" t="str"/>
      <c r="CC479" s="37" t="str"/>
      <c r="CD479" s="37" t="str"/>
      <c r="CE479" s="37" t="str"/>
      <c r="CF479" s="37" t="str"/>
      <c r="CG479" s="37" t="str"/>
      <c r="CH479" s="37" t="str"/>
      <c r="CI479" s="37" t="str"/>
      <c r="CJ479" s="37" t="str"/>
      <c r="CK479" s="37" t="str"/>
      <c r="CL479" s="37" t="str"/>
      <c r="CM479" s="37" t="str"/>
      <c r="CN479" s="37" t="str"/>
      <c r="CO479" s="37" t="str"/>
      <c r="CP479" s="37" t="str"/>
      <c r="CQ479" s="37" t="str"/>
      <c r="CR479" s="37" t="str"/>
      <c r="CS479" s="37" t="str"/>
      <c r="CT479" s="37" t="str"/>
      <c r="CU479" s="37" t="str"/>
      <c r="CV479" s="37" t="str"/>
      <c r="CW479" s="37" t="str"/>
      <c r="CX479" s="37" t="str"/>
      <c r="CY479" s="37" t="str"/>
      <c r="CZ479" s="37" t="str"/>
      <c r="DA479" s="37" t="str"/>
      <c r="DB479" s="37" t="str"/>
      <c r="DC479" s="37" t="str"/>
      <c r="DD479" s="37" t="str"/>
      <c r="DE479" s="37" t="str"/>
      <c r="DF479" s="37" t="str"/>
      <c r="DG479" s="37" t="str"/>
      <c r="DH479" s="37" t="str"/>
      <c r="DI479" s="37" t="str"/>
      <c r="DJ479" s="37" t="str"/>
      <c r="DK479" s="37" t="str"/>
      <c r="DL479" s="37" t="str"/>
      <c r="DM479" s="37" t="str"/>
      <c r="DN479" s="37" t="str"/>
      <c r="DO479" s="37" t="str"/>
      <c r="DP479" s="37" t="str"/>
      <c r="DQ479" s="37" t="str"/>
      <c r="DR479" s="37" t="str"/>
      <c r="DS479" s="37" t="str"/>
      <c r="DT479" s="37" t="str"/>
      <c r="DU479" s="37" t="str"/>
      <c r="DV479" s="37" t="str"/>
      <c r="DW479" s="37" t="str"/>
      <c r="DX479" s="37" t="str"/>
      <c r="DY479" s="37" t="str"/>
      <c r="DZ479" s="37" t="str"/>
      <c r="EA479" s="37" t="str"/>
      <c r="EB479" s="37" t="str"/>
      <c r="EC479" s="37" t="str"/>
      <c r="ED479" s="37" t="str"/>
      <c r="EE479" s="37" t="str"/>
      <c r="EF479" s="37" t="str"/>
      <c r="EG479" s="37" t="str"/>
      <c r="EH479" s="37" t="str"/>
      <c r="EI479" s="37" t="str"/>
      <c r="EJ479" s="37" t="str"/>
      <c r="EK479" s="37" t="str"/>
      <c r="EL479" s="37" t="str"/>
      <c r="EM479" s="37" t="str"/>
    </row>
    <row r="480">
      <c r="B480" s="37" t="str"/>
      <c r="C480" s="37" t="str"/>
      <c r="D480" s="37" t="str"/>
      <c r="E480" s="37" t="str"/>
      <c r="F480" s="37" t="str"/>
      <c r="G480" s="37" t="str"/>
      <c r="H480" s="37" t="str"/>
      <c r="I480" s="37" t="str"/>
      <c r="J480" s="37" t="str"/>
      <c r="K480" s="37" t="str"/>
      <c r="L480" s="37" t="str"/>
      <c r="M480" s="37" t="str"/>
      <c r="N480" s="37" t="str"/>
      <c r="O480" s="37" t="str"/>
      <c r="P480" s="37" t="str"/>
      <c r="Q480" s="37" t="str"/>
      <c r="R480" s="37" t="str"/>
      <c r="S480" s="37" t="str"/>
      <c r="T480" s="37" t="str"/>
      <c r="U480" s="37" t="str"/>
      <c r="V480" s="37" t="str"/>
      <c r="W480" s="37" t="str"/>
      <c r="X480" s="37" t="str"/>
      <c r="Y480" s="37" t="str"/>
      <c r="Z480" s="37" t="str"/>
      <c r="AA480" s="37" t="str"/>
      <c r="AB480" s="37" t="str"/>
      <c r="AC480" s="37" t="str"/>
      <c r="AD480" s="37" t="str"/>
      <c r="AE480" s="37" t="str"/>
      <c r="AF480" s="37" t="str"/>
      <c r="AG480" s="37" t="str"/>
      <c r="AH480" s="37" t="str"/>
      <c r="AI480" s="37" t="str"/>
      <c r="AJ480" s="37" t="str"/>
      <c r="AK480" s="37" t="str"/>
      <c r="AL480" s="37" t="str"/>
      <c r="AM480" s="37" t="str"/>
      <c r="AN480" s="37" t="str"/>
      <c r="AO480" s="37" t="str"/>
      <c r="AP480" s="37" t="str"/>
      <c r="AQ480" s="37" t="str"/>
      <c r="AR480" s="37" t="str"/>
      <c r="AS480" s="37" t="str"/>
      <c r="AT480" s="37" t="str"/>
      <c r="AU480" s="37" t="str"/>
      <c r="AV480" s="37" t="str"/>
      <c r="AW480" s="37" t="str"/>
      <c r="AX480" s="37" t="str"/>
      <c r="AY480" s="37" t="str"/>
      <c r="AZ480" s="37" t="str"/>
      <c r="BA480" s="37" t="str"/>
      <c r="BB480" s="37" t="str"/>
      <c r="BC480" s="37" t="str"/>
      <c r="BD480" s="37" t="str"/>
      <c r="BE480" s="37" t="str"/>
      <c r="BF480" s="37" t="str"/>
      <c r="BG480" s="37" t="str"/>
      <c r="BH480" s="37" t="str"/>
      <c r="BI480" s="37" t="str"/>
      <c r="BJ480" s="37" t="str"/>
      <c r="BK480" s="37" t="str"/>
      <c r="BL480" s="37" t="str"/>
      <c r="BM480" s="37" t="str"/>
      <c r="BN480" s="37" t="str"/>
      <c r="BO480" s="37" t="str"/>
      <c r="BP480" s="37" t="str"/>
      <c r="BQ480" s="37" t="str"/>
      <c r="BR480" s="37" t="str"/>
      <c r="BS480" s="37" t="str"/>
      <c r="BT480" s="37" t="str"/>
      <c r="BU480" s="37" t="str"/>
      <c r="BV480" s="37" t="str"/>
      <c r="BW480" s="37" t="str"/>
      <c r="BX480" s="37" t="str"/>
      <c r="BY480" s="37" t="str"/>
      <c r="BZ480" s="37" t="str"/>
      <c r="CA480" s="37" t="str"/>
      <c r="CB480" s="37" t="str"/>
      <c r="CC480" s="37" t="str"/>
      <c r="CD480" s="37" t="str"/>
      <c r="CE480" s="37" t="str"/>
      <c r="CF480" s="37" t="str"/>
      <c r="CG480" s="37" t="str"/>
      <c r="CH480" s="37" t="str"/>
      <c r="CI480" s="37" t="str"/>
      <c r="CJ480" s="37" t="str"/>
      <c r="CK480" s="37" t="str"/>
      <c r="CL480" s="37" t="str"/>
      <c r="CM480" s="37" t="str"/>
      <c r="CN480" s="37" t="str"/>
      <c r="CO480" s="37" t="str"/>
      <c r="CP480" s="37" t="str"/>
      <c r="CQ480" s="37" t="str"/>
      <c r="CR480" s="37" t="str"/>
      <c r="CS480" s="37" t="str"/>
      <c r="CT480" s="37" t="str"/>
      <c r="CU480" s="37" t="str"/>
      <c r="CV480" s="37" t="str"/>
      <c r="CW480" s="37" t="str"/>
      <c r="CX480" s="37" t="str"/>
      <c r="CY480" s="37" t="str"/>
      <c r="CZ480" s="37" t="str"/>
      <c r="DA480" s="37" t="str"/>
      <c r="DB480" s="37" t="str"/>
      <c r="DC480" s="37" t="str"/>
      <c r="DD480" s="37" t="str"/>
      <c r="DE480" s="37" t="str"/>
      <c r="DF480" s="37" t="str"/>
      <c r="DG480" s="37" t="str"/>
      <c r="DH480" s="37" t="str"/>
      <c r="DI480" s="37" t="str"/>
      <c r="DJ480" s="37" t="str"/>
      <c r="DK480" s="37" t="str"/>
      <c r="DL480" s="37" t="str"/>
      <c r="DM480" s="37" t="str"/>
      <c r="DN480" s="37" t="str"/>
      <c r="DO480" s="37" t="str"/>
      <c r="DP480" s="37" t="str"/>
      <c r="DQ480" s="37" t="str"/>
      <c r="DR480" s="37" t="str"/>
      <c r="DS480" s="37" t="str"/>
      <c r="DT480" s="37" t="str"/>
      <c r="DU480" s="37" t="str"/>
      <c r="DV480" s="37" t="str"/>
      <c r="DW480" s="37" t="str"/>
      <c r="DX480" s="37" t="str"/>
      <c r="DY480" s="37" t="str"/>
      <c r="DZ480" s="37" t="str"/>
      <c r="EA480" s="37" t="str"/>
      <c r="EB480" s="37" t="str"/>
      <c r="EC480" s="37" t="str"/>
      <c r="ED480" s="37" t="str"/>
      <c r="EE480" s="37" t="str"/>
      <c r="EF480" s="37" t="str"/>
      <c r="EG480" s="37" t="str"/>
      <c r="EH480" s="37" t="str"/>
      <c r="EI480" s="37" t="str"/>
      <c r="EJ480" s="37" t="str"/>
      <c r="EK480" s="37" t="str"/>
      <c r="EL480" s="37" t="str"/>
      <c r="EM480" s="37" t="str"/>
    </row>
    <row r="481">
      <c r="B481" s="37" t="str"/>
      <c r="C481" s="37" t="str"/>
      <c r="D481" s="37" t="str"/>
      <c r="E481" s="37" t="str"/>
      <c r="F481" s="37" t="str"/>
      <c r="G481" s="37" t="str"/>
      <c r="H481" s="37" t="str"/>
      <c r="I481" s="37" t="str"/>
      <c r="J481" s="37" t="str"/>
      <c r="K481" s="37" t="str"/>
      <c r="L481" s="37" t="str"/>
      <c r="M481" s="37" t="str"/>
      <c r="N481" s="37" t="str"/>
      <c r="O481" s="37" t="str"/>
      <c r="P481" s="37" t="str"/>
      <c r="Q481" s="37" t="str"/>
      <c r="R481" s="37" t="str"/>
      <c r="S481" s="37" t="str"/>
      <c r="T481" s="37" t="str"/>
      <c r="U481" s="37" t="str"/>
      <c r="V481" s="37" t="str"/>
      <c r="W481" s="37" t="str"/>
      <c r="X481" s="37" t="str"/>
      <c r="Y481" s="37" t="str"/>
      <c r="Z481" s="37" t="str"/>
      <c r="AA481" s="37" t="str"/>
      <c r="AB481" s="37" t="str"/>
      <c r="AC481" s="37" t="str"/>
      <c r="AD481" s="37" t="str"/>
      <c r="AE481" s="37" t="str"/>
      <c r="AF481" s="37" t="str"/>
      <c r="AG481" s="37" t="str"/>
      <c r="AH481" s="37" t="str"/>
      <c r="AI481" s="37" t="str"/>
      <c r="AJ481" s="37" t="str"/>
      <c r="AK481" s="37" t="str"/>
      <c r="AL481" s="37" t="str"/>
      <c r="AM481" s="37" t="str"/>
      <c r="AN481" s="37" t="str"/>
      <c r="AO481" s="37" t="str"/>
      <c r="AP481" s="37" t="str"/>
      <c r="AQ481" s="37" t="str"/>
      <c r="AR481" s="37" t="str"/>
      <c r="AS481" s="37" t="str"/>
      <c r="AT481" s="37" t="str"/>
      <c r="AU481" s="37" t="str"/>
      <c r="AV481" s="37" t="str"/>
      <c r="AW481" s="37" t="str"/>
      <c r="AX481" s="37" t="str"/>
      <c r="AY481" s="37" t="str"/>
      <c r="AZ481" s="37" t="str"/>
      <c r="BA481" s="37" t="str"/>
      <c r="BB481" s="37" t="str"/>
      <c r="BC481" s="37" t="str"/>
      <c r="BD481" s="37" t="str"/>
      <c r="BE481" s="37" t="str"/>
      <c r="BF481" s="37" t="str"/>
      <c r="BG481" s="37" t="str"/>
      <c r="BH481" s="37" t="str"/>
      <c r="BI481" s="37" t="str"/>
      <c r="BJ481" s="37" t="str"/>
      <c r="BK481" s="37" t="str"/>
      <c r="BL481" s="37" t="str"/>
      <c r="BM481" s="37" t="str"/>
      <c r="BN481" s="37" t="str"/>
      <c r="BO481" s="37" t="str"/>
      <c r="BP481" s="37" t="str"/>
      <c r="BQ481" s="37" t="str"/>
      <c r="BR481" s="37" t="str"/>
      <c r="BS481" s="37" t="str"/>
      <c r="BT481" s="37" t="str"/>
      <c r="BU481" s="37" t="str"/>
      <c r="BV481" s="37" t="str"/>
      <c r="BW481" s="37" t="str"/>
      <c r="BX481" s="37" t="str"/>
      <c r="BY481" s="37" t="str"/>
      <c r="BZ481" s="37" t="str"/>
      <c r="CA481" s="37" t="str"/>
      <c r="CB481" s="37" t="str"/>
      <c r="CC481" s="37" t="str"/>
      <c r="CD481" s="37" t="str"/>
      <c r="CE481" s="37" t="str"/>
      <c r="CF481" s="37" t="str"/>
      <c r="CG481" s="37" t="str"/>
      <c r="CH481" s="37" t="str"/>
      <c r="CI481" s="37" t="str"/>
      <c r="CJ481" s="37" t="str"/>
      <c r="CK481" s="37" t="str"/>
      <c r="CL481" s="37" t="str"/>
      <c r="CM481" s="37" t="str"/>
      <c r="CN481" s="37" t="str"/>
      <c r="CO481" s="37" t="str"/>
      <c r="CP481" s="37" t="str"/>
      <c r="CQ481" s="37" t="str"/>
      <c r="CR481" s="37" t="str"/>
      <c r="CS481" s="37" t="str"/>
      <c r="CT481" s="37" t="str"/>
      <c r="CU481" s="37" t="str"/>
      <c r="CV481" s="37" t="str"/>
      <c r="CW481" s="37" t="str"/>
      <c r="CX481" s="37" t="str"/>
      <c r="CY481" s="37" t="str"/>
      <c r="CZ481" s="37" t="str"/>
      <c r="DA481" s="37" t="str"/>
      <c r="DB481" s="37" t="str"/>
      <c r="DC481" s="37" t="str"/>
      <c r="DD481" s="37" t="str"/>
      <c r="DE481" s="37" t="str"/>
      <c r="DF481" s="37" t="str"/>
      <c r="DG481" s="37" t="str"/>
      <c r="DH481" s="37" t="str"/>
      <c r="DI481" s="37" t="str"/>
      <c r="DJ481" s="37" t="str"/>
      <c r="DK481" s="37" t="str"/>
      <c r="DL481" s="37" t="str"/>
      <c r="DM481" s="37" t="str"/>
      <c r="DN481" s="37" t="str"/>
      <c r="DO481" s="37" t="str"/>
      <c r="DP481" s="37" t="str"/>
      <c r="DQ481" s="37" t="str"/>
      <c r="DR481" s="37" t="str"/>
      <c r="DS481" s="37" t="str"/>
      <c r="DT481" s="37" t="str"/>
      <c r="DU481" s="37" t="str"/>
      <c r="DV481" s="37" t="str"/>
      <c r="DW481" s="37" t="str"/>
      <c r="DX481" s="37" t="str"/>
      <c r="DY481" s="37" t="str"/>
      <c r="DZ481" s="37" t="str"/>
      <c r="EA481" s="37" t="str"/>
      <c r="EB481" s="37" t="str"/>
      <c r="EC481" s="37" t="str"/>
      <c r="ED481" s="37" t="str"/>
      <c r="EE481" s="37" t="str"/>
      <c r="EF481" s="37" t="str"/>
      <c r="EG481" s="37" t="str"/>
      <c r="EH481" s="37" t="str"/>
      <c r="EI481" s="37" t="str"/>
      <c r="EJ481" s="37" t="str"/>
      <c r="EK481" s="37" t="str"/>
      <c r="EL481" s="37" t="str"/>
      <c r="EM481" s="37" t="str"/>
    </row>
    <row r="482">
      <c r="B482" s="37" t="str"/>
      <c r="C482" s="37" t="str"/>
      <c r="D482" s="37" t="str"/>
      <c r="E482" s="37" t="str"/>
      <c r="F482" s="37" t="str"/>
      <c r="G482" s="37" t="str"/>
      <c r="H482" s="37" t="str"/>
      <c r="I482" s="37" t="str"/>
      <c r="J482" s="37" t="str"/>
      <c r="K482" s="37" t="str"/>
      <c r="L482" s="37" t="str"/>
      <c r="M482" s="37" t="str"/>
      <c r="N482" s="37" t="str"/>
      <c r="O482" s="37" t="str"/>
      <c r="P482" s="37" t="str"/>
      <c r="Q482" s="37" t="str"/>
      <c r="R482" s="37" t="str"/>
      <c r="S482" s="37" t="str"/>
      <c r="T482" s="37" t="str"/>
      <c r="U482" s="37" t="str"/>
      <c r="V482" s="37" t="str"/>
      <c r="W482" s="37" t="str"/>
      <c r="X482" s="37" t="str"/>
      <c r="Y482" s="37" t="str"/>
      <c r="Z482" s="37" t="str"/>
      <c r="AA482" s="37" t="str"/>
      <c r="AB482" s="37" t="str"/>
      <c r="AC482" s="37" t="str"/>
      <c r="AD482" s="37" t="str"/>
      <c r="AE482" s="37" t="str"/>
      <c r="AF482" s="37" t="str"/>
      <c r="AG482" s="37" t="str"/>
      <c r="AH482" s="37" t="str"/>
      <c r="AI482" s="37" t="str"/>
      <c r="AJ482" s="37" t="str"/>
      <c r="AK482" s="37" t="str"/>
      <c r="AL482" s="37" t="str"/>
      <c r="AM482" s="37" t="str"/>
      <c r="AN482" s="37" t="str"/>
      <c r="AO482" s="37" t="str"/>
      <c r="AP482" s="37" t="str"/>
      <c r="AQ482" s="37" t="str"/>
      <c r="AR482" s="37" t="str"/>
      <c r="AS482" s="37" t="str"/>
      <c r="AT482" s="37" t="str"/>
      <c r="AU482" s="37" t="str"/>
      <c r="AV482" s="37" t="str"/>
      <c r="AW482" s="37" t="str"/>
      <c r="AX482" s="37" t="str"/>
      <c r="AY482" s="37" t="str"/>
      <c r="AZ482" s="37" t="str"/>
      <c r="BA482" s="37" t="str"/>
      <c r="BB482" s="37" t="str"/>
      <c r="BC482" s="37" t="str"/>
      <c r="BD482" s="37" t="str"/>
      <c r="BE482" s="37" t="str"/>
      <c r="BF482" s="37" t="str"/>
      <c r="BG482" s="37" t="str"/>
      <c r="BH482" s="37" t="str"/>
      <c r="BI482" s="37" t="str"/>
      <c r="BJ482" s="37" t="str"/>
      <c r="BK482" s="37" t="str"/>
      <c r="BL482" s="37" t="str"/>
      <c r="BM482" s="37" t="str"/>
      <c r="BN482" s="37" t="str"/>
      <c r="BO482" s="37" t="str"/>
      <c r="BP482" s="37" t="str"/>
      <c r="BQ482" s="37" t="str"/>
      <c r="BR482" s="37" t="str"/>
      <c r="BS482" s="37" t="str"/>
      <c r="BT482" s="37" t="str"/>
      <c r="BU482" s="37" t="str"/>
      <c r="BV482" s="37" t="str"/>
      <c r="BW482" s="37" t="str"/>
      <c r="BX482" s="37" t="str"/>
      <c r="BY482" s="37" t="str"/>
      <c r="BZ482" s="37" t="str"/>
      <c r="CA482" s="37" t="str"/>
      <c r="CB482" s="37" t="str"/>
      <c r="CC482" s="37" t="str"/>
      <c r="CD482" s="37" t="str"/>
      <c r="CE482" s="37" t="str"/>
      <c r="CF482" s="37" t="str"/>
      <c r="CG482" s="37" t="str"/>
      <c r="CH482" s="37" t="str"/>
      <c r="CI482" s="37" t="str"/>
      <c r="CJ482" s="37" t="str"/>
      <c r="CK482" s="37" t="str"/>
      <c r="CL482" s="37" t="str"/>
      <c r="CM482" s="37" t="str"/>
      <c r="CN482" s="37" t="str"/>
      <c r="CO482" s="37" t="str"/>
      <c r="CP482" s="37" t="str"/>
      <c r="CQ482" s="37" t="str"/>
      <c r="CR482" s="37" t="str"/>
      <c r="CS482" s="37" t="str"/>
      <c r="CT482" s="37" t="str"/>
      <c r="CU482" s="37" t="str"/>
      <c r="CV482" s="37" t="str"/>
      <c r="CW482" s="37" t="str"/>
      <c r="CX482" s="37" t="str"/>
      <c r="CY482" s="37" t="str"/>
      <c r="CZ482" s="37" t="str"/>
      <c r="DA482" s="37" t="str"/>
      <c r="DB482" s="37" t="str"/>
      <c r="DC482" s="37" t="str"/>
      <c r="DD482" s="37" t="str"/>
      <c r="DE482" s="37" t="str"/>
      <c r="DF482" s="37" t="str"/>
      <c r="DG482" s="37" t="str"/>
      <c r="DH482" s="37" t="str"/>
      <c r="DI482" s="37" t="str"/>
      <c r="DJ482" s="37" t="str"/>
      <c r="DK482" s="37" t="str"/>
      <c r="DL482" s="37" t="str"/>
      <c r="DM482" s="37" t="str"/>
      <c r="DN482" s="37" t="str"/>
      <c r="DO482" s="37" t="str"/>
      <c r="DP482" s="37" t="str"/>
      <c r="DQ482" s="37" t="str"/>
      <c r="DR482" s="37" t="str"/>
      <c r="DS482" s="37" t="str"/>
      <c r="DT482" s="37" t="str"/>
      <c r="DU482" s="37" t="str"/>
      <c r="DV482" s="37" t="str"/>
      <c r="DW482" s="37" t="str"/>
      <c r="DX482" s="37" t="str"/>
      <c r="DY482" s="37" t="str"/>
      <c r="DZ482" s="37" t="str"/>
      <c r="EA482" s="37" t="str"/>
      <c r="EB482" s="37" t="str"/>
      <c r="EC482" s="37" t="str"/>
      <c r="ED482" s="37" t="str"/>
      <c r="EE482" s="37" t="str"/>
      <c r="EF482" s="37" t="str"/>
      <c r="EG482" s="37" t="str"/>
      <c r="EH482" s="37" t="str"/>
      <c r="EI482" s="37" t="str"/>
      <c r="EJ482" s="37" t="str"/>
      <c r="EK482" s="37" t="str"/>
      <c r="EL482" s="37" t="str"/>
      <c r="EM482" s="37" t="str"/>
    </row>
    <row r="483">
      <c r="B483" s="37" t="str"/>
      <c r="C483" s="37" t="str"/>
      <c r="D483" s="37" t="str"/>
      <c r="E483" s="37" t="str"/>
      <c r="F483" s="37" t="str"/>
      <c r="G483" s="37" t="str"/>
      <c r="H483" s="37" t="str"/>
      <c r="I483" s="37" t="str"/>
      <c r="J483" s="37" t="str"/>
      <c r="K483" s="37" t="str"/>
      <c r="L483" s="37" t="str"/>
      <c r="M483" s="37" t="str"/>
      <c r="N483" s="37" t="str"/>
      <c r="O483" s="37" t="str"/>
      <c r="P483" s="37" t="str"/>
      <c r="Q483" s="37" t="str"/>
      <c r="R483" s="37" t="str"/>
      <c r="S483" s="37" t="str"/>
      <c r="T483" s="37" t="str"/>
      <c r="U483" s="37" t="str"/>
      <c r="V483" s="37" t="str"/>
      <c r="W483" s="37" t="str"/>
      <c r="X483" s="37" t="str"/>
      <c r="Y483" s="37" t="str"/>
      <c r="Z483" s="37" t="str"/>
      <c r="AA483" s="37" t="str"/>
      <c r="AB483" s="37" t="str"/>
      <c r="AC483" s="37" t="str"/>
      <c r="AD483" s="37" t="str"/>
      <c r="AE483" s="37" t="str"/>
      <c r="AF483" s="37" t="str"/>
      <c r="AG483" s="37" t="str"/>
      <c r="AH483" s="37" t="str"/>
      <c r="AI483" s="37" t="str"/>
      <c r="AJ483" s="37" t="str"/>
      <c r="AK483" s="37" t="str"/>
      <c r="AL483" s="37" t="str"/>
      <c r="AM483" s="37" t="str"/>
      <c r="AN483" s="37" t="str"/>
      <c r="AO483" s="37" t="str"/>
      <c r="AP483" s="37" t="str"/>
      <c r="AQ483" s="37" t="str"/>
      <c r="AR483" s="37" t="str"/>
      <c r="AS483" s="37" t="str"/>
      <c r="AT483" s="37" t="str"/>
      <c r="AU483" s="37" t="str"/>
      <c r="AV483" s="37" t="str"/>
      <c r="AW483" s="37" t="str"/>
      <c r="AX483" s="37" t="str"/>
      <c r="AY483" s="37" t="str"/>
      <c r="AZ483" s="37" t="str"/>
      <c r="BA483" s="37" t="str"/>
      <c r="BB483" s="37" t="str"/>
      <c r="BC483" s="37" t="str"/>
      <c r="BD483" s="37" t="str"/>
      <c r="BE483" s="37" t="str"/>
      <c r="BF483" s="37" t="str"/>
      <c r="BG483" s="37" t="str"/>
      <c r="BH483" s="37" t="str"/>
      <c r="BI483" s="37" t="str"/>
      <c r="BJ483" s="37" t="str"/>
      <c r="BK483" s="37" t="str"/>
      <c r="BL483" s="37" t="str"/>
      <c r="BM483" s="37" t="str"/>
      <c r="BN483" s="37" t="str"/>
      <c r="BO483" s="37" t="str"/>
      <c r="BP483" s="37" t="str"/>
      <c r="BQ483" s="37" t="str"/>
      <c r="BR483" s="37" t="str"/>
      <c r="BS483" s="37" t="str"/>
      <c r="BT483" s="37" t="str"/>
      <c r="BU483" s="37" t="str"/>
      <c r="BV483" s="37" t="str"/>
      <c r="BW483" s="37" t="str"/>
      <c r="BX483" s="37" t="str"/>
      <c r="BY483" s="37" t="str"/>
      <c r="BZ483" s="37" t="str"/>
      <c r="CA483" s="37" t="str"/>
      <c r="CB483" s="37" t="str"/>
      <c r="CC483" s="37" t="str"/>
      <c r="CD483" s="37" t="str"/>
      <c r="CE483" s="37" t="str"/>
      <c r="CF483" s="37" t="str"/>
      <c r="CG483" s="37" t="str"/>
      <c r="CH483" s="37" t="str"/>
      <c r="CI483" s="37" t="str"/>
      <c r="CJ483" s="37" t="str"/>
      <c r="CK483" s="37" t="str"/>
      <c r="CL483" s="37" t="str"/>
      <c r="CM483" s="37" t="str"/>
      <c r="CN483" s="37" t="str"/>
      <c r="CO483" s="37" t="str"/>
      <c r="CP483" s="37" t="str"/>
      <c r="CQ483" s="37" t="str"/>
      <c r="CR483" s="37" t="str"/>
      <c r="CS483" s="37" t="str"/>
      <c r="CT483" s="37" t="str"/>
      <c r="CU483" s="37" t="str"/>
      <c r="CV483" s="37" t="str"/>
      <c r="CW483" s="37" t="str"/>
      <c r="CX483" s="37" t="str"/>
      <c r="CY483" s="37" t="str"/>
      <c r="CZ483" s="37" t="str"/>
      <c r="DA483" s="37" t="str"/>
      <c r="DB483" s="37" t="str"/>
      <c r="DC483" s="37" t="str"/>
      <c r="DD483" s="37" t="str"/>
      <c r="DE483" s="37" t="str"/>
      <c r="DF483" s="37" t="str"/>
      <c r="DG483" s="37" t="str"/>
      <c r="DH483" s="37" t="str"/>
      <c r="DI483" s="37" t="str"/>
      <c r="DJ483" s="37" t="str"/>
      <c r="DK483" s="37" t="str"/>
      <c r="DL483" s="37" t="str"/>
      <c r="DM483" s="37" t="str"/>
      <c r="DN483" s="37" t="str"/>
      <c r="DO483" s="37" t="str"/>
      <c r="DP483" s="37" t="str"/>
      <c r="DQ483" s="37" t="str"/>
      <c r="DR483" s="37" t="str"/>
      <c r="DS483" s="37" t="str"/>
      <c r="DT483" s="37" t="str"/>
      <c r="DU483" s="37" t="str"/>
      <c r="DV483" s="37" t="str"/>
      <c r="DW483" s="37" t="str"/>
      <c r="DX483" s="37" t="str"/>
      <c r="DY483" s="37" t="str"/>
      <c r="DZ483" s="37" t="str"/>
      <c r="EA483" s="37" t="str"/>
      <c r="EB483" s="37" t="str"/>
      <c r="EC483" s="37" t="str"/>
      <c r="ED483" s="37" t="str"/>
      <c r="EE483" s="37" t="str"/>
      <c r="EF483" s="37" t="str"/>
      <c r="EG483" s="37" t="str"/>
      <c r="EH483" s="37" t="str"/>
      <c r="EI483" s="37" t="str"/>
      <c r="EJ483" s="37" t="str"/>
      <c r="EK483" s="37" t="str"/>
      <c r="EL483" s="37" t="str"/>
      <c r="EM483" s="37" t="str"/>
    </row>
    <row r="484">
      <c r="B484" s="37" t="str"/>
      <c r="C484" s="37" t="str"/>
      <c r="D484" s="37" t="str"/>
      <c r="E484" s="37" t="str"/>
      <c r="F484" s="37" t="str"/>
      <c r="G484" s="37" t="str"/>
      <c r="H484" s="37" t="str"/>
      <c r="I484" s="37" t="str"/>
      <c r="J484" s="37" t="str"/>
      <c r="K484" s="37" t="str"/>
      <c r="L484" s="37" t="str"/>
      <c r="M484" s="37" t="str"/>
      <c r="N484" s="37" t="str"/>
      <c r="O484" s="37" t="str"/>
      <c r="P484" s="37" t="str"/>
      <c r="Q484" s="37" t="str"/>
      <c r="R484" s="37" t="str"/>
      <c r="S484" s="37" t="str"/>
      <c r="T484" s="37" t="str"/>
      <c r="U484" s="37" t="str"/>
      <c r="V484" s="37" t="str"/>
      <c r="W484" s="37" t="str"/>
      <c r="X484" s="37" t="str"/>
      <c r="Y484" s="37" t="str"/>
      <c r="Z484" s="37" t="str"/>
      <c r="AA484" s="37" t="str"/>
      <c r="AB484" s="37" t="str"/>
      <c r="AC484" s="37" t="str"/>
      <c r="AD484" s="37" t="str"/>
      <c r="AE484" s="37" t="str"/>
      <c r="AF484" s="37" t="str"/>
      <c r="AG484" s="37" t="str"/>
      <c r="AH484" s="37" t="str"/>
      <c r="AI484" s="37" t="str"/>
      <c r="AJ484" s="37" t="str"/>
      <c r="AK484" s="37" t="str"/>
      <c r="AL484" s="37" t="str"/>
      <c r="AM484" s="37" t="str"/>
      <c r="AN484" s="37" t="str"/>
      <c r="AO484" s="37" t="str"/>
      <c r="AP484" s="37" t="str"/>
      <c r="AQ484" s="37" t="str"/>
      <c r="AR484" s="37" t="str"/>
      <c r="AS484" s="37" t="str"/>
      <c r="AT484" s="37" t="str"/>
      <c r="AU484" s="37" t="str"/>
      <c r="AV484" s="37" t="str"/>
      <c r="AW484" s="37" t="str"/>
      <c r="AX484" s="37" t="str"/>
      <c r="AY484" s="37" t="str"/>
      <c r="AZ484" s="37" t="str"/>
      <c r="BA484" s="37" t="str"/>
      <c r="BB484" s="37" t="str"/>
      <c r="BC484" s="37" t="str"/>
      <c r="BD484" s="37" t="str"/>
      <c r="BE484" s="37" t="str"/>
      <c r="BF484" s="37" t="str"/>
      <c r="BG484" s="37" t="str"/>
      <c r="BH484" s="37" t="str"/>
      <c r="BI484" s="37" t="str"/>
      <c r="BJ484" s="37" t="str"/>
      <c r="BK484" s="37" t="str"/>
      <c r="BL484" s="37" t="str"/>
      <c r="BM484" s="37" t="str"/>
      <c r="BN484" s="37" t="str"/>
      <c r="BO484" s="37" t="str"/>
      <c r="BP484" s="37" t="str"/>
      <c r="BQ484" s="37" t="str"/>
      <c r="BR484" s="37" t="str"/>
      <c r="BS484" s="37" t="str"/>
      <c r="BT484" s="37" t="str"/>
      <c r="BU484" s="37" t="str"/>
      <c r="BV484" s="37" t="str"/>
      <c r="BW484" s="37" t="str"/>
      <c r="BX484" s="37" t="str"/>
      <c r="BY484" s="37" t="str"/>
      <c r="BZ484" s="37" t="str"/>
      <c r="CA484" s="37" t="str"/>
      <c r="CB484" s="37" t="str"/>
      <c r="CC484" s="37" t="str"/>
      <c r="CD484" s="37" t="str"/>
      <c r="CE484" s="37" t="str"/>
      <c r="CF484" s="37" t="str"/>
      <c r="CG484" s="37" t="str"/>
      <c r="CH484" s="37" t="str"/>
      <c r="CI484" s="37" t="str"/>
      <c r="CJ484" s="37" t="str"/>
      <c r="CK484" s="37" t="str"/>
      <c r="CL484" s="37" t="str"/>
      <c r="CM484" s="37" t="str"/>
      <c r="CN484" s="37" t="str"/>
      <c r="CO484" s="37" t="str"/>
      <c r="CP484" s="37" t="str"/>
      <c r="CQ484" s="37" t="str"/>
      <c r="CR484" s="37" t="str"/>
      <c r="CS484" s="37" t="str"/>
      <c r="CT484" s="37" t="str"/>
      <c r="CU484" s="37" t="str"/>
      <c r="CV484" s="37" t="str"/>
      <c r="CW484" s="37" t="str"/>
      <c r="CX484" s="37" t="str"/>
      <c r="CY484" s="37" t="str"/>
      <c r="CZ484" s="37" t="str"/>
      <c r="DA484" s="37" t="str"/>
      <c r="DB484" s="37" t="str"/>
      <c r="DC484" s="37" t="str"/>
      <c r="DD484" s="37" t="str"/>
      <c r="DE484" s="37" t="str"/>
      <c r="DF484" s="37" t="str"/>
      <c r="DG484" s="37" t="str"/>
      <c r="DH484" s="37" t="str"/>
      <c r="DI484" s="37" t="str"/>
      <c r="DJ484" s="37" t="str"/>
      <c r="DK484" s="37" t="str"/>
      <c r="DL484" s="37" t="str"/>
      <c r="DM484" s="37" t="str"/>
      <c r="DN484" s="37" t="str"/>
      <c r="DO484" s="37" t="str"/>
      <c r="DP484" s="37" t="str"/>
      <c r="DQ484" s="37" t="str"/>
      <c r="DR484" s="37" t="str"/>
      <c r="DS484" s="37" t="str"/>
      <c r="DT484" s="37" t="str"/>
      <c r="DU484" s="37" t="str"/>
      <c r="DV484" s="37" t="str"/>
      <c r="DW484" s="37" t="str"/>
      <c r="DX484" s="37" t="str"/>
      <c r="DY484" s="37" t="str"/>
      <c r="DZ484" s="37" t="str"/>
      <c r="EA484" s="37" t="str"/>
      <c r="EB484" s="37" t="str"/>
      <c r="EC484" s="37" t="str"/>
      <c r="ED484" s="37" t="str"/>
      <c r="EE484" s="37" t="str"/>
      <c r="EF484" s="37" t="str"/>
      <c r="EG484" s="37" t="str"/>
      <c r="EH484" s="37" t="str"/>
      <c r="EI484" s="37" t="str"/>
      <c r="EJ484" s="37" t="str"/>
      <c r="EK484" s="37" t="str"/>
      <c r="EL484" s="37" t="str"/>
      <c r="EM484" s="37" t="str"/>
    </row>
    <row r="485">
      <c r="B485" s="37" t="str"/>
      <c r="C485" s="37" t="str"/>
      <c r="D485" s="37" t="str"/>
      <c r="E485" s="37" t="str"/>
      <c r="F485" s="37" t="str"/>
      <c r="G485" s="37" t="str"/>
      <c r="H485" s="37" t="str"/>
      <c r="I485" s="37" t="str"/>
      <c r="J485" s="37" t="str"/>
      <c r="K485" s="37" t="str"/>
      <c r="L485" s="37" t="str"/>
      <c r="M485" s="37" t="str"/>
      <c r="N485" s="37" t="str"/>
      <c r="O485" s="37" t="str"/>
      <c r="P485" s="37" t="str"/>
      <c r="Q485" s="37" t="str"/>
      <c r="R485" s="37" t="str"/>
      <c r="S485" s="37" t="str"/>
      <c r="T485" s="37" t="str"/>
      <c r="U485" s="37" t="str"/>
      <c r="V485" s="37" t="str"/>
      <c r="W485" s="37" t="str"/>
      <c r="X485" s="37" t="str"/>
      <c r="Y485" s="37" t="str"/>
      <c r="Z485" s="37" t="str"/>
      <c r="AA485" s="37" t="str"/>
      <c r="AB485" s="37" t="str"/>
      <c r="AC485" s="37" t="str"/>
      <c r="AD485" s="37" t="str"/>
      <c r="AE485" s="37" t="str"/>
      <c r="AF485" s="37" t="str"/>
      <c r="AG485" s="37" t="str"/>
      <c r="AH485" s="37" t="str"/>
      <c r="AI485" s="37" t="str"/>
      <c r="AJ485" s="37" t="str"/>
      <c r="AK485" s="37" t="str"/>
      <c r="AL485" s="37" t="str"/>
      <c r="AM485" s="37" t="str"/>
      <c r="AN485" s="37" t="str"/>
      <c r="AO485" s="37" t="str"/>
      <c r="AP485" s="37" t="str"/>
      <c r="AQ485" s="37" t="str"/>
      <c r="AR485" s="37" t="str"/>
      <c r="AS485" s="37" t="str"/>
      <c r="AT485" s="37" t="str"/>
      <c r="AU485" s="37" t="str"/>
      <c r="AV485" s="37" t="str"/>
      <c r="AW485" s="37" t="str"/>
      <c r="AX485" s="37" t="str"/>
      <c r="AY485" s="37" t="str"/>
      <c r="AZ485" s="37" t="str"/>
      <c r="BA485" s="37" t="str"/>
      <c r="BB485" s="37" t="str"/>
      <c r="BC485" s="37" t="str"/>
      <c r="BD485" s="37" t="str"/>
      <c r="BE485" s="37" t="str"/>
      <c r="BF485" s="37" t="str"/>
      <c r="BG485" s="37" t="str"/>
      <c r="BH485" s="37" t="str"/>
      <c r="BI485" s="37" t="str"/>
      <c r="BJ485" s="37" t="str"/>
      <c r="BK485" s="37" t="str"/>
      <c r="BL485" s="37" t="str"/>
      <c r="BM485" s="37" t="str"/>
      <c r="BN485" s="37" t="str"/>
      <c r="BO485" s="37" t="str"/>
      <c r="BP485" s="37" t="str"/>
      <c r="BQ485" s="37" t="str"/>
      <c r="BR485" s="37" t="str"/>
      <c r="BS485" s="37" t="str"/>
      <c r="BT485" s="37" t="str"/>
      <c r="BU485" s="37" t="str"/>
      <c r="BV485" s="37" t="str"/>
      <c r="BW485" s="37" t="str"/>
      <c r="BX485" s="37" t="str"/>
      <c r="BY485" s="37" t="str"/>
      <c r="BZ485" s="37" t="str"/>
      <c r="CA485" s="37" t="str"/>
      <c r="CB485" s="37" t="str"/>
      <c r="CC485" s="37" t="str"/>
      <c r="CD485" s="37" t="str"/>
      <c r="CE485" s="37" t="str"/>
      <c r="CF485" s="37" t="str"/>
      <c r="CG485" s="37" t="str"/>
      <c r="CH485" s="37" t="str"/>
      <c r="CI485" s="37" t="str"/>
      <c r="CJ485" s="37" t="str"/>
      <c r="CK485" s="37" t="str"/>
      <c r="CL485" s="37" t="str"/>
      <c r="CM485" s="37" t="str"/>
      <c r="CN485" s="37" t="str"/>
      <c r="CO485" s="37" t="str"/>
      <c r="CP485" s="37" t="str"/>
      <c r="CQ485" s="37" t="str"/>
      <c r="CR485" s="37" t="str"/>
      <c r="CS485" s="37" t="str"/>
      <c r="CT485" s="37" t="str"/>
      <c r="CU485" s="37" t="str"/>
      <c r="CV485" s="37" t="str"/>
      <c r="CW485" s="37" t="str"/>
      <c r="CX485" s="37" t="str"/>
      <c r="CY485" s="37" t="str"/>
      <c r="CZ485" s="37" t="str"/>
      <c r="DA485" s="37" t="str"/>
      <c r="DB485" s="37" t="str"/>
      <c r="DC485" s="37" t="str"/>
      <c r="DD485" s="37" t="str"/>
      <c r="DE485" s="37" t="str"/>
      <c r="DF485" s="37" t="str"/>
      <c r="DG485" s="37" t="str"/>
      <c r="DH485" s="37" t="str"/>
      <c r="DI485" s="37" t="str"/>
      <c r="DJ485" s="37" t="str"/>
      <c r="DK485" s="37" t="str"/>
      <c r="DL485" s="37" t="str"/>
      <c r="DM485" s="37" t="str"/>
      <c r="DN485" s="37" t="str"/>
      <c r="DO485" s="37" t="str"/>
      <c r="DP485" s="37" t="str"/>
      <c r="DQ485" s="37" t="str"/>
      <c r="DR485" s="37" t="str"/>
      <c r="DS485" s="37" t="str"/>
      <c r="DT485" s="37" t="str"/>
      <c r="DU485" s="37" t="str"/>
      <c r="DV485" s="37" t="str"/>
      <c r="DW485" s="37" t="str"/>
      <c r="DX485" s="37" t="str"/>
      <c r="DY485" s="37" t="str"/>
      <c r="DZ485" s="37" t="str"/>
      <c r="EA485" s="37" t="str"/>
      <c r="EB485" s="37" t="str"/>
      <c r="EC485" s="37" t="str"/>
      <c r="ED485" s="37" t="str"/>
      <c r="EE485" s="37" t="str"/>
      <c r="EF485" s="37" t="str"/>
      <c r="EG485" s="37" t="str"/>
      <c r="EH485" s="37" t="str"/>
      <c r="EI485" s="37" t="str"/>
      <c r="EJ485" s="37" t="str"/>
      <c r="EK485" s="37" t="str"/>
      <c r="EL485" s="37" t="str"/>
      <c r="EM485" s="37" t="str"/>
    </row>
    <row r="486">
      <c r="B486" s="37" t="str"/>
      <c r="C486" s="37" t="str"/>
      <c r="D486" s="37" t="str"/>
      <c r="E486" s="37" t="str"/>
      <c r="F486" s="37" t="str"/>
      <c r="G486" s="37" t="str"/>
      <c r="H486" s="37" t="str"/>
      <c r="I486" s="37" t="str"/>
      <c r="J486" s="37" t="str"/>
      <c r="K486" s="37" t="str"/>
      <c r="L486" s="37" t="str"/>
      <c r="M486" s="37" t="str"/>
      <c r="N486" s="37" t="str"/>
      <c r="O486" s="37" t="str"/>
      <c r="P486" s="37" t="str"/>
      <c r="Q486" s="37" t="str"/>
      <c r="R486" s="37" t="str"/>
      <c r="S486" s="37" t="str"/>
      <c r="T486" s="37" t="str"/>
      <c r="U486" s="37" t="str"/>
      <c r="V486" s="37" t="str"/>
      <c r="W486" s="37" t="str"/>
      <c r="X486" s="37" t="str"/>
      <c r="Y486" s="37" t="str"/>
      <c r="Z486" s="37" t="str"/>
      <c r="AA486" s="37" t="str"/>
      <c r="AB486" s="37" t="str"/>
      <c r="AC486" s="37" t="str"/>
      <c r="AD486" s="37" t="str"/>
      <c r="AE486" s="37" t="str"/>
      <c r="AF486" s="37" t="str"/>
      <c r="AG486" s="37" t="str"/>
      <c r="AH486" s="37" t="str"/>
      <c r="AI486" s="37" t="str"/>
      <c r="AJ486" s="37" t="str"/>
      <c r="AK486" s="37" t="str"/>
      <c r="AL486" s="37" t="str"/>
      <c r="AM486" s="37" t="str"/>
      <c r="AN486" s="37" t="str"/>
      <c r="AO486" s="37" t="str"/>
      <c r="AP486" s="37" t="str"/>
      <c r="AQ486" s="37" t="str"/>
      <c r="AR486" s="37" t="str"/>
      <c r="AS486" s="37" t="str"/>
      <c r="AT486" s="37" t="str"/>
      <c r="AU486" s="37" t="str"/>
      <c r="AV486" s="37" t="str"/>
      <c r="AW486" s="37" t="str"/>
      <c r="AX486" s="37" t="str"/>
      <c r="AY486" s="37" t="str"/>
      <c r="AZ486" s="37" t="str"/>
      <c r="BA486" s="37" t="str"/>
      <c r="BB486" s="37" t="str"/>
      <c r="BC486" s="37" t="str"/>
      <c r="BD486" s="37" t="str"/>
      <c r="BE486" s="37" t="str"/>
      <c r="BF486" s="37" t="str"/>
      <c r="BG486" s="37" t="str"/>
      <c r="BH486" s="37" t="str"/>
      <c r="BI486" s="37" t="str"/>
      <c r="BJ486" s="37" t="str"/>
      <c r="BK486" s="37" t="str"/>
      <c r="BL486" s="37" t="str"/>
      <c r="BM486" s="37" t="str"/>
      <c r="BN486" s="37" t="str"/>
      <c r="BO486" s="37" t="str"/>
      <c r="BP486" s="37" t="str"/>
      <c r="BQ486" s="37" t="str"/>
      <c r="BR486" s="37" t="str"/>
      <c r="BS486" s="37" t="str"/>
      <c r="BT486" s="37" t="str"/>
      <c r="BU486" s="37" t="str"/>
      <c r="BV486" s="37" t="str"/>
      <c r="BW486" s="37" t="str"/>
      <c r="BX486" s="37" t="str"/>
      <c r="BY486" s="37" t="str"/>
      <c r="BZ486" s="37" t="str"/>
      <c r="CA486" s="37" t="str"/>
      <c r="CB486" s="37" t="str"/>
      <c r="CC486" s="37" t="str"/>
      <c r="CD486" s="37" t="str"/>
      <c r="CE486" s="37" t="str"/>
      <c r="CF486" s="37" t="str"/>
      <c r="CG486" s="37" t="str"/>
      <c r="CH486" s="37" t="str"/>
      <c r="CI486" s="37" t="str"/>
      <c r="CJ486" s="37" t="str"/>
      <c r="CK486" s="37" t="str"/>
      <c r="CL486" s="37" t="str"/>
      <c r="CM486" s="37" t="str"/>
      <c r="CN486" s="37" t="str"/>
      <c r="CO486" s="37" t="str"/>
      <c r="CP486" s="37" t="str"/>
      <c r="CQ486" s="37" t="str"/>
      <c r="CR486" s="37" t="str"/>
      <c r="CS486" s="37" t="str"/>
      <c r="CT486" s="37" t="str"/>
      <c r="CU486" s="37" t="str"/>
      <c r="CV486" s="37" t="str"/>
      <c r="CW486" s="37" t="str"/>
      <c r="CX486" s="37" t="str"/>
      <c r="CY486" s="37" t="str"/>
      <c r="CZ486" s="37" t="str"/>
      <c r="DA486" s="37" t="str"/>
      <c r="DB486" s="37" t="str"/>
      <c r="DC486" s="37" t="str"/>
      <c r="DD486" s="37" t="str"/>
      <c r="DE486" s="37" t="str"/>
      <c r="DF486" s="37" t="str"/>
      <c r="DG486" s="37" t="str"/>
      <c r="DH486" s="37" t="str"/>
      <c r="DI486" s="37" t="str"/>
      <c r="DJ486" s="37" t="str"/>
      <c r="DK486" s="37" t="str"/>
      <c r="DL486" s="37" t="str"/>
      <c r="DM486" s="37" t="str"/>
      <c r="DN486" s="37" t="str"/>
      <c r="DO486" s="37" t="str"/>
      <c r="DP486" s="37" t="str"/>
      <c r="DQ486" s="37" t="str"/>
      <c r="DR486" s="37" t="str"/>
      <c r="DS486" s="37" t="str"/>
      <c r="DT486" s="37" t="str"/>
      <c r="DU486" s="37" t="str"/>
      <c r="DV486" s="37" t="str"/>
      <c r="DW486" s="37" t="str"/>
      <c r="DX486" s="37" t="str"/>
      <c r="DY486" s="37" t="str"/>
      <c r="DZ486" s="37" t="str"/>
      <c r="EA486" s="37" t="str"/>
      <c r="EB486" s="37" t="str"/>
      <c r="EC486" s="37" t="str"/>
      <c r="ED486" s="37" t="str"/>
      <c r="EE486" s="37" t="str"/>
      <c r="EF486" s="37" t="str"/>
      <c r="EG486" s="37" t="str"/>
      <c r="EH486" s="37" t="str"/>
      <c r="EI486" s="37" t="str"/>
      <c r="EJ486" s="37" t="str"/>
      <c r="EK486" s="37" t="str"/>
      <c r="EL486" s="37" t="str"/>
      <c r="EM486" s="37" t="str"/>
    </row>
    <row r="487">
      <c r="B487" s="37" t="str"/>
      <c r="C487" s="37" t="str"/>
      <c r="D487" s="37" t="str"/>
      <c r="E487" s="37" t="str"/>
      <c r="F487" s="37" t="str"/>
      <c r="G487" s="37" t="str"/>
      <c r="H487" s="37" t="str"/>
      <c r="I487" s="37" t="str"/>
      <c r="J487" s="37" t="str"/>
      <c r="K487" s="37" t="str"/>
      <c r="L487" s="37" t="str"/>
      <c r="M487" s="37" t="str"/>
      <c r="N487" s="37" t="str"/>
      <c r="O487" s="37" t="str"/>
      <c r="P487" s="37" t="str"/>
      <c r="Q487" s="37" t="str"/>
      <c r="R487" s="37" t="str"/>
      <c r="S487" s="37" t="str"/>
      <c r="T487" s="37" t="str"/>
      <c r="U487" s="37" t="str"/>
      <c r="V487" s="37" t="str"/>
      <c r="W487" s="37" t="str"/>
      <c r="X487" s="37" t="str"/>
      <c r="Y487" s="37" t="str"/>
      <c r="Z487" s="37" t="str"/>
      <c r="AA487" s="37" t="str"/>
      <c r="AB487" s="37" t="str"/>
      <c r="AC487" s="37" t="str"/>
      <c r="AD487" s="37" t="str"/>
      <c r="AE487" s="37" t="str"/>
      <c r="AF487" s="37" t="str"/>
      <c r="AG487" s="37" t="str"/>
      <c r="AH487" s="37" t="str"/>
      <c r="AI487" s="37" t="str"/>
      <c r="AJ487" s="37" t="str"/>
      <c r="AK487" s="37" t="str"/>
      <c r="AL487" s="37" t="str"/>
      <c r="AM487" s="37" t="str"/>
      <c r="AN487" s="37" t="str"/>
      <c r="AO487" s="37" t="str"/>
      <c r="AP487" s="37" t="str"/>
      <c r="AQ487" s="37" t="str"/>
      <c r="AR487" s="37" t="str"/>
      <c r="AS487" s="37" t="str"/>
      <c r="AT487" s="37" t="str"/>
      <c r="AU487" s="37" t="str"/>
      <c r="AV487" s="37" t="str"/>
      <c r="AW487" s="37" t="str"/>
      <c r="AX487" s="37" t="str"/>
      <c r="AY487" s="37" t="str"/>
      <c r="AZ487" s="37" t="str"/>
      <c r="BA487" s="37" t="str"/>
      <c r="BB487" s="37" t="str"/>
      <c r="BC487" s="37" t="str"/>
      <c r="BD487" s="37" t="str"/>
      <c r="BE487" s="37" t="str"/>
      <c r="BF487" s="37" t="str"/>
      <c r="BG487" s="37" t="str"/>
      <c r="BH487" s="37" t="str"/>
      <c r="BI487" s="37" t="str"/>
      <c r="BJ487" s="37" t="str"/>
      <c r="BK487" s="37" t="str"/>
      <c r="BL487" s="37" t="str"/>
      <c r="BM487" s="37" t="str"/>
      <c r="BN487" s="37" t="str"/>
      <c r="BO487" s="37" t="str"/>
      <c r="BP487" s="37" t="str"/>
      <c r="BQ487" s="37" t="str"/>
      <c r="BR487" s="37" t="str"/>
      <c r="BS487" s="37" t="str"/>
      <c r="BT487" s="37" t="str"/>
      <c r="BU487" s="37" t="str"/>
      <c r="BV487" s="37" t="str"/>
      <c r="BW487" s="37" t="str"/>
      <c r="BX487" s="37" t="str"/>
      <c r="BY487" s="37" t="str"/>
      <c r="BZ487" s="37" t="str"/>
      <c r="CA487" s="37" t="str"/>
      <c r="CB487" s="37" t="str"/>
      <c r="CC487" s="37" t="str"/>
      <c r="CD487" s="37" t="str"/>
      <c r="CE487" s="37" t="str"/>
      <c r="CF487" s="37" t="str"/>
      <c r="CG487" s="37" t="str"/>
      <c r="CH487" s="37" t="str"/>
      <c r="CI487" s="37" t="str"/>
      <c r="CJ487" s="37" t="str"/>
      <c r="CK487" s="37" t="str"/>
      <c r="CL487" s="37" t="str"/>
      <c r="CM487" s="37" t="str"/>
      <c r="CN487" s="37" t="str"/>
      <c r="CO487" s="37" t="str"/>
      <c r="CP487" s="37" t="str"/>
      <c r="CQ487" s="37" t="str"/>
      <c r="CR487" s="37" t="str"/>
      <c r="CS487" s="37" t="str"/>
      <c r="CT487" s="37" t="str"/>
      <c r="CU487" s="37" t="str"/>
      <c r="CV487" s="37" t="str"/>
      <c r="CW487" s="37" t="str"/>
      <c r="CX487" s="37" t="str"/>
      <c r="CY487" s="37" t="str"/>
      <c r="CZ487" s="37" t="str"/>
      <c r="DA487" s="37" t="str"/>
      <c r="DB487" s="37" t="str"/>
      <c r="DC487" s="37" t="str"/>
      <c r="DD487" s="37" t="str"/>
      <c r="DE487" s="37" t="str"/>
      <c r="DF487" s="37" t="str"/>
      <c r="DG487" s="37" t="str"/>
      <c r="DH487" s="37" t="str"/>
      <c r="DI487" s="37" t="str"/>
      <c r="DJ487" s="37" t="str"/>
      <c r="DK487" s="37" t="str"/>
      <c r="DL487" s="37" t="str"/>
      <c r="DM487" s="37" t="str"/>
      <c r="DN487" s="37" t="str"/>
      <c r="DO487" s="37" t="str"/>
      <c r="DP487" s="37" t="str"/>
      <c r="DQ487" s="37" t="str"/>
      <c r="DR487" s="37" t="str"/>
      <c r="DS487" s="37" t="str"/>
      <c r="DT487" s="37" t="str"/>
      <c r="DU487" s="37" t="str"/>
      <c r="DV487" s="37" t="str"/>
      <c r="DW487" s="37" t="str"/>
      <c r="DX487" s="37" t="str"/>
      <c r="DY487" s="37" t="str"/>
      <c r="DZ487" s="37" t="str"/>
      <c r="EA487" s="37" t="str"/>
      <c r="EB487" s="37" t="str"/>
      <c r="EC487" s="37" t="str"/>
      <c r="ED487" s="37" t="str"/>
      <c r="EE487" s="37" t="str"/>
      <c r="EF487" s="37" t="str"/>
      <c r="EG487" s="37" t="str"/>
      <c r="EH487" s="37" t="str"/>
      <c r="EI487" s="37" t="str"/>
      <c r="EJ487" s="37" t="str"/>
      <c r="EK487" s="37" t="str"/>
      <c r="EL487" s="37" t="str"/>
      <c r="EM487" s="37" t="str"/>
    </row>
    <row r="488">
      <c r="B488" s="37" t="str"/>
      <c r="C488" s="37" t="str"/>
      <c r="D488" s="37" t="str"/>
      <c r="E488" s="37" t="str"/>
      <c r="F488" s="37" t="str"/>
      <c r="G488" s="37" t="str"/>
      <c r="H488" s="37" t="str"/>
      <c r="I488" s="37" t="str"/>
      <c r="J488" s="37" t="str"/>
      <c r="K488" s="37" t="str"/>
      <c r="L488" s="37" t="str"/>
      <c r="M488" s="37" t="str"/>
      <c r="N488" s="37" t="str"/>
      <c r="O488" s="37" t="str"/>
      <c r="P488" s="37" t="str"/>
      <c r="Q488" s="37" t="str"/>
      <c r="R488" s="37" t="str"/>
      <c r="S488" s="37" t="str"/>
      <c r="T488" s="37" t="str"/>
      <c r="U488" s="37" t="str"/>
      <c r="V488" s="37" t="str"/>
      <c r="W488" s="37" t="str"/>
      <c r="X488" s="37" t="str"/>
      <c r="Y488" s="37" t="str"/>
      <c r="Z488" s="37" t="str"/>
      <c r="AA488" s="37" t="str"/>
      <c r="AB488" s="37" t="str"/>
      <c r="AC488" s="37" t="str"/>
      <c r="AD488" s="37" t="str"/>
      <c r="AE488" s="37" t="str"/>
      <c r="AF488" s="37" t="str"/>
      <c r="AG488" s="37" t="str"/>
      <c r="AH488" s="37" t="str"/>
      <c r="AI488" s="37" t="str"/>
      <c r="AJ488" s="37" t="str"/>
      <c r="AK488" s="37" t="str"/>
      <c r="AL488" s="37" t="str"/>
      <c r="AM488" s="37" t="str"/>
      <c r="AN488" s="37" t="str"/>
      <c r="AO488" s="37" t="str"/>
      <c r="AP488" s="37" t="str"/>
      <c r="AQ488" s="37" t="str"/>
      <c r="AR488" s="37" t="str"/>
      <c r="AS488" s="37" t="str"/>
      <c r="AT488" s="37" t="str"/>
      <c r="AU488" s="37" t="str"/>
      <c r="AV488" s="37" t="str"/>
      <c r="AW488" s="37" t="str"/>
      <c r="AX488" s="37" t="str"/>
      <c r="AY488" s="37" t="str"/>
      <c r="AZ488" s="37" t="str"/>
      <c r="BA488" s="37" t="str"/>
      <c r="BB488" s="37" t="str"/>
      <c r="BC488" s="37" t="str"/>
      <c r="BD488" s="37" t="str"/>
      <c r="BE488" s="37" t="str"/>
      <c r="BF488" s="37" t="str"/>
      <c r="BG488" s="37" t="str"/>
      <c r="BH488" s="37" t="str"/>
      <c r="BI488" s="37" t="str"/>
      <c r="BJ488" s="37" t="str"/>
      <c r="BK488" s="37" t="str"/>
      <c r="BL488" s="37" t="str"/>
      <c r="BM488" s="37" t="str"/>
      <c r="BN488" s="37" t="str"/>
      <c r="BO488" s="37" t="str"/>
      <c r="BP488" s="37" t="str"/>
      <c r="BQ488" s="37" t="str"/>
      <c r="BR488" s="37" t="str"/>
      <c r="BS488" s="37" t="str"/>
      <c r="BT488" s="37" t="str"/>
      <c r="BU488" s="37" t="str"/>
      <c r="BV488" s="37" t="str"/>
      <c r="BW488" s="37" t="str"/>
      <c r="BX488" s="37" t="str"/>
      <c r="BY488" s="37" t="str"/>
      <c r="BZ488" s="37" t="str"/>
      <c r="CA488" s="37" t="str"/>
      <c r="CB488" s="37" t="str"/>
      <c r="CC488" s="37" t="str"/>
      <c r="CD488" s="37" t="str"/>
      <c r="CE488" s="37" t="str"/>
      <c r="CF488" s="37" t="str"/>
      <c r="CG488" s="37" t="str"/>
      <c r="CH488" s="37" t="str"/>
      <c r="CI488" s="37" t="str"/>
      <c r="CJ488" s="37" t="str"/>
      <c r="CK488" s="37" t="str"/>
      <c r="CL488" s="37" t="str"/>
      <c r="CM488" s="37" t="str"/>
      <c r="CN488" s="37" t="str"/>
      <c r="CO488" s="37" t="str"/>
      <c r="CP488" s="37" t="str"/>
      <c r="CQ488" s="37" t="str"/>
      <c r="CR488" s="37" t="str"/>
      <c r="CS488" s="37" t="str"/>
      <c r="CT488" s="37" t="str"/>
      <c r="CU488" s="37" t="str"/>
      <c r="CV488" s="37" t="str"/>
      <c r="CW488" s="37" t="str"/>
      <c r="CX488" s="37" t="str"/>
      <c r="CY488" s="37" t="str"/>
      <c r="CZ488" s="37" t="str"/>
      <c r="DA488" s="37" t="str"/>
      <c r="DB488" s="37" t="str"/>
      <c r="DC488" s="37" t="str"/>
      <c r="DD488" s="37" t="str"/>
      <c r="DE488" s="37" t="str"/>
      <c r="DF488" s="37" t="str"/>
      <c r="DG488" s="37" t="str"/>
      <c r="DH488" s="37" t="str"/>
      <c r="DI488" s="37" t="str"/>
      <c r="DJ488" s="37" t="str"/>
      <c r="DK488" s="37" t="str"/>
      <c r="DL488" s="37" t="str"/>
      <c r="DM488" s="37" t="str"/>
      <c r="DN488" s="37" t="str"/>
      <c r="DO488" s="37" t="str"/>
      <c r="DP488" s="37" t="str"/>
      <c r="DQ488" s="37" t="str"/>
      <c r="DR488" s="37" t="str"/>
      <c r="DS488" s="37" t="str"/>
      <c r="DT488" s="37" t="str"/>
      <c r="DU488" s="37" t="str"/>
      <c r="DV488" s="37" t="str"/>
      <c r="DW488" s="37" t="str"/>
      <c r="DX488" s="37" t="str"/>
      <c r="DY488" s="37" t="str"/>
      <c r="DZ488" s="37" t="str"/>
      <c r="EA488" s="37" t="str"/>
      <c r="EB488" s="37" t="str"/>
      <c r="EC488" s="37" t="str"/>
      <c r="ED488" s="37" t="str"/>
      <c r="EE488" s="37" t="str"/>
      <c r="EF488" s="37" t="str"/>
      <c r="EG488" s="37" t="str"/>
      <c r="EH488" s="37" t="str"/>
      <c r="EI488" s="37" t="str"/>
      <c r="EJ488" s="37" t="str"/>
      <c r="EK488" s="37" t="str"/>
      <c r="EL488" s="37" t="str"/>
      <c r="EM488" s="37" t="str"/>
    </row>
    <row r="489">
      <c r="B489" s="37" t="str"/>
      <c r="C489" s="37" t="str"/>
      <c r="D489" s="37" t="str"/>
      <c r="E489" s="37" t="str"/>
      <c r="F489" s="37" t="str"/>
      <c r="G489" s="37" t="str"/>
      <c r="H489" s="37" t="str"/>
      <c r="I489" s="37" t="str"/>
      <c r="J489" s="37" t="str"/>
      <c r="K489" s="37" t="str"/>
      <c r="L489" s="37" t="str"/>
      <c r="M489" s="37" t="str"/>
      <c r="N489" s="37" t="str"/>
      <c r="O489" s="37" t="str"/>
      <c r="P489" s="37" t="str"/>
      <c r="Q489" s="37" t="str"/>
      <c r="R489" s="37" t="str"/>
      <c r="S489" s="37" t="str"/>
      <c r="T489" s="37" t="str"/>
      <c r="U489" s="37" t="str"/>
      <c r="V489" s="37" t="str"/>
      <c r="W489" s="37" t="str"/>
      <c r="X489" s="37" t="str"/>
      <c r="Y489" s="37" t="str"/>
      <c r="Z489" s="37" t="str"/>
      <c r="AA489" s="37" t="str"/>
      <c r="AB489" s="37" t="str"/>
      <c r="AC489" s="37" t="str"/>
      <c r="AD489" s="37" t="str"/>
      <c r="AE489" s="37" t="str"/>
      <c r="AF489" s="37" t="str"/>
      <c r="AG489" s="37" t="str"/>
      <c r="AH489" s="37" t="str"/>
      <c r="AI489" s="37" t="str"/>
      <c r="AJ489" s="37" t="str"/>
      <c r="AK489" s="37" t="str"/>
      <c r="AL489" s="37" t="str"/>
      <c r="AM489" s="37" t="str"/>
      <c r="AN489" s="37" t="str"/>
      <c r="AO489" s="37" t="str"/>
      <c r="AP489" s="37" t="str"/>
      <c r="AQ489" s="37" t="str"/>
      <c r="AR489" s="37" t="str"/>
      <c r="AS489" s="37" t="str"/>
      <c r="AT489" s="37" t="str"/>
      <c r="AU489" s="37" t="str"/>
      <c r="AV489" s="37" t="str"/>
      <c r="AW489" s="37" t="str"/>
      <c r="AX489" s="37" t="str"/>
      <c r="AY489" s="37" t="str"/>
      <c r="AZ489" s="37" t="str"/>
      <c r="BA489" s="37" t="str"/>
      <c r="BB489" s="37" t="str"/>
      <c r="BC489" s="37" t="str"/>
      <c r="BD489" s="37" t="str"/>
      <c r="BE489" s="37" t="str"/>
      <c r="BF489" s="37" t="str"/>
      <c r="BG489" s="37" t="str"/>
      <c r="BH489" s="37" t="str"/>
      <c r="BI489" s="37" t="str"/>
      <c r="BJ489" s="37" t="str"/>
      <c r="BK489" s="37" t="str"/>
      <c r="BL489" s="37" t="str"/>
      <c r="BM489" s="37" t="str"/>
      <c r="BN489" s="37" t="str"/>
      <c r="BO489" s="37" t="str"/>
      <c r="BP489" s="37" t="str"/>
      <c r="BQ489" s="37" t="str"/>
      <c r="BR489" s="37" t="str"/>
      <c r="BS489" s="37" t="str"/>
      <c r="BT489" s="37" t="str"/>
      <c r="BU489" s="37" t="str"/>
      <c r="BV489" s="37" t="str"/>
      <c r="BW489" s="37" t="str"/>
      <c r="BX489" s="37" t="str"/>
      <c r="BY489" s="37" t="str"/>
      <c r="BZ489" s="37" t="str"/>
      <c r="CA489" s="37" t="str"/>
      <c r="CB489" s="37" t="str"/>
      <c r="CC489" s="37" t="str"/>
      <c r="CD489" s="37" t="str"/>
      <c r="CE489" s="37" t="str"/>
      <c r="CF489" s="37" t="str"/>
      <c r="CG489" s="37" t="str"/>
      <c r="CH489" s="37" t="str"/>
      <c r="CI489" s="37" t="str"/>
      <c r="CJ489" s="37" t="str"/>
      <c r="CK489" s="37" t="str"/>
      <c r="CL489" s="37" t="str"/>
      <c r="CM489" s="37" t="str"/>
      <c r="CN489" s="37" t="str"/>
      <c r="CO489" s="37" t="str"/>
      <c r="CP489" s="37" t="str"/>
      <c r="CQ489" s="37" t="str"/>
      <c r="CR489" s="37" t="str"/>
      <c r="CS489" s="37" t="str"/>
      <c r="CT489" s="37" t="str"/>
      <c r="CU489" s="37" t="str"/>
      <c r="CV489" s="37" t="str"/>
      <c r="CW489" s="37" t="str"/>
      <c r="CX489" s="37" t="str"/>
      <c r="CY489" s="37" t="str"/>
      <c r="CZ489" s="37" t="str"/>
      <c r="DA489" s="37" t="str"/>
      <c r="DB489" s="37" t="str"/>
      <c r="DC489" s="37" t="str"/>
      <c r="DD489" s="37" t="str"/>
      <c r="DE489" s="37" t="str"/>
      <c r="DF489" s="37" t="str"/>
      <c r="DG489" s="37" t="str"/>
      <c r="DH489" s="37" t="str"/>
      <c r="DI489" s="37" t="str"/>
      <c r="DJ489" s="37" t="str"/>
      <c r="DK489" s="37" t="str"/>
      <c r="DL489" s="37" t="str"/>
      <c r="DM489" s="37" t="str"/>
      <c r="DN489" s="37" t="str"/>
      <c r="DO489" s="37" t="str"/>
      <c r="DP489" s="37" t="str"/>
      <c r="DQ489" s="37" t="str"/>
      <c r="DR489" s="37" t="str"/>
      <c r="DS489" s="37" t="str"/>
      <c r="DT489" s="37" t="str"/>
      <c r="DU489" s="37" t="str"/>
      <c r="DV489" s="37" t="str"/>
      <c r="DW489" s="37" t="str"/>
      <c r="DX489" s="37" t="str"/>
      <c r="DY489" s="37" t="str"/>
      <c r="DZ489" s="37" t="str"/>
      <c r="EA489" s="37" t="str"/>
      <c r="EB489" s="37" t="str"/>
      <c r="EC489" s="37" t="str"/>
      <c r="ED489" s="37" t="str"/>
      <c r="EE489" s="37" t="str"/>
      <c r="EF489" s="37" t="str"/>
      <c r="EG489" s="37" t="str"/>
      <c r="EH489" s="37" t="str"/>
      <c r="EI489" s="37" t="str"/>
      <c r="EJ489" s="37" t="str"/>
      <c r="EK489" s="37" t="str"/>
      <c r="EL489" s="37" t="str"/>
      <c r="EM489" s="37" t="str"/>
    </row>
    <row r="490">
      <c r="B490" s="37" t="str"/>
      <c r="C490" s="37" t="str"/>
      <c r="D490" s="37" t="str"/>
      <c r="E490" s="37" t="str"/>
      <c r="F490" s="37" t="str"/>
      <c r="G490" s="37" t="str"/>
      <c r="H490" s="37" t="str"/>
      <c r="I490" s="37" t="str"/>
      <c r="J490" s="37" t="str"/>
      <c r="K490" s="37" t="str"/>
      <c r="L490" s="37" t="str"/>
      <c r="M490" s="37" t="str"/>
      <c r="N490" s="37" t="str"/>
      <c r="O490" s="37" t="str"/>
      <c r="P490" s="37" t="str"/>
      <c r="Q490" s="37" t="str"/>
      <c r="R490" s="37" t="str"/>
      <c r="S490" s="37" t="str"/>
      <c r="T490" s="37" t="str"/>
      <c r="U490" s="37" t="str"/>
      <c r="V490" s="37" t="str"/>
      <c r="W490" s="37" t="str"/>
      <c r="X490" s="37" t="str"/>
      <c r="Y490" s="37" t="str"/>
      <c r="Z490" s="37" t="str"/>
      <c r="AA490" s="37" t="str"/>
      <c r="AB490" s="37" t="str"/>
      <c r="AC490" s="37" t="str"/>
      <c r="AD490" s="37" t="str"/>
      <c r="AE490" s="37" t="str"/>
      <c r="AF490" s="37" t="str"/>
      <c r="AG490" s="37" t="str"/>
      <c r="AH490" s="37" t="str"/>
      <c r="AI490" s="37" t="str"/>
      <c r="AJ490" s="37" t="str"/>
      <c r="AK490" s="37" t="str"/>
      <c r="AL490" s="37" t="str"/>
      <c r="AM490" s="37" t="str"/>
      <c r="AN490" s="37" t="str"/>
      <c r="AO490" s="37" t="str"/>
      <c r="AP490" s="37" t="str"/>
      <c r="AQ490" s="37" t="str"/>
      <c r="AR490" s="37" t="str"/>
      <c r="AS490" s="37" t="str"/>
      <c r="AT490" s="37" t="str"/>
      <c r="AU490" s="37" t="str"/>
      <c r="AV490" s="37" t="str"/>
      <c r="AW490" s="37" t="str"/>
      <c r="AX490" s="37" t="str"/>
      <c r="AY490" s="37" t="str"/>
      <c r="AZ490" s="37" t="str"/>
      <c r="BA490" s="37" t="str"/>
      <c r="BB490" s="37" t="str"/>
      <c r="BC490" s="37" t="str"/>
      <c r="BD490" s="37" t="str"/>
      <c r="BE490" s="37" t="str"/>
      <c r="BF490" s="37" t="str"/>
      <c r="BG490" s="37" t="str"/>
      <c r="BH490" s="37" t="str"/>
      <c r="BI490" s="37" t="str"/>
      <c r="BJ490" s="37" t="str"/>
      <c r="BK490" s="37" t="str"/>
      <c r="BL490" s="37" t="str"/>
      <c r="BM490" s="37" t="str"/>
      <c r="BN490" s="37" t="str"/>
      <c r="BO490" s="37" t="str"/>
      <c r="BP490" s="37" t="str"/>
      <c r="BQ490" s="37" t="str"/>
      <c r="BR490" s="37" t="str"/>
      <c r="BS490" s="37" t="str"/>
      <c r="BT490" s="37" t="str"/>
      <c r="BU490" s="37" t="str"/>
      <c r="BV490" s="37" t="str"/>
      <c r="BW490" s="37" t="str"/>
      <c r="BX490" s="37" t="str"/>
      <c r="BY490" s="37" t="str"/>
      <c r="BZ490" s="37" t="str"/>
      <c r="CA490" s="37" t="str"/>
      <c r="CB490" s="37" t="str"/>
      <c r="CC490" s="37" t="str"/>
      <c r="CD490" s="37" t="str"/>
      <c r="CE490" s="37" t="str"/>
      <c r="CF490" s="37" t="str"/>
      <c r="CG490" s="37" t="str"/>
      <c r="CH490" s="37" t="str"/>
      <c r="CI490" s="37" t="str"/>
      <c r="CJ490" s="37" t="str"/>
      <c r="CK490" s="37" t="str"/>
      <c r="CL490" s="37" t="str"/>
      <c r="CM490" s="37" t="str"/>
      <c r="CN490" s="37" t="str"/>
      <c r="CO490" s="37" t="str"/>
      <c r="CP490" s="37" t="str"/>
      <c r="CQ490" s="37" t="str"/>
      <c r="CR490" s="37" t="str"/>
      <c r="CS490" s="37" t="str"/>
      <c r="CT490" s="37" t="str"/>
      <c r="CU490" s="37" t="str"/>
      <c r="CV490" s="37" t="str"/>
      <c r="CW490" s="37" t="str"/>
      <c r="CX490" s="37" t="str"/>
      <c r="CY490" s="37" t="str"/>
      <c r="CZ490" s="37" t="str"/>
      <c r="DA490" s="37" t="str"/>
      <c r="DB490" s="37" t="str"/>
      <c r="DC490" s="37" t="str"/>
      <c r="DD490" s="37" t="str"/>
      <c r="DE490" s="37" t="str"/>
      <c r="DF490" s="37" t="str"/>
      <c r="DG490" s="37" t="str"/>
      <c r="DH490" s="37" t="str"/>
      <c r="DI490" s="37" t="str"/>
      <c r="DJ490" s="37" t="str"/>
      <c r="DK490" s="37" t="str"/>
      <c r="DL490" s="37" t="str"/>
      <c r="DM490" s="37" t="str"/>
      <c r="DN490" s="37" t="str"/>
      <c r="DO490" s="37" t="str"/>
      <c r="DP490" s="37" t="str"/>
      <c r="DQ490" s="37" t="str"/>
      <c r="DR490" s="37" t="str"/>
      <c r="DS490" s="37" t="str"/>
      <c r="DT490" s="37" t="str"/>
      <c r="DU490" s="37" t="str"/>
      <c r="DV490" s="37" t="str"/>
      <c r="DW490" s="37" t="str"/>
      <c r="DX490" s="37" t="str"/>
      <c r="DY490" s="37" t="str"/>
      <c r="DZ490" s="37" t="str"/>
      <c r="EA490" s="37" t="str"/>
      <c r="EB490" s="37" t="str"/>
      <c r="EC490" s="37" t="str"/>
      <c r="ED490" s="37" t="str"/>
      <c r="EE490" s="37" t="str"/>
      <c r="EF490" s="37" t="str"/>
      <c r="EG490" s="37" t="str"/>
      <c r="EH490" s="37" t="str"/>
      <c r="EI490" s="37" t="str"/>
      <c r="EJ490" s="37" t="str"/>
      <c r="EK490" s="37" t="str"/>
      <c r="EL490" s="37" t="str"/>
      <c r="EM490" s="37" t="str"/>
    </row>
    <row r="491">
      <c r="B491" s="37" t="str"/>
      <c r="C491" s="37" t="str"/>
      <c r="D491" s="37" t="str"/>
      <c r="E491" s="37" t="str"/>
      <c r="F491" s="37" t="str"/>
      <c r="G491" s="37" t="str"/>
      <c r="H491" s="37" t="str"/>
      <c r="I491" s="37" t="str"/>
      <c r="J491" s="37" t="str"/>
      <c r="K491" s="37" t="str"/>
      <c r="L491" s="37" t="str"/>
      <c r="M491" s="37" t="str"/>
      <c r="N491" s="37" t="str"/>
      <c r="O491" s="37" t="str"/>
      <c r="P491" s="37" t="str"/>
      <c r="Q491" s="37" t="str"/>
      <c r="R491" s="37" t="str"/>
      <c r="S491" s="37" t="str"/>
      <c r="T491" s="37" t="str"/>
      <c r="U491" s="37" t="str"/>
      <c r="V491" s="37" t="str"/>
      <c r="W491" s="37" t="str"/>
      <c r="X491" s="37" t="str"/>
      <c r="Y491" s="37" t="str"/>
      <c r="Z491" s="37" t="str"/>
      <c r="AA491" s="37" t="str"/>
      <c r="AB491" s="37" t="str"/>
      <c r="AC491" s="37" t="str"/>
      <c r="AD491" s="37" t="str"/>
      <c r="AE491" s="37" t="str"/>
      <c r="AF491" s="37" t="str"/>
      <c r="AG491" s="37" t="str"/>
      <c r="AH491" s="37" t="str"/>
      <c r="AI491" s="37" t="str"/>
      <c r="AJ491" s="37" t="str"/>
      <c r="AK491" s="37" t="str"/>
      <c r="AL491" s="37" t="str"/>
      <c r="AM491" s="37" t="str"/>
      <c r="AN491" s="37" t="str"/>
      <c r="AO491" s="37" t="str"/>
      <c r="AP491" s="37" t="str"/>
      <c r="AQ491" s="37" t="str"/>
      <c r="AR491" s="37" t="str"/>
      <c r="AS491" s="37" t="str"/>
      <c r="AT491" s="37" t="str"/>
      <c r="AU491" s="37" t="str"/>
      <c r="AV491" s="37" t="str"/>
      <c r="AW491" s="37" t="str"/>
      <c r="AX491" s="37" t="str"/>
      <c r="AY491" s="37" t="str"/>
      <c r="AZ491" s="37" t="str"/>
      <c r="BA491" s="37" t="str"/>
      <c r="BB491" s="37" t="str"/>
      <c r="BC491" s="37" t="str"/>
      <c r="BD491" s="37" t="str"/>
      <c r="BE491" s="37" t="str"/>
      <c r="BF491" s="37" t="str"/>
      <c r="BG491" s="37" t="str"/>
      <c r="BH491" s="37" t="str"/>
      <c r="BI491" s="37" t="str"/>
      <c r="BJ491" s="37" t="str"/>
      <c r="BK491" s="37" t="str"/>
      <c r="BL491" s="37" t="str"/>
      <c r="BM491" s="37" t="str"/>
      <c r="BN491" s="37" t="str"/>
      <c r="BO491" s="37" t="str"/>
      <c r="BP491" s="37" t="str"/>
      <c r="BQ491" s="37" t="str"/>
      <c r="BR491" s="37" t="str"/>
      <c r="BS491" s="37" t="str"/>
      <c r="BT491" s="37" t="str"/>
      <c r="BU491" s="37" t="str"/>
      <c r="BV491" s="37" t="str"/>
      <c r="BW491" s="37" t="str"/>
      <c r="BX491" s="37" t="str"/>
      <c r="BY491" s="37" t="str"/>
      <c r="BZ491" s="37" t="str"/>
      <c r="CA491" s="37" t="str"/>
      <c r="CB491" s="37" t="str"/>
      <c r="CC491" s="37" t="str"/>
      <c r="CD491" s="37" t="str"/>
      <c r="CE491" s="37" t="str"/>
      <c r="CF491" s="37" t="str"/>
      <c r="CG491" s="37" t="str"/>
      <c r="CH491" s="37" t="str"/>
      <c r="CI491" s="37" t="str"/>
      <c r="CJ491" s="37" t="str"/>
      <c r="CK491" s="37" t="str"/>
      <c r="CL491" s="37" t="str"/>
      <c r="CM491" s="37" t="str"/>
      <c r="CN491" s="37" t="str"/>
      <c r="CO491" s="37" t="str"/>
      <c r="CP491" s="37" t="str"/>
      <c r="CQ491" s="37" t="str"/>
      <c r="CR491" s="37" t="str"/>
      <c r="CS491" s="37" t="str"/>
      <c r="CT491" s="37" t="str"/>
      <c r="CU491" s="37" t="str"/>
      <c r="CV491" s="37" t="str"/>
      <c r="CW491" s="37" t="str"/>
      <c r="CX491" s="37" t="str"/>
      <c r="CY491" s="37" t="str"/>
      <c r="CZ491" s="37" t="str"/>
      <c r="DA491" s="37" t="str"/>
      <c r="DB491" s="37" t="str"/>
      <c r="DC491" s="37" t="str"/>
      <c r="DD491" s="37" t="str"/>
      <c r="DE491" s="37" t="str"/>
      <c r="DF491" s="37" t="str"/>
      <c r="DG491" s="37" t="str"/>
      <c r="DH491" s="37" t="str"/>
      <c r="DI491" s="37" t="str"/>
      <c r="DJ491" s="37" t="str"/>
      <c r="DK491" s="37" t="str"/>
      <c r="DL491" s="37" t="str"/>
      <c r="DM491" s="37" t="str"/>
      <c r="DN491" s="37" t="str"/>
      <c r="DO491" s="37" t="str"/>
      <c r="DP491" s="37" t="str"/>
      <c r="DQ491" s="37" t="str"/>
      <c r="DR491" s="37" t="str"/>
      <c r="DS491" s="37" t="str"/>
      <c r="DT491" s="37" t="str"/>
      <c r="DU491" s="37" t="str"/>
      <c r="DV491" s="37" t="str"/>
      <c r="DW491" s="37" t="str"/>
      <c r="DX491" s="37" t="str"/>
      <c r="DY491" s="37" t="str"/>
      <c r="DZ491" s="37" t="str"/>
      <c r="EA491" s="37" t="str"/>
      <c r="EB491" s="37" t="str"/>
      <c r="EC491" s="37" t="str"/>
      <c r="ED491" s="37" t="str"/>
      <c r="EE491" s="37" t="str"/>
      <c r="EF491" s="37" t="str"/>
      <c r="EG491" s="37" t="str"/>
      <c r="EH491" s="37" t="str"/>
      <c r="EI491" s="37" t="str"/>
      <c r="EJ491" s="37" t="str"/>
      <c r="EK491" s="37" t="str"/>
      <c r="EL491" s="37" t="str"/>
      <c r="EM491" s="37" t="str"/>
    </row>
    <row r="492">
      <c r="B492" s="37" t="str"/>
      <c r="C492" s="37" t="str"/>
      <c r="D492" s="37" t="str"/>
      <c r="E492" s="37" t="str"/>
      <c r="F492" s="37" t="str"/>
      <c r="G492" s="37" t="str"/>
      <c r="H492" s="37" t="str"/>
      <c r="I492" s="37" t="str"/>
      <c r="J492" s="37" t="str"/>
      <c r="K492" s="37" t="str"/>
      <c r="L492" s="37" t="str"/>
      <c r="M492" s="37" t="str"/>
      <c r="N492" s="37" t="str"/>
      <c r="O492" s="37" t="str"/>
      <c r="P492" s="37" t="str"/>
      <c r="Q492" s="37" t="str"/>
      <c r="R492" s="37" t="str"/>
      <c r="S492" s="37" t="str"/>
      <c r="T492" s="37" t="str"/>
      <c r="U492" s="37" t="str"/>
      <c r="V492" s="37" t="str"/>
      <c r="W492" s="37" t="str"/>
      <c r="X492" s="37" t="str"/>
      <c r="Y492" s="37" t="str"/>
      <c r="Z492" s="37" t="str"/>
      <c r="AA492" s="37" t="str"/>
      <c r="AB492" s="37" t="str"/>
      <c r="AC492" s="37" t="str"/>
      <c r="AD492" s="37" t="str"/>
      <c r="AE492" s="37" t="str"/>
      <c r="AF492" s="37" t="str"/>
      <c r="AG492" s="37" t="str"/>
      <c r="AH492" s="37" t="str"/>
      <c r="AI492" s="37" t="str"/>
      <c r="AJ492" s="37" t="str"/>
      <c r="AK492" s="37" t="str"/>
      <c r="AL492" s="37" t="str"/>
      <c r="AM492" s="37" t="str"/>
      <c r="AN492" s="37" t="str"/>
      <c r="AO492" s="37" t="str"/>
      <c r="AP492" s="37" t="str"/>
      <c r="AQ492" s="37" t="str"/>
      <c r="AR492" s="37" t="str"/>
      <c r="AS492" s="37" t="str"/>
      <c r="AT492" s="37" t="str"/>
      <c r="AU492" s="37" t="str"/>
      <c r="AV492" s="37" t="str"/>
      <c r="AW492" s="37" t="str"/>
      <c r="AX492" s="37" t="str"/>
      <c r="AY492" s="37" t="str"/>
      <c r="AZ492" s="37" t="str"/>
      <c r="BA492" s="37" t="str"/>
      <c r="BB492" s="37" t="str"/>
      <c r="BC492" s="37" t="str"/>
      <c r="BD492" s="37" t="str"/>
      <c r="BE492" s="37" t="str"/>
      <c r="BF492" s="37" t="str"/>
      <c r="BG492" s="37" t="str"/>
      <c r="BH492" s="37" t="str"/>
      <c r="BI492" s="37" t="str"/>
      <c r="BJ492" s="37" t="str"/>
      <c r="BK492" s="37" t="str"/>
      <c r="BL492" s="37" t="str"/>
      <c r="BM492" s="37" t="str"/>
      <c r="BN492" s="37" t="str"/>
      <c r="BO492" s="37" t="str"/>
      <c r="BP492" s="37" t="str"/>
      <c r="BQ492" s="37" t="str"/>
      <c r="BR492" s="37" t="str"/>
      <c r="BS492" s="37" t="str"/>
      <c r="BT492" s="37" t="str"/>
      <c r="BU492" s="37" t="str"/>
      <c r="BV492" s="37" t="str"/>
      <c r="BW492" s="37" t="str"/>
      <c r="BX492" s="37" t="str"/>
      <c r="BY492" s="37" t="str"/>
      <c r="BZ492" s="37" t="str"/>
      <c r="CA492" s="37" t="str"/>
      <c r="CB492" s="37" t="str"/>
      <c r="CC492" s="37" t="str"/>
      <c r="CD492" s="37" t="str"/>
      <c r="CE492" s="37" t="str"/>
      <c r="CF492" s="37" t="str"/>
      <c r="CG492" s="37" t="str"/>
      <c r="CH492" s="37" t="str"/>
      <c r="CI492" s="37" t="str"/>
      <c r="CJ492" s="37" t="str"/>
      <c r="CK492" s="37" t="str"/>
      <c r="CL492" s="37" t="str"/>
      <c r="CM492" s="37" t="str"/>
      <c r="CN492" s="37" t="str"/>
      <c r="CO492" s="37" t="str"/>
      <c r="CP492" s="37" t="str"/>
      <c r="CQ492" s="37" t="str"/>
      <c r="CR492" s="37" t="str"/>
      <c r="CS492" s="37" t="str"/>
      <c r="CT492" s="37" t="str"/>
      <c r="CU492" s="37" t="str"/>
      <c r="CV492" s="37" t="str"/>
      <c r="CW492" s="37" t="str"/>
      <c r="CX492" s="37" t="str"/>
      <c r="CY492" s="37" t="str"/>
      <c r="CZ492" s="37" t="str"/>
      <c r="DA492" s="37" t="str"/>
      <c r="DB492" s="37" t="str"/>
      <c r="DC492" s="37" t="str"/>
      <c r="DD492" s="37" t="str"/>
      <c r="DE492" s="37" t="str"/>
      <c r="DF492" s="37" t="str"/>
      <c r="DG492" s="37" t="str"/>
      <c r="DH492" s="37" t="str"/>
      <c r="DI492" s="37" t="str"/>
      <c r="DJ492" s="37" t="str"/>
      <c r="DK492" s="37" t="str"/>
      <c r="DL492" s="37" t="str"/>
      <c r="DM492" s="37" t="str"/>
      <c r="DN492" s="37" t="str"/>
      <c r="DO492" s="37" t="str"/>
      <c r="DP492" s="37" t="str"/>
      <c r="DQ492" s="37" t="str"/>
      <c r="DR492" s="37" t="str"/>
      <c r="DS492" s="37" t="str"/>
      <c r="DT492" s="37" t="str"/>
      <c r="DU492" s="37" t="str"/>
      <c r="DV492" s="37" t="str"/>
      <c r="DW492" s="37" t="str"/>
      <c r="DX492" s="37" t="str"/>
      <c r="DY492" s="37" t="str"/>
      <c r="DZ492" s="37" t="str"/>
      <c r="EA492" s="37" t="str"/>
      <c r="EB492" s="37" t="str"/>
      <c r="EC492" s="37" t="str"/>
      <c r="ED492" s="37" t="str"/>
      <c r="EE492" s="37" t="str"/>
      <c r="EF492" s="37" t="str"/>
      <c r="EG492" s="37" t="str"/>
      <c r="EH492" s="37" t="str"/>
      <c r="EI492" s="37" t="str"/>
      <c r="EJ492" s="37" t="str"/>
      <c r="EK492" s="37" t="str"/>
      <c r="EL492" s="37" t="str"/>
      <c r="EM492" s="37" t="str"/>
    </row>
    <row r="493">
      <c r="B493" s="37" t="str"/>
      <c r="C493" s="37" t="str"/>
      <c r="D493" s="37" t="str"/>
      <c r="E493" s="37" t="str"/>
      <c r="F493" s="37" t="str"/>
      <c r="G493" s="37" t="str"/>
      <c r="H493" s="37" t="str"/>
      <c r="I493" s="37" t="str"/>
      <c r="J493" s="37" t="str"/>
      <c r="K493" s="37" t="str"/>
      <c r="L493" s="37" t="str"/>
      <c r="M493" s="37" t="str"/>
      <c r="N493" s="37" t="str"/>
      <c r="O493" s="37" t="str"/>
      <c r="P493" s="37" t="str"/>
      <c r="Q493" s="37" t="str"/>
      <c r="R493" s="37" t="str"/>
      <c r="S493" s="37" t="str"/>
      <c r="T493" s="37" t="str"/>
      <c r="U493" s="37" t="str"/>
      <c r="V493" s="37" t="str"/>
      <c r="W493" s="37" t="str"/>
      <c r="X493" s="37" t="str"/>
      <c r="Y493" s="37" t="str"/>
      <c r="Z493" s="37" t="str"/>
      <c r="AA493" s="37" t="str"/>
      <c r="AB493" s="37" t="str"/>
      <c r="AC493" s="37" t="str"/>
      <c r="AD493" s="37" t="str"/>
      <c r="AE493" s="37" t="str"/>
      <c r="AF493" s="37" t="str"/>
      <c r="AG493" s="37" t="str"/>
      <c r="AH493" s="37" t="str"/>
      <c r="AI493" s="37" t="str"/>
      <c r="AJ493" s="37" t="str"/>
      <c r="AK493" s="37" t="str"/>
      <c r="AL493" s="37" t="str"/>
      <c r="AM493" s="37" t="str"/>
      <c r="AN493" s="37" t="str"/>
      <c r="AO493" s="37" t="str"/>
      <c r="AP493" s="37" t="str"/>
      <c r="AQ493" s="37" t="str"/>
      <c r="AR493" s="37" t="str"/>
      <c r="AS493" s="37" t="str"/>
      <c r="AT493" s="37" t="str"/>
      <c r="AU493" s="37" t="str"/>
      <c r="AV493" s="37" t="str"/>
      <c r="AW493" s="37" t="str"/>
      <c r="AX493" s="37" t="str"/>
      <c r="AY493" s="37" t="str"/>
      <c r="AZ493" s="37" t="str"/>
      <c r="BA493" s="37" t="str"/>
      <c r="BB493" s="37" t="str"/>
      <c r="BC493" s="37" t="str"/>
      <c r="BD493" s="37" t="str"/>
      <c r="BE493" s="37" t="str"/>
      <c r="BF493" s="37" t="str"/>
      <c r="BG493" s="37" t="str"/>
      <c r="BH493" s="37" t="str"/>
      <c r="BI493" s="37" t="str"/>
      <c r="BJ493" s="37" t="str"/>
      <c r="BK493" s="37" t="str"/>
      <c r="BL493" s="37" t="str"/>
      <c r="BM493" s="37" t="str"/>
      <c r="BN493" s="37" t="str"/>
      <c r="BO493" s="37" t="str"/>
      <c r="BP493" s="37" t="str"/>
      <c r="BQ493" s="37" t="str"/>
      <c r="BR493" s="37" t="str"/>
      <c r="BS493" s="37" t="str"/>
      <c r="BT493" s="37" t="str"/>
      <c r="BU493" s="37" t="str"/>
      <c r="BV493" s="37" t="str"/>
      <c r="BW493" s="37" t="str"/>
      <c r="BX493" s="37" t="str"/>
      <c r="BY493" s="37" t="str"/>
      <c r="BZ493" s="37" t="str"/>
      <c r="CA493" s="37" t="str"/>
      <c r="CB493" s="37" t="str"/>
      <c r="CC493" s="37" t="str"/>
      <c r="CD493" s="37" t="str"/>
      <c r="CE493" s="37" t="str"/>
      <c r="CF493" s="37" t="str"/>
      <c r="CG493" s="37" t="str"/>
      <c r="CH493" s="37" t="str"/>
      <c r="CI493" s="37" t="str"/>
      <c r="CJ493" s="37" t="str"/>
      <c r="CK493" s="37" t="str"/>
      <c r="CL493" s="37" t="str"/>
      <c r="CM493" s="37" t="str"/>
      <c r="CN493" s="37" t="str"/>
      <c r="CO493" s="37" t="str"/>
      <c r="CP493" s="37" t="str"/>
      <c r="CQ493" s="37" t="str"/>
      <c r="CR493" s="37" t="str"/>
      <c r="CS493" s="37" t="str"/>
      <c r="CT493" s="37" t="str"/>
      <c r="CU493" s="37" t="str"/>
      <c r="CV493" s="37" t="str"/>
      <c r="CW493" s="37" t="str"/>
      <c r="CX493" s="37" t="str"/>
      <c r="CY493" s="37" t="str"/>
      <c r="CZ493" s="37" t="str"/>
      <c r="DA493" s="37" t="str"/>
      <c r="DB493" s="37" t="str"/>
      <c r="DC493" s="37" t="str"/>
      <c r="DD493" s="37" t="str"/>
      <c r="DE493" s="37" t="str"/>
      <c r="DF493" s="37" t="str"/>
      <c r="DG493" s="37" t="str"/>
      <c r="DH493" s="37" t="str"/>
      <c r="DI493" s="37" t="str"/>
      <c r="DJ493" s="37" t="str"/>
      <c r="DK493" s="37" t="str"/>
      <c r="DL493" s="37" t="str"/>
      <c r="DM493" s="37" t="str"/>
      <c r="DN493" s="37" t="str"/>
      <c r="DO493" s="37" t="str"/>
      <c r="DP493" s="37" t="str"/>
      <c r="DQ493" s="37" t="str"/>
      <c r="DR493" s="37" t="str"/>
      <c r="DS493" s="37" t="str"/>
      <c r="DT493" s="37" t="str"/>
      <c r="DU493" s="37" t="str"/>
      <c r="DV493" s="37" t="str"/>
      <c r="DW493" s="37" t="str"/>
      <c r="DX493" s="37" t="str"/>
      <c r="DY493" s="37" t="str"/>
      <c r="DZ493" s="37" t="str"/>
      <c r="EA493" s="37" t="str"/>
      <c r="EB493" s="37" t="str"/>
      <c r="EC493" s="37" t="str"/>
      <c r="ED493" s="37" t="str"/>
      <c r="EE493" s="37" t="str"/>
      <c r="EF493" s="37" t="str"/>
      <c r="EG493" s="37" t="str"/>
      <c r="EH493" s="37" t="str"/>
      <c r="EI493" s="37" t="str"/>
      <c r="EJ493" s="37" t="str"/>
      <c r="EK493" s="37" t="str"/>
      <c r="EL493" s="37" t="str"/>
      <c r="EM493" s="37" t="str"/>
    </row>
    <row r="494">
      <c r="B494" s="37" t="str"/>
      <c r="C494" s="37" t="str"/>
      <c r="D494" s="37" t="str"/>
      <c r="E494" s="37" t="str"/>
      <c r="F494" s="37" t="str"/>
      <c r="G494" s="37" t="str"/>
      <c r="H494" s="37" t="str"/>
      <c r="I494" s="37" t="str"/>
      <c r="J494" s="37" t="str"/>
      <c r="K494" s="37" t="str"/>
      <c r="L494" s="37" t="str"/>
      <c r="M494" s="37" t="str"/>
      <c r="N494" s="37" t="str"/>
      <c r="O494" s="37" t="str"/>
      <c r="P494" s="37" t="str"/>
      <c r="Q494" s="37" t="str"/>
      <c r="R494" s="37" t="str"/>
      <c r="S494" s="37" t="str"/>
      <c r="T494" s="37" t="str"/>
      <c r="U494" s="37" t="str"/>
      <c r="V494" s="37" t="str"/>
      <c r="W494" s="37" t="str"/>
      <c r="X494" s="37" t="str"/>
      <c r="Y494" s="37" t="str"/>
      <c r="Z494" s="37" t="str"/>
      <c r="AA494" s="37" t="str"/>
      <c r="AB494" s="37" t="str"/>
      <c r="AC494" s="37" t="str"/>
      <c r="AD494" s="37" t="str"/>
      <c r="AE494" s="37" t="str"/>
      <c r="AF494" s="37" t="str"/>
      <c r="AG494" s="37" t="str"/>
      <c r="AH494" s="37" t="str"/>
      <c r="AI494" s="37" t="str"/>
      <c r="AJ494" s="37" t="str"/>
      <c r="AK494" s="37" t="str"/>
      <c r="AL494" s="37" t="str"/>
      <c r="AM494" s="37" t="str"/>
      <c r="AN494" s="37" t="str"/>
      <c r="AO494" s="37" t="str"/>
      <c r="AP494" s="37" t="str"/>
      <c r="AQ494" s="37" t="str"/>
      <c r="AR494" s="37" t="str"/>
      <c r="AS494" s="37" t="str"/>
      <c r="AT494" s="37" t="str"/>
      <c r="AU494" s="37" t="str"/>
      <c r="AV494" s="37" t="str"/>
      <c r="AW494" s="37" t="str"/>
      <c r="AX494" s="37" t="str"/>
      <c r="AY494" s="37" t="str"/>
      <c r="AZ494" s="37" t="str"/>
      <c r="BA494" s="37" t="str"/>
      <c r="BB494" s="37" t="str"/>
      <c r="BC494" s="37" t="str"/>
      <c r="BD494" s="37" t="str"/>
      <c r="BE494" s="37" t="str"/>
      <c r="BF494" s="37" t="str"/>
      <c r="BG494" s="37" t="str"/>
      <c r="BH494" s="37" t="str"/>
      <c r="BI494" s="37" t="str"/>
      <c r="BJ494" s="37" t="str"/>
      <c r="BK494" s="37" t="str"/>
      <c r="BL494" s="37" t="str"/>
      <c r="BM494" s="37" t="str"/>
      <c r="BN494" s="37" t="str"/>
      <c r="BO494" s="37" t="str"/>
      <c r="BP494" s="37" t="str"/>
      <c r="BQ494" s="37" t="str"/>
      <c r="BR494" s="37" t="str"/>
      <c r="BS494" s="37" t="str"/>
      <c r="BT494" s="37" t="str"/>
      <c r="BU494" s="37" t="str"/>
      <c r="BV494" s="37" t="str"/>
      <c r="BW494" s="37" t="str"/>
      <c r="BX494" s="37" t="str"/>
      <c r="BY494" s="37" t="str"/>
      <c r="BZ494" s="37" t="str"/>
      <c r="CA494" s="37" t="str"/>
      <c r="CB494" s="37" t="str"/>
      <c r="CC494" s="37" t="str"/>
      <c r="CD494" s="37" t="str"/>
      <c r="CE494" s="37" t="str"/>
      <c r="CF494" s="37" t="str"/>
      <c r="CG494" s="37" t="str"/>
      <c r="CH494" s="37" t="str"/>
      <c r="CI494" s="37" t="str"/>
      <c r="CJ494" s="37" t="str"/>
      <c r="CK494" s="37" t="str"/>
      <c r="CL494" s="37" t="str"/>
      <c r="CM494" s="37" t="str"/>
      <c r="CN494" s="37" t="str"/>
      <c r="CO494" s="37" t="str"/>
      <c r="CP494" s="37" t="str"/>
      <c r="CQ494" s="37" t="str"/>
      <c r="CR494" s="37" t="str"/>
      <c r="CS494" s="37" t="str"/>
      <c r="CT494" s="37" t="str"/>
      <c r="CU494" s="37" t="str"/>
      <c r="CV494" s="37" t="str"/>
      <c r="CW494" s="37" t="str"/>
      <c r="CX494" s="37" t="str"/>
      <c r="CY494" s="37" t="str"/>
      <c r="CZ494" s="37" t="str"/>
      <c r="DA494" s="37" t="str"/>
      <c r="DB494" s="37" t="str"/>
      <c r="DC494" s="37" t="str"/>
      <c r="DD494" s="37" t="str"/>
      <c r="DE494" s="37" t="str"/>
      <c r="DF494" s="37" t="str"/>
      <c r="DG494" s="37" t="str"/>
      <c r="DH494" s="37" t="str"/>
      <c r="DI494" s="37" t="str"/>
      <c r="DJ494" s="37" t="str"/>
      <c r="DK494" s="37" t="str"/>
      <c r="DL494" s="37" t="str"/>
      <c r="DM494" s="37" t="str"/>
      <c r="DN494" s="37" t="str"/>
      <c r="DO494" s="37" t="str"/>
      <c r="DP494" s="37" t="str"/>
      <c r="DQ494" s="37" t="str"/>
      <c r="DR494" s="37" t="str"/>
      <c r="DS494" s="37" t="str"/>
      <c r="DT494" s="37" t="str"/>
      <c r="DU494" s="37" t="str"/>
      <c r="DV494" s="37" t="str"/>
      <c r="DW494" s="37" t="str"/>
      <c r="DX494" s="37" t="str"/>
      <c r="DY494" s="37" t="str"/>
      <c r="DZ494" s="37" t="str"/>
      <c r="EA494" s="37" t="str"/>
      <c r="EB494" s="37" t="str"/>
      <c r="EC494" s="37" t="str"/>
      <c r="ED494" s="37" t="str"/>
      <c r="EE494" s="37" t="str"/>
      <c r="EF494" s="37" t="str"/>
      <c r="EG494" s="37" t="str"/>
      <c r="EH494" s="37" t="str"/>
      <c r="EI494" s="37" t="str"/>
      <c r="EJ494" s="37" t="str"/>
      <c r="EK494" s="37" t="str"/>
      <c r="EL494" s="37" t="str"/>
      <c r="EM494" s="37" t="str"/>
    </row>
    <row r="495">
      <c r="B495" s="37" t="str"/>
      <c r="C495" s="37" t="str"/>
      <c r="D495" s="37" t="str"/>
      <c r="E495" s="37" t="str"/>
      <c r="F495" s="37" t="str"/>
      <c r="G495" s="37" t="str"/>
      <c r="H495" s="37" t="str"/>
      <c r="I495" s="37" t="str"/>
      <c r="J495" s="37" t="str"/>
      <c r="K495" s="37" t="str"/>
      <c r="L495" s="37" t="str"/>
      <c r="M495" s="37" t="str"/>
      <c r="N495" s="37" t="str"/>
      <c r="O495" s="37" t="str"/>
      <c r="P495" s="37" t="str"/>
      <c r="Q495" s="37" t="str"/>
      <c r="R495" s="37" t="str"/>
      <c r="S495" s="37" t="str"/>
      <c r="T495" s="37" t="str"/>
      <c r="U495" s="37" t="str"/>
      <c r="V495" s="37" t="str"/>
      <c r="W495" s="37" t="str"/>
      <c r="X495" s="37" t="str"/>
      <c r="Y495" s="37" t="str"/>
      <c r="Z495" s="37" t="str"/>
      <c r="AA495" s="37" t="str"/>
      <c r="AB495" s="37" t="str"/>
      <c r="AC495" s="37" t="str"/>
      <c r="AD495" s="37" t="str"/>
      <c r="AE495" s="37" t="str"/>
      <c r="AF495" s="37" t="str"/>
      <c r="AG495" s="37" t="str"/>
      <c r="AH495" s="37" t="str"/>
      <c r="AI495" s="37" t="str"/>
      <c r="AJ495" s="37" t="str"/>
      <c r="AK495" s="37" t="str"/>
      <c r="AL495" s="37" t="str"/>
      <c r="AM495" s="37" t="str"/>
      <c r="AN495" s="37" t="str"/>
      <c r="AO495" s="37" t="str"/>
      <c r="AP495" s="37" t="str"/>
      <c r="AQ495" s="37" t="str"/>
      <c r="AR495" s="37" t="str"/>
      <c r="AS495" s="37" t="str"/>
      <c r="AT495" s="37" t="str"/>
      <c r="AU495" s="37" t="str"/>
      <c r="AV495" s="37" t="str"/>
      <c r="AW495" s="37" t="str"/>
      <c r="AX495" s="37" t="str"/>
      <c r="AY495" s="37" t="str"/>
      <c r="AZ495" s="37" t="str"/>
      <c r="BA495" s="37" t="str"/>
      <c r="BB495" s="37" t="str"/>
      <c r="BC495" s="37" t="str"/>
      <c r="BD495" s="37" t="str"/>
      <c r="BE495" s="37" t="str"/>
      <c r="BF495" s="37" t="str"/>
      <c r="BG495" s="37" t="str"/>
      <c r="BH495" s="37" t="str"/>
      <c r="BI495" s="37" t="str"/>
      <c r="BJ495" s="37" t="str"/>
      <c r="BK495" s="37" t="str"/>
      <c r="BL495" s="37" t="str"/>
      <c r="BM495" s="37" t="str"/>
      <c r="BN495" s="37" t="str"/>
      <c r="BO495" s="37" t="str"/>
      <c r="BP495" s="37" t="str"/>
      <c r="BQ495" s="37" t="str"/>
      <c r="BR495" s="37" t="str"/>
      <c r="BS495" s="37" t="str"/>
      <c r="BT495" s="37" t="str"/>
      <c r="BU495" s="37" t="str"/>
      <c r="BV495" s="37" t="str"/>
      <c r="BW495" s="37" t="str"/>
      <c r="BX495" s="37" t="str"/>
      <c r="BY495" s="37" t="str"/>
      <c r="BZ495" s="37" t="str"/>
      <c r="CA495" s="37" t="str"/>
      <c r="CB495" s="37" t="str"/>
      <c r="CC495" s="37" t="str"/>
      <c r="CD495" s="37" t="str"/>
      <c r="CE495" s="37" t="str"/>
      <c r="CF495" s="37" t="str"/>
      <c r="CG495" s="37" t="str"/>
      <c r="CH495" s="37" t="str"/>
      <c r="CI495" s="37" t="str"/>
      <c r="CJ495" s="37" t="str"/>
      <c r="CK495" s="37" t="str"/>
      <c r="CL495" s="37" t="str"/>
      <c r="CM495" s="37" t="str"/>
      <c r="CN495" s="37" t="str"/>
      <c r="CO495" s="37" t="str"/>
      <c r="CP495" s="37" t="str"/>
      <c r="CQ495" s="37" t="str"/>
      <c r="CR495" s="37" t="str"/>
      <c r="CS495" s="37" t="str"/>
      <c r="CT495" s="37" t="str"/>
      <c r="CU495" s="37" t="str"/>
      <c r="CV495" s="37" t="str"/>
      <c r="CW495" s="37" t="str"/>
      <c r="CX495" s="37" t="str"/>
      <c r="CY495" s="37" t="str"/>
      <c r="CZ495" s="37" t="str"/>
      <c r="DA495" s="37" t="str"/>
      <c r="DB495" s="37" t="str"/>
      <c r="DC495" s="37" t="str"/>
      <c r="DD495" s="37" t="str"/>
      <c r="DE495" s="37" t="str"/>
      <c r="DF495" s="37" t="str"/>
      <c r="DG495" s="37" t="str"/>
      <c r="DH495" s="37" t="str"/>
      <c r="DI495" s="37" t="str"/>
      <c r="DJ495" s="37" t="str"/>
      <c r="DK495" s="37" t="str"/>
      <c r="DL495" s="37" t="str"/>
      <c r="DM495" s="37" t="str"/>
      <c r="DN495" s="37" t="str"/>
      <c r="DO495" s="37" t="str"/>
      <c r="DP495" s="37" t="str"/>
      <c r="DQ495" s="37" t="str"/>
      <c r="DR495" s="37" t="str"/>
      <c r="DS495" s="37" t="str"/>
      <c r="DT495" s="37" t="str"/>
      <c r="DU495" s="37" t="str"/>
      <c r="DV495" s="37" t="str"/>
      <c r="DW495" s="37" t="str"/>
      <c r="DX495" s="37" t="str"/>
      <c r="DY495" s="37" t="str"/>
      <c r="DZ495" s="37" t="str"/>
      <c r="EA495" s="37" t="str"/>
      <c r="EB495" s="37" t="str"/>
      <c r="EC495" s="37" t="str"/>
      <c r="ED495" s="37" t="str"/>
      <c r="EE495" s="37" t="str"/>
      <c r="EF495" s="37" t="str"/>
      <c r="EG495" s="37" t="str"/>
      <c r="EH495" s="37" t="str"/>
      <c r="EI495" s="37" t="str"/>
      <c r="EJ495" s="37" t="str"/>
      <c r="EK495" s="37" t="str"/>
      <c r="EL495" s="37" t="str"/>
      <c r="EM495" s="37" t="str"/>
    </row>
    <row r="496">
      <c r="B496" s="37" t="str"/>
      <c r="C496" s="37" t="str"/>
      <c r="D496" s="37" t="str"/>
      <c r="E496" s="37" t="str"/>
      <c r="F496" s="37" t="str"/>
      <c r="G496" s="37" t="str"/>
      <c r="H496" s="37" t="str"/>
      <c r="I496" s="37" t="str"/>
      <c r="J496" s="37" t="str"/>
      <c r="K496" s="37" t="str"/>
      <c r="L496" s="37" t="str"/>
      <c r="M496" s="37" t="str"/>
      <c r="N496" s="37" t="str"/>
      <c r="O496" s="37" t="str"/>
      <c r="P496" s="37" t="str"/>
      <c r="Q496" s="37" t="str"/>
      <c r="R496" s="37" t="str"/>
      <c r="S496" s="37" t="str"/>
      <c r="T496" s="37" t="str"/>
      <c r="U496" s="37" t="str"/>
      <c r="V496" s="37" t="str"/>
      <c r="W496" s="37" t="str"/>
      <c r="X496" s="37" t="str"/>
      <c r="Y496" s="37" t="str"/>
      <c r="Z496" s="37" t="str"/>
      <c r="AA496" s="37" t="str"/>
      <c r="AB496" s="37" t="str"/>
      <c r="AC496" s="37" t="str"/>
      <c r="AD496" s="37" t="str"/>
      <c r="AE496" s="37" t="str"/>
      <c r="AF496" s="37" t="str"/>
      <c r="AG496" s="37" t="str"/>
      <c r="AH496" s="37" t="str"/>
      <c r="AI496" s="37" t="str"/>
      <c r="AJ496" s="37" t="str"/>
      <c r="AK496" s="37" t="str"/>
      <c r="AL496" s="37" t="str"/>
      <c r="AM496" s="37" t="str"/>
      <c r="AN496" s="37" t="str"/>
      <c r="AO496" s="37" t="str"/>
      <c r="AP496" s="37" t="str"/>
      <c r="AQ496" s="37" t="str"/>
      <c r="AR496" s="37" t="str"/>
      <c r="AS496" s="37" t="str"/>
      <c r="AT496" s="37" t="str"/>
      <c r="AU496" s="37" t="str"/>
      <c r="AV496" s="37" t="str"/>
      <c r="AW496" s="37" t="str"/>
      <c r="AX496" s="37" t="str"/>
      <c r="AY496" s="37" t="str"/>
      <c r="AZ496" s="37" t="str"/>
      <c r="BA496" s="37" t="str"/>
      <c r="BB496" s="37" t="str"/>
      <c r="BC496" s="37" t="str"/>
      <c r="BD496" s="37" t="str"/>
      <c r="BE496" s="37" t="str"/>
      <c r="BF496" s="37" t="str"/>
      <c r="BG496" s="37" t="str"/>
      <c r="BH496" s="37" t="str"/>
      <c r="BI496" s="37" t="str"/>
      <c r="BJ496" s="37" t="str"/>
      <c r="BK496" s="37" t="str"/>
      <c r="BL496" s="37" t="str"/>
      <c r="BM496" s="37" t="str"/>
      <c r="BN496" s="37" t="str"/>
      <c r="BO496" s="37" t="str"/>
      <c r="BP496" s="37" t="str"/>
      <c r="BQ496" s="37" t="str"/>
      <c r="BR496" s="37" t="str"/>
      <c r="BS496" s="37" t="str"/>
      <c r="BT496" s="37" t="str"/>
      <c r="BU496" s="37" t="str"/>
      <c r="BV496" s="37" t="str"/>
      <c r="BW496" s="37" t="str"/>
      <c r="BX496" s="37" t="str"/>
      <c r="BY496" s="37" t="str"/>
      <c r="BZ496" s="37" t="str"/>
      <c r="CA496" s="37" t="str"/>
      <c r="CB496" s="37" t="str"/>
      <c r="CC496" s="37" t="str"/>
      <c r="CD496" s="37" t="str"/>
      <c r="CE496" s="37" t="str"/>
      <c r="CF496" s="37" t="str"/>
      <c r="CG496" s="37" t="str"/>
      <c r="CH496" s="37" t="str"/>
      <c r="CI496" s="37" t="str"/>
      <c r="CJ496" s="37" t="str"/>
      <c r="CK496" s="37" t="str"/>
      <c r="CL496" s="37" t="str"/>
      <c r="CM496" s="37" t="str"/>
      <c r="CN496" s="37" t="str"/>
      <c r="CO496" s="37" t="str"/>
      <c r="CP496" s="37" t="str"/>
      <c r="CQ496" s="37" t="str"/>
      <c r="CR496" s="37" t="str"/>
      <c r="CS496" s="37" t="str"/>
      <c r="CT496" s="37" t="str"/>
      <c r="CU496" s="37" t="str"/>
      <c r="CV496" s="37" t="str"/>
      <c r="CW496" s="37" t="str"/>
      <c r="CX496" s="37" t="str"/>
      <c r="CY496" s="37" t="str"/>
      <c r="CZ496" s="37" t="str"/>
      <c r="DA496" s="37" t="str"/>
      <c r="DB496" s="37" t="str"/>
      <c r="DC496" s="37" t="str"/>
      <c r="DD496" s="37" t="str"/>
      <c r="DE496" s="37" t="str"/>
      <c r="DF496" s="37" t="str"/>
      <c r="DG496" s="37" t="str"/>
      <c r="DH496" s="37" t="str"/>
      <c r="DI496" s="37" t="str"/>
      <c r="DJ496" s="37" t="str"/>
      <c r="DK496" s="37" t="str"/>
      <c r="DL496" s="37" t="str"/>
      <c r="DM496" s="37" t="str"/>
      <c r="DN496" s="37" t="str"/>
      <c r="DO496" s="37" t="str"/>
      <c r="DP496" s="37" t="str"/>
      <c r="DQ496" s="37" t="str"/>
      <c r="DR496" s="37" t="str"/>
      <c r="DS496" s="37" t="str"/>
      <c r="DT496" s="37" t="str"/>
      <c r="DU496" s="37" t="str"/>
      <c r="DV496" s="37" t="str"/>
      <c r="DW496" s="37" t="str"/>
      <c r="DX496" s="37" t="str"/>
      <c r="DY496" s="37" t="str"/>
      <c r="DZ496" s="37" t="str"/>
      <c r="EA496" s="37" t="str"/>
      <c r="EB496" s="37" t="str"/>
      <c r="EC496" s="37" t="str"/>
      <c r="ED496" s="37" t="str"/>
      <c r="EE496" s="37" t="str"/>
      <c r="EF496" s="37" t="str"/>
      <c r="EG496" s="37" t="str"/>
      <c r="EH496" s="37" t="str"/>
      <c r="EI496" s="37" t="str"/>
      <c r="EJ496" s="37" t="str"/>
      <c r="EK496" s="37" t="str"/>
      <c r="EL496" s="37" t="str"/>
      <c r="EM496" s="37" t="str"/>
    </row>
    <row r="497">
      <c r="B497" s="37" t="str"/>
      <c r="C497" s="37" t="str"/>
      <c r="D497" s="37" t="str"/>
      <c r="E497" s="37" t="str"/>
      <c r="F497" s="37" t="str"/>
      <c r="G497" s="37" t="str"/>
      <c r="H497" s="37" t="str"/>
      <c r="I497" s="37" t="str"/>
      <c r="J497" s="37" t="str"/>
      <c r="K497" s="37" t="str"/>
      <c r="L497" s="37" t="str"/>
      <c r="M497" s="37" t="str"/>
      <c r="N497" s="37" t="str"/>
      <c r="O497" s="37" t="str"/>
      <c r="P497" s="37" t="str"/>
      <c r="Q497" s="37" t="str"/>
      <c r="R497" s="37" t="str"/>
      <c r="S497" s="37" t="str"/>
      <c r="T497" s="37" t="str"/>
      <c r="U497" s="37" t="str"/>
      <c r="V497" s="37" t="str"/>
      <c r="W497" s="37" t="str"/>
      <c r="X497" s="37" t="str"/>
      <c r="Y497" s="37" t="str"/>
      <c r="Z497" s="37" t="str"/>
      <c r="AA497" s="37" t="str"/>
      <c r="AB497" s="37" t="str"/>
      <c r="AC497" s="37" t="str"/>
      <c r="AD497" s="37" t="str"/>
      <c r="AE497" s="37" t="str"/>
      <c r="AF497" s="37" t="str"/>
      <c r="AG497" s="37" t="str"/>
      <c r="AH497" s="37" t="str"/>
      <c r="AI497" s="37" t="str"/>
      <c r="AJ497" s="37" t="str"/>
      <c r="AK497" s="37" t="str"/>
      <c r="AL497" s="37" t="str"/>
      <c r="AM497" s="37" t="str"/>
      <c r="AN497" s="37" t="str"/>
      <c r="AO497" s="37" t="str"/>
      <c r="AP497" s="37" t="str"/>
      <c r="AQ497" s="37" t="str"/>
      <c r="AR497" s="37" t="str"/>
      <c r="AS497" s="37" t="str"/>
      <c r="AT497" s="37" t="str"/>
      <c r="AU497" s="37" t="str"/>
      <c r="AV497" s="37" t="str"/>
      <c r="AW497" s="37" t="str"/>
      <c r="AX497" s="37" t="str"/>
      <c r="AY497" s="37" t="str"/>
      <c r="AZ497" s="37" t="str"/>
      <c r="BA497" s="37" t="str"/>
      <c r="BB497" s="37" t="str"/>
      <c r="BC497" s="37" t="str"/>
      <c r="BD497" s="37" t="str"/>
      <c r="BE497" s="37" t="str"/>
      <c r="BF497" s="37" t="str"/>
      <c r="BG497" s="37" t="str"/>
      <c r="BH497" s="37" t="str"/>
      <c r="BI497" s="37" t="str"/>
      <c r="BJ497" s="37" t="str"/>
      <c r="BK497" s="37" t="str"/>
      <c r="BL497" s="37" t="str"/>
      <c r="BM497" s="37" t="str"/>
      <c r="BN497" s="37" t="str"/>
      <c r="BO497" s="37" t="str"/>
      <c r="BP497" s="37" t="str"/>
      <c r="BQ497" s="37" t="str"/>
      <c r="BR497" s="37" t="str"/>
      <c r="BS497" s="37" t="str"/>
      <c r="BT497" s="37" t="str"/>
      <c r="BU497" s="37" t="str"/>
      <c r="BV497" s="37" t="str"/>
      <c r="BW497" s="37" t="str"/>
      <c r="BX497" s="37" t="str"/>
      <c r="BY497" s="37" t="str"/>
      <c r="BZ497" s="37" t="str"/>
      <c r="CA497" s="37" t="str"/>
      <c r="CB497" s="37" t="str"/>
      <c r="CC497" s="37" t="str"/>
      <c r="CD497" s="37" t="str"/>
      <c r="CE497" s="37" t="str"/>
      <c r="CF497" s="37" t="str"/>
      <c r="CG497" s="37" t="str"/>
      <c r="CH497" s="37" t="str"/>
      <c r="CI497" s="37" t="str"/>
      <c r="CJ497" s="37" t="str"/>
      <c r="CK497" s="37" t="str"/>
      <c r="CL497" s="37" t="str"/>
      <c r="CM497" s="37" t="str"/>
      <c r="CN497" s="37" t="str"/>
      <c r="CO497" s="37" t="str"/>
      <c r="CP497" s="37" t="str"/>
      <c r="CQ497" s="37" t="str"/>
      <c r="CR497" s="37" t="str"/>
      <c r="CS497" s="37" t="str"/>
      <c r="CT497" s="37" t="str"/>
      <c r="CU497" s="37" t="str"/>
      <c r="CV497" s="37" t="str"/>
      <c r="CW497" s="37" t="str"/>
      <c r="CX497" s="37" t="str"/>
      <c r="CY497" s="37" t="str"/>
      <c r="CZ497" s="37" t="str"/>
      <c r="DA497" s="37" t="str"/>
      <c r="DB497" s="37" t="str"/>
      <c r="DC497" s="37" t="str"/>
      <c r="DD497" s="37" t="str"/>
      <c r="DE497" s="37" t="str"/>
      <c r="DF497" s="37" t="str"/>
      <c r="DG497" s="37" t="str"/>
      <c r="DH497" s="37" t="str"/>
      <c r="DI497" s="37" t="str"/>
      <c r="DJ497" s="37" t="str"/>
      <c r="DK497" s="37" t="str"/>
      <c r="DL497" s="37" t="str"/>
      <c r="DM497" s="37" t="str"/>
      <c r="DN497" s="37" t="str"/>
      <c r="DO497" s="37" t="str"/>
      <c r="DP497" s="37" t="str"/>
      <c r="DQ497" s="37" t="str"/>
      <c r="DR497" s="37" t="str"/>
      <c r="DS497" s="37" t="str"/>
      <c r="DT497" s="37" t="str"/>
      <c r="DU497" s="37" t="str"/>
      <c r="DV497" s="37" t="str"/>
      <c r="DW497" s="37" t="str"/>
      <c r="DX497" s="37" t="str"/>
      <c r="DY497" s="37" t="str"/>
      <c r="DZ497" s="37" t="str"/>
      <c r="EA497" s="37" t="str"/>
      <c r="EB497" s="37" t="str"/>
      <c r="EC497" s="37" t="str"/>
      <c r="ED497" s="37" t="str"/>
      <c r="EE497" s="37" t="str"/>
      <c r="EF497" s="37" t="str"/>
      <c r="EG497" s="37" t="str"/>
      <c r="EH497" s="37" t="str"/>
      <c r="EI497" s="37" t="str"/>
      <c r="EJ497" s="37" t="str"/>
      <c r="EK497" s="37" t="str"/>
      <c r="EL497" s="37" t="str"/>
      <c r="EM497" s="37" t="str"/>
    </row>
    <row r="498">
      <c r="B498" s="37" t="str"/>
      <c r="C498" s="37" t="str"/>
      <c r="D498" s="37" t="str"/>
      <c r="E498" s="37" t="str"/>
      <c r="F498" s="37" t="str"/>
      <c r="G498" s="37" t="str"/>
      <c r="H498" s="37" t="str"/>
      <c r="I498" s="37" t="str"/>
      <c r="J498" s="37" t="str"/>
      <c r="K498" s="37" t="str"/>
      <c r="L498" s="37" t="str"/>
      <c r="M498" s="37" t="str"/>
      <c r="N498" s="37" t="str"/>
      <c r="O498" s="37" t="str"/>
      <c r="P498" s="37" t="str"/>
      <c r="Q498" s="37" t="str"/>
      <c r="R498" s="37" t="str"/>
      <c r="S498" s="37" t="str"/>
      <c r="T498" s="37" t="str"/>
      <c r="U498" s="37" t="str"/>
      <c r="V498" s="37" t="str"/>
      <c r="W498" s="37" t="str"/>
      <c r="X498" s="37" t="str"/>
      <c r="Y498" s="37" t="str"/>
      <c r="Z498" s="37" t="str"/>
      <c r="AA498" s="37" t="str"/>
      <c r="AB498" s="37" t="str"/>
      <c r="AC498" s="37" t="str"/>
      <c r="AD498" s="37" t="str"/>
      <c r="AE498" s="37" t="str"/>
      <c r="AF498" s="37" t="str"/>
      <c r="AG498" s="37" t="str"/>
      <c r="AH498" s="37" t="str"/>
      <c r="AI498" s="37" t="str"/>
      <c r="AJ498" s="37" t="str"/>
      <c r="AK498" s="37" t="str"/>
      <c r="AL498" s="37" t="str"/>
      <c r="AM498" s="37" t="str"/>
      <c r="AN498" s="37" t="str"/>
      <c r="AO498" s="37" t="str"/>
      <c r="AP498" s="37" t="str"/>
      <c r="AQ498" s="37" t="str"/>
      <c r="AR498" s="37" t="str"/>
      <c r="AS498" s="37" t="str"/>
      <c r="AT498" s="37" t="str"/>
      <c r="AU498" s="37" t="str"/>
      <c r="AV498" s="37" t="str"/>
      <c r="AW498" s="37" t="str"/>
      <c r="AX498" s="37" t="str"/>
      <c r="AY498" s="37" t="str"/>
      <c r="AZ498" s="37" t="str"/>
      <c r="BA498" s="37" t="str"/>
      <c r="BB498" s="37" t="str"/>
      <c r="BC498" s="37" t="str"/>
      <c r="BD498" s="37" t="str"/>
      <c r="BE498" s="37" t="str"/>
      <c r="BF498" s="37" t="str"/>
      <c r="BG498" s="37" t="str"/>
      <c r="BH498" s="37" t="str"/>
      <c r="BI498" s="37" t="str"/>
      <c r="BJ498" s="37" t="str"/>
      <c r="BK498" s="37" t="str"/>
      <c r="BL498" s="37" t="str"/>
      <c r="BM498" s="37" t="str"/>
      <c r="BN498" s="37" t="str"/>
      <c r="BO498" s="37" t="str"/>
      <c r="BP498" s="37" t="str"/>
      <c r="BQ498" s="37" t="str"/>
      <c r="BR498" s="37" t="str"/>
      <c r="BS498" s="37" t="str"/>
      <c r="BT498" s="37" t="str"/>
      <c r="BU498" s="37" t="str"/>
      <c r="BV498" s="37" t="str"/>
      <c r="BW498" s="37" t="str"/>
      <c r="BX498" s="37" t="str"/>
      <c r="BY498" s="37" t="str"/>
      <c r="BZ498" s="37" t="str"/>
      <c r="CA498" s="37" t="str"/>
      <c r="CB498" s="37" t="str"/>
      <c r="CC498" s="37" t="str"/>
      <c r="CD498" s="37" t="str"/>
      <c r="CE498" s="37" t="str"/>
      <c r="CF498" s="37" t="str"/>
      <c r="CG498" s="37" t="str"/>
      <c r="CH498" s="37" t="str"/>
      <c r="CI498" s="37" t="str"/>
      <c r="CJ498" s="37" t="str"/>
      <c r="CK498" s="37" t="str"/>
      <c r="CL498" s="37" t="str"/>
      <c r="CM498" s="37" t="str"/>
      <c r="CN498" s="37" t="str"/>
      <c r="CO498" s="37" t="str"/>
      <c r="CP498" s="37" t="str"/>
      <c r="CQ498" s="37" t="str"/>
      <c r="CR498" s="37" t="str"/>
      <c r="CS498" s="37" t="str"/>
      <c r="CT498" s="37" t="str"/>
      <c r="CU498" s="37" t="str"/>
      <c r="CV498" s="37" t="str"/>
      <c r="CW498" s="37" t="str"/>
      <c r="CX498" s="37" t="str"/>
      <c r="CY498" s="37" t="str"/>
      <c r="CZ498" s="37" t="str"/>
      <c r="DA498" s="37" t="str"/>
      <c r="DB498" s="37" t="str"/>
      <c r="DC498" s="37" t="str"/>
      <c r="DD498" s="37" t="str"/>
      <c r="DE498" s="37" t="str"/>
      <c r="DF498" s="37" t="str"/>
      <c r="DG498" s="37" t="str"/>
      <c r="DH498" s="37" t="str"/>
      <c r="DI498" s="37" t="str"/>
      <c r="DJ498" s="37" t="str"/>
      <c r="DK498" s="37" t="str"/>
      <c r="DL498" s="37" t="str"/>
      <c r="DM498" s="37" t="str"/>
      <c r="DN498" s="37" t="str"/>
      <c r="DO498" s="37" t="str"/>
      <c r="DP498" s="37" t="str"/>
      <c r="DQ498" s="37" t="str"/>
      <c r="DR498" s="37" t="str"/>
      <c r="DS498" s="37" t="str"/>
      <c r="DT498" s="37" t="str"/>
      <c r="DU498" s="37" t="str"/>
      <c r="DV498" s="37" t="str"/>
      <c r="DW498" s="37" t="str"/>
      <c r="DX498" s="37" t="str"/>
      <c r="DY498" s="37" t="str"/>
      <c r="DZ498" s="37" t="str"/>
      <c r="EA498" s="37" t="str"/>
      <c r="EB498" s="37" t="str"/>
      <c r="EC498" s="37" t="str"/>
      <c r="ED498" s="37" t="str"/>
      <c r="EE498" s="37" t="str"/>
      <c r="EF498" s="37" t="str"/>
      <c r="EG498" s="37" t="str"/>
      <c r="EH498" s="37" t="str"/>
      <c r="EI498" s="37" t="str"/>
      <c r="EJ498" s="37" t="str"/>
      <c r="EK498" s="37" t="str"/>
      <c r="EL498" s="37" t="str"/>
      <c r="EM498" s="37" t="str"/>
    </row>
    <row r="499">
      <c r="B499" s="37" t="str"/>
      <c r="C499" s="37" t="str"/>
      <c r="D499" s="37" t="str"/>
      <c r="E499" s="37" t="str"/>
      <c r="F499" s="37" t="str"/>
      <c r="G499" s="37" t="str"/>
      <c r="H499" s="37" t="str"/>
      <c r="I499" s="37" t="str"/>
      <c r="J499" s="37" t="str"/>
      <c r="K499" s="37" t="str"/>
      <c r="L499" s="37" t="str"/>
      <c r="M499" s="37" t="str"/>
      <c r="N499" s="37" t="str"/>
      <c r="O499" s="37" t="str"/>
      <c r="P499" s="37" t="str"/>
      <c r="Q499" s="37" t="str"/>
      <c r="R499" s="37" t="str"/>
      <c r="S499" s="37" t="str"/>
      <c r="T499" s="37" t="str"/>
      <c r="U499" s="37" t="str"/>
      <c r="V499" s="37" t="str"/>
      <c r="W499" s="37" t="str"/>
      <c r="X499" s="37" t="str"/>
      <c r="Y499" s="37" t="str"/>
      <c r="Z499" s="37" t="str"/>
      <c r="AA499" s="37" t="str"/>
      <c r="AB499" s="37" t="str"/>
      <c r="AC499" s="37" t="str"/>
      <c r="AD499" s="37" t="str"/>
      <c r="AE499" s="37" t="str"/>
      <c r="AF499" s="37" t="str"/>
      <c r="AG499" s="37" t="str"/>
      <c r="AH499" s="37" t="str"/>
      <c r="AI499" s="37" t="str"/>
      <c r="AJ499" s="37" t="str"/>
      <c r="AK499" s="37" t="str"/>
      <c r="AL499" s="37" t="str"/>
      <c r="AM499" s="37" t="str"/>
      <c r="AN499" s="37" t="str"/>
      <c r="AO499" s="37" t="str"/>
      <c r="AP499" s="37" t="str"/>
      <c r="AQ499" s="37" t="str"/>
      <c r="AR499" s="37" t="str"/>
      <c r="AS499" s="37" t="str"/>
      <c r="AT499" s="37" t="str"/>
      <c r="AU499" s="37" t="str"/>
      <c r="AV499" s="37" t="str"/>
      <c r="AW499" s="37" t="str"/>
      <c r="AX499" s="37" t="str"/>
      <c r="AY499" s="37" t="str"/>
      <c r="AZ499" s="37" t="str"/>
      <c r="BA499" s="37" t="str"/>
      <c r="BB499" s="37" t="str"/>
      <c r="BC499" s="37" t="str"/>
      <c r="BD499" s="37" t="str"/>
      <c r="BE499" s="37" t="str"/>
      <c r="BF499" s="37" t="str"/>
      <c r="BG499" s="37" t="str"/>
      <c r="BH499" s="37" t="str"/>
      <c r="BI499" s="37" t="str"/>
      <c r="BJ499" s="37" t="str"/>
      <c r="BK499" s="37" t="str"/>
      <c r="BL499" s="37" t="str"/>
      <c r="BM499" s="37" t="str"/>
      <c r="BN499" s="37" t="str"/>
      <c r="BO499" s="37" t="str"/>
      <c r="BP499" s="37" t="str"/>
      <c r="BQ499" s="37" t="str"/>
      <c r="BR499" s="37" t="str"/>
      <c r="BS499" s="37" t="str"/>
      <c r="BT499" s="37" t="str"/>
      <c r="BU499" s="37" t="str"/>
      <c r="BV499" s="37" t="str"/>
      <c r="BW499" s="37" t="str"/>
      <c r="BX499" s="37" t="str"/>
      <c r="BY499" s="37" t="str"/>
      <c r="BZ499" s="37" t="str"/>
      <c r="CA499" s="37" t="str"/>
      <c r="CB499" s="37" t="str"/>
      <c r="CC499" s="37" t="str"/>
      <c r="CD499" s="37" t="str"/>
      <c r="CE499" s="37" t="str"/>
      <c r="CF499" s="37" t="str"/>
      <c r="CG499" s="37" t="str"/>
      <c r="CH499" s="37" t="str"/>
      <c r="CI499" s="37" t="str"/>
      <c r="CJ499" s="37" t="str"/>
      <c r="CK499" s="37" t="str"/>
      <c r="CL499" s="37" t="str"/>
      <c r="CM499" s="37" t="str"/>
      <c r="CN499" s="37" t="str"/>
      <c r="CO499" s="37" t="str"/>
      <c r="CP499" s="37" t="str"/>
      <c r="CQ499" s="37" t="str"/>
      <c r="CR499" s="37" t="str"/>
      <c r="CS499" s="37" t="str"/>
      <c r="CT499" s="37" t="str"/>
      <c r="CU499" s="37" t="str"/>
      <c r="CV499" s="37" t="str"/>
      <c r="CW499" s="37" t="str"/>
      <c r="CX499" s="37" t="str"/>
      <c r="CY499" s="37" t="str"/>
      <c r="CZ499" s="37" t="str"/>
      <c r="DA499" s="37" t="str"/>
      <c r="DB499" s="37" t="str"/>
      <c r="DC499" s="37" t="str"/>
      <c r="DD499" s="37" t="str"/>
      <c r="DE499" s="37" t="str"/>
      <c r="DF499" s="37" t="str"/>
      <c r="DG499" s="37" t="str"/>
      <c r="DH499" s="37" t="str"/>
      <c r="DI499" s="37" t="str"/>
      <c r="DJ499" s="37" t="str"/>
      <c r="DK499" s="37" t="str"/>
      <c r="DL499" s="37" t="str"/>
      <c r="DM499" s="37" t="str"/>
      <c r="DN499" s="37" t="str"/>
      <c r="DO499" s="37" t="str"/>
      <c r="DP499" s="37" t="str"/>
      <c r="DQ499" s="37" t="str"/>
      <c r="DR499" s="37" t="str"/>
      <c r="DS499" s="37" t="str"/>
      <c r="DT499" s="37" t="str"/>
      <c r="DU499" s="37" t="str"/>
      <c r="DV499" s="37" t="str"/>
      <c r="DW499" s="37" t="str"/>
      <c r="DX499" s="37" t="str"/>
      <c r="DY499" s="37" t="str"/>
      <c r="DZ499" s="37" t="str"/>
      <c r="EA499" s="37" t="str"/>
      <c r="EB499" s="37" t="str"/>
      <c r="EC499" s="37" t="str"/>
      <c r="ED499" s="37" t="str"/>
      <c r="EE499" s="37" t="str"/>
      <c r="EF499" s="37" t="str"/>
      <c r="EG499" s="37" t="str"/>
      <c r="EH499" s="37" t="str"/>
      <c r="EI499" s="37" t="str"/>
      <c r="EJ499" s="37" t="str"/>
      <c r="EK499" s="37" t="str"/>
      <c r="EL499" s="37" t="str"/>
      <c r="EM499" s="37" t="str"/>
    </row>
    <row r="500">
      <c r="B500" s="37" t="str"/>
      <c r="C500" s="37" t="str"/>
      <c r="D500" s="37" t="str"/>
      <c r="E500" s="37" t="str"/>
      <c r="F500" s="37" t="str"/>
      <c r="G500" s="37" t="str"/>
      <c r="H500" s="37" t="str"/>
      <c r="I500" s="37" t="str"/>
      <c r="J500" s="37" t="str"/>
      <c r="K500" s="37" t="str"/>
      <c r="L500" s="37" t="str"/>
      <c r="M500" s="37" t="str"/>
      <c r="N500" s="37" t="str"/>
      <c r="O500" s="37" t="str"/>
      <c r="P500" s="37" t="str"/>
      <c r="Q500" s="37" t="str"/>
      <c r="R500" s="37" t="str"/>
      <c r="S500" s="37" t="str"/>
      <c r="T500" s="37" t="str"/>
      <c r="U500" s="37" t="str"/>
      <c r="V500" s="37" t="str"/>
      <c r="W500" s="37" t="str"/>
      <c r="X500" s="37" t="str"/>
      <c r="Y500" s="37" t="str"/>
      <c r="Z500" s="37" t="str"/>
      <c r="AA500" s="37" t="str"/>
      <c r="AB500" s="37" t="str"/>
      <c r="AC500" s="37" t="str"/>
      <c r="AD500" s="37" t="str"/>
      <c r="AE500" s="37" t="str"/>
      <c r="AF500" s="37" t="str"/>
      <c r="AG500" s="37" t="str"/>
      <c r="AH500" s="37" t="str"/>
      <c r="AI500" s="37" t="str"/>
      <c r="AJ500" s="37" t="str"/>
      <c r="AK500" s="37" t="str"/>
      <c r="AL500" s="37" t="str"/>
      <c r="AM500" s="37" t="str"/>
      <c r="AN500" s="37" t="str"/>
      <c r="AO500" s="37" t="str"/>
      <c r="AP500" s="37" t="str"/>
      <c r="AQ500" s="37" t="str"/>
      <c r="AR500" s="37" t="str"/>
      <c r="AS500" s="37" t="str"/>
      <c r="AT500" s="37" t="str"/>
      <c r="AU500" s="37" t="str"/>
      <c r="AV500" s="37" t="str"/>
      <c r="AW500" s="37" t="str"/>
      <c r="AX500" s="37" t="str"/>
      <c r="AY500" s="37" t="str"/>
      <c r="AZ500" s="37" t="str"/>
      <c r="BA500" s="37" t="str"/>
      <c r="BB500" s="37" t="str"/>
      <c r="BC500" s="37" t="str"/>
      <c r="BD500" s="37" t="str"/>
      <c r="BE500" s="37" t="str"/>
      <c r="BF500" s="37" t="str"/>
      <c r="BG500" s="37" t="str"/>
      <c r="BH500" s="37" t="str"/>
      <c r="BI500" s="37" t="str"/>
      <c r="BJ500" s="37" t="str"/>
      <c r="BK500" s="37" t="str"/>
      <c r="BL500" s="37" t="str"/>
      <c r="BM500" s="37" t="str"/>
      <c r="BN500" s="37" t="str"/>
      <c r="BO500" s="37" t="str"/>
      <c r="BP500" s="37" t="str"/>
      <c r="BQ500" s="37" t="str"/>
      <c r="BR500" s="37" t="str"/>
      <c r="BS500" s="37" t="str"/>
      <c r="BT500" s="37" t="str"/>
      <c r="BU500" s="37" t="str"/>
      <c r="BV500" s="37" t="str"/>
      <c r="BW500" s="37" t="str"/>
      <c r="BX500" s="37" t="str"/>
      <c r="BY500" s="37" t="str"/>
      <c r="BZ500" s="37" t="str"/>
      <c r="CA500" s="37" t="str"/>
      <c r="CB500" s="37" t="str"/>
      <c r="CC500" s="37" t="str"/>
      <c r="CD500" s="37" t="str"/>
      <c r="CE500" s="37" t="str"/>
      <c r="CF500" s="37" t="str"/>
      <c r="CG500" s="37" t="str"/>
      <c r="CH500" s="37" t="str"/>
      <c r="CI500" s="37" t="str"/>
      <c r="CJ500" s="37" t="str"/>
      <c r="CK500" s="37" t="str"/>
      <c r="CL500" s="37" t="str"/>
      <c r="CM500" s="37" t="str"/>
      <c r="CN500" s="37" t="str"/>
      <c r="CO500" s="37" t="str"/>
      <c r="CP500" s="37" t="str"/>
      <c r="CQ500" s="37" t="str"/>
      <c r="CR500" s="37" t="str"/>
      <c r="CS500" s="37" t="str"/>
      <c r="CT500" s="37" t="str"/>
      <c r="CU500" s="37" t="str"/>
      <c r="CV500" s="37" t="str"/>
      <c r="CW500" s="37" t="str"/>
      <c r="CX500" s="37" t="str"/>
      <c r="CY500" s="37" t="str"/>
      <c r="CZ500" s="37" t="str"/>
      <c r="DA500" s="37" t="str"/>
      <c r="DB500" s="37" t="str"/>
      <c r="DC500" s="37" t="str"/>
      <c r="DD500" s="37" t="str"/>
      <c r="DE500" s="37" t="str"/>
      <c r="DF500" s="37" t="str"/>
      <c r="DG500" s="37" t="str"/>
      <c r="DH500" s="37" t="str"/>
      <c r="DI500" s="37" t="str"/>
      <c r="DJ500" s="37" t="str"/>
      <c r="DK500" s="37" t="str"/>
      <c r="DL500" s="37" t="str"/>
      <c r="DM500" s="37" t="str"/>
      <c r="DN500" s="37" t="str"/>
      <c r="DO500" s="37" t="str"/>
      <c r="DP500" s="37" t="str"/>
      <c r="DQ500" s="37" t="str"/>
      <c r="DR500" s="37" t="str"/>
      <c r="DS500" s="37" t="str"/>
      <c r="DT500" s="37" t="str"/>
      <c r="DU500" s="37" t="str"/>
      <c r="DV500" s="37" t="str"/>
      <c r="DW500" s="37" t="str"/>
      <c r="DX500" s="37" t="str"/>
      <c r="DY500" s="37" t="str"/>
      <c r="DZ500" s="37" t="str"/>
      <c r="EA500" s="37" t="str"/>
      <c r="EB500" s="37" t="str"/>
      <c r="EC500" s="37" t="str"/>
      <c r="ED500" s="37" t="str"/>
      <c r="EE500" s="37" t="str"/>
      <c r="EF500" s="37" t="str"/>
      <c r="EG500" s="37" t="str"/>
      <c r="EH500" s="37" t="str"/>
      <c r="EI500" s="37" t="str"/>
      <c r="EJ500" s="37" t="str"/>
      <c r="EK500" s="37" t="str"/>
      <c r="EL500" s="37" t="str"/>
      <c r="EM500" s="37" t="str"/>
    </row>
    <row r="501">
      <c r="B501" s="37" t="str"/>
      <c r="C501" s="37" t="str"/>
      <c r="D501" s="37" t="str"/>
      <c r="E501" s="37" t="str"/>
      <c r="F501" s="37" t="str"/>
      <c r="G501" s="37" t="str"/>
      <c r="H501" s="37" t="str"/>
      <c r="I501" s="37" t="str"/>
      <c r="J501" s="37" t="str"/>
      <c r="K501" s="37" t="str"/>
      <c r="L501" s="37" t="str"/>
      <c r="M501" s="37" t="str"/>
      <c r="N501" s="37" t="str"/>
      <c r="O501" s="37" t="str"/>
      <c r="P501" s="37" t="str"/>
      <c r="Q501" s="37" t="str"/>
      <c r="R501" s="37" t="str"/>
      <c r="S501" s="37" t="str"/>
      <c r="T501" s="37" t="str"/>
      <c r="U501" s="37" t="str"/>
      <c r="V501" s="37" t="str"/>
      <c r="W501" s="37" t="str"/>
      <c r="X501" s="37" t="str"/>
      <c r="Y501" s="37" t="str"/>
      <c r="Z501" s="37" t="str"/>
      <c r="AA501" s="37" t="str"/>
      <c r="AB501" s="37" t="str"/>
      <c r="AC501" s="37" t="str"/>
      <c r="AD501" s="37" t="str"/>
      <c r="AE501" s="37" t="str"/>
      <c r="AF501" s="37" t="str"/>
      <c r="AG501" s="37" t="str"/>
      <c r="AH501" s="37" t="str"/>
      <c r="AI501" s="37" t="str"/>
      <c r="AJ501" s="37" t="str"/>
      <c r="AK501" s="37" t="str"/>
      <c r="AL501" s="37" t="str"/>
      <c r="AM501" s="37" t="str"/>
      <c r="AN501" s="37" t="str"/>
      <c r="AO501" s="37" t="str"/>
      <c r="AP501" s="37" t="str"/>
      <c r="AQ501" s="37" t="str"/>
      <c r="AR501" s="37" t="str"/>
      <c r="AS501" s="37" t="str"/>
      <c r="AT501" s="37" t="str"/>
      <c r="AU501" s="37" t="str"/>
      <c r="AV501" s="37" t="str"/>
      <c r="AW501" s="37" t="str"/>
      <c r="AX501" s="37" t="str"/>
      <c r="AY501" s="37" t="str"/>
      <c r="AZ501" s="37" t="str"/>
      <c r="BA501" s="37" t="str"/>
      <c r="BB501" s="37" t="str"/>
      <c r="BC501" s="37" t="str"/>
      <c r="BD501" s="37" t="str"/>
      <c r="BE501" s="37" t="str"/>
      <c r="BF501" s="37" t="str"/>
      <c r="BG501" s="37" t="str"/>
      <c r="BH501" s="37" t="str"/>
      <c r="BI501" s="37" t="str"/>
      <c r="BJ501" s="37" t="str"/>
      <c r="BK501" s="37" t="str"/>
      <c r="BL501" s="37" t="str"/>
      <c r="BM501" s="37" t="str"/>
      <c r="BN501" s="37" t="str"/>
      <c r="BO501" s="37" t="str"/>
      <c r="BP501" s="37" t="str"/>
      <c r="BQ501" s="37" t="str"/>
      <c r="BR501" s="37" t="str"/>
      <c r="BS501" s="37" t="str"/>
      <c r="BT501" s="37" t="str"/>
      <c r="BU501" s="37" t="str"/>
      <c r="BV501" s="37" t="str"/>
      <c r="BW501" s="37" t="str"/>
      <c r="BX501" s="37" t="str"/>
      <c r="BY501" s="37" t="str"/>
      <c r="BZ501" s="37" t="str"/>
      <c r="CA501" s="37" t="str"/>
      <c r="CB501" s="37" t="str"/>
      <c r="CC501" s="37" t="str"/>
      <c r="CD501" s="37" t="str"/>
      <c r="CE501" s="37" t="str"/>
      <c r="CF501" s="37" t="str"/>
      <c r="CG501" s="37" t="str"/>
      <c r="CH501" s="37" t="str"/>
      <c r="CI501" s="37" t="str"/>
      <c r="CJ501" s="37" t="str"/>
      <c r="CK501" s="37" t="str"/>
      <c r="CL501" s="37" t="str"/>
      <c r="CM501" s="37" t="str"/>
      <c r="CN501" s="37" t="str"/>
      <c r="CO501" s="37" t="str"/>
      <c r="CP501" s="37" t="str"/>
      <c r="CQ501" s="37" t="str"/>
      <c r="CR501" s="37" t="str"/>
      <c r="CS501" s="37" t="str"/>
      <c r="CT501" s="37" t="str"/>
      <c r="CU501" s="37" t="str"/>
      <c r="CV501" s="37" t="str"/>
      <c r="CW501" s="37" t="str"/>
      <c r="CX501" s="37" t="str"/>
      <c r="CY501" s="37" t="str"/>
      <c r="CZ501" s="37" t="str"/>
      <c r="DA501" s="37" t="str"/>
      <c r="DB501" s="37" t="str"/>
      <c r="DC501" s="37" t="str"/>
      <c r="DD501" s="37" t="str"/>
      <c r="DE501" s="37" t="str"/>
      <c r="DF501" s="37" t="str"/>
      <c r="DG501" s="37" t="str"/>
      <c r="DH501" s="37" t="str"/>
      <c r="DI501" s="37" t="str"/>
      <c r="DJ501" s="37" t="str"/>
      <c r="DK501" s="37" t="str"/>
      <c r="DL501" s="37" t="str"/>
      <c r="DM501" s="37" t="str"/>
      <c r="DN501" s="37" t="str"/>
      <c r="DO501" s="37" t="str"/>
      <c r="DP501" s="37" t="str"/>
      <c r="DQ501" s="37" t="str"/>
      <c r="DR501" s="37" t="str"/>
      <c r="DS501" s="37" t="str"/>
      <c r="DT501" s="37" t="str"/>
      <c r="DU501" s="37" t="str"/>
      <c r="DV501" s="37" t="str"/>
      <c r="DW501" s="37" t="str"/>
      <c r="DX501" s="37" t="str"/>
      <c r="DY501" s="37" t="str"/>
      <c r="DZ501" s="37" t="str"/>
      <c r="EA501" s="37" t="str"/>
      <c r="EB501" s="37" t="str"/>
      <c r="EC501" s="37" t="str"/>
      <c r="ED501" s="37" t="str"/>
      <c r="EE501" s="37" t="str"/>
      <c r="EF501" s="37" t="str"/>
      <c r="EG501" s="37" t="str"/>
      <c r="EH501" s="37" t="str"/>
      <c r="EI501" s="37" t="str"/>
      <c r="EJ501" s="37" t="str"/>
      <c r="EK501" s="37" t="str"/>
      <c r="EL501" s="37" t="str"/>
      <c r="EM501" s="37" t="str"/>
    </row>
    <row r="502">
      <c r="B502" s="37" t="str"/>
      <c r="C502" s="37" t="str"/>
      <c r="D502" s="37" t="str"/>
      <c r="E502" s="37" t="str"/>
      <c r="F502" s="37" t="str"/>
      <c r="G502" s="37" t="str"/>
      <c r="H502" s="37" t="str"/>
      <c r="I502" s="37" t="str"/>
      <c r="J502" s="37" t="str"/>
      <c r="K502" s="37" t="str"/>
      <c r="L502" s="37" t="str"/>
      <c r="M502" s="37" t="str"/>
      <c r="N502" s="37" t="str"/>
      <c r="O502" s="37" t="str"/>
      <c r="P502" s="37" t="str"/>
      <c r="Q502" s="37" t="str"/>
      <c r="R502" s="37" t="str"/>
      <c r="S502" s="37" t="str"/>
      <c r="T502" s="37" t="str"/>
      <c r="U502" s="37" t="str"/>
      <c r="V502" s="37" t="str"/>
      <c r="W502" s="37" t="str"/>
      <c r="X502" s="37" t="str"/>
      <c r="Y502" s="37" t="str"/>
      <c r="Z502" s="37" t="str"/>
      <c r="AA502" s="37" t="str"/>
      <c r="AB502" s="37" t="str"/>
      <c r="AC502" s="37" t="str"/>
      <c r="AD502" s="37" t="str"/>
      <c r="AE502" s="37" t="str"/>
      <c r="AF502" s="37" t="str"/>
      <c r="AG502" s="37" t="str"/>
      <c r="AH502" s="37" t="str"/>
      <c r="AI502" s="37" t="str"/>
      <c r="AJ502" s="37" t="str"/>
      <c r="AK502" s="37" t="str"/>
      <c r="AL502" s="37" t="str"/>
      <c r="AM502" s="37" t="str"/>
      <c r="AN502" s="37" t="str"/>
      <c r="AO502" s="37" t="str"/>
      <c r="AP502" s="37" t="str"/>
      <c r="AQ502" s="37" t="str"/>
      <c r="AR502" s="37" t="str"/>
      <c r="AS502" s="37" t="str"/>
      <c r="AT502" s="37" t="str"/>
      <c r="AU502" s="37" t="str"/>
      <c r="AV502" s="37" t="str"/>
      <c r="AW502" s="37" t="str"/>
      <c r="AX502" s="37" t="str"/>
      <c r="AY502" s="37" t="str"/>
      <c r="AZ502" s="37" t="str"/>
      <c r="BA502" s="37" t="str"/>
      <c r="BB502" s="37" t="str"/>
      <c r="BC502" s="37" t="str"/>
      <c r="BD502" s="37" t="str"/>
      <c r="BE502" s="37" t="str"/>
      <c r="BF502" s="37" t="str"/>
      <c r="BG502" s="37" t="str"/>
      <c r="BH502" s="37" t="str"/>
      <c r="BI502" s="37" t="str"/>
      <c r="BJ502" s="37" t="str"/>
      <c r="BK502" s="37" t="str"/>
      <c r="BL502" s="37" t="str"/>
      <c r="BM502" s="37" t="str"/>
      <c r="BN502" s="37" t="str"/>
      <c r="BO502" s="37" t="str"/>
      <c r="BP502" s="37" t="str"/>
      <c r="BQ502" s="37" t="str"/>
      <c r="BR502" s="37" t="str"/>
      <c r="BS502" s="37" t="str"/>
      <c r="BT502" s="37" t="str"/>
      <c r="BU502" s="37" t="str"/>
      <c r="BV502" s="37" t="str"/>
      <c r="BW502" s="37" t="str"/>
      <c r="BX502" s="37" t="str"/>
      <c r="BY502" s="37" t="str"/>
      <c r="BZ502" s="37" t="str"/>
      <c r="CA502" s="37" t="str"/>
      <c r="CB502" s="37" t="str"/>
      <c r="CC502" s="37" t="str"/>
      <c r="CD502" s="37" t="str"/>
      <c r="CE502" s="37" t="str"/>
      <c r="CF502" s="37" t="str"/>
      <c r="CG502" s="37" t="str"/>
      <c r="CH502" s="37" t="str"/>
      <c r="CI502" s="37" t="str"/>
      <c r="CJ502" s="37" t="str"/>
      <c r="CK502" s="37" t="str"/>
      <c r="CL502" s="37" t="str"/>
      <c r="CM502" s="37" t="str"/>
      <c r="CN502" s="37" t="str"/>
      <c r="CO502" s="37" t="str"/>
      <c r="CP502" s="37" t="str"/>
      <c r="CQ502" s="37" t="str"/>
      <c r="CR502" s="37" t="str"/>
      <c r="CS502" s="37" t="str"/>
      <c r="CT502" s="37" t="str"/>
      <c r="CU502" s="37" t="str"/>
      <c r="CV502" s="37" t="str"/>
      <c r="CW502" s="37" t="str"/>
      <c r="CX502" s="37" t="str"/>
      <c r="CY502" s="37" t="str"/>
      <c r="CZ502" s="37" t="str"/>
      <c r="DA502" s="37" t="str"/>
      <c r="DB502" s="37" t="str"/>
      <c r="DC502" s="37" t="str"/>
      <c r="DD502" s="37" t="str"/>
      <c r="DE502" s="37" t="str"/>
      <c r="DF502" s="37" t="str"/>
      <c r="DG502" s="37" t="str"/>
      <c r="DH502" s="37" t="str"/>
      <c r="DI502" s="37" t="str"/>
      <c r="DJ502" s="37" t="str"/>
      <c r="DK502" s="37" t="str"/>
      <c r="DL502" s="37" t="str"/>
      <c r="DM502" s="37" t="str"/>
      <c r="DN502" s="37" t="str"/>
      <c r="DO502" s="37" t="str"/>
      <c r="DP502" s="37" t="str"/>
      <c r="DQ502" s="37" t="str"/>
      <c r="DR502" s="37" t="str"/>
      <c r="DS502" s="37" t="str"/>
      <c r="DT502" s="37" t="str"/>
      <c r="DU502" s="37" t="str"/>
      <c r="DV502" s="37" t="str"/>
      <c r="DW502" s="37" t="str"/>
      <c r="DX502" s="37" t="str"/>
      <c r="DY502" s="37" t="str"/>
      <c r="DZ502" s="37" t="str"/>
      <c r="EA502" s="37" t="str"/>
      <c r="EB502" s="37" t="str"/>
      <c r="EC502" s="37" t="str"/>
      <c r="ED502" s="37" t="str"/>
      <c r="EE502" s="37" t="str"/>
      <c r="EF502" s="37" t="str"/>
      <c r="EG502" s="37" t="str"/>
      <c r="EH502" s="37" t="str"/>
      <c r="EI502" s="37" t="str"/>
      <c r="EJ502" s="37" t="str"/>
      <c r="EK502" s="37" t="str"/>
      <c r="EL502" s="37" t="str"/>
      <c r="EM502" s="37" t="str"/>
    </row>
    <row r="503">
      <c r="B503" s="37" t="str"/>
      <c r="C503" s="37" t="str"/>
      <c r="D503" s="37" t="str"/>
      <c r="E503" s="37" t="str"/>
      <c r="F503" s="37" t="str"/>
      <c r="G503" s="37" t="str"/>
      <c r="H503" s="37" t="str"/>
      <c r="I503" s="37" t="str"/>
      <c r="J503" s="37" t="str"/>
      <c r="K503" s="37" t="str"/>
      <c r="L503" s="37" t="str"/>
      <c r="M503" s="37" t="str"/>
      <c r="N503" s="37" t="str"/>
      <c r="O503" s="37" t="str"/>
      <c r="P503" s="37" t="str"/>
      <c r="Q503" s="37" t="str"/>
      <c r="R503" s="37" t="str"/>
      <c r="S503" s="37" t="str"/>
      <c r="T503" s="37" t="str"/>
      <c r="U503" s="37" t="str"/>
      <c r="V503" s="37" t="str"/>
      <c r="W503" s="37" t="str"/>
      <c r="X503" s="37" t="str"/>
      <c r="Y503" s="37" t="str"/>
      <c r="Z503" s="37" t="str"/>
      <c r="AA503" s="37" t="str"/>
      <c r="AB503" s="37" t="str"/>
      <c r="AC503" s="37" t="str"/>
      <c r="AD503" s="37" t="str"/>
      <c r="AE503" s="37" t="str"/>
      <c r="AF503" s="37" t="str"/>
      <c r="AG503" s="37" t="str"/>
      <c r="AH503" s="37" t="str"/>
      <c r="AI503" s="37" t="str"/>
      <c r="AJ503" s="37" t="str"/>
      <c r="AK503" s="37" t="str"/>
      <c r="AL503" s="37" t="str"/>
      <c r="AM503" s="37" t="str"/>
      <c r="AN503" s="37" t="str"/>
      <c r="AO503" s="37" t="str"/>
      <c r="AP503" s="37" t="str"/>
      <c r="AQ503" s="37" t="str"/>
      <c r="AR503" s="37" t="str"/>
      <c r="AS503" s="37" t="str"/>
      <c r="AT503" s="37" t="str"/>
      <c r="AU503" s="37" t="str"/>
      <c r="AV503" s="37" t="str"/>
      <c r="AW503" s="37" t="str"/>
      <c r="AX503" s="37" t="str"/>
      <c r="AY503" s="37" t="str"/>
      <c r="AZ503" s="37" t="str"/>
      <c r="BA503" s="37" t="str"/>
      <c r="BB503" s="37" t="str"/>
      <c r="BC503" s="37" t="str"/>
      <c r="BD503" s="37" t="str"/>
      <c r="BE503" s="37" t="str"/>
      <c r="BF503" s="37" t="str"/>
      <c r="BG503" s="37" t="str"/>
      <c r="BH503" s="37" t="str"/>
      <c r="BI503" s="37" t="str"/>
      <c r="BJ503" s="37" t="str"/>
      <c r="BK503" s="37" t="str"/>
      <c r="BL503" s="37" t="str"/>
      <c r="BM503" s="37" t="str"/>
      <c r="BN503" s="37" t="str"/>
      <c r="BO503" s="37" t="str"/>
      <c r="BP503" s="37" t="str"/>
      <c r="BQ503" s="37" t="str"/>
      <c r="BR503" s="37" t="str"/>
      <c r="BS503" s="37" t="str"/>
      <c r="BT503" s="37" t="str"/>
      <c r="BU503" s="37" t="str"/>
      <c r="BV503" s="37" t="str"/>
      <c r="BW503" s="37" t="str"/>
      <c r="BX503" s="37" t="str"/>
      <c r="BY503" s="37" t="str"/>
      <c r="BZ503" s="37" t="str"/>
      <c r="CA503" s="37" t="str"/>
      <c r="CB503" s="37" t="str"/>
      <c r="CC503" s="37" t="str"/>
      <c r="CD503" s="37" t="str"/>
      <c r="CE503" s="37" t="str"/>
      <c r="CF503" s="37" t="str"/>
      <c r="CG503" s="37" t="str"/>
      <c r="CH503" s="37" t="str"/>
      <c r="CI503" s="37" t="str"/>
      <c r="CJ503" s="37" t="str"/>
      <c r="CK503" s="37" t="str"/>
      <c r="CL503" s="37" t="str"/>
      <c r="CM503" s="37" t="str"/>
      <c r="CN503" s="37" t="str"/>
      <c r="CO503" s="37" t="str"/>
      <c r="CP503" s="37" t="str"/>
      <c r="CQ503" s="37" t="str"/>
      <c r="CR503" s="37" t="str"/>
      <c r="CS503" s="37" t="str"/>
      <c r="CT503" s="37" t="str"/>
      <c r="CU503" s="37" t="str"/>
      <c r="CV503" s="37" t="str"/>
      <c r="CW503" s="37" t="str"/>
      <c r="CX503" s="37" t="str"/>
      <c r="CY503" s="37" t="str"/>
      <c r="CZ503" s="37" t="str"/>
      <c r="DA503" s="37" t="str"/>
      <c r="DB503" s="37" t="str"/>
      <c r="DC503" s="37" t="str"/>
      <c r="DD503" s="37" t="str"/>
      <c r="DE503" s="37" t="str"/>
      <c r="DF503" s="37" t="str"/>
      <c r="DG503" s="37" t="str"/>
      <c r="DH503" s="37" t="str"/>
      <c r="DI503" s="37" t="str"/>
      <c r="DJ503" s="37" t="str"/>
      <c r="DK503" s="37" t="str"/>
      <c r="DL503" s="37" t="str"/>
      <c r="DM503" s="37" t="str"/>
      <c r="DN503" s="37" t="str"/>
      <c r="DO503" s="37" t="str"/>
      <c r="DP503" s="37" t="str"/>
      <c r="DQ503" s="37" t="str"/>
      <c r="DR503" s="37" t="str"/>
      <c r="DS503" s="37" t="str"/>
      <c r="DT503" s="37" t="str"/>
      <c r="DU503" s="37" t="str"/>
      <c r="DV503" s="37" t="str"/>
      <c r="DW503" s="37" t="str"/>
      <c r="DX503" s="37" t="str"/>
      <c r="DY503" s="37" t="str"/>
      <c r="DZ503" s="37" t="str"/>
      <c r="EA503" s="37" t="str"/>
      <c r="EB503" s="37" t="str"/>
      <c r="EC503" s="37" t="str"/>
      <c r="ED503" s="37" t="str"/>
      <c r="EE503" s="37" t="str"/>
      <c r="EF503" s="37" t="str"/>
      <c r="EG503" s="37" t="str"/>
      <c r="EH503" s="37" t="str"/>
      <c r="EI503" s="37" t="str"/>
      <c r="EJ503" s="37" t="str"/>
      <c r="EK503" s="37" t="str"/>
      <c r="EL503" s="37" t="str"/>
      <c r="EM503" s="37" t="str"/>
    </row>
    <row r="504">
      <c r="B504" s="37" t="str"/>
      <c r="C504" s="37" t="str"/>
      <c r="D504" s="37" t="str"/>
      <c r="E504" s="37" t="str"/>
      <c r="F504" s="37" t="str"/>
      <c r="G504" s="37" t="str"/>
      <c r="H504" s="37" t="str"/>
      <c r="I504" s="37" t="str"/>
      <c r="J504" s="37" t="str"/>
      <c r="K504" s="37" t="str"/>
      <c r="L504" s="37" t="str"/>
      <c r="M504" s="37" t="str"/>
      <c r="N504" s="37" t="str"/>
      <c r="O504" s="37" t="str"/>
      <c r="P504" s="37" t="str"/>
      <c r="Q504" s="37" t="str"/>
      <c r="R504" s="37" t="str"/>
      <c r="S504" s="37" t="str"/>
      <c r="T504" s="37" t="str"/>
      <c r="U504" s="37" t="str"/>
      <c r="V504" s="37" t="str"/>
      <c r="W504" s="37" t="str"/>
      <c r="X504" s="37" t="str"/>
      <c r="Y504" s="37" t="str"/>
      <c r="Z504" s="37" t="str"/>
      <c r="AA504" s="37" t="str"/>
      <c r="AB504" s="37" t="str"/>
      <c r="AC504" s="37" t="str"/>
      <c r="AD504" s="37" t="str"/>
      <c r="AE504" s="37" t="str"/>
      <c r="AF504" s="37" t="str"/>
      <c r="AG504" s="37" t="str"/>
      <c r="AH504" s="37" t="str"/>
      <c r="AI504" s="37" t="str"/>
      <c r="AJ504" s="37" t="str"/>
      <c r="AK504" s="37" t="str"/>
      <c r="AL504" s="37" t="str"/>
      <c r="AM504" s="37" t="str"/>
      <c r="AN504" s="37" t="str"/>
      <c r="AO504" s="37" t="str"/>
      <c r="AP504" s="37" t="str"/>
      <c r="AQ504" s="37" t="str"/>
      <c r="AR504" s="37" t="str"/>
      <c r="AS504" s="37" t="str"/>
      <c r="AT504" s="37" t="str"/>
      <c r="AU504" s="37" t="str"/>
      <c r="AV504" s="37" t="str"/>
      <c r="AW504" s="37" t="str"/>
      <c r="AX504" s="37" t="str"/>
      <c r="AY504" s="37" t="str"/>
      <c r="AZ504" s="37" t="str"/>
      <c r="BA504" s="37" t="str"/>
      <c r="BB504" s="37" t="str"/>
      <c r="BC504" s="37" t="str"/>
      <c r="BD504" s="37" t="str"/>
      <c r="BE504" s="37" t="str"/>
      <c r="BF504" s="37" t="str"/>
      <c r="BG504" s="37" t="str"/>
      <c r="BH504" s="37" t="str"/>
      <c r="BI504" s="37" t="str"/>
      <c r="BJ504" s="37" t="str"/>
      <c r="BK504" s="37" t="str"/>
      <c r="BL504" s="37" t="str"/>
      <c r="BM504" s="37" t="str"/>
      <c r="BN504" s="37" t="str"/>
      <c r="BO504" s="37" t="str"/>
      <c r="BP504" s="37" t="str"/>
      <c r="BQ504" s="37" t="str"/>
      <c r="BR504" s="37" t="str"/>
      <c r="BS504" s="37" t="str"/>
      <c r="BT504" s="37" t="str"/>
      <c r="BU504" s="37" t="str"/>
      <c r="BV504" s="37" t="str"/>
      <c r="BW504" s="37" t="str"/>
      <c r="BX504" s="37" t="str"/>
      <c r="BY504" s="37" t="str"/>
      <c r="BZ504" s="37" t="str"/>
      <c r="CA504" s="37" t="str"/>
      <c r="CB504" s="37" t="str"/>
      <c r="CC504" s="37" t="str"/>
      <c r="CD504" s="37" t="str"/>
      <c r="CE504" s="37" t="str"/>
      <c r="CF504" s="37" t="str"/>
      <c r="CG504" s="37" t="str"/>
      <c r="CH504" s="37" t="str"/>
      <c r="CI504" s="37" t="str"/>
      <c r="CJ504" s="37" t="str"/>
      <c r="CK504" s="37" t="str"/>
      <c r="CL504" s="37" t="str"/>
      <c r="CM504" s="37" t="str"/>
      <c r="CN504" s="37" t="str"/>
      <c r="CO504" s="37" t="str"/>
      <c r="CP504" s="37" t="str"/>
      <c r="CQ504" s="37" t="str"/>
      <c r="CR504" s="37" t="str"/>
      <c r="CS504" s="37" t="str"/>
      <c r="CT504" s="37" t="str"/>
      <c r="CU504" s="37" t="str"/>
      <c r="CV504" s="37" t="str"/>
      <c r="CW504" s="37" t="str"/>
      <c r="CX504" s="37" t="str"/>
      <c r="CY504" s="37" t="str"/>
      <c r="CZ504" s="37" t="str"/>
      <c r="DA504" s="37" t="str"/>
      <c r="DB504" s="37" t="str"/>
      <c r="DC504" s="37" t="str"/>
      <c r="DD504" s="37" t="str"/>
      <c r="DE504" s="37" t="str"/>
      <c r="DF504" s="37" t="str"/>
      <c r="DG504" s="37" t="str"/>
      <c r="DH504" s="37" t="str"/>
      <c r="DI504" s="37" t="str"/>
      <c r="DJ504" s="37" t="str"/>
      <c r="DK504" s="37" t="str"/>
      <c r="DL504" s="37" t="str"/>
      <c r="DM504" s="37" t="str"/>
      <c r="DN504" s="37" t="str"/>
      <c r="DO504" s="37" t="str"/>
      <c r="DP504" s="37" t="str"/>
      <c r="DQ504" s="37" t="str"/>
      <c r="DR504" s="37" t="str"/>
      <c r="DS504" s="37" t="str"/>
      <c r="DT504" s="37" t="str"/>
      <c r="DU504" s="37" t="str"/>
      <c r="DV504" s="37" t="str"/>
      <c r="DW504" s="37" t="str"/>
      <c r="DX504" s="37" t="str"/>
      <c r="DY504" s="37" t="str"/>
      <c r="DZ504" s="37" t="str"/>
      <c r="EA504" s="37" t="str"/>
      <c r="EB504" s="37" t="str"/>
      <c r="EC504" s="37" t="str"/>
      <c r="ED504" s="37" t="str"/>
      <c r="EE504" s="37" t="str"/>
      <c r="EF504" s="37" t="str"/>
      <c r="EG504" s="37" t="str"/>
      <c r="EH504" s="37" t="str"/>
      <c r="EI504" s="37" t="str"/>
      <c r="EJ504" s="37" t="str"/>
      <c r="EK504" s="37" t="str"/>
      <c r="EL504" s="37" t="str"/>
      <c r="EM504" s="37" t="str"/>
    </row>
    <row r="505">
      <c r="B505" s="37" t="str"/>
      <c r="C505" s="37" t="str"/>
      <c r="D505" s="37" t="str"/>
      <c r="E505" s="37" t="str"/>
      <c r="F505" s="37" t="str"/>
      <c r="G505" s="37" t="str"/>
      <c r="H505" s="37" t="str"/>
      <c r="I505" s="37" t="str"/>
      <c r="J505" s="37" t="str"/>
      <c r="K505" s="37" t="str"/>
      <c r="L505" s="37" t="str"/>
      <c r="M505" s="37" t="str"/>
      <c r="N505" s="37" t="str"/>
      <c r="O505" s="37" t="str"/>
      <c r="P505" s="37" t="str"/>
      <c r="Q505" s="37" t="str"/>
      <c r="R505" s="37" t="str"/>
      <c r="S505" s="37" t="str"/>
      <c r="T505" s="37" t="str"/>
      <c r="U505" s="37" t="str"/>
      <c r="V505" s="37" t="str"/>
      <c r="W505" s="37" t="str"/>
      <c r="X505" s="37" t="str"/>
      <c r="Y505" s="37" t="str"/>
      <c r="Z505" s="37" t="str"/>
      <c r="AA505" s="37" t="str"/>
      <c r="AB505" s="37" t="str"/>
      <c r="AC505" s="37" t="str"/>
      <c r="AD505" s="37" t="str"/>
      <c r="AE505" s="37" t="str"/>
      <c r="AF505" s="37" t="str"/>
      <c r="AG505" s="37" t="str"/>
      <c r="AH505" s="37" t="str"/>
      <c r="AI505" s="37" t="str"/>
      <c r="AJ505" s="37" t="str"/>
      <c r="AK505" s="37" t="str"/>
      <c r="AL505" s="37" t="str"/>
      <c r="AM505" s="37" t="str"/>
      <c r="AN505" s="37" t="str"/>
      <c r="AO505" s="37" t="str"/>
      <c r="AP505" s="37" t="str"/>
      <c r="AQ505" s="37" t="str"/>
      <c r="AR505" s="37" t="str"/>
      <c r="AS505" s="37" t="str"/>
      <c r="AT505" s="37" t="str"/>
      <c r="AU505" s="37" t="str"/>
      <c r="AV505" s="37" t="str"/>
      <c r="AW505" s="37" t="str"/>
      <c r="AX505" s="37" t="str"/>
      <c r="AY505" s="37" t="str"/>
      <c r="AZ505" s="37" t="str"/>
      <c r="BA505" s="37" t="str"/>
      <c r="BB505" s="37" t="str"/>
      <c r="BC505" s="37" t="str"/>
      <c r="BD505" s="37" t="str"/>
      <c r="BE505" s="37" t="str"/>
      <c r="BF505" s="37" t="str"/>
      <c r="BG505" s="37" t="str"/>
      <c r="BH505" s="37" t="str"/>
      <c r="BI505" s="37" t="str"/>
      <c r="BJ505" s="37" t="str"/>
      <c r="BK505" s="37" t="str"/>
      <c r="BL505" s="37" t="str"/>
      <c r="BM505" s="37" t="str"/>
      <c r="BN505" s="37" t="str"/>
      <c r="BO505" s="37" t="str"/>
      <c r="BP505" s="37" t="str"/>
      <c r="BQ505" s="37" t="str"/>
      <c r="BR505" s="37" t="str"/>
      <c r="BS505" s="37" t="str"/>
      <c r="BT505" s="37" t="str"/>
      <c r="BU505" s="37" t="str"/>
      <c r="BV505" s="37" t="str"/>
      <c r="BW505" s="37" t="str"/>
      <c r="BX505" s="37" t="str"/>
      <c r="BY505" s="37" t="str"/>
      <c r="BZ505" s="37" t="str"/>
      <c r="CA505" s="37" t="str"/>
      <c r="CB505" s="37" t="str"/>
      <c r="CC505" s="37" t="str"/>
      <c r="CD505" s="37" t="str"/>
      <c r="CE505" s="37" t="str"/>
      <c r="CF505" s="37" t="str"/>
      <c r="CG505" s="37" t="str"/>
      <c r="CH505" s="37" t="str"/>
      <c r="CI505" s="37" t="str"/>
      <c r="CJ505" s="37" t="str"/>
      <c r="CK505" s="37" t="str"/>
      <c r="CL505" s="37" t="str"/>
      <c r="CM505" s="37" t="str"/>
      <c r="CN505" s="37" t="str"/>
      <c r="CO505" s="37" t="str"/>
      <c r="CP505" s="37" t="str"/>
      <c r="CQ505" s="37" t="str"/>
      <c r="CR505" s="37" t="str"/>
      <c r="CS505" s="37" t="str"/>
      <c r="CT505" s="37" t="str"/>
      <c r="CU505" s="37" t="str"/>
      <c r="CV505" s="37" t="str"/>
      <c r="CW505" s="37" t="str"/>
      <c r="CX505" s="37" t="str"/>
      <c r="CY505" s="37" t="str"/>
      <c r="CZ505" s="37" t="str"/>
      <c r="DA505" s="37" t="str"/>
      <c r="DB505" s="37" t="str"/>
      <c r="DC505" s="37" t="str"/>
      <c r="DD505" s="37" t="str"/>
      <c r="DE505" s="37" t="str"/>
      <c r="DF505" s="37" t="str"/>
      <c r="DG505" s="37" t="str"/>
      <c r="DH505" s="37" t="str"/>
      <c r="DI505" s="37" t="str"/>
      <c r="DJ505" s="37" t="str"/>
      <c r="DK505" s="37" t="str"/>
      <c r="DL505" s="37" t="str"/>
      <c r="DM505" s="37" t="str"/>
      <c r="DN505" s="37" t="str"/>
      <c r="DO505" s="37" t="str"/>
      <c r="DP505" s="37" t="str"/>
      <c r="DQ505" s="37" t="str"/>
      <c r="DR505" s="37" t="str"/>
      <c r="DS505" s="37" t="str"/>
      <c r="DT505" s="37" t="str"/>
      <c r="DU505" s="37" t="str"/>
      <c r="DV505" s="37" t="str"/>
      <c r="DW505" s="37" t="str"/>
      <c r="DX505" s="37" t="str"/>
      <c r="DY505" s="37" t="str"/>
      <c r="DZ505" s="37" t="str"/>
      <c r="EA505" s="37" t="str"/>
      <c r="EB505" s="37" t="str"/>
      <c r="EC505" s="37" t="str"/>
      <c r="ED505" s="37" t="str"/>
      <c r="EE505" s="37" t="str"/>
      <c r="EF505" s="37" t="str"/>
      <c r="EG505" s="37" t="str"/>
      <c r="EH505" s="37" t="str"/>
      <c r="EI505" s="37" t="str"/>
      <c r="EJ505" s="37" t="str"/>
      <c r="EK505" s="37" t="str"/>
      <c r="EL505" s="37" t="str"/>
      <c r="EM505" s="37" t="str"/>
    </row>
    <row r="506">
      <c r="B506" s="37" t="str"/>
      <c r="C506" s="37" t="str"/>
      <c r="D506" s="37" t="str"/>
      <c r="E506" s="37" t="str"/>
      <c r="F506" s="37" t="str"/>
      <c r="G506" s="37" t="str"/>
      <c r="H506" s="37" t="str"/>
      <c r="I506" s="37" t="str"/>
      <c r="J506" s="37" t="str"/>
      <c r="K506" s="37" t="str"/>
      <c r="L506" s="37" t="str"/>
      <c r="M506" s="37" t="str"/>
      <c r="N506" s="37" t="str"/>
      <c r="O506" s="37" t="str"/>
      <c r="P506" s="37" t="str"/>
      <c r="Q506" s="37" t="str"/>
      <c r="R506" s="37" t="str"/>
      <c r="S506" s="37" t="str"/>
      <c r="T506" s="37" t="str"/>
      <c r="U506" s="37" t="str"/>
      <c r="V506" s="37" t="str"/>
      <c r="W506" s="37" t="str"/>
      <c r="X506" s="37" t="str"/>
      <c r="Y506" s="37" t="str"/>
      <c r="Z506" s="37" t="str"/>
      <c r="AA506" s="37" t="str"/>
      <c r="AB506" s="37" t="str"/>
      <c r="AC506" s="37" t="str"/>
      <c r="AD506" s="37" t="str"/>
      <c r="AE506" s="37" t="str"/>
      <c r="AF506" s="37" t="str"/>
      <c r="AG506" s="37" t="str"/>
      <c r="AH506" s="37" t="str"/>
      <c r="AI506" s="37" t="str"/>
      <c r="AJ506" s="37" t="str"/>
      <c r="AK506" s="37" t="str"/>
      <c r="AL506" s="37" t="str"/>
      <c r="AM506" s="37" t="str"/>
      <c r="AN506" s="37" t="str"/>
      <c r="AO506" s="37" t="str"/>
      <c r="AP506" s="37" t="str"/>
      <c r="AQ506" s="37" t="str"/>
      <c r="AR506" s="37" t="str"/>
      <c r="AS506" s="37" t="str"/>
      <c r="AT506" s="37" t="str"/>
      <c r="AU506" s="37" t="str"/>
      <c r="AV506" s="37" t="str"/>
      <c r="AW506" s="37" t="str"/>
      <c r="AX506" s="37" t="str"/>
      <c r="AY506" s="37" t="str"/>
      <c r="AZ506" s="37" t="str"/>
      <c r="BA506" s="37" t="str"/>
      <c r="BB506" s="37" t="str"/>
      <c r="BC506" s="37" t="str"/>
      <c r="BD506" s="37" t="str"/>
      <c r="BE506" s="37" t="str"/>
      <c r="BF506" s="37" t="str"/>
      <c r="BG506" s="37" t="str"/>
      <c r="BH506" s="37" t="str"/>
      <c r="BI506" s="37" t="str"/>
      <c r="BJ506" s="37" t="str"/>
      <c r="BK506" s="37" t="str"/>
      <c r="BL506" s="37" t="str"/>
      <c r="BM506" s="37" t="str"/>
      <c r="BN506" s="37" t="str"/>
      <c r="BO506" s="37" t="str"/>
      <c r="BP506" s="37" t="str"/>
      <c r="BQ506" s="37" t="str"/>
      <c r="BR506" s="37" t="str"/>
      <c r="BS506" s="37" t="str"/>
      <c r="BT506" s="37" t="str"/>
      <c r="BU506" s="37" t="str"/>
      <c r="BV506" s="37" t="str"/>
      <c r="BW506" s="37" t="str"/>
      <c r="BX506" s="37" t="str"/>
      <c r="BY506" s="37" t="str"/>
      <c r="BZ506" s="37" t="str"/>
      <c r="CA506" s="37" t="str"/>
      <c r="CB506" s="37" t="str"/>
      <c r="CC506" s="37" t="str"/>
      <c r="CD506" s="37" t="str"/>
      <c r="CE506" s="37" t="str"/>
      <c r="CF506" s="37" t="str"/>
      <c r="CG506" s="37" t="str"/>
      <c r="CH506" s="37" t="str"/>
      <c r="CI506" s="37" t="str"/>
      <c r="CJ506" s="37" t="str"/>
      <c r="CK506" s="37" t="str"/>
      <c r="CL506" s="37" t="str"/>
      <c r="CM506" s="37" t="str"/>
      <c r="CN506" s="37" t="str"/>
      <c r="CO506" s="37" t="str"/>
      <c r="CP506" s="37" t="str"/>
      <c r="CQ506" s="37" t="str"/>
      <c r="CR506" s="37" t="str"/>
      <c r="CS506" s="37" t="str"/>
      <c r="CT506" s="37" t="str"/>
      <c r="CU506" s="37" t="str"/>
      <c r="CV506" s="37" t="str"/>
      <c r="CW506" s="37" t="str"/>
      <c r="CX506" s="37" t="str"/>
      <c r="CY506" s="37" t="str"/>
      <c r="CZ506" s="37" t="str"/>
      <c r="DA506" s="37" t="str"/>
      <c r="DB506" s="37" t="str"/>
      <c r="DC506" s="37" t="str"/>
      <c r="DD506" s="37" t="str"/>
      <c r="DE506" s="37" t="str"/>
      <c r="DF506" s="37" t="str"/>
      <c r="DG506" s="37" t="str"/>
      <c r="DH506" s="37" t="str"/>
      <c r="DI506" s="37" t="str"/>
      <c r="DJ506" s="37" t="str"/>
      <c r="DK506" s="37" t="str"/>
      <c r="DL506" s="37" t="str"/>
      <c r="DM506" s="37" t="str"/>
      <c r="DN506" s="37" t="str"/>
      <c r="DO506" s="37" t="str"/>
      <c r="DP506" s="37" t="str"/>
      <c r="DQ506" s="37" t="str"/>
      <c r="DR506" s="37" t="str"/>
      <c r="DS506" s="37" t="str"/>
      <c r="DT506" s="37" t="str"/>
      <c r="DU506" s="37" t="str"/>
      <c r="DV506" s="37" t="str"/>
      <c r="DW506" s="37" t="str"/>
      <c r="DX506" s="37" t="str"/>
      <c r="DY506" s="37" t="str"/>
      <c r="DZ506" s="37" t="str"/>
      <c r="EA506" s="37" t="str"/>
      <c r="EB506" s="37" t="str"/>
      <c r="EC506" s="37" t="str"/>
      <c r="ED506" s="37" t="str"/>
      <c r="EE506" s="37" t="str"/>
      <c r="EF506" s="37" t="str"/>
      <c r="EG506" s="37" t="str"/>
      <c r="EH506" s="37" t="str"/>
      <c r="EI506" s="37" t="str"/>
      <c r="EJ506" s="37" t="str"/>
      <c r="EK506" s="37" t="str"/>
      <c r="EL506" s="37" t="str"/>
      <c r="EM506" s="37" t="str"/>
    </row>
    <row r="507">
      <c r="B507" s="37" t="str"/>
      <c r="C507" s="37" t="str"/>
      <c r="D507" s="37" t="str"/>
      <c r="E507" s="37" t="str"/>
      <c r="F507" s="37" t="str"/>
      <c r="G507" s="37" t="str"/>
      <c r="H507" s="37" t="str"/>
      <c r="I507" s="37" t="str"/>
      <c r="J507" s="37" t="str"/>
      <c r="K507" s="37" t="str"/>
      <c r="L507" s="37" t="str"/>
      <c r="M507" s="37" t="str"/>
      <c r="N507" s="37" t="str"/>
      <c r="O507" s="37" t="str"/>
      <c r="P507" s="37" t="str"/>
      <c r="Q507" s="37" t="str"/>
      <c r="R507" s="37" t="str"/>
      <c r="S507" s="37" t="str"/>
      <c r="T507" s="37" t="str"/>
      <c r="U507" s="37" t="str"/>
      <c r="V507" s="37" t="str"/>
      <c r="W507" s="37" t="str"/>
      <c r="X507" s="37" t="str"/>
      <c r="Y507" s="37" t="str"/>
      <c r="Z507" s="37" t="str"/>
      <c r="AA507" s="37" t="str"/>
      <c r="AB507" s="37" t="str"/>
      <c r="AC507" s="37" t="str"/>
      <c r="AD507" s="37" t="str"/>
      <c r="AE507" s="37" t="str"/>
      <c r="AF507" s="37" t="str"/>
      <c r="AG507" s="37" t="str"/>
      <c r="AH507" s="37" t="str"/>
      <c r="AI507" s="37" t="str"/>
      <c r="AJ507" s="37" t="str"/>
      <c r="AK507" s="37" t="str"/>
      <c r="AL507" s="37" t="str"/>
      <c r="AM507" s="37" t="str"/>
      <c r="AN507" s="37" t="str"/>
      <c r="AO507" s="37" t="str"/>
      <c r="AP507" s="37" t="str"/>
      <c r="AQ507" s="37" t="str"/>
      <c r="AR507" s="37" t="str"/>
      <c r="AS507" s="37" t="str"/>
      <c r="AT507" s="37" t="str"/>
      <c r="AU507" s="37" t="str"/>
      <c r="AV507" s="37" t="str"/>
      <c r="AW507" s="37" t="str"/>
      <c r="AX507" s="37" t="str"/>
      <c r="AY507" s="37" t="str"/>
      <c r="AZ507" s="37" t="str"/>
      <c r="BA507" s="37" t="str"/>
      <c r="BB507" s="37" t="str"/>
      <c r="BC507" s="37" t="str"/>
      <c r="BD507" s="37" t="str"/>
      <c r="BE507" s="37" t="str"/>
      <c r="BF507" s="37" t="str"/>
      <c r="BG507" s="37" t="str"/>
      <c r="BH507" s="37" t="str"/>
      <c r="BI507" s="37" t="str"/>
      <c r="BJ507" s="37" t="str"/>
      <c r="BK507" s="37" t="str"/>
      <c r="BL507" s="37" t="str"/>
      <c r="BM507" s="37" t="str"/>
      <c r="BN507" s="37" t="str"/>
      <c r="BO507" s="37" t="str"/>
      <c r="BP507" s="37" t="str"/>
      <c r="BQ507" s="37" t="str"/>
      <c r="BR507" s="37" t="str"/>
      <c r="BS507" s="37" t="str"/>
      <c r="BT507" s="37" t="str"/>
      <c r="BU507" s="37" t="str"/>
      <c r="BV507" s="37" t="str"/>
      <c r="BW507" s="37" t="str"/>
      <c r="BX507" s="37" t="str"/>
      <c r="BY507" s="37" t="str"/>
      <c r="BZ507" s="37" t="str"/>
      <c r="CA507" s="37" t="str"/>
      <c r="CB507" s="37" t="str"/>
      <c r="CC507" s="37" t="str"/>
      <c r="CD507" s="37" t="str"/>
      <c r="CE507" s="37" t="str"/>
      <c r="CF507" s="37" t="str"/>
      <c r="CG507" s="37" t="str"/>
      <c r="CH507" s="37" t="str"/>
      <c r="CI507" s="37" t="str"/>
      <c r="CJ507" s="37" t="str"/>
      <c r="CK507" s="37" t="str"/>
      <c r="CL507" s="37" t="str"/>
      <c r="CM507" s="37" t="str"/>
      <c r="CN507" s="37" t="str"/>
      <c r="CO507" s="37" t="str"/>
      <c r="CP507" s="37" t="str"/>
      <c r="CQ507" s="37" t="str"/>
      <c r="CR507" s="37" t="str"/>
      <c r="CS507" s="37" t="str"/>
      <c r="CT507" s="37" t="str"/>
      <c r="CU507" s="37" t="str"/>
      <c r="CV507" s="37" t="str"/>
      <c r="CW507" s="37" t="str"/>
      <c r="CX507" s="37" t="str"/>
      <c r="CY507" s="37" t="str"/>
      <c r="CZ507" s="37" t="str"/>
      <c r="DA507" s="37" t="str"/>
      <c r="DB507" s="37" t="str"/>
      <c r="DC507" s="37" t="str"/>
      <c r="DD507" s="37" t="str"/>
      <c r="DE507" s="37" t="str"/>
      <c r="DF507" s="37" t="str"/>
      <c r="DG507" s="37" t="str"/>
      <c r="DH507" s="37" t="str"/>
      <c r="DI507" s="37" t="str"/>
      <c r="DJ507" s="37" t="str"/>
      <c r="DK507" s="37" t="str"/>
      <c r="DL507" s="37" t="str"/>
      <c r="DM507" s="37" t="str"/>
      <c r="DN507" s="37" t="str"/>
      <c r="DO507" s="37" t="str"/>
      <c r="DP507" s="37" t="str"/>
      <c r="DQ507" s="37" t="str"/>
      <c r="DR507" s="37" t="str"/>
      <c r="DS507" s="37" t="str"/>
      <c r="DT507" s="37" t="str"/>
      <c r="DU507" s="37" t="str"/>
      <c r="DV507" s="37" t="str"/>
      <c r="DW507" s="37" t="str"/>
      <c r="DX507" s="37" t="str"/>
      <c r="DY507" s="37" t="str"/>
      <c r="DZ507" s="37" t="str"/>
      <c r="EA507" s="37" t="str"/>
      <c r="EB507" s="37" t="str"/>
      <c r="EC507" s="37" t="str"/>
      <c r="ED507" s="37" t="str"/>
      <c r="EE507" s="37" t="str"/>
      <c r="EF507" s="37" t="str"/>
      <c r="EG507" s="37" t="str"/>
      <c r="EH507" s="37" t="str"/>
      <c r="EI507" s="37" t="str"/>
      <c r="EJ507" s="37" t="str"/>
      <c r="EK507" s="37" t="str"/>
      <c r="EL507" s="37" t="str"/>
      <c r="EM507" s="37" t="str"/>
    </row>
  </sheetData>
  <sheetProtection selectLockedCells="0" selectUnlockedCells="0" sheet="1" objects="1" insertRows="1" insertHyperlinks="1" autoFilter="1" scenarios="1" formatColumns="1" deleteColumns="1" insertColumns="1" pivotTables="1" deleteRows="1" formatCells="1" formatRows="1" sort="1" password="D652"/>
  <mergeCells count="9">
    <mergeCell ref="AL2:AO2"/>
    <mergeCell ref="AP2:AS2"/>
    <mergeCell ref="BO2:EM2"/>
    <mergeCell ref="U2:Z2"/>
    <mergeCell ref="R2:T2"/>
    <mergeCell ref="B2:I2"/>
    <mergeCell ref="AA2:AK2"/>
    <mergeCell ref="AT2:BN2"/>
    <mergeCell ref="J2:Q2"/>
  </mergeCells>
  <dataValidations count="9">
    <dataValidation sqref="CR4:CX4" showDropDown="0" showInputMessage="1" showErrorMessage="1" allowBlank="1" promptTitle="Class Specific Child Question" prompt="This Question is directly related to the tag &quot;Battery or Batteries Included Your answer to the related question may influence which answers are accepted here."/>
    <dataValidation sqref="DL4:DN4" showDropDown="0" showInputMessage="1" showErrorMessage="1" allowBlank="1" promptTitle="Class Specific Child Question" prompt="This Question is directly related to the tag &quot;Composite Wood Product (CWP) Your answer to the related question may influence which answers are accepted here."/>
    <dataValidation sqref="DR4" showDropDown="0" showInputMessage="1" showErrorMessage="1" allowBlank="1" promptTitle="Class Specific Child Question" prompt="This Question is directly related to the tag &quot;Canada Product Restriction Your answer to the related question may influence which answers are accepted here."/>
    <dataValidation sqref="DU4:DX4" showDropDown="0" showInputMessage="1" showErrorMessage="1" allowBlank="1" promptTitle="Class Specific Child Question" prompt="This Question is directly related to the tag &quot;Hazardous Material / Dangerous Goods Your answer to the related question may influence which answers are accepted here."/>
    <dataValidation sqref="EJ4" showDropDown="0" showInputMessage="1" showErrorMessage="1" allowBlank="1" promptTitle="Class Specific Child Question" prompt="This Question is directly related to the tag &quot;Commercial Warranty Your answer to the related question may influence which answers are accepted here."/>
    <dataValidation sqref="H7 U7:Z7 AI7 AZ7 BE7 BJ7" showDropDown="0" showInputMessage="1" showErrorMessage="1" allowBlank="0" errorTitle="Invalid Text" error="The value provided is not a valid Text."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S7:T7 AD7 AL7:AO7 CC7 EB7:EE7" showDropDown="0" showInputMessage="1" showErrorMessage="1" allowBlank="0" errorTitle="Invalid Number" error="The value provided is not a valid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A7:AC7 DH7" showDropDown="0" showInputMessage="1" showErrorMessage="1" allowBlank="0" errorTitle="Invalid Whole Number" error="The value provided is not a valid Whole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R7 BA7:BB7 BF7:BG7 BK7:BL7 BQ7:BR7 BT7:BV7 CB7 CD7 CJ7 CL7:CM7 CZ7:DC7 DG7 DR7 DU7 EH7 EM7" showDropDown="0" showInputMessage="1" showErrorMessage="1" allowBlank="1" prompt="If all products in this class consistently have the same answer, you can set a default value to apply automatically. For any exceptions, you can modify the answer for specific products without changing the default."/>
  </dataValidations>
  <hyperlinks>
    <hyperlink ref="D6" location="'Valid Values'!A1" display="Select"/>
    <hyperlink ref="J6" location="'Valid Values'!B1" display="Select"/>
    <hyperlink ref="L6" location="'Valid Values'!C1" display="Select"/>
    <hyperlink ref="N6" location="'Valid Values'!C1" display="Select"/>
    <hyperlink ref="P6" location="'Valid Values'!C1" display="Select"/>
    <hyperlink ref="AE6" location="'Valid Values'!D1" display="Select"/>
    <hyperlink ref="AF6" location="'Valid Values'!E1" display="Select"/>
    <hyperlink ref="AG6" location="'Valid Values'!F1" display="Select"/>
    <hyperlink ref="AH6" location="'Valid Values'!G1" display="Select"/>
    <hyperlink ref="AQ6" location="'Valid Values'!H1" display="Select"/>
    <hyperlink ref="AR6" location="'Valid Values'!I1" display="Please choose one or more from the following, using a semicolon (;) to separate each value: Cancer; Developmental"/>
    <hyperlink ref="AS6" location="'Valid Values'!J1" display="Select"/>
    <hyperlink ref="BA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B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C6" location="'Valid Values'!M1" display="Select"/>
    <hyperlink ref="BD6" location="'Valid Values'!N1" display="Select"/>
    <hyperlink ref="BF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G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H6" location="'Valid Values'!M1" display="Select"/>
    <hyperlink ref="BI6" location="'Valid Values'!N1" display="Select"/>
    <hyperlink ref="BK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L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M6" location="'Valid Values'!M1" display="Select"/>
    <hyperlink ref="BN6" location="'Valid Values'!N1" display="Select"/>
    <hyperlink ref="BO6" location="'Valid Values'!O1" display="Select"/>
    <hyperlink ref="BQ6" location="'Valid Values'!P1" display="Please choose one or more from the following, using a semicolon (;) to separate each value: Round; Pentagonal; Wedge; Half Moon; Hexagonal; Octagonal; Oval; Rectangular; Semi-Circle; Trapezoidal; Circular; Square; Triangular; Specialty; Half-Round; Corner; Free Form; Unavailable"/>
    <hyperlink ref="BR6" location="'Valid Values'!Q1" display="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
    <hyperlink ref="BT6" location="'Valid Values'!R1" display="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
    <hyperlink ref="BU6" location="'Valid Values'!S1" display="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
    <hyperlink ref="BV6" location="'Valid Values'!T1" display="Please choose one or more from the following, using a semicolon (;) to separate each value: No Natural Variation; Natural Wood Grain Color Variation; Weathered Steel; Wood Knots; Natural Stone Color Variation; Unavailable"/>
    <hyperlink ref="BZ6" location="'Valid Values'!U1" display="Select"/>
    <hyperlink ref="CB6" location="'Valid Values'!V1" display="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
    <hyperlink ref="CD6" location="'Valid Values'!W1" display="Please choose one or more from the following, using a semicolon (;) to separate each value: Non Residential Use; Residential Use"/>
    <hyperlink ref="CJ6" location="'Valid Values'!X1" display="Please choose one or more from the following, using a semicolon (;) to separate each value: Traditional; Mosaic; Curved; Wood; Pent; Flat; No Decal/Laminate Design; Glass; Granite; Concrete; Marble; Stone; Unavailable; Does Not Apply"/>
    <hyperlink ref="CL6" location="'Valid Values'!Y1" display="Please choose one or more from the following, using a semicolon (;) to separate each value: Single; Nesting Tables; Bunching Tables; Does Not Apply"/>
    <hyperlink ref="CM6" location="'Valid Values'!Z1" display="Please choose one or more from the following, using a semicolon (;) to separate each value: Made in USA; Made in USA of Imported Materials; Product of Canada; Made In Canada; Does Not Apply"/>
    <hyperlink ref="CO6" location="'Valid Values'!AA1" display="Select"/>
    <hyperlink ref="CR6" location="'Valid Values'!AB1" display="Select"/>
    <hyperlink ref="CS6" location="'Valid Values'!AC1" display="Select"/>
    <hyperlink ref="CT6" location="'Valid Values'!AD1" display="Select"/>
    <hyperlink ref="CU6" location="'Valid Values'!AE1" display="Select"/>
    <hyperlink ref="CV6" location="'Valid Values'!AF1" display="Select"/>
    <hyperlink ref="CW6" location="'Valid Values'!AG1" display="Select"/>
    <hyperlink ref="CX6" location="'Valid Values'!AH1" display="Select"/>
    <hyperlink ref="CZ6" location="'Valid Values'!AI1" display="Please choose one or more from the following, using a semicolon (;) to separate each value: Bun Feet; Fluted; Cabriole Legs; Straight legs; Ball Feet; Queen Ann; Scroll; Sled; Squared Legs; Turned Legs; Block Feet; X-leg; Solid; Bracket Legs; Unavailable; Does Not Apply"/>
    <hyperlink ref="DA6" location="'Valid Values'!AJ1" display="Please choose one or more from the following, using a semicolon (;) to separate each value: Black; Clear; Gold; Navy; Gray; Green; Purple; Teal; Brown; Orange; Yellow; Blue; Beige; Red; Silver; White; Ivory; Tan; Cream; Pink; Does Not Apply"/>
    <hyperlink ref="DB6" location="'Valid Values'!AK1" display="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
    <hyperlink ref="DC6" location="'Valid Values'!AL1" display="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
    <hyperlink ref="DG6" location="'Valid Values'!AM1" display="Please choose one or more from the following, using a semicolon (;) to separate each value: No Durability Features; Stain Resistant; Scratch Resistant; Does Not Apply"/>
    <hyperlink ref="DI6" location="'Valid Values'!AN1" display="Select"/>
    <hyperlink ref="DL6" location="'Valid Values'!AO1" display="Select"/>
    <hyperlink ref="DM6" location="'Valid Values'!AP1" display="Select"/>
    <hyperlink ref="DN6" location="'Valid Values'!AQ1" display="Select"/>
    <hyperlink ref="DO6" location="'Valid Values'!AR1" display="Select"/>
    <hyperlink ref="DP6" location="'Valid Values'!AS1" display="Select"/>
    <hyperlink ref="DR6" location="'Valid Values'!AT1" display="Please choose one or more from the following, using a semicolon (;) to separate each value: Dual Language; Distribution Conflict; Logistics; Does Not Apply"/>
    <hyperlink ref="DU6" location="'Valid Values'!AU1" display="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
    <hyperlink ref="DV6" location="'Valid Values'!AV1" display="Select"/>
    <hyperlink ref="DW6" location="'Valid Values'!AW1" display="Select"/>
    <hyperlink ref="DX6" location="'Valid Values'!AX1" display="Select"/>
    <hyperlink ref="DY6" location="'Valid Values'!AY1" display="Select"/>
    <hyperlink ref="EA6" location="'Valid Values'!AZ1" display="Select"/>
    <hyperlink ref="EG6" location="'Valid Values'!BA1" display="Select"/>
    <hyperlink ref="EH6" location="'Valid Values'!BB1" display="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
    <hyperlink ref="EJ6" location="'Valid Values'!BC1" display="Select"/>
    <hyperlink ref="EL6" location="'Valid Values'!BD1" display="Select"/>
    <hyperlink ref="EM6" location="'Valid Values'!BE1" display="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
  </hyperlinks>
  <pageMargins left="0.7" right="0.7" top="0.75" bottom="0.75" header="0.3" footer="0.3"/>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18.75" customWidth="1" style="37" min="3" max="4"/>
    <col width="17.75" customWidth="1" style="37" min="5" max="6"/>
    <col hidden="1" width="9" customWidth="1" min="26" max="26"/>
  </cols>
  <sheetData>
    <row r="1" hidden="1">
      <c r="B1" s="37" t="inlineStr">
        <is>
          <t>core::supplierPartNumber</t>
        </is>
      </c>
      <c r="C1" s="37" t="inlineStr">
        <is>
          <t>shippingAndFulfillment::weight</t>
        </is>
      </c>
      <c r="D1" s="37" t="inlineStr">
        <is>
          <t>shippingAndFulfillment::height</t>
        </is>
      </c>
      <c r="E1" s="37" t="inlineStr">
        <is>
          <t>shippingAndFulfillment::width</t>
        </is>
      </c>
      <c r="F1" s="37" t="inlineStr">
        <is>
          <t>shippingAndFulfillment::depth</t>
        </is>
      </c>
    </row>
    <row r="2" ht="15" customHeight="1">
      <c r="B2" s="36" t="inlineStr">
        <is>
          <t>Basic Information</t>
        </is>
      </c>
      <c r="C2" s="42" t="inlineStr">
        <is>
          <t>Carton Details</t>
        </is>
      </c>
      <c r="D2" s="46" t="n"/>
      <c r="E2" s="46" t="n"/>
      <c r="F2" s="47" t="n"/>
    </row>
    <row r="3">
      <c r="B3" s="3" t="inlineStr">
        <is>
          <t>Required</t>
        </is>
      </c>
      <c r="C3" s="3" t="inlineStr">
        <is>
          <t>Conditional</t>
        </is>
      </c>
      <c r="D3" s="3" t="inlineStr">
        <is>
          <t>Conditional</t>
        </is>
      </c>
      <c r="E3" s="3" t="inlineStr">
        <is>
          <t>Conditional</t>
        </is>
      </c>
      <c r="F3" s="3" t="inlineStr">
        <is>
          <t>Conditional</t>
        </is>
      </c>
    </row>
    <row r="4" ht="50.1" customHeight="1">
      <c r="A4" s="4" t="inlineStr">
        <is>
          <t>Errors</t>
        </is>
      </c>
      <c r="B4" s="4" t="inlineStr">
        <is>
          <t>Supplier Part Number</t>
        </is>
      </c>
      <c r="C4" s="4" t="inlineStr">
        <is>
          <t>Carton Weight</t>
        </is>
      </c>
      <c r="D4" s="4" t="inlineStr">
        <is>
          <t>Carton Height</t>
        </is>
      </c>
      <c r="E4" s="4" t="inlineStr">
        <is>
          <t>Carton Width</t>
        </is>
      </c>
      <c r="F4" s="4" t="inlineStr">
        <is>
          <t>Carton Depth</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[Pounds] Enter in the shipping weight (i.e. 45.5) of the packaging used for the product.  If the product ships in more than one box, this measurement is per box.</t>
        </is>
      </c>
      <c r="D5" s="5" t="inlineStr">
        <is>
          <t>[Inches] Enter in the shipping height (i.e. 45.5) of the packaging used for the product.  If the product ships in more than one box, this measurement is per box.</t>
        </is>
      </c>
      <c r="E5" s="5" t="inlineStr">
        <is>
          <t>[Inches] Enter in the shipping width (i.e. 45.5) of the packaging used for the product.  If the product ships in more than one box, this measurement is per box.</t>
        </is>
      </c>
      <c r="F5" s="5" t="inlineStr">
        <is>
          <t>[Inches] Enter in the shipping depth (i.e. 45.5) of the packaging used for the product.  If the product ships in more than one box, this measurement is per box.</t>
        </is>
      </c>
    </row>
    <row r="6" ht="50.1" customHeight="1">
      <c r="A6" s="5" t="inlineStr">
        <is>
          <t>Read-Only</t>
        </is>
      </c>
      <c r="B6" s="5" t="inlineStr">
        <is>
          <t>Text</t>
        </is>
      </c>
      <c r="C6" s="5" t="inlineStr">
        <is>
          <t>Number</t>
        </is>
      </c>
      <c r="D6" s="5" t="inlineStr">
        <is>
          <t>Number</t>
        </is>
      </c>
      <c r="E6" s="5" t="inlineStr">
        <is>
          <t>Number</t>
        </is>
      </c>
      <c r="F6" s="5" t="inlineStr">
        <is>
          <t>Number</t>
        </is>
      </c>
    </row>
    <row r="7">
      <c r="A7" s="9">
        <f>IF('Additional Cartons'!B7="","",IF('Additional Cartons-WUO_ERR'!A7="","Validated",HYPERLINK("#"&amp;ADDRESS(7,'Additional Cartons-WUO_TRK'!A7),_xlfn.TEXTAFTER('Additional Cartons-WUO_ERR'!A7,":"))))</f>
        <v/>
      </c>
      <c r="Z7">
        <f t="array" ref="Z7:Z507">IF(B7:B507="","",IFERROR(_xlfn.XLOOKUP(B7:B507,_xlfn.VSTACK('441 - Coffee &amp; Cocktail'!B7:B507),_xlfn.VSTACK('441 - Coffee &amp; Cocktail'!G7:G507)),""))</f>
        <v/>
      </c>
    </row>
    <row r="8">
      <c r="A8" s="9">
        <f>IF('Additional Cartons'!B8="","",IF('Additional Cartons-WUO_ERR'!A8="","Validated",HYPERLINK("#"&amp;ADDRESS(8,'Additional Cartons-WUO_TRK'!A8),_xlfn.TEXTAFTER('Additional Cartons-WUO_ERR'!A8,":"))))</f>
        <v/>
      </c>
    </row>
    <row r="9">
      <c r="A9" s="9">
        <f>IF('Additional Cartons'!B9="","",IF('Additional Cartons-WUO_ERR'!A9="","Validated",HYPERLINK("#"&amp;ADDRESS(9,'Additional Cartons-WUO_TRK'!A9),_xlfn.TEXTAFTER('Additional Cartons-WUO_ERR'!A9,":"))))</f>
        <v/>
      </c>
    </row>
    <row r="10">
      <c r="A10" s="9">
        <f>IF('Additional Cartons'!B10="","",IF('Additional Cartons-WUO_ERR'!A10="","Validated",HYPERLINK("#"&amp;ADDRESS(10,'Additional Cartons-WUO_TRK'!A10),_xlfn.TEXTAFTER('Additional Cartons-WUO_ERR'!A10,":"))))</f>
        <v/>
      </c>
    </row>
    <row r="11">
      <c r="A11" s="9">
        <f>IF('Additional Cartons'!B11="","",IF('Additional Cartons-WUO_ERR'!A11="","Validated",HYPERLINK("#"&amp;ADDRESS(11,'Additional Cartons-WUO_TRK'!A11),_xlfn.TEXTAFTER('Additional Cartons-WUO_ERR'!A11,":"))))</f>
        <v/>
      </c>
    </row>
    <row r="12">
      <c r="A12" s="9">
        <f>IF('Additional Cartons'!B12="","",IF('Additional Cartons-WUO_ERR'!A12="","Validated",HYPERLINK("#"&amp;ADDRESS(12,'Additional Cartons-WUO_TRK'!A12),_xlfn.TEXTAFTER('Additional Cartons-WUO_ERR'!A12,":"))))</f>
        <v/>
      </c>
    </row>
    <row r="13">
      <c r="A13" s="9">
        <f>IF('Additional Cartons'!B13="","",IF('Additional Cartons-WUO_ERR'!A13="","Validated",HYPERLINK("#"&amp;ADDRESS(13,'Additional Cartons-WUO_TRK'!A13),_xlfn.TEXTAFTER('Additional Cartons-WUO_ERR'!A13,":"))))</f>
        <v/>
      </c>
    </row>
    <row r="14">
      <c r="A14" s="9">
        <f>IF('Additional Cartons'!B14="","",IF('Additional Cartons-WUO_ERR'!A14="","Validated",HYPERLINK("#"&amp;ADDRESS(14,'Additional Cartons-WUO_TRK'!A14),_xlfn.TEXTAFTER('Additional Cartons-WUO_ERR'!A14,":"))))</f>
        <v/>
      </c>
    </row>
    <row r="15">
      <c r="A15" s="9">
        <f>IF('Additional Cartons'!B15="","",IF('Additional Cartons-WUO_ERR'!A15="","Validated",HYPERLINK("#"&amp;ADDRESS(15,'Additional Cartons-WUO_TRK'!A15),_xlfn.TEXTAFTER('Additional Cartons-WUO_ERR'!A15,":"))))</f>
        <v/>
      </c>
    </row>
    <row r="16">
      <c r="A16" s="9">
        <f>IF('Additional Cartons'!B16="","",IF('Additional Cartons-WUO_ERR'!A16="","Validated",HYPERLINK("#"&amp;ADDRESS(16,'Additional Cartons-WUO_TRK'!A16),_xlfn.TEXTAFTER('Additional Cartons-WUO_ERR'!A16,":"))))</f>
        <v/>
      </c>
    </row>
    <row r="17">
      <c r="A17" s="9">
        <f>IF('Additional Cartons'!B17="","",IF('Additional Cartons-WUO_ERR'!A17="","Validated",HYPERLINK("#"&amp;ADDRESS(17,'Additional Cartons-WUO_TRK'!A17),_xlfn.TEXTAFTER('Additional Cartons-WUO_ERR'!A17,":"))))</f>
        <v/>
      </c>
    </row>
    <row r="18">
      <c r="A18" s="9">
        <f>IF('Additional Cartons'!B18="","",IF('Additional Cartons-WUO_ERR'!A18="","Validated",HYPERLINK("#"&amp;ADDRESS(18,'Additional Cartons-WUO_TRK'!A18),_xlfn.TEXTAFTER('Additional Cartons-WUO_ERR'!A18,":"))))</f>
        <v/>
      </c>
    </row>
    <row r="19">
      <c r="A19" s="9">
        <f>IF('Additional Cartons'!B19="","",IF('Additional Cartons-WUO_ERR'!A19="","Validated",HYPERLINK("#"&amp;ADDRESS(19,'Additional Cartons-WUO_TRK'!A19),_xlfn.TEXTAFTER('Additional Cartons-WUO_ERR'!A19,":"))))</f>
        <v/>
      </c>
    </row>
    <row r="20">
      <c r="A20" s="9">
        <f>IF('Additional Cartons'!B20="","",IF('Additional Cartons-WUO_ERR'!A20="","Validated",HYPERLINK("#"&amp;ADDRESS(20,'Additional Cartons-WUO_TRK'!A20),_xlfn.TEXTAFTER('Additional Cartons-WUO_ERR'!A20,":"))))</f>
        <v/>
      </c>
    </row>
    <row r="21">
      <c r="A21" s="9">
        <f>IF('Additional Cartons'!B21="","",IF('Additional Cartons-WUO_ERR'!A21="","Validated",HYPERLINK("#"&amp;ADDRESS(21,'Additional Cartons-WUO_TRK'!A21),_xlfn.TEXTAFTER('Additional Cartons-WUO_ERR'!A21,":"))))</f>
        <v/>
      </c>
    </row>
    <row r="22">
      <c r="A22" s="9">
        <f>IF('Additional Cartons'!B22="","",IF('Additional Cartons-WUO_ERR'!A22="","Validated",HYPERLINK("#"&amp;ADDRESS(22,'Additional Cartons-WUO_TRK'!A22),_xlfn.TEXTAFTER('Additional Cartons-WUO_ERR'!A22,":"))))</f>
        <v/>
      </c>
    </row>
    <row r="23">
      <c r="A23" s="9">
        <f>IF('Additional Cartons'!B23="","",IF('Additional Cartons-WUO_ERR'!A23="","Validated",HYPERLINK("#"&amp;ADDRESS(23,'Additional Cartons-WUO_TRK'!A23),_xlfn.TEXTAFTER('Additional Cartons-WUO_ERR'!A23,":"))))</f>
        <v/>
      </c>
    </row>
    <row r="24">
      <c r="A24" s="9">
        <f>IF('Additional Cartons'!B24="","",IF('Additional Cartons-WUO_ERR'!A24="","Validated",HYPERLINK("#"&amp;ADDRESS(24,'Additional Cartons-WUO_TRK'!A24),_xlfn.TEXTAFTER('Additional Cartons-WUO_ERR'!A24,":"))))</f>
        <v/>
      </c>
    </row>
    <row r="25">
      <c r="A25" s="9">
        <f>IF('Additional Cartons'!B25="","",IF('Additional Cartons-WUO_ERR'!A25="","Validated",HYPERLINK("#"&amp;ADDRESS(25,'Additional Cartons-WUO_TRK'!A25),_xlfn.TEXTAFTER('Additional Cartons-WUO_ERR'!A25,":"))))</f>
        <v/>
      </c>
    </row>
    <row r="26">
      <c r="A26" s="9">
        <f>IF('Additional Cartons'!B26="","",IF('Additional Cartons-WUO_ERR'!A26="","Validated",HYPERLINK("#"&amp;ADDRESS(26,'Additional Cartons-WUO_TRK'!A26),_xlfn.TEXTAFTER('Additional Cartons-WUO_ERR'!A26,":"))))</f>
        <v/>
      </c>
    </row>
    <row r="27">
      <c r="A27" s="9">
        <f>IF('Additional Cartons'!B27="","",IF('Additional Cartons-WUO_ERR'!A27="","Validated",HYPERLINK("#"&amp;ADDRESS(27,'Additional Cartons-WUO_TRK'!A27),_xlfn.TEXTAFTER('Additional Cartons-WUO_ERR'!A27,":"))))</f>
        <v/>
      </c>
    </row>
    <row r="28">
      <c r="A28" s="9">
        <f>IF('Additional Cartons'!B28="","",IF('Additional Cartons-WUO_ERR'!A28="","Validated",HYPERLINK("#"&amp;ADDRESS(28,'Additional Cartons-WUO_TRK'!A28),_xlfn.TEXTAFTER('Additional Cartons-WUO_ERR'!A28,":"))))</f>
        <v/>
      </c>
    </row>
    <row r="29">
      <c r="A29" s="9">
        <f>IF('Additional Cartons'!B29="","",IF('Additional Cartons-WUO_ERR'!A29="","Validated",HYPERLINK("#"&amp;ADDRESS(29,'Additional Cartons-WUO_TRK'!A29),_xlfn.TEXTAFTER('Additional Cartons-WUO_ERR'!A29,":"))))</f>
        <v/>
      </c>
    </row>
    <row r="30">
      <c r="A30" s="9">
        <f>IF('Additional Cartons'!B30="","",IF('Additional Cartons-WUO_ERR'!A30="","Validated",HYPERLINK("#"&amp;ADDRESS(30,'Additional Cartons-WUO_TRK'!A30),_xlfn.TEXTAFTER('Additional Cartons-WUO_ERR'!A30,":"))))</f>
        <v/>
      </c>
    </row>
    <row r="31">
      <c r="A31" s="9">
        <f>IF('Additional Cartons'!B31="","",IF('Additional Cartons-WUO_ERR'!A31="","Validated",HYPERLINK("#"&amp;ADDRESS(31,'Additional Cartons-WUO_TRK'!A31),_xlfn.TEXTAFTER('Additional Cartons-WUO_ERR'!A31,":"))))</f>
        <v/>
      </c>
    </row>
    <row r="32">
      <c r="A32" s="9">
        <f>IF('Additional Cartons'!B32="","",IF('Additional Cartons-WUO_ERR'!A32="","Validated",HYPERLINK("#"&amp;ADDRESS(32,'Additional Cartons-WUO_TRK'!A32),_xlfn.TEXTAFTER('Additional Cartons-WUO_ERR'!A32,":"))))</f>
        <v/>
      </c>
    </row>
    <row r="33">
      <c r="A33" s="9">
        <f>IF('Additional Cartons'!B33="","",IF('Additional Cartons-WUO_ERR'!A33="","Validated",HYPERLINK("#"&amp;ADDRESS(33,'Additional Cartons-WUO_TRK'!A33),_xlfn.TEXTAFTER('Additional Cartons-WUO_ERR'!A33,":"))))</f>
        <v/>
      </c>
    </row>
    <row r="34">
      <c r="A34" s="9">
        <f>IF('Additional Cartons'!B34="","",IF('Additional Cartons-WUO_ERR'!A34="","Validated",HYPERLINK("#"&amp;ADDRESS(34,'Additional Cartons-WUO_TRK'!A34),_xlfn.TEXTAFTER('Additional Cartons-WUO_ERR'!A34,":"))))</f>
        <v/>
      </c>
    </row>
    <row r="35">
      <c r="A35" s="9">
        <f>IF('Additional Cartons'!B35="","",IF('Additional Cartons-WUO_ERR'!A35="","Validated",HYPERLINK("#"&amp;ADDRESS(35,'Additional Cartons-WUO_TRK'!A35),_xlfn.TEXTAFTER('Additional Cartons-WUO_ERR'!A35,":"))))</f>
        <v/>
      </c>
    </row>
    <row r="36">
      <c r="A36" s="9">
        <f>IF('Additional Cartons'!B36="","",IF('Additional Cartons-WUO_ERR'!A36="","Validated",HYPERLINK("#"&amp;ADDRESS(36,'Additional Cartons-WUO_TRK'!A36),_xlfn.TEXTAFTER('Additional Cartons-WUO_ERR'!A36,":"))))</f>
        <v/>
      </c>
    </row>
    <row r="37">
      <c r="A37" s="9">
        <f>IF('Additional Cartons'!B37="","",IF('Additional Cartons-WUO_ERR'!A37="","Validated",HYPERLINK("#"&amp;ADDRESS(37,'Additional Cartons-WUO_TRK'!A37),_xlfn.TEXTAFTER('Additional Cartons-WUO_ERR'!A37,":"))))</f>
        <v/>
      </c>
    </row>
    <row r="38">
      <c r="A38" s="9">
        <f>IF('Additional Cartons'!B38="","",IF('Additional Cartons-WUO_ERR'!A38="","Validated",HYPERLINK("#"&amp;ADDRESS(38,'Additional Cartons-WUO_TRK'!A38),_xlfn.TEXTAFTER('Additional Cartons-WUO_ERR'!A38,":"))))</f>
        <v/>
      </c>
    </row>
    <row r="39">
      <c r="A39" s="9">
        <f>IF('Additional Cartons'!B39="","",IF('Additional Cartons-WUO_ERR'!A39="","Validated",HYPERLINK("#"&amp;ADDRESS(39,'Additional Cartons-WUO_TRK'!A39),_xlfn.TEXTAFTER('Additional Cartons-WUO_ERR'!A39,":"))))</f>
        <v/>
      </c>
    </row>
    <row r="40">
      <c r="A40" s="9">
        <f>IF('Additional Cartons'!B40="","",IF('Additional Cartons-WUO_ERR'!A40="","Validated",HYPERLINK("#"&amp;ADDRESS(40,'Additional Cartons-WUO_TRK'!A40),_xlfn.TEXTAFTER('Additional Cartons-WUO_ERR'!A40,":"))))</f>
        <v/>
      </c>
    </row>
    <row r="41">
      <c r="A41" s="9">
        <f>IF('Additional Cartons'!B41="","",IF('Additional Cartons-WUO_ERR'!A41="","Validated",HYPERLINK("#"&amp;ADDRESS(41,'Additional Cartons-WUO_TRK'!A41),_xlfn.TEXTAFTER('Additional Cartons-WUO_ERR'!A41,":"))))</f>
        <v/>
      </c>
    </row>
    <row r="42">
      <c r="A42" s="9">
        <f>IF('Additional Cartons'!B42="","",IF('Additional Cartons-WUO_ERR'!A42="","Validated",HYPERLINK("#"&amp;ADDRESS(42,'Additional Cartons-WUO_TRK'!A42),_xlfn.TEXTAFTER('Additional Cartons-WUO_ERR'!A42,":"))))</f>
        <v/>
      </c>
    </row>
    <row r="43">
      <c r="A43" s="9">
        <f>IF('Additional Cartons'!B43="","",IF('Additional Cartons-WUO_ERR'!A43="","Validated",HYPERLINK("#"&amp;ADDRESS(43,'Additional Cartons-WUO_TRK'!A43),_xlfn.TEXTAFTER('Additional Cartons-WUO_ERR'!A43,":"))))</f>
        <v/>
      </c>
    </row>
    <row r="44">
      <c r="A44" s="9">
        <f>IF('Additional Cartons'!B44="","",IF('Additional Cartons-WUO_ERR'!A44="","Validated",HYPERLINK("#"&amp;ADDRESS(44,'Additional Cartons-WUO_TRK'!A44),_xlfn.TEXTAFTER('Additional Cartons-WUO_ERR'!A44,":"))))</f>
        <v/>
      </c>
    </row>
    <row r="45">
      <c r="A45" s="9">
        <f>IF('Additional Cartons'!B45="","",IF('Additional Cartons-WUO_ERR'!A45="","Validated",HYPERLINK("#"&amp;ADDRESS(45,'Additional Cartons-WUO_TRK'!A45),_xlfn.TEXTAFTER('Additional Cartons-WUO_ERR'!A45,":"))))</f>
        <v/>
      </c>
    </row>
    <row r="46">
      <c r="A46" s="9">
        <f>IF('Additional Cartons'!B46="","",IF('Additional Cartons-WUO_ERR'!A46="","Validated",HYPERLINK("#"&amp;ADDRESS(46,'Additional Cartons-WUO_TRK'!A46),_xlfn.TEXTAFTER('Additional Cartons-WUO_ERR'!A46,":"))))</f>
        <v/>
      </c>
    </row>
    <row r="47">
      <c r="A47" s="9">
        <f>IF('Additional Cartons'!B47="","",IF('Additional Cartons-WUO_ERR'!A47="","Validated",HYPERLINK("#"&amp;ADDRESS(47,'Additional Cartons-WUO_TRK'!A47),_xlfn.TEXTAFTER('Additional Cartons-WUO_ERR'!A47,":"))))</f>
        <v/>
      </c>
    </row>
    <row r="48">
      <c r="A48" s="9">
        <f>IF('Additional Cartons'!B48="","",IF('Additional Cartons-WUO_ERR'!A48="","Validated",HYPERLINK("#"&amp;ADDRESS(48,'Additional Cartons-WUO_TRK'!A48),_xlfn.TEXTAFTER('Additional Cartons-WUO_ERR'!A48,":"))))</f>
        <v/>
      </c>
    </row>
    <row r="49">
      <c r="A49" s="9">
        <f>IF('Additional Cartons'!B49="","",IF('Additional Cartons-WUO_ERR'!A49="","Validated",HYPERLINK("#"&amp;ADDRESS(49,'Additional Cartons-WUO_TRK'!A49),_xlfn.TEXTAFTER('Additional Cartons-WUO_ERR'!A49,":"))))</f>
        <v/>
      </c>
    </row>
    <row r="50">
      <c r="A50" s="9">
        <f>IF('Additional Cartons'!B50="","",IF('Additional Cartons-WUO_ERR'!A50="","Validated",HYPERLINK("#"&amp;ADDRESS(50,'Additional Cartons-WUO_TRK'!A50),_xlfn.TEXTAFTER('Additional Cartons-WUO_ERR'!A50,":"))))</f>
        <v/>
      </c>
    </row>
    <row r="51">
      <c r="A51" s="9">
        <f>IF('Additional Cartons'!B51="","",IF('Additional Cartons-WUO_ERR'!A51="","Validated",HYPERLINK("#"&amp;ADDRESS(51,'Additional Cartons-WUO_TRK'!A51),_xlfn.TEXTAFTER('Additional Cartons-WUO_ERR'!A51,":"))))</f>
        <v/>
      </c>
    </row>
    <row r="52">
      <c r="A52" s="9">
        <f>IF('Additional Cartons'!B52="","",IF('Additional Cartons-WUO_ERR'!A52="","Validated",HYPERLINK("#"&amp;ADDRESS(52,'Additional Cartons-WUO_TRK'!A52),_xlfn.TEXTAFTER('Additional Cartons-WUO_ERR'!A52,":"))))</f>
        <v/>
      </c>
    </row>
    <row r="53">
      <c r="A53" s="9">
        <f>IF('Additional Cartons'!B53="","",IF('Additional Cartons-WUO_ERR'!A53="","Validated",HYPERLINK("#"&amp;ADDRESS(53,'Additional Cartons-WUO_TRK'!A53),_xlfn.TEXTAFTER('Additional Cartons-WUO_ERR'!A53,":"))))</f>
        <v/>
      </c>
    </row>
    <row r="54">
      <c r="A54" s="9">
        <f>IF('Additional Cartons'!B54="","",IF('Additional Cartons-WUO_ERR'!A54="","Validated",HYPERLINK("#"&amp;ADDRESS(54,'Additional Cartons-WUO_TRK'!A54),_xlfn.TEXTAFTER('Additional Cartons-WUO_ERR'!A54,":"))))</f>
        <v/>
      </c>
    </row>
    <row r="55">
      <c r="A55" s="9">
        <f>IF('Additional Cartons'!B55="","",IF('Additional Cartons-WUO_ERR'!A55="","Validated",HYPERLINK("#"&amp;ADDRESS(55,'Additional Cartons-WUO_TRK'!A55),_xlfn.TEXTAFTER('Additional Cartons-WUO_ERR'!A55,":"))))</f>
        <v/>
      </c>
    </row>
    <row r="56">
      <c r="A56" s="9">
        <f>IF('Additional Cartons'!B56="","",IF('Additional Cartons-WUO_ERR'!A56="","Validated",HYPERLINK("#"&amp;ADDRESS(56,'Additional Cartons-WUO_TRK'!A56),_xlfn.TEXTAFTER('Additional Cartons-WUO_ERR'!A56,":"))))</f>
        <v/>
      </c>
    </row>
    <row r="57">
      <c r="A57" s="9">
        <f>IF('Additional Cartons'!B57="","",IF('Additional Cartons-WUO_ERR'!A57="","Validated",HYPERLINK("#"&amp;ADDRESS(57,'Additional Cartons-WUO_TRK'!A57),_xlfn.TEXTAFTER('Additional Cartons-WUO_ERR'!A57,":"))))</f>
        <v/>
      </c>
    </row>
    <row r="58">
      <c r="A58" s="9">
        <f>IF('Additional Cartons'!B58="","",IF('Additional Cartons-WUO_ERR'!A58="","Validated",HYPERLINK("#"&amp;ADDRESS(58,'Additional Cartons-WUO_TRK'!A58),_xlfn.TEXTAFTER('Additional Cartons-WUO_ERR'!A58,":"))))</f>
        <v/>
      </c>
    </row>
    <row r="59">
      <c r="A59" s="9">
        <f>IF('Additional Cartons'!B59="","",IF('Additional Cartons-WUO_ERR'!A59="","Validated",HYPERLINK("#"&amp;ADDRESS(59,'Additional Cartons-WUO_TRK'!A59),_xlfn.TEXTAFTER('Additional Cartons-WUO_ERR'!A59,":"))))</f>
        <v/>
      </c>
    </row>
    <row r="60">
      <c r="A60" s="9">
        <f>IF('Additional Cartons'!B60="","",IF('Additional Cartons-WUO_ERR'!A60="","Validated",HYPERLINK("#"&amp;ADDRESS(60,'Additional Cartons-WUO_TRK'!A60),_xlfn.TEXTAFTER('Additional Cartons-WUO_ERR'!A60,":"))))</f>
        <v/>
      </c>
    </row>
    <row r="61">
      <c r="A61" s="9">
        <f>IF('Additional Cartons'!B61="","",IF('Additional Cartons-WUO_ERR'!A61="","Validated",HYPERLINK("#"&amp;ADDRESS(61,'Additional Cartons-WUO_TRK'!A61),_xlfn.TEXTAFTER('Additional Cartons-WUO_ERR'!A61,":"))))</f>
        <v/>
      </c>
    </row>
    <row r="62">
      <c r="A62" s="9">
        <f>IF('Additional Cartons'!B62="","",IF('Additional Cartons-WUO_ERR'!A62="","Validated",HYPERLINK("#"&amp;ADDRESS(62,'Additional Cartons-WUO_TRK'!A62),_xlfn.TEXTAFTER('Additional Cartons-WUO_ERR'!A62,":"))))</f>
        <v/>
      </c>
    </row>
    <row r="63">
      <c r="A63" s="9">
        <f>IF('Additional Cartons'!B63="","",IF('Additional Cartons-WUO_ERR'!A63="","Validated",HYPERLINK("#"&amp;ADDRESS(63,'Additional Cartons-WUO_TRK'!A63),_xlfn.TEXTAFTER('Additional Cartons-WUO_ERR'!A63,":"))))</f>
        <v/>
      </c>
    </row>
    <row r="64">
      <c r="A64" s="9">
        <f>IF('Additional Cartons'!B64="","",IF('Additional Cartons-WUO_ERR'!A64="","Validated",HYPERLINK("#"&amp;ADDRESS(64,'Additional Cartons-WUO_TRK'!A64),_xlfn.TEXTAFTER('Additional Cartons-WUO_ERR'!A64,":"))))</f>
        <v/>
      </c>
    </row>
    <row r="65">
      <c r="A65" s="9">
        <f>IF('Additional Cartons'!B65="","",IF('Additional Cartons-WUO_ERR'!A65="","Validated",HYPERLINK("#"&amp;ADDRESS(65,'Additional Cartons-WUO_TRK'!A65),_xlfn.TEXTAFTER('Additional Cartons-WUO_ERR'!A65,":"))))</f>
        <v/>
      </c>
    </row>
    <row r="66">
      <c r="A66" s="9">
        <f>IF('Additional Cartons'!B66="","",IF('Additional Cartons-WUO_ERR'!A66="","Validated",HYPERLINK("#"&amp;ADDRESS(66,'Additional Cartons-WUO_TRK'!A66),_xlfn.TEXTAFTER('Additional Cartons-WUO_ERR'!A66,":"))))</f>
        <v/>
      </c>
    </row>
    <row r="67">
      <c r="A67" s="9">
        <f>IF('Additional Cartons'!B67="","",IF('Additional Cartons-WUO_ERR'!A67="","Validated",HYPERLINK("#"&amp;ADDRESS(67,'Additional Cartons-WUO_TRK'!A67),_xlfn.TEXTAFTER('Additional Cartons-WUO_ERR'!A67,":"))))</f>
        <v/>
      </c>
    </row>
    <row r="68">
      <c r="A68" s="9">
        <f>IF('Additional Cartons'!B68="","",IF('Additional Cartons-WUO_ERR'!A68="","Validated",HYPERLINK("#"&amp;ADDRESS(68,'Additional Cartons-WUO_TRK'!A68),_xlfn.TEXTAFTER('Additional Cartons-WUO_ERR'!A68,":"))))</f>
        <v/>
      </c>
    </row>
    <row r="69">
      <c r="A69" s="9">
        <f>IF('Additional Cartons'!B69="","",IF('Additional Cartons-WUO_ERR'!A69="","Validated",HYPERLINK("#"&amp;ADDRESS(69,'Additional Cartons-WUO_TRK'!A69),_xlfn.TEXTAFTER('Additional Cartons-WUO_ERR'!A69,":"))))</f>
        <v/>
      </c>
    </row>
    <row r="70">
      <c r="A70" s="9">
        <f>IF('Additional Cartons'!B70="","",IF('Additional Cartons-WUO_ERR'!A70="","Validated",HYPERLINK("#"&amp;ADDRESS(70,'Additional Cartons-WUO_TRK'!A70),_xlfn.TEXTAFTER('Additional Cartons-WUO_ERR'!A70,":"))))</f>
        <v/>
      </c>
    </row>
    <row r="71">
      <c r="A71" s="9">
        <f>IF('Additional Cartons'!B71="","",IF('Additional Cartons-WUO_ERR'!A71="","Validated",HYPERLINK("#"&amp;ADDRESS(71,'Additional Cartons-WUO_TRK'!A71),_xlfn.TEXTAFTER('Additional Cartons-WUO_ERR'!A71,":"))))</f>
        <v/>
      </c>
    </row>
    <row r="72">
      <c r="A72" s="9">
        <f>IF('Additional Cartons'!B72="","",IF('Additional Cartons-WUO_ERR'!A72="","Validated",HYPERLINK("#"&amp;ADDRESS(72,'Additional Cartons-WUO_TRK'!A72),_xlfn.TEXTAFTER('Additional Cartons-WUO_ERR'!A72,":"))))</f>
        <v/>
      </c>
    </row>
    <row r="73">
      <c r="A73" s="9">
        <f>IF('Additional Cartons'!B73="","",IF('Additional Cartons-WUO_ERR'!A73="","Validated",HYPERLINK("#"&amp;ADDRESS(73,'Additional Cartons-WUO_TRK'!A73),_xlfn.TEXTAFTER('Additional Cartons-WUO_ERR'!A73,":"))))</f>
        <v/>
      </c>
    </row>
    <row r="74">
      <c r="A74" s="9">
        <f>IF('Additional Cartons'!B74="","",IF('Additional Cartons-WUO_ERR'!A74="","Validated",HYPERLINK("#"&amp;ADDRESS(74,'Additional Cartons-WUO_TRK'!A74),_xlfn.TEXTAFTER('Additional Cartons-WUO_ERR'!A74,":"))))</f>
        <v/>
      </c>
    </row>
    <row r="75">
      <c r="A75" s="9">
        <f>IF('Additional Cartons'!B75="","",IF('Additional Cartons-WUO_ERR'!A75="","Validated",HYPERLINK("#"&amp;ADDRESS(75,'Additional Cartons-WUO_TRK'!A75),_xlfn.TEXTAFTER('Additional Cartons-WUO_ERR'!A75,":"))))</f>
        <v/>
      </c>
    </row>
    <row r="76">
      <c r="A76" s="9">
        <f>IF('Additional Cartons'!B76="","",IF('Additional Cartons-WUO_ERR'!A76="","Validated",HYPERLINK("#"&amp;ADDRESS(76,'Additional Cartons-WUO_TRK'!A76),_xlfn.TEXTAFTER('Additional Cartons-WUO_ERR'!A76,":"))))</f>
        <v/>
      </c>
    </row>
    <row r="77">
      <c r="A77" s="9">
        <f>IF('Additional Cartons'!B77="","",IF('Additional Cartons-WUO_ERR'!A77="","Validated",HYPERLINK("#"&amp;ADDRESS(77,'Additional Cartons-WUO_TRK'!A77),_xlfn.TEXTAFTER('Additional Cartons-WUO_ERR'!A77,":"))))</f>
        <v/>
      </c>
    </row>
    <row r="78">
      <c r="A78" s="9">
        <f>IF('Additional Cartons'!B78="","",IF('Additional Cartons-WUO_ERR'!A78="","Validated",HYPERLINK("#"&amp;ADDRESS(78,'Additional Cartons-WUO_TRK'!A78),_xlfn.TEXTAFTER('Additional Cartons-WUO_ERR'!A78,":"))))</f>
        <v/>
      </c>
    </row>
    <row r="79">
      <c r="A79" s="9">
        <f>IF('Additional Cartons'!B79="","",IF('Additional Cartons-WUO_ERR'!A79="","Validated",HYPERLINK("#"&amp;ADDRESS(79,'Additional Cartons-WUO_TRK'!A79),_xlfn.TEXTAFTER('Additional Cartons-WUO_ERR'!A79,":"))))</f>
        <v/>
      </c>
    </row>
    <row r="80">
      <c r="A80" s="9">
        <f>IF('Additional Cartons'!B80="","",IF('Additional Cartons-WUO_ERR'!A80="","Validated",HYPERLINK("#"&amp;ADDRESS(80,'Additional Cartons-WUO_TRK'!A80),_xlfn.TEXTAFTER('Additional Cartons-WUO_ERR'!A80,":"))))</f>
        <v/>
      </c>
    </row>
    <row r="81">
      <c r="A81" s="9">
        <f>IF('Additional Cartons'!B81="","",IF('Additional Cartons-WUO_ERR'!A81="","Validated",HYPERLINK("#"&amp;ADDRESS(81,'Additional Cartons-WUO_TRK'!A81),_xlfn.TEXTAFTER('Additional Cartons-WUO_ERR'!A81,":"))))</f>
        <v/>
      </c>
    </row>
    <row r="82">
      <c r="A82" s="9">
        <f>IF('Additional Cartons'!B82="","",IF('Additional Cartons-WUO_ERR'!A82="","Validated",HYPERLINK("#"&amp;ADDRESS(82,'Additional Cartons-WUO_TRK'!A82),_xlfn.TEXTAFTER('Additional Cartons-WUO_ERR'!A82,":"))))</f>
        <v/>
      </c>
    </row>
    <row r="83">
      <c r="A83" s="9">
        <f>IF('Additional Cartons'!B83="","",IF('Additional Cartons-WUO_ERR'!A83="","Validated",HYPERLINK("#"&amp;ADDRESS(83,'Additional Cartons-WUO_TRK'!A83),_xlfn.TEXTAFTER('Additional Cartons-WUO_ERR'!A83,":"))))</f>
        <v/>
      </c>
    </row>
    <row r="84">
      <c r="A84" s="9">
        <f>IF('Additional Cartons'!B84="","",IF('Additional Cartons-WUO_ERR'!A84="","Validated",HYPERLINK("#"&amp;ADDRESS(84,'Additional Cartons-WUO_TRK'!A84),_xlfn.TEXTAFTER('Additional Cartons-WUO_ERR'!A84,":"))))</f>
        <v/>
      </c>
    </row>
    <row r="85">
      <c r="A85" s="9">
        <f>IF('Additional Cartons'!B85="","",IF('Additional Cartons-WUO_ERR'!A85="","Validated",HYPERLINK("#"&amp;ADDRESS(85,'Additional Cartons-WUO_TRK'!A85),_xlfn.TEXTAFTER('Additional Cartons-WUO_ERR'!A85,":"))))</f>
        <v/>
      </c>
    </row>
    <row r="86">
      <c r="A86" s="9">
        <f>IF('Additional Cartons'!B86="","",IF('Additional Cartons-WUO_ERR'!A86="","Validated",HYPERLINK("#"&amp;ADDRESS(86,'Additional Cartons-WUO_TRK'!A86),_xlfn.TEXTAFTER('Additional Cartons-WUO_ERR'!A86,":"))))</f>
        <v/>
      </c>
    </row>
    <row r="87">
      <c r="A87" s="9">
        <f>IF('Additional Cartons'!B87="","",IF('Additional Cartons-WUO_ERR'!A87="","Validated",HYPERLINK("#"&amp;ADDRESS(87,'Additional Cartons-WUO_TRK'!A87),_xlfn.TEXTAFTER('Additional Cartons-WUO_ERR'!A87,":"))))</f>
        <v/>
      </c>
    </row>
    <row r="88">
      <c r="A88" s="9">
        <f>IF('Additional Cartons'!B88="","",IF('Additional Cartons-WUO_ERR'!A88="","Validated",HYPERLINK("#"&amp;ADDRESS(88,'Additional Cartons-WUO_TRK'!A88),_xlfn.TEXTAFTER('Additional Cartons-WUO_ERR'!A88,":"))))</f>
        <v/>
      </c>
    </row>
    <row r="89">
      <c r="A89" s="9">
        <f>IF('Additional Cartons'!B89="","",IF('Additional Cartons-WUO_ERR'!A89="","Validated",HYPERLINK("#"&amp;ADDRESS(89,'Additional Cartons-WUO_TRK'!A89),_xlfn.TEXTAFTER('Additional Cartons-WUO_ERR'!A89,":"))))</f>
        <v/>
      </c>
    </row>
    <row r="90">
      <c r="A90" s="9">
        <f>IF('Additional Cartons'!B90="","",IF('Additional Cartons-WUO_ERR'!A90="","Validated",HYPERLINK("#"&amp;ADDRESS(90,'Additional Cartons-WUO_TRK'!A90),_xlfn.TEXTAFTER('Additional Cartons-WUO_ERR'!A90,":"))))</f>
        <v/>
      </c>
    </row>
    <row r="91">
      <c r="A91" s="9">
        <f>IF('Additional Cartons'!B91="","",IF('Additional Cartons-WUO_ERR'!A91="","Validated",HYPERLINK("#"&amp;ADDRESS(91,'Additional Cartons-WUO_TRK'!A91),_xlfn.TEXTAFTER('Additional Cartons-WUO_ERR'!A91,":"))))</f>
        <v/>
      </c>
    </row>
    <row r="92">
      <c r="A92" s="9">
        <f>IF('Additional Cartons'!B92="","",IF('Additional Cartons-WUO_ERR'!A92="","Validated",HYPERLINK("#"&amp;ADDRESS(92,'Additional Cartons-WUO_TRK'!A92),_xlfn.TEXTAFTER('Additional Cartons-WUO_ERR'!A92,":"))))</f>
        <v/>
      </c>
    </row>
    <row r="93">
      <c r="A93" s="9">
        <f>IF('Additional Cartons'!B93="","",IF('Additional Cartons-WUO_ERR'!A93="","Validated",HYPERLINK("#"&amp;ADDRESS(93,'Additional Cartons-WUO_TRK'!A93),_xlfn.TEXTAFTER('Additional Cartons-WUO_ERR'!A93,":"))))</f>
        <v/>
      </c>
    </row>
    <row r="94">
      <c r="A94" s="9">
        <f>IF('Additional Cartons'!B94="","",IF('Additional Cartons-WUO_ERR'!A94="","Validated",HYPERLINK("#"&amp;ADDRESS(94,'Additional Cartons-WUO_TRK'!A94),_xlfn.TEXTAFTER('Additional Cartons-WUO_ERR'!A94,":"))))</f>
        <v/>
      </c>
    </row>
    <row r="95">
      <c r="A95" s="9">
        <f>IF('Additional Cartons'!B95="","",IF('Additional Cartons-WUO_ERR'!A95="","Validated",HYPERLINK("#"&amp;ADDRESS(95,'Additional Cartons-WUO_TRK'!A95),_xlfn.TEXTAFTER('Additional Cartons-WUO_ERR'!A95,":"))))</f>
        <v/>
      </c>
    </row>
    <row r="96">
      <c r="A96" s="9">
        <f>IF('Additional Cartons'!B96="","",IF('Additional Cartons-WUO_ERR'!A96="","Validated",HYPERLINK("#"&amp;ADDRESS(96,'Additional Cartons-WUO_TRK'!A96),_xlfn.TEXTAFTER('Additional Cartons-WUO_ERR'!A96,":"))))</f>
        <v/>
      </c>
    </row>
    <row r="97">
      <c r="A97" s="9">
        <f>IF('Additional Cartons'!B97="","",IF('Additional Cartons-WUO_ERR'!A97="","Validated",HYPERLINK("#"&amp;ADDRESS(97,'Additional Cartons-WUO_TRK'!A97),_xlfn.TEXTAFTER('Additional Cartons-WUO_ERR'!A97,":"))))</f>
        <v/>
      </c>
    </row>
    <row r="98">
      <c r="A98" s="9">
        <f>IF('Additional Cartons'!B98="","",IF('Additional Cartons-WUO_ERR'!A98="","Validated",HYPERLINK("#"&amp;ADDRESS(98,'Additional Cartons-WUO_TRK'!A98),_xlfn.TEXTAFTER('Additional Cartons-WUO_ERR'!A98,":"))))</f>
        <v/>
      </c>
    </row>
    <row r="99">
      <c r="A99" s="9">
        <f>IF('Additional Cartons'!B99="","",IF('Additional Cartons-WUO_ERR'!A99="","Validated",HYPERLINK("#"&amp;ADDRESS(99,'Additional Cartons-WUO_TRK'!A99),_xlfn.TEXTAFTER('Additional Cartons-WUO_ERR'!A99,":"))))</f>
        <v/>
      </c>
    </row>
    <row r="100">
      <c r="A100" s="9">
        <f>IF('Additional Cartons'!B100="","",IF('Additional Cartons-WUO_ERR'!A100="","Validated",HYPERLINK("#"&amp;ADDRESS(100,'Additional Cartons-WUO_TRK'!A100),_xlfn.TEXTAFTER('Additional Cartons-WUO_ERR'!A100,":"))))</f>
        <v/>
      </c>
    </row>
    <row r="101">
      <c r="A101" s="9">
        <f>IF('Additional Cartons'!B101="","",IF('Additional Cartons-WUO_ERR'!A101="","Validated",HYPERLINK("#"&amp;ADDRESS(101,'Additional Cartons-WUO_TRK'!A101),_xlfn.TEXTAFTER('Additional Cartons-WUO_ERR'!A101,":"))))</f>
        <v/>
      </c>
    </row>
    <row r="102">
      <c r="A102" s="9">
        <f>IF('Additional Cartons'!B102="","",IF('Additional Cartons-WUO_ERR'!A102="","Validated",HYPERLINK("#"&amp;ADDRESS(102,'Additional Cartons-WUO_TRK'!A102),_xlfn.TEXTAFTER('Additional Cartons-WUO_ERR'!A102,":"))))</f>
        <v/>
      </c>
    </row>
    <row r="103">
      <c r="A103" s="9">
        <f>IF('Additional Cartons'!B103="","",IF('Additional Cartons-WUO_ERR'!A103="","Validated",HYPERLINK("#"&amp;ADDRESS(103,'Additional Cartons-WUO_TRK'!A103),_xlfn.TEXTAFTER('Additional Cartons-WUO_ERR'!A103,":"))))</f>
        <v/>
      </c>
    </row>
    <row r="104">
      <c r="A104" s="9">
        <f>IF('Additional Cartons'!B104="","",IF('Additional Cartons-WUO_ERR'!A104="","Validated",HYPERLINK("#"&amp;ADDRESS(104,'Additional Cartons-WUO_TRK'!A104),_xlfn.TEXTAFTER('Additional Cartons-WUO_ERR'!A104,":"))))</f>
        <v/>
      </c>
    </row>
    <row r="105">
      <c r="A105" s="9">
        <f>IF('Additional Cartons'!B105="","",IF('Additional Cartons-WUO_ERR'!A105="","Validated",HYPERLINK("#"&amp;ADDRESS(105,'Additional Cartons-WUO_TRK'!A105),_xlfn.TEXTAFTER('Additional Cartons-WUO_ERR'!A105,":"))))</f>
        <v/>
      </c>
    </row>
    <row r="106">
      <c r="A106" s="9">
        <f>IF('Additional Cartons'!B106="","",IF('Additional Cartons-WUO_ERR'!A106="","Validated",HYPERLINK("#"&amp;ADDRESS(106,'Additional Cartons-WUO_TRK'!A106),_xlfn.TEXTAFTER('Additional Cartons-WUO_ERR'!A106,":"))))</f>
        <v/>
      </c>
    </row>
    <row r="107">
      <c r="A107" s="9">
        <f>IF('Additional Cartons'!B107="","",IF('Additional Cartons-WUO_ERR'!A107="","Validated",HYPERLINK("#"&amp;ADDRESS(107,'Additional Cartons-WUO_TRK'!A107),_xlfn.TEXTAFTER('Additional Cartons-WUO_ERR'!A107,":"))))</f>
        <v/>
      </c>
    </row>
    <row r="108">
      <c r="A108" s="9">
        <f>IF('Additional Cartons'!B108="","",IF('Additional Cartons-WUO_ERR'!A108="","Validated",HYPERLINK("#"&amp;ADDRESS(108,'Additional Cartons-WUO_TRK'!A108),_xlfn.TEXTAFTER('Additional Cartons-WUO_ERR'!A108,":"))))</f>
        <v/>
      </c>
    </row>
    <row r="109">
      <c r="A109" s="9">
        <f>IF('Additional Cartons'!B109="","",IF('Additional Cartons-WUO_ERR'!A109="","Validated",HYPERLINK("#"&amp;ADDRESS(109,'Additional Cartons-WUO_TRK'!A109),_xlfn.TEXTAFTER('Additional Cartons-WUO_ERR'!A109,":"))))</f>
        <v/>
      </c>
    </row>
    <row r="110">
      <c r="A110" s="9">
        <f>IF('Additional Cartons'!B110="","",IF('Additional Cartons-WUO_ERR'!A110="","Validated",HYPERLINK("#"&amp;ADDRESS(110,'Additional Cartons-WUO_TRK'!A110),_xlfn.TEXTAFTER('Additional Cartons-WUO_ERR'!A110,":"))))</f>
        <v/>
      </c>
    </row>
    <row r="111">
      <c r="A111" s="9">
        <f>IF('Additional Cartons'!B111="","",IF('Additional Cartons-WUO_ERR'!A111="","Validated",HYPERLINK("#"&amp;ADDRESS(111,'Additional Cartons-WUO_TRK'!A111),_xlfn.TEXTAFTER('Additional Cartons-WUO_ERR'!A111,":"))))</f>
        <v/>
      </c>
    </row>
    <row r="112">
      <c r="A112" s="9">
        <f>IF('Additional Cartons'!B112="","",IF('Additional Cartons-WUO_ERR'!A112="","Validated",HYPERLINK("#"&amp;ADDRESS(112,'Additional Cartons-WUO_TRK'!A112),_xlfn.TEXTAFTER('Additional Cartons-WUO_ERR'!A112,":"))))</f>
        <v/>
      </c>
    </row>
    <row r="113">
      <c r="A113" s="9">
        <f>IF('Additional Cartons'!B113="","",IF('Additional Cartons-WUO_ERR'!A113="","Validated",HYPERLINK("#"&amp;ADDRESS(113,'Additional Cartons-WUO_TRK'!A113),_xlfn.TEXTAFTER('Additional Cartons-WUO_ERR'!A113,":"))))</f>
        <v/>
      </c>
    </row>
    <row r="114">
      <c r="A114" s="9">
        <f>IF('Additional Cartons'!B114="","",IF('Additional Cartons-WUO_ERR'!A114="","Validated",HYPERLINK("#"&amp;ADDRESS(114,'Additional Cartons-WUO_TRK'!A114),_xlfn.TEXTAFTER('Additional Cartons-WUO_ERR'!A114,":"))))</f>
        <v/>
      </c>
    </row>
    <row r="115">
      <c r="A115" s="9">
        <f>IF('Additional Cartons'!B115="","",IF('Additional Cartons-WUO_ERR'!A115="","Validated",HYPERLINK("#"&amp;ADDRESS(115,'Additional Cartons-WUO_TRK'!A115),_xlfn.TEXTAFTER('Additional Cartons-WUO_ERR'!A115,":"))))</f>
        <v/>
      </c>
    </row>
    <row r="116">
      <c r="A116" s="9">
        <f>IF('Additional Cartons'!B116="","",IF('Additional Cartons-WUO_ERR'!A116="","Validated",HYPERLINK("#"&amp;ADDRESS(116,'Additional Cartons-WUO_TRK'!A116),_xlfn.TEXTAFTER('Additional Cartons-WUO_ERR'!A116,":"))))</f>
        <v/>
      </c>
    </row>
    <row r="117">
      <c r="A117" s="9">
        <f>IF('Additional Cartons'!B117="","",IF('Additional Cartons-WUO_ERR'!A117="","Validated",HYPERLINK("#"&amp;ADDRESS(117,'Additional Cartons-WUO_TRK'!A117),_xlfn.TEXTAFTER('Additional Cartons-WUO_ERR'!A117,":"))))</f>
        <v/>
      </c>
    </row>
    <row r="118">
      <c r="A118" s="9">
        <f>IF('Additional Cartons'!B118="","",IF('Additional Cartons-WUO_ERR'!A118="","Validated",HYPERLINK("#"&amp;ADDRESS(118,'Additional Cartons-WUO_TRK'!A118),_xlfn.TEXTAFTER('Additional Cartons-WUO_ERR'!A118,":"))))</f>
        <v/>
      </c>
    </row>
    <row r="119">
      <c r="A119" s="9">
        <f>IF('Additional Cartons'!B119="","",IF('Additional Cartons-WUO_ERR'!A119="","Validated",HYPERLINK("#"&amp;ADDRESS(119,'Additional Cartons-WUO_TRK'!A119),_xlfn.TEXTAFTER('Additional Cartons-WUO_ERR'!A119,":"))))</f>
        <v/>
      </c>
    </row>
    <row r="120">
      <c r="A120" s="9">
        <f>IF('Additional Cartons'!B120="","",IF('Additional Cartons-WUO_ERR'!A120="","Validated",HYPERLINK("#"&amp;ADDRESS(120,'Additional Cartons-WUO_TRK'!A120),_xlfn.TEXTAFTER('Additional Cartons-WUO_ERR'!A120,":"))))</f>
        <v/>
      </c>
    </row>
    <row r="121">
      <c r="A121" s="9">
        <f>IF('Additional Cartons'!B121="","",IF('Additional Cartons-WUO_ERR'!A121="","Validated",HYPERLINK("#"&amp;ADDRESS(121,'Additional Cartons-WUO_TRK'!A121),_xlfn.TEXTAFTER('Additional Cartons-WUO_ERR'!A121,":"))))</f>
        <v/>
      </c>
    </row>
    <row r="122">
      <c r="A122" s="9">
        <f>IF('Additional Cartons'!B122="","",IF('Additional Cartons-WUO_ERR'!A122="","Validated",HYPERLINK("#"&amp;ADDRESS(122,'Additional Cartons-WUO_TRK'!A122),_xlfn.TEXTAFTER('Additional Cartons-WUO_ERR'!A122,":"))))</f>
        <v/>
      </c>
    </row>
    <row r="123">
      <c r="A123" s="9">
        <f>IF('Additional Cartons'!B123="","",IF('Additional Cartons-WUO_ERR'!A123="","Validated",HYPERLINK("#"&amp;ADDRESS(123,'Additional Cartons-WUO_TRK'!A123),_xlfn.TEXTAFTER('Additional Cartons-WUO_ERR'!A123,":"))))</f>
        <v/>
      </c>
    </row>
    <row r="124">
      <c r="A124" s="9">
        <f>IF('Additional Cartons'!B124="","",IF('Additional Cartons-WUO_ERR'!A124="","Validated",HYPERLINK("#"&amp;ADDRESS(124,'Additional Cartons-WUO_TRK'!A124),_xlfn.TEXTAFTER('Additional Cartons-WUO_ERR'!A124,":"))))</f>
        <v/>
      </c>
    </row>
    <row r="125">
      <c r="A125" s="9">
        <f>IF('Additional Cartons'!B125="","",IF('Additional Cartons-WUO_ERR'!A125="","Validated",HYPERLINK("#"&amp;ADDRESS(125,'Additional Cartons-WUO_TRK'!A125),_xlfn.TEXTAFTER('Additional Cartons-WUO_ERR'!A125,":"))))</f>
        <v/>
      </c>
    </row>
    <row r="126">
      <c r="A126" s="9">
        <f>IF('Additional Cartons'!B126="","",IF('Additional Cartons-WUO_ERR'!A126="","Validated",HYPERLINK("#"&amp;ADDRESS(126,'Additional Cartons-WUO_TRK'!A126),_xlfn.TEXTAFTER('Additional Cartons-WUO_ERR'!A126,":"))))</f>
        <v/>
      </c>
    </row>
    <row r="127">
      <c r="A127" s="9">
        <f>IF('Additional Cartons'!B127="","",IF('Additional Cartons-WUO_ERR'!A127="","Validated",HYPERLINK("#"&amp;ADDRESS(127,'Additional Cartons-WUO_TRK'!A127),_xlfn.TEXTAFTER('Additional Cartons-WUO_ERR'!A127,":"))))</f>
        <v/>
      </c>
    </row>
    <row r="128">
      <c r="A128" s="9">
        <f>IF('Additional Cartons'!B128="","",IF('Additional Cartons-WUO_ERR'!A128="","Validated",HYPERLINK("#"&amp;ADDRESS(128,'Additional Cartons-WUO_TRK'!A128),_xlfn.TEXTAFTER('Additional Cartons-WUO_ERR'!A128,":"))))</f>
        <v/>
      </c>
    </row>
    <row r="129">
      <c r="A129" s="9">
        <f>IF('Additional Cartons'!B129="","",IF('Additional Cartons-WUO_ERR'!A129="","Validated",HYPERLINK("#"&amp;ADDRESS(129,'Additional Cartons-WUO_TRK'!A129),_xlfn.TEXTAFTER('Additional Cartons-WUO_ERR'!A129,":"))))</f>
        <v/>
      </c>
    </row>
    <row r="130">
      <c r="A130" s="9">
        <f>IF('Additional Cartons'!B130="","",IF('Additional Cartons-WUO_ERR'!A130="","Validated",HYPERLINK("#"&amp;ADDRESS(130,'Additional Cartons-WUO_TRK'!A130),_xlfn.TEXTAFTER('Additional Cartons-WUO_ERR'!A130,":"))))</f>
        <v/>
      </c>
    </row>
    <row r="131">
      <c r="A131" s="9">
        <f>IF('Additional Cartons'!B131="","",IF('Additional Cartons-WUO_ERR'!A131="","Validated",HYPERLINK("#"&amp;ADDRESS(131,'Additional Cartons-WUO_TRK'!A131),_xlfn.TEXTAFTER('Additional Cartons-WUO_ERR'!A131,":"))))</f>
        <v/>
      </c>
    </row>
    <row r="132">
      <c r="A132" s="9">
        <f>IF('Additional Cartons'!B132="","",IF('Additional Cartons-WUO_ERR'!A132="","Validated",HYPERLINK("#"&amp;ADDRESS(132,'Additional Cartons-WUO_TRK'!A132),_xlfn.TEXTAFTER('Additional Cartons-WUO_ERR'!A132,":"))))</f>
        <v/>
      </c>
    </row>
    <row r="133">
      <c r="A133" s="9">
        <f>IF('Additional Cartons'!B133="","",IF('Additional Cartons-WUO_ERR'!A133="","Validated",HYPERLINK("#"&amp;ADDRESS(133,'Additional Cartons-WUO_TRK'!A133),_xlfn.TEXTAFTER('Additional Cartons-WUO_ERR'!A133,":"))))</f>
        <v/>
      </c>
    </row>
    <row r="134">
      <c r="A134" s="9">
        <f>IF('Additional Cartons'!B134="","",IF('Additional Cartons-WUO_ERR'!A134="","Validated",HYPERLINK("#"&amp;ADDRESS(134,'Additional Cartons-WUO_TRK'!A134),_xlfn.TEXTAFTER('Additional Cartons-WUO_ERR'!A134,":"))))</f>
        <v/>
      </c>
    </row>
    <row r="135">
      <c r="A135" s="9">
        <f>IF('Additional Cartons'!B135="","",IF('Additional Cartons-WUO_ERR'!A135="","Validated",HYPERLINK("#"&amp;ADDRESS(135,'Additional Cartons-WUO_TRK'!A135),_xlfn.TEXTAFTER('Additional Cartons-WUO_ERR'!A135,":"))))</f>
        <v/>
      </c>
    </row>
    <row r="136">
      <c r="A136" s="9">
        <f>IF('Additional Cartons'!B136="","",IF('Additional Cartons-WUO_ERR'!A136="","Validated",HYPERLINK("#"&amp;ADDRESS(136,'Additional Cartons-WUO_TRK'!A136),_xlfn.TEXTAFTER('Additional Cartons-WUO_ERR'!A136,":"))))</f>
        <v/>
      </c>
    </row>
    <row r="137">
      <c r="A137" s="9">
        <f>IF('Additional Cartons'!B137="","",IF('Additional Cartons-WUO_ERR'!A137="","Validated",HYPERLINK("#"&amp;ADDRESS(137,'Additional Cartons-WUO_TRK'!A137),_xlfn.TEXTAFTER('Additional Cartons-WUO_ERR'!A137,":"))))</f>
        <v/>
      </c>
    </row>
    <row r="138">
      <c r="A138" s="9">
        <f>IF('Additional Cartons'!B138="","",IF('Additional Cartons-WUO_ERR'!A138="","Validated",HYPERLINK("#"&amp;ADDRESS(138,'Additional Cartons-WUO_TRK'!A138),_xlfn.TEXTAFTER('Additional Cartons-WUO_ERR'!A138,":"))))</f>
        <v/>
      </c>
    </row>
    <row r="139">
      <c r="A139" s="9">
        <f>IF('Additional Cartons'!B139="","",IF('Additional Cartons-WUO_ERR'!A139="","Validated",HYPERLINK("#"&amp;ADDRESS(139,'Additional Cartons-WUO_TRK'!A139),_xlfn.TEXTAFTER('Additional Cartons-WUO_ERR'!A139,":"))))</f>
        <v/>
      </c>
    </row>
    <row r="140">
      <c r="A140" s="9">
        <f>IF('Additional Cartons'!B140="","",IF('Additional Cartons-WUO_ERR'!A140="","Validated",HYPERLINK("#"&amp;ADDRESS(140,'Additional Cartons-WUO_TRK'!A140),_xlfn.TEXTAFTER('Additional Cartons-WUO_ERR'!A140,":"))))</f>
        <v/>
      </c>
    </row>
    <row r="141">
      <c r="A141" s="9">
        <f>IF('Additional Cartons'!B141="","",IF('Additional Cartons-WUO_ERR'!A141="","Validated",HYPERLINK("#"&amp;ADDRESS(141,'Additional Cartons-WUO_TRK'!A141),_xlfn.TEXTAFTER('Additional Cartons-WUO_ERR'!A141,":"))))</f>
        <v/>
      </c>
    </row>
    <row r="142">
      <c r="A142" s="9">
        <f>IF('Additional Cartons'!B142="","",IF('Additional Cartons-WUO_ERR'!A142="","Validated",HYPERLINK("#"&amp;ADDRESS(142,'Additional Cartons-WUO_TRK'!A142),_xlfn.TEXTAFTER('Additional Cartons-WUO_ERR'!A142,":"))))</f>
        <v/>
      </c>
    </row>
    <row r="143">
      <c r="A143" s="9">
        <f>IF('Additional Cartons'!B143="","",IF('Additional Cartons-WUO_ERR'!A143="","Validated",HYPERLINK("#"&amp;ADDRESS(143,'Additional Cartons-WUO_TRK'!A143),_xlfn.TEXTAFTER('Additional Cartons-WUO_ERR'!A143,":"))))</f>
        <v/>
      </c>
    </row>
    <row r="144">
      <c r="A144" s="9">
        <f>IF('Additional Cartons'!B144="","",IF('Additional Cartons-WUO_ERR'!A144="","Validated",HYPERLINK("#"&amp;ADDRESS(144,'Additional Cartons-WUO_TRK'!A144),_xlfn.TEXTAFTER('Additional Cartons-WUO_ERR'!A144,":"))))</f>
        <v/>
      </c>
    </row>
    <row r="145">
      <c r="A145" s="9">
        <f>IF('Additional Cartons'!B145="","",IF('Additional Cartons-WUO_ERR'!A145="","Validated",HYPERLINK("#"&amp;ADDRESS(145,'Additional Cartons-WUO_TRK'!A145),_xlfn.TEXTAFTER('Additional Cartons-WUO_ERR'!A145,":"))))</f>
        <v/>
      </c>
    </row>
    <row r="146">
      <c r="A146" s="9">
        <f>IF('Additional Cartons'!B146="","",IF('Additional Cartons-WUO_ERR'!A146="","Validated",HYPERLINK("#"&amp;ADDRESS(146,'Additional Cartons-WUO_TRK'!A146),_xlfn.TEXTAFTER('Additional Cartons-WUO_ERR'!A146,":"))))</f>
        <v/>
      </c>
    </row>
    <row r="147">
      <c r="A147" s="9">
        <f>IF('Additional Cartons'!B147="","",IF('Additional Cartons-WUO_ERR'!A147="","Validated",HYPERLINK("#"&amp;ADDRESS(147,'Additional Cartons-WUO_TRK'!A147),_xlfn.TEXTAFTER('Additional Cartons-WUO_ERR'!A147,":"))))</f>
        <v/>
      </c>
    </row>
    <row r="148">
      <c r="A148" s="9">
        <f>IF('Additional Cartons'!B148="","",IF('Additional Cartons-WUO_ERR'!A148="","Validated",HYPERLINK("#"&amp;ADDRESS(148,'Additional Cartons-WUO_TRK'!A148),_xlfn.TEXTAFTER('Additional Cartons-WUO_ERR'!A148,":"))))</f>
        <v/>
      </c>
    </row>
    <row r="149">
      <c r="A149" s="9">
        <f>IF('Additional Cartons'!B149="","",IF('Additional Cartons-WUO_ERR'!A149="","Validated",HYPERLINK("#"&amp;ADDRESS(149,'Additional Cartons-WUO_TRK'!A149),_xlfn.TEXTAFTER('Additional Cartons-WUO_ERR'!A149,":"))))</f>
        <v/>
      </c>
    </row>
    <row r="150">
      <c r="A150" s="9">
        <f>IF('Additional Cartons'!B150="","",IF('Additional Cartons-WUO_ERR'!A150="","Validated",HYPERLINK("#"&amp;ADDRESS(150,'Additional Cartons-WUO_TRK'!A150),_xlfn.TEXTAFTER('Additional Cartons-WUO_ERR'!A150,":"))))</f>
        <v/>
      </c>
    </row>
    <row r="151">
      <c r="A151" s="9">
        <f>IF('Additional Cartons'!B151="","",IF('Additional Cartons-WUO_ERR'!A151="","Validated",HYPERLINK("#"&amp;ADDRESS(151,'Additional Cartons-WUO_TRK'!A151),_xlfn.TEXTAFTER('Additional Cartons-WUO_ERR'!A151,":"))))</f>
        <v/>
      </c>
    </row>
    <row r="152">
      <c r="A152" s="9">
        <f>IF('Additional Cartons'!B152="","",IF('Additional Cartons-WUO_ERR'!A152="","Validated",HYPERLINK("#"&amp;ADDRESS(152,'Additional Cartons-WUO_TRK'!A152),_xlfn.TEXTAFTER('Additional Cartons-WUO_ERR'!A152,":"))))</f>
        <v/>
      </c>
    </row>
    <row r="153">
      <c r="A153" s="9">
        <f>IF('Additional Cartons'!B153="","",IF('Additional Cartons-WUO_ERR'!A153="","Validated",HYPERLINK("#"&amp;ADDRESS(153,'Additional Cartons-WUO_TRK'!A153),_xlfn.TEXTAFTER('Additional Cartons-WUO_ERR'!A153,":"))))</f>
        <v/>
      </c>
    </row>
    <row r="154">
      <c r="A154" s="9">
        <f>IF('Additional Cartons'!B154="","",IF('Additional Cartons-WUO_ERR'!A154="","Validated",HYPERLINK("#"&amp;ADDRESS(154,'Additional Cartons-WUO_TRK'!A154),_xlfn.TEXTAFTER('Additional Cartons-WUO_ERR'!A154,":"))))</f>
        <v/>
      </c>
    </row>
    <row r="155">
      <c r="A155" s="9">
        <f>IF('Additional Cartons'!B155="","",IF('Additional Cartons-WUO_ERR'!A155="","Validated",HYPERLINK("#"&amp;ADDRESS(155,'Additional Cartons-WUO_TRK'!A155),_xlfn.TEXTAFTER('Additional Cartons-WUO_ERR'!A155,":"))))</f>
        <v/>
      </c>
    </row>
    <row r="156">
      <c r="A156" s="9">
        <f>IF('Additional Cartons'!B156="","",IF('Additional Cartons-WUO_ERR'!A156="","Validated",HYPERLINK("#"&amp;ADDRESS(156,'Additional Cartons-WUO_TRK'!A156),_xlfn.TEXTAFTER('Additional Cartons-WUO_ERR'!A156,":"))))</f>
        <v/>
      </c>
    </row>
    <row r="157">
      <c r="A157" s="9">
        <f>IF('Additional Cartons'!B157="","",IF('Additional Cartons-WUO_ERR'!A157="","Validated",HYPERLINK("#"&amp;ADDRESS(157,'Additional Cartons-WUO_TRK'!A157),_xlfn.TEXTAFTER('Additional Cartons-WUO_ERR'!A157,":"))))</f>
        <v/>
      </c>
    </row>
    <row r="158">
      <c r="A158" s="9">
        <f>IF('Additional Cartons'!B158="","",IF('Additional Cartons-WUO_ERR'!A158="","Validated",HYPERLINK("#"&amp;ADDRESS(158,'Additional Cartons-WUO_TRK'!A158),_xlfn.TEXTAFTER('Additional Cartons-WUO_ERR'!A158,":"))))</f>
        <v/>
      </c>
    </row>
    <row r="159">
      <c r="A159" s="9">
        <f>IF('Additional Cartons'!B159="","",IF('Additional Cartons-WUO_ERR'!A159="","Validated",HYPERLINK("#"&amp;ADDRESS(159,'Additional Cartons-WUO_TRK'!A159),_xlfn.TEXTAFTER('Additional Cartons-WUO_ERR'!A159,":"))))</f>
        <v/>
      </c>
    </row>
    <row r="160">
      <c r="A160" s="9">
        <f>IF('Additional Cartons'!B160="","",IF('Additional Cartons-WUO_ERR'!A160="","Validated",HYPERLINK("#"&amp;ADDRESS(160,'Additional Cartons-WUO_TRK'!A160),_xlfn.TEXTAFTER('Additional Cartons-WUO_ERR'!A160,":"))))</f>
        <v/>
      </c>
    </row>
    <row r="161">
      <c r="A161" s="9">
        <f>IF('Additional Cartons'!B161="","",IF('Additional Cartons-WUO_ERR'!A161="","Validated",HYPERLINK("#"&amp;ADDRESS(161,'Additional Cartons-WUO_TRK'!A161),_xlfn.TEXTAFTER('Additional Cartons-WUO_ERR'!A161,":"))))</f>
        <v/>
      </c>
    </row>
    <row r="162">
      <c r="A162" s="9">
        <f>IF('Additional Cartons'!B162="","",IF('Additional Cartons-WUO_ERR'!A162="","Validated",HYPERLINK("#"&amp;ADDRESS(162,'Additional Cartons-WUO_TRK'!A162),_xlfn.TEXTAFTER('Additional Cartons-WUO_ERR'!A162,":"))))</f>
        <v/>
      </c>
    </row>
    <row r="163">
      <c r="A163" s="9">
        <f>IF('Additional Cartons'!B163="","",IF('Additional Cartons-WUO_ERR'!A163="","Validated",HYPERLINK("#"&amp;ADDRESS(163,'Additional Cartons-WUO_TRK'!A163),_xlfn.TEXTAFTER('Additional Cartons-WUO_ERR'!A163,":"))))</f>
        <v/>
      </c>
    </row>
    <row r="164">
      <c r="A164" s="9">
        <f>IF('Additional Cartons'!B164="","",IF('Additional Cartons-WUO_ERR'!A164="","Validated",HYPERLINK("#"&amp;ADDRESS(164,'Additional Cartons-WUO_TRK'!A164),_xlfn.TEXTAFTER('Additional Cartons-WUO_ERR'!A164,":"))))</f>
        <v/>
      </c>
    </row>
    <row r="165">
      <c r="A165" s="9">
        <f>IF('Additional Cartons'!B165="","",IF('Additional Cartons-WUO_ERR'!A165="","Validated",HYPERLINK("#"&amp;ADDRESS(165,'Additional Cartons-WUO_TRK'!A165),_xlfn.TEXTAFTER('Additional Cartons-WUO_ERR'!A165,":"))))</f>
        <v/>
      </c>
    </row>
    <row r="166">
      <c r="A166" s="9">
        <f>IF('Additional Cartons'!B166="","",IF('Additional Cartons-WUO_ERR'!A166="","Validated",HYPERLINK("#"&amp;ADDRESS(166,'Additional Cartons-WUO_TRK'!A166),_xlfn.TEXTAFTER('Additional Cartons-WUO_ERR'!A166,":"))))</f>
        <v/>
      </c>
    </row>
    <row r="167">
      <c r="A167" s="9">
        <f>IF('Additional Cartons'!B167="","",IF('Additional Cartons-WUO_ERR'!A167="","Validated",HYPERLINK("#"&amp;ADDRESS(167,'Additional Cartons-WUO_TRK'!A167),_xlfn.TEXTAFTER('Additional Cartons-WUO_ERR'!A167,":"))))</f>
        <v/>
      </c>
    </row>
    <row r="168">
      <c r="A168" s="9">
        <f>IF('Additional Cartons'!B168="","",IF('Additional Cartons-WUO_ERR'!A168="","Validated",HYPERLINK("#"&amp;ADDRESS(168,'Additional Cartons-WUO_TRK'!A168),_xlfn.TEXTAFTER('Additional Cartons-WUO_ERR'!A168,":"))))</f>
        <v/>
      </c>
    </row>
    <row r="169">
      <c r="A169" s="9">
        <f>IF('Additional Cartons'!B169="","",IF('Additional Cartons-WUO_ERR'!A169="","Validated",HYPERLINK("#"&amp;ADDRESS(169,'Additional Cartons-WUO_TRK'!A169),_xlfn.TEXTAFTER('Additional Cartons-WUO_ERR'!A169,":"))))</f>
        <v/>
      </c>
    </row>
    <row r="170">
      <c r="A170" s="9">
        <f>IF('Additional Cartons'!B170="","",IF('Additional Cartons-WUO_ERR'!A170="","Validated",HYPERLINK("#"&amp;ADDRESS(170,'Additional Cartons-WUO_TRK'!A170),_xlfn.TEXTAFTER('Additional Cartons-WUO_ERR'!A170,":"))))</f>
        <v/>
      </c>
    </row>
    <row r="171">
      <c r="A171" s="9">
        <f>IF('Additional Cartons'!B171="","",IF('Additional Cartons-WUO_ERR'!A171="","Validated",HYPERLINK("#"&amp;ADDRESS(171,'Additional Cartons-WUO_TRK'!A171),_xlfn.TEXTAFTER('Additional Cartons-WUO_ERR'!A171,":"))))</f>
        <v/>
      </c>
    </row>
    <row r="172">
      <c r="A172" s="9">
        <f>IF('Additional Cartons'!B172="","",IF('Additional Cartons-WUO_ERR'!A172="","Validated",HYPERLINK("#"&amp;ADDRESS(172,'Additional Cartons-WUO_TRK'!A172),_xlfn.TEXTAFTER('Additional Cartons-WUO_ERR'!A172,":"))))</f>
        <v/>
      </c>
    </row>
    <row r="173">
      <c r="A173" s="9">
        <f>IF('Additional Cartons'!B173="","",IF('Additional Cartons-WUO_ERR'!A173="","Validated",HYPERLINK("#"&amp;ADDRESS(173,'Additional Cartons-WUO_TRK'!A173),_xlfn.TEXTAFTER('Additional Cartons-WUO_ERR'!A173,":"))))</f>
        <v/>
      </c>
    </row>
    <row r="174">
      <c r="A174" s="9">
        <f>IF('Additional Cartons'!B174="","",IF('Additional Cartons-WUO_ERR'!A174="","Validated",HYPERLINK("#"&amp;ADDRESS(174,'Additional Cartons-WUO_TRK'!A174),_xlfn.TEXTAFTER('Additional Cartons-WUO_ERR'!A174,":"))))</f>
        <v/>
      </c>
    </row>
    <row r="175">
      <c r="A175" s="9">
        <f>IF('Additional Cartons'!B175="","",IF('Additional Cartons-WUO_ERR'!A175="","Validated",HYPERLINK("#"&amp;ADDRESS(175,'Additional Cartons-WUO_TRK'!A175),_xlfn.TEXTAFTER('Additional Cartons-WUO_ERR'!A175,":"))))</f>
        <v/>
      </c>
    </row>
    <row r="176">
      <c r="A176" s="9">
        <f>IF('Additional Cartons'!B176="","",IF('Additional Cartons-WUO_ERR'!A176="","Validated",HYPERLINK("#"&amp;ADDRESS(176,'Additional Cartons-WUO_TRK'!A176),_xlfn.TEXTAFTER('Additional Cartons-WUO_ERR'!A176,":"))))</f>
        <v/>
      </c>
    </row>
    <row r="177">
      <c r="A177" s="9">
        <f>IF('Additional Cartons'!B177="","",IF('Additional Cartons-WUO_ERR'!A177="","Validated",HYPERLINK("#"&amp;ADDRESS(177,'Additional Cartons-WUO_TRK'!A177),_xlfn.TEXTAFTER('Additional Cartons-WUO_ERR'!A177,":"))))</f>
        <v/>
      </c>
    </row>
    <row r="178">
      <c r="A178" s="9">
        <f>IF('Additional Cartons'!B178="","",IF('Additional Cartons-WUO_ERR'!A178="","Validated",HYPERLINK("#"&amp;ADDRESS(178,'Additional Cartons-WUO_TRK'!A178),_xlfn.TEXTAFTER('Additional Cartons-WUO_ERR'!A178,":"))))</f>
        <v/>
      </c>
    </row>
    <row r="179">
      <c r="A179" s="9">
        <f>IF('Additional Cartons'!B179="","",IF('Additional Cartons-WUO_ERR'!A179="","Validated",HYPERLINK("#"&amp;ADDRESS(179,'Additional Cartons-WUO_TRK'!A179),_xlfn.TEXTAFTER('Additional Cartons-WUO_ERR'!A179,":"))))</f>
        <v/>
      </c>
    </row>
    <row r="180">
      <c r="A180" s="9">
        <f>IF('Additional Cartons'!B180="","",IF('Additional Cartons-WUO_ERR'!A180="","Validated",HYPERLINK("#"&amp;ADDRESS(180,'Additional Cartons-WUO_TRK'!A180),_xlfn.TEXTAFTER('Additional Cartons-WUO_ERR'!A180,":"))))</f>
        <v/>
      </c>
    </row>
    <row r="181">
      <c r="A181" s="9">
        <f>IF('Additional Cartons'!B181="","",IF('Additional Cartons-WUO_ERR'!A181="","Validated",HYPERLINK("#"&amp;ADDRESS(181,'Additional Cartons-WUO_TRK'!A181),_xlfn.TEXTAFTER('Additional Cartons-WUO_ERR'!A181,":"))))</f>
        <v/>
      </c>
    </row>
    <row r="182">
      <c r="A182" s="9">
        <f>IF('Additional Cartons'!B182="","",IF('Additional Cartons-WUO_ERR'!A182="","Validated",HYPERLINK("#"&amp;ADDRESS(182,'Additional Cartons-WUO_TRK'!A182),_xlfn.TEXTAFTER('Additional Cartons-WUO_ERR'!A182,":"))))</f>
        <v/>
      </c>
    </row>
    <row r="183">
      <c r="A183" s="9">
        <f>IF('Additional Cartons'!B183="","",IF('Additional Cartons-WUO_ERR'!A183="","Validated",HYPERLINK("#"&amp;ADDRESS(183,'Additional Cartons-WUO_TRK'!A183),_xlfn.TEXTAFTER('Additional Cartons-WUO_ERR'!A183,":"))))</f>
        <v/>
      </c>
    </row>
    <row r="184">
      <c r="A184" s="9">
        <f>IF('Additional Cartons'!B184="","",IF('Additional Cartons-WUO_ERR'!A184="","Validated",HYPERLINK("#"&amp;ADDRESS(184,'Additional Cartons-WUO_TRK'!A184),_xlfn.TEXTAFTER('Additional Cartons-WUO_ERR'!A184,":"))))</f>
        <v/>
      </c>
    </row>
    <row r="185">
      <c r="A185" s="9">
        <f>IF('Additional Cartons'!B185="","",IF('Additional Cartons-WUO_ERR'!A185="","Validated",HYPERLINK("#"&amp;ADDRESS(185,'Additional Cartons-WUO_TRK'!A185),_xlfn.TEXTAFTER('Additional Cartons-WUO_ERR'!A185,":"))))</f>
        <v/>
      </c>
    </row>
    <row r="186">
      <c r="A186" s="9">
        <f>IF('Additional Cartons'!B186="","",IF('Additional Cartons-WUO_ERR'!A186="","Validated",HYPERLINK("#"&amp;ADDRESS(186,'Additional Cartons-WUO_TRK'!A186),_xlfn.TEXTAFTER('Additional Cartons-WUO_ERR'!A186,":"))))</f>
        <v/>
      </c>
    </row>
    <row r="187">
      <c r="A187" s="9">
        <f>IF('Additional Cartons'!B187="","",IF('Additional Cartons-WUO_ERR'!A187="","Validated",HYPERLINK("#"&amp;ADDRESS(187,'Additional Cartons-WUO_TRK'!A187),_xlfn.TEXTAFTER('Additional Cartons-WUO_ERR'!A187,":"))))</f>
        <v/>
      </c>
    </row>
    <row r="188">
      <c r="A188" s="9">
        <f>IF('Additional Cartons'!B188="","",IF('Additional Cartons-WUO_ERR'!A188="","Validated",HYPERLINK("#"&amp;ADDRESS(188,'Additional Cartons-WUO_TRK'!A188),_xlfn.TEXTAFTER('Additional Cartons-WUO_ERR'!A188,":"))))</f>
        <v/>
      </c>
    </row>
    <row r="189">
      <c r="A189" s="9">
        <f>IF('Additional Cartons'!B189="","",IF('Additional Cartons-WUO_ERR'!A189="","Validated",HYPERLINK("#"&amp;ADDRESS(189,'Additional Cartons-WUO_TRK'!A189),_xlfn.TEXTAFTER('Additional Cartons-WUO_ERR'!A189,":"))))</f>
        <v/>
      </c>
    </row>
    <row r="190">
      <c r="A190" s="9">
        <f>IF('Additional Cartons'!B190="","",IF('Additional Cartons-WUO_ERR'!A190="","Validated",HYPERLINK("#"&amp;ADDRESS(190,'Additional Cartons-WUO_TRK'!A190),_xlfn.TEXTAFTER('Additional Cartons-WUO_ERR'!A190,":"))))</f>
        <v/>
      </c>
    </row>
    <row r="191">
      <c r="A191" s="9">
        <f>IF('Additional Cartons'!B191="","",IF('Additional Cartons-WUO_ERR'!A191="","Validated",HYPERLINK("#"&amp;ADDRESS(191,'Additional Cartons-WUO_TRK'!A191),_xlfn.TEXTAFTER('Additional Cartons-WUO_ERR'!A191,":"))))</f>
        <v/>
      </c>
    </row>
    <row r="192">
      <c r="A192" s="9">
        <f>IF('Additional Cartons'!B192="","",IF('Additional Cartons-WUO_ERR'!A192="","Validated",HYPERLINK("#"&amp;ADDRESS(192,'Additional Cartons-WUO_TRK'!A192),_xlfn.TEXTAFTER('Additional Cartons-WUO_ERR'!A192,":"))))</f>
        <v/>
      </c>
    </row>
    <row r="193">
      <c r="A193" s="9">
        <f>IF('Additional Cartons'!B193="","",IF('Additional Cartons-WUO_ERR'!A193="","Validated",HYPERLINK("#"&amp;ADDRESS(193,'Additional Cartons-WUO_TRK'!A193),_xlfn.TEXTAFTER('Additional Cartons-WUO_ERR'!A193,":"))))</f>
        <v/>
      </c>
    </row>
    <row r="194">
      <c r="A194" s="9">
        <f>IF('Additional Cartons'!B194="","",IF('Additional Cartons-WUO_ERR'!A194="","Validated",HYPERLINK("#"&amp;ADDRESS(194,'Additional Cartons-WUO_TRK'!A194),_xlfn.TEXTAFTER('Additional Cartons-WUO_ERR'!A194,":"))))</f>
        <v/>
      </c>
    </row>
    <row r="195">
      <c r="A195" s="9">
        <f>IF('Additional Cartons'!B195="","",IF('Additional Cartons-WUO_ERR'!A195="","Validated",HYPERLINK("#"&amp;ADDRESS(195,'Additional Cartons-WUO_TRK'!A195),_xlfn.TEXTAFTER('Additional Cartons-WUO_ERR'!A195,":"))))</f>
        <v/>
      </c>
    </row>
    <row r="196">
      <c r="A196" s="9">
        <f>IF('Additional Cartons'!B196="","",IF('Additional Cartons-WUO_ERR'!A196="","Validated",HYPERLINK("#"&amp;ADDRESS(196,'Additional Cartons-WUO_TRK'!A196),_xlfn.TEXTAFTER('Additional Cartons-WUO_ERR'!A196,":"))))</f>
        <v/>
      </c>
    </row>
    <row r="197">
      <c r="A197" s="9">
        <f>IF('Additional Cartons'!B197="","",IF('Additional Cartons-WUO_ERR'!A197="","Validated",HYPERLINK("#"&amp;ADDRESS(197,'Additional Cartons-WUO_TRK'!A197),_xlfn.TEXTAFTER('Additional Cartons-WUO_ERR'!A197,":"))))</f>
        <v/>
      </c>
    </row>
    <row r="198">
      <c r="A198" s="9">
        <f>IF('Additional Cartons'!B198="","",IF('Additional Cartons-WUO_ERR'!A198="","Validated",HYPERLINK("#"&amp;ADDRESS(198,'Additional Cartons-WUO_TRK'!A198),_xlfn.TEXTAFTER('Additional Cartons-WUO_ERR'!A198,":"))))</f>
        <v/>
      </c>
    </row>
    <row r="199">
      <c r="A199" s="9">
        <f>IF('Additional Cartons'!B199="","",IF('Additional Cartons-WUO_ERR'!A199="","Validated",HYPERLINK("#"&amp;ADDRESS(199,'Additional Cartons-WUO_TRK'!A199),_xlfn.TEXTAFTER('Additional Cartons-WUO_ERR'!A199,":"))))</f>
        <v/>
      </c>
    </row>
    <row r="200">
      <c r="A200" s="9">
        <f>IF('Additional Cartons'!B200="","",IF('Additional Cartons-WUO_ERR'!A200="","Validated",HYPERLINK("#"&amp;ADDRESS(200,'Additional Cartons-WUO_TRK'!A200),_xlfn.TEXTAFTER('Additional Cartons-WUO_ERR'!A200,":"))))</f>
        <v/>
      </c>
    </row>
    <row r="201">
      <c r="A201" s="9">
        <f>IF('Additional Cartons'!B201="","",IF('Additional Cartons-WUO_ERR'!A201="","Validated",HYPERLINK("#"&amp;ADDRESS(201,'Additional Cartons-WUO_TRK'!A201),_xlfn.TEXTAFTER('Additional Cartons-WUO_ERR'!A201,":"))))</f>
        <v/>
      </c>
    </row>
    <row r="202">
      <c r="A202" s="9">
        <f>IF('Additional Cartons'!B202="","",IF('Additional Cartons-WUO_ERR'!A202="","Validated",HYPERLINK("#"&amp;ADDRESS(202,'Additional Cartons-WUO_TRK'!A202),_xlfn.TEXTAFTER('Additional Cartons-WUO_ERR'!A202,":"))))</f>
        <v/>
      </c>
    </row>
    <row r="203">
      <c r="A203" s="9">
        <f>IF('Additional Cartons'!B203="","",IF('Additional Cartons-WUO_ERR'!A203="","Validated",HYPERLINK("#"&amp;ADDRESS(203,'Additional Cartons-WUO_TRK'!A203),_xlfn.TEXTAFTER('Additional Cartons-WUO_ERR'!A203,":"))))</f>
        <v/>
      </c>
    </row>
    <row r="204">
      <c r="A204" s="9">
        <f>IF('Additional Cartons'!B204="","",IF('Additional Cartons-WUO_ERR'!A204="","Validated",HYPERLINK("#"&amp;ADDRESS(204,'Additional Cartons-WUO_TRK'!A204),_xlfn.TEXTAFTER('Additional Cartons-WUO_ERR'!A204,":"))))</f>
        <v/>
      </c>
    </row>
    <row r="205">
      <c r="A205" s="9">
        <f>IF('Additional Cartons'!B205="","",IF('Additional Cartons-WUO_ERR'!A205="","Validated",HYPERLINK("#"&amp;ADDRESS(205,'Additional Cartons-WUO_TRK'!A205),_xlfn.TEXTAFTER('Additional Cartons-WUO_ERR'!A205,":"))))</f>
        <v/>
      </c>
    </row>
    <row r="206">
      <c r="A206" s="9">
        <f>IF('Additional Cartons'!B206="","",IF('Additional Cartons-WUO_ERR'!A206="","Validated",HYPERLINK("#"&amp;ADDRESS(206,'Additional Cartons-WUO_TRK'!A206),_xlfn.TEXTAFTER('Additional Cartons-WUO_ERR'!A206,":"))))</f>
        <v/>
      </c>
    </row>
    <row r="207">
      <c r="A207" s="9">
        <f>IF('Additional Cartons'!B207="","",IF('Additional Cartons-WUO_ERR'!A207="","Validated",HYPERLINK("#"&amp;ADDRESS(207,'Additional Cartons-WUO_TRK'!A207),_xlfn.TEXTAFTER('Additional Cartons-WUO_ERR'!A207,":"))))</f>
        <v/>
      </c>
    </row>
    <row r="208">
      <c r="A208" s="9">
        <f>IF('Additional Cartons'!B208="","",IF('Additional Cartons-WUO_ERR'!A208="","Validated",HYPERLINK("#"&amp;ADDRESS(208,'Additional Cartons-WUO_TRK'!A208),_xlfn.TEXTAFTER('Additional Cartons-WUO_ERR'!A208,":"))))</f>
        <v/>
      </c>
    </row>
    <row r="209">
      <c r="A209" s="9">
        <f>IF('Additional Cartons'!B209="","",IF('Additional Cartons-WUO_ERR'!A209="","Validated",HYPERLINK("#"&amp;ADDRESS(209,'Additional Cartons-WUO_TRK'!A209),_xlfn.TEXTAFTER('Additional Cartons-WUO_ERR'!A209,":"))))</f>
        <v/>
      </c>
    </row>
    <row r="210">
      <c r="A210" s="9">
        <f>IF('Additional Cartons'!B210="","",IF('Additional Cartons-WUO_ERR'!A210="","Validated",HYPERLINK("#"&amp;ADDRESS(210,'Additional Cartons-WUO_TRK'!A210),_xlfn.TEXTAFTER('Additional Cartons-WUO_ERR'!A210,":"))))</f>
        <v/>
      </c>
    </row>
    <row r="211">
      <c r="A211" s="9">
        <f>IF('Additional Cartons'!B211="","",IF('Additional Cartons-WUO_ERR'!A211="","Validated",HYPERLINK("#"&amp;ADDRESS(211,'Additional Cartons-WUO_TRK'!A211),_xlfn.TEXTAFTER('Additional Cartons-WUO_ERR'!A211,":"))))</f>
        <v/>
      </c>
    </row>
    <row r="212">
      <c r="A212" s="9">
        <f>IF('Additional Cartons'!B212="","",IF('Additional Cartons-WUO_ERR'!A212="","Validated",HYPERLINK("#"&amp;ADDRESS(212,'Additional Cartons-WUO_TRK'!A212),_xlfn.TEXTAFTER('Additional Cartons-WUO_ERR'!A212,":"))))</f>
        <v/>
      </c>
    </row>
    <row r="213">
      <c r="A213" s="9">
        <f>IF('Additional Cartons'!B213="","",IF('Additional Cartons-WUO_ERR'!A213="","Validated",HYPERLINK("#"&amp;ADDRESS(213,'Additional Cartons-WUO_TRK'!A213),_xlfn.TEXTAFTER('Additional Cartons-WUO_ERR'!A213,":"))))</f>
        <v/>
      </c>
    </row>
    <row r="214">
      <c r="A214" s="9">
        <f>IF('Additional Cartons'!B214="","",IF('Additional Cartons-WUO_ERR'!A214="","Validated",HYPERLINK("#"&amp;ADDRESS(214,'Additional Cartons-WUO_TRK'!A214),_xlfn.TEXTAFTER('Additional Cartons-WUO_ERR'!A214,":"))))</f>
        <v/>
      </c>
    </row>
    <row r="215">
      <c r="A215" s="9">
        <f>IF('Additional Cartons'!B215="","",IF('Additional Cartons-WUO_ERR'!A215="","Validated",HYPERLINK("#"&amp;ADDRESS(215,'Additional Cartons-WUO_TRK'!A215),_xlfn.TEXTAFTER('Additional Cartons-WUO_ERR'!A215,":"))))</f>
        <v/>
      </c>
    </row>
    <row r="216">
      <c r="A216" s="9">
        <f>IF('Additional Cartons'!B216="","",IF('Additional Cartons-WUO_ERR'!A216="","Validated",HYPERLINK("#"&amp;ADDRESS(216,'Additional Cartons-WUO_TRK'!A216),_xlfn.TEXTAFTER('Additional Cartons-WUO_ERR'!A216,":"))))</f>
        <v/>
      </c>
    </row>
    <row r="217">
      <c r="A217" s="9">
        <f>IF('Additional Cartons'!B217="","",IF('Additional Cartons-WUO_ERR'!A217="","Validated",HYPERLINK("#"&amp;ADDRESS(217,'Additional Cartons-WUO_TRK'!A217),_xlfn.TEXTAFTER('Additional Cartons-WUO_ERR'!A217,":"))))</f>
        <v/>
      </c>
    </row>
    <row r="218">
      <c r="A218" s="9">
        <f>IF('Additional Cartons'!B218="","",IF('Additional Cartons-WUO_ERR'!A218="","Validated",HYPERLINK("#"&amp;ADDRESS(218,'Additional Cartons-WUO_TRK'!A218),_xlfn.TEXTAFTER('Additional Cartons-WUO_ERR'!A218,":"))))</f>
        <v/>
      </c>
    </row>
    <row r="219">
      <c r="A219" s="9">
        <f>IF('Additional Cartons'!B219="","",IF('Additional Cartons-WUO_ERR'!A219="","Validated",HYPERLINK("#"&amp;ADDRESS(219,'Additional Cartons-WUO_TRK'!A219),_xlfn.TEXTAFTER('Additional Cartons-WUO_ERR'!A219,":"))))</f>
        <v/>
      </c>
    </row>
    <row r="220">
      <c r="A220" s="9">
        <f>IF('Additional Cartons'!B220="","",IF('Additional Cartons-WUO_ERR'!A220="","Validated",HYPERLINK("#"&amp;ADDRESS(220,'Additional Cartons-WUO_TRK'!A220),_xlfn.TEXTAFTER('Additional Cartons-WUO_ERR'!A220,":"))))</f>
        <v/>
      </c>
    </row>
    <row r="221">
      <c r="A221" s="9">
        <f>IF('Additional Cartons'!B221="","",IF('Additional Cartons-WUO_ERR'!A221="","Validated",HYPERLINK("#"&amp;ADDRESS(221,'Additional Cartons-WUO_TRK'!A221),_xlfn.TEXTAFTER('Additional Cartons-WUO_ERR'!A221,":"))))</f>
        <v/>
      </c>
    </row>
    <row r="222">
      <c r="A222" s="9">
        <f>IF('Additional Cartons'!B222="","",IF('Additional Cartons-WUO_ERR'!A222="","Validated",HYPERLINK("#"&amp;ADDRESS(222,'Additional Cartons-WUO_TRK'!A222),_xlfn.TEXTAFTER('Additional Cartons-WUO_ERR'!A222,":"))))</f>
        <v/>
      </c>
    </row>
    <row r="223">
      <c r="A223" s="9">
        <f>IF('Additional Cartons'!B223="","",IF('Additional Cartons-WUO_ERR'!A223="","Validated",HYPERLINK("#"&amp;ADDRESS(223,'Additional Cartons-WUO_TRK'!A223),_xlfn.TEXTAFTER('Additional Cartons-WUO_ERR'!A223,":"))))</f>
        <v/>
      </c>
    </row>
    <row r="224">
      <c r="A224" s="9">
        <f>IF('Additional Cartons'!B224="","",IF('Additional Cartons-WUO_ERR'!A224="","Validated",HYPERLINK("#"&amp;ADDRESS(224,'Additional Cartons-WUO_TRK'!A224),_xlfn.TEXTAFTER('Additional Cartons-WUO_ERR'!A224,":"))))</f>
        <v/>
      </c>
    </row>
    <row r="225">
      <c r="A225" s="9">
        <f>IF('Additional Cartons'!B225="","",IF('Additional Cartons-WUO_ERR'!A225="","Validated",HYPERLINK("#"&amp;ADDRESS(225,'Additional Cartons-WUO_TRK'!A225),_xlfn.TEXTAFTER('Additional Cartons-WUO_ERR'!A225,":"))))</f>
        <v/>
      </c>
    </row>
    <row r="226">
      <c r="A226" s="9">
        <f>IF('Additional Cartons'!B226="","",IF('Additional Cartons-WUO_ERR'!A226="","Validated",HYPERLINK("#"&amp;ADDRESS(226,'Additional Cartons-WUO_TRK'!A226),_xlfn.TEXTAFTER('Additional Cartons-WUO_ERR'!A226,":"))))</f>
        <v/>
      </c>
    </row>
    <row r="227">
      <c r="A227" s="9">
        <f>IF('Additional Cartons'!B227="","",IF('Additional Cartons-WUO_ERR'!A227="","Validated",HYPERLINK("#"&amp;ADDRESS(227,'Additional Cartons-WUO_TRK'!A227),_xlfn.TEXTAFTER('Additional Cartons-WUO_ERR'!A227,":"))))</f>
        <v/>
      </c>
    </row>
    <row r="228">
      <c r="A228" s="9">
        <f>IF('Additional Cartons'!B228="","",IF('Additional Cartons-WUO_ERR'!A228="","Validated",HYPERLINK("#"&amp;ADDRESS(228,'Additional Cartons-WUO_TRK'!A228),_xlfn.TEXTAFTER('Additional Cartons-WUO_ERR'!A228,":"))))</f>
        <v/>
      </c>
    </row>
    <row r="229">
      <c r="A229" s="9">
        <f>IF('Additional Cartons'!B229="","",IF('Additional Cartons-WUO_ERR'!A229="","Validated",HYPERLINK("#"&amp;ADDRESS(229,'Additional Cartons-WUO_TRK'!A229),_xlfn.TEXTAFTER('Additional Cartons-WUO_ERR'!A229,":"))))</f>
        <v/>
      </c>
    </row>
    <row r="230">
      <c r="A230" s="9">
        <f>IF('Additional Cartons'!B230="","",IF('Additional Cartons-WUO_ERR'!A230="","Validated",HYPERLINK("#"&amp;ADDRESS(230,'Additional Cartons-WUO_TRK'!A230),_xlfn.TEXTAFTER('Additional Cartons-WUO_ERR'!A230,":"))))</f>
        <v/>
      </c>
    </row>
    <row r="231">
      <c r="A231" s="9">
        <f>IF('Additional Cartons'!B231="","",IF('Additional Cartons-WUO_ERR'!A231="","Validated",HYPERLINK("#"&amp;ADDRESS(231,'Additional Cartons-WUO_TRK'!A231),_xlfn.TEXTAFTER('Additional Cartons-WUO_ERR'!A231,":"))))</f>
        <v/>
      </c>
    </row>
    <row r="232">
      <c r="A232" s="9">
        <f>IF('Additional Cartons'!B232="","",IF('Additional Cartons-WUO_ERR'!A232="","Validated",HYPERLINK("#"&amp;ADDRESS(232,'Additional Cartons-WUO_TRK'!A232),_xlfn.TEXTAFTER('Additional Cartons-WUO_ERR'!A232,":"))))</f>
        <v/>
      </c>
    </row>
    <row r="233">
      <c r="A233" s="9">
        <f>IF('Additional Cartons'!B233="","",IF('Additional Cartons-WUO_ERR'!A233="","Validated",HYPERLINK("#"&amp;ADDRESS(233,'Additional Cartons-WUO_TRK'!A233),_xlfn.TEXTAFTER('Additional Cartons-WUO_ERR'!A233,":"))))</f>
        <v/>
      </c>
    </row>
    <row r="234">
      <c r="A234" s="9">
        <f>IF('Additional Cartons'!B234="","",IF('Additional Cartons-WUO_ERR'!A234="","Validated",HYPERLINK("#"&amp;ADDRESS(234,'Additional Cartons-WUO_TRK'!A234),_xlfn.TEXTAFTER('Additional Cartons-WUO_ERR'!A234,":"))))</f>
        <v/>
      </c>
    </row>
    <row r="235">
      <c r="A235" s="9">
        <f>IF('Additional Cartons'!B235="","",IF('Additional Cartons-WUO_ERR'!A235="","Validated",HYPERLINK("#"&amp;ADDRESS(235,'Additional Cartons-WUO_TRK'!A235),_xlfn.TEXTAFTER('Additional Cartons-WUO_ERR'!A235,":"))))</f>
        <v/>
      </c>
    </row>
    <row r="236">
      <c r="A236" s="9">
        <f>IF('Additional Cartons'!B236="","",IF('Additional Cartons-WUO_ERR'!A236="","Validated",HYPERLINK("#"&amp;ADDRESS(236,'Additional Cartons-WUO_TRK'!A236),_xlfn.TEXTAFTER('Additional Cartons-WUO_ERR'!A236,":"))))</f>
        <v/>
      </c>
    </row>
    <row r="237">
      <c r="A237" s="9">
        <f>IF('Additional Cartons'!B237="","",IF('Additional Cartons-WUO_ERR'!A237="","Validated",HYPERLINK("#"&amp;ADDRESS(237,'Additional Cartons-WUO_TRK'!A237),_xlfn.TEXTAFTER('Additional Cartons-WUO_ERR'!A237,":"))))</f>
        <v/>
      </c>
    </row>
    <row r="238">
      <c r="A238" s="9">
        <f>IF('Additional Cartons'!B238="","",IF('Additional Cartons-WUO_ERR'!A238="","Validated",HYPERLINK("#"&amp;ADDRESS(238,'Additional Cartons-WUO_TRK'!A238),_xlfn.TEXTAFTER('Additional Cartons-WUO_ERR'!A238,":"))))</f>
        <v/>
      </c>
    </row>
    <row r="239">
      <c r="A239" s="9">
        <f>IF('Additional Cartons'!B239="","",IF('Additional Cartons-WUO_ERR'!A239="","Validated",HYPERLINK("#"&amp;ADDRESS(239,'Additional Cartons-WUO_TRK'!A239),_xlfn.TEXTAFTER('Additional Cartons-WUO_ERR'!A239,":"))))</f>
        <v/>
      </c>
    </row>
    <row r="240">
      <c r="A240" s="9">
        <f>IF('Additional Cartons'!B240="","",IF('Additional Cartons-WUO_ERR'!A240="","Validated",HYPERLINK("#"&amp;ADDRESS(240,'Additional Cartons-WUO_TRK'!A240),_xlfn.TEXTAFTER('Additional Cartons-WUO_ERR'!A240,":"))))</f>
        <v/>
      </c>
    </row>
    <row r="241">
      <c r="A241" s="9">
        <f>IF('Additional Cartons'!B241="","",IF('Additional Cartons-WUO_ERR'!A241="","Validated",HYPERLINK("#"&amp;ADDRESS(241,'Additional Cartons-WUO_TRK'!A241),_xlfn.TEXTAFTER('Additional Cartons-WUO_ERR'!A241,":"))))</f>
        <v/>
      </c>
    </row>
    <row r="242">
      <c r="A242" s="9">
        <f>IF('Additional Cartons'!B242="","",IF('Additional Cartons-WUO_ERR'!A242="","Validated",HYPERLINK("#"&amp;ADDRESS(242,'Additional Cartons-WUO_TRK'!A242),_xlfn.TEXTAFTER('Additional Cartons-WUO_ERR'!A242,":"))))</f>
        <v/>
      </c>
    </row>
    <row r="243">
      <c r="A243" s="9">
        <f>IF('Additional Cartons'!B243="","",IF('Additional Cartons-WUO_ERR'!A243="","Validated",HYPERLINK("#"&amp;ADDRESS(243,'Additional Cartons-WUO_TRK'!A243),_xlfn.TEXTAFTER('Additional Cartons-WUO_ERR'!A243,":"))))</f>
        <v/>
      </c>
    </row>
    <row r="244">
      <c r="A244" s="9">
        <f>IF('Additional Cartons'!B244="","",IF('Additional Cartons-WUO_ERR'!A244="","Validated",HYPERLINK("#"&amp;ADDRESS(244,'Additional Cartons-WUO_TRK'!A244),_xlfn.TEXTAFTER('Additional Cartons-WUO_ERR'!A244,":"))))</f>
        <v/>
      </c>
    </row>
    <row r="245">
      <c r="A245" s="9">
        <f>IF('Additional Cartons'!B245="","",IF('Additional Cartons-WUO_ERR'!A245="","Validated",HYPERLINK("#"&amp;ADDRESS(245,'Additional Cartons-WUO_TRK'!A245),_xlfn.TEXTAFTER('Additional Cartons-WUO_ERR'!A245,":"))))</f>
        <v/>
      </c>
    </row>
    <row r="246">
      <c r="A246" s="9">
        <f>IF('Additional Cartons'!B246="","",IF('Additional Cartons-WUO_ERR'!A246="","Validated",HYPERLINK("#"&amp;ADDRESS(246,'Additional Cartons-WUO_TRK'!A246),_xlfn.TEXTAFTER('Additional Cartons-WUO_ERR'!A246,":"))))</f>
        <v/>
      </c>
    </row>
    <row r="247">
      <c r="A247" s="9">
        <f>IF('Additional Cartons'!B247="","",IF('Additional Cartons-WUO_ERR'!A247="","Validated",HYPERLINK("#"&amp;ADDRESS(247,'Additional Cartons-WUO_TRK'!A247),_xlfn.TEXTAFTER('Additional Cartons-WUO_ERR'!A247,":"))))</f>
        <v/>
      </c>
    </row>
    <row r="248">
      <c r="A248" s="9">
        <f>IF('Additional Cartons'!B248="","",IF('Additional Cartons-WUO_ERR'!A248="","Validated",HYPERLINK("#"&amp;ADDRESS(248,'Additional Cartons-WUO_TRK'!A248),_xlfn.TEXTAFTER('Additional Cartons-WUO_ERR'!A248,":"))))</f>
        <v/>
      </c>
    </row>
    <row r="249">
      <c r="A249" s="9">
        <f>IF('Additional Cartons'!B249="","",IF('Additional Cartons-WUO_ERR'!A249="","Validated",HYPERLINK("#"&amp;ADDRESS(249,'Additional Cartons-WUO_TRK'!A249),_xlfn.TEXTAFTER('Additional Cartons-WUO_ERR'!A249,":"))))</f>
        <v/>
      </c>
    </row>
    <row r="250">
      <c r="A250" s="9">
        <f>IF('Additional Cartons'!B250="","",IF('Additional Cartons-WUO_ERR'!A250="","Validated",HYPERLINK("#"&amp;ADDRESS(250,'Additional Cartons-WUO_TRK'!A250),_xlfn.TEXTAFTER('Additional Cartons-WUO_ERR'!A250,":"))))</f>
        <v/>
      </c>
    </row>
    <row r="251">
      <c r="A251" s="9">
        <f>IF('Additional Cartons'!B251="","",IF('Additional Cartons-WUO_ERR'!A251="","Validated",HYPERLINK("#"&amp;ADDRESS(251,'Additional Cartons-WUO_TRK'!A251),_xlfn.TEXTAFTER('Additional Cartons-WUO_ERR'!A251,":"))))</f>
        <v/>
      </c>
    </row>
    <row r="252">
      <c r="A252" s="9">
        <f>IF('Additional Cartons'!B252="","",IF('Additional Cartons-WUO_ERR'!A252="","Validated",HYPERLINK("#"&amp;ADDRESS(252,'Additional Cartons-WUO_TRK'!A252),_xlfn.TEXTAFTER('Additional Cartons-WUO_ERR'!A252,":"))))</f>
        <v/>
      </c>
    </row>
    <row r="253">
      <c r="A253" s="9">
        <f>IF('Additional Cartons'!B253="","",IF('Additional Cartons-WUO_ERR'!A253="","Validated",HYPERLINK("#"&amp;ADDRESS(253,'Additional Cartons-WUO_TRK'!A253),_xlfn.TEXTAFTER('Additional Cartons-WUO_ERR'!A253,":"))))</f>
        <v/>
      </c>
    </row>
    <row r="254">
      <c r="A254" s="9">
        <f>IF('Additional Cartons'!B254="","",IF('Additional Cartons-WUO_ERR'!A254="","Validated",HYPERLINK("#"&amp;ADDRESS(254,'Additional Cartons-WUO_TRK'!A254),_xlfn.TEXTAFTER('Additional Cartons-WUO_ERR'!A254,":"))))</f>
        <v/>
      </c>
    </row>
    <row r="255">
      <c r="A255" s="9">
        <f>IF('Additional Cartons'!B255="","",IF('Additional Cartons-WUO_ERR'!A255="","Validated",HYPERLINK("#"&amp;ADDRESS(255,'Additional Cartons-WUO_TRK'!A255),_xlfn.TEXTAFTER('Additional Cartons-WUO_ERR'!A255,":"))))</f>
        <v/>
      </c>
    </row>
    <row r="256">
      <c r="A256" s="9">
        <f>IF('Additional Cartons'!B256="","",IF('Additional Cartons-WUO_ERR'!A256="","Validated",HYPERLINK("#"&amp;ADDRESS(256,'Additional Cartons-WUO_TRK'!A256),_xlfn.TEXTAFTER('Additional Cartons-WUO_ERR'!A256,":"))))</f>
        <v/>
      </c>
    </row>
    <row r="257">
      <c r="A257" s="9">
        <f>IF('Additional Cartons'!B257="","",IF('Additional Cartons-WUO_ERR'!A257="","Validated",HYPERLINK("#"&amp;ADDRESS(257,'Additional Cartons-WUO_TRK'!A257),_xlfn.TEXTAFTER('Additional Cartons-WUO_ERR'!A257,":"))))</f>
        <v/>
      </c>
    </row>
    <row r="258">
      <c r="A258" s="9">
        <f>IF('Additional Cartons'!B258="","",IF('Additional Cartons-WUO_ERR'!A258="","Validated",HYPERLINK("#"&amp;ADDRESS(258,'Additional Cartons-WUO_TRK'!A258),_xlfn.TEXTAFTER('Additional Cartons-WUO_ERR'!A258,":"))))</f>
        <v/>
      </c>
    </row>
    <row r="259">
      <c r="A259" s="9">
        <f>IF('Additional Cartons'!B259="","",IF('Additional Cartons-WUO_ERR'!A259="","Validated",HYPERLINK("#"&amp;ADDRESS(259,'Additional Cartons-WUO_TRK'!A259),_xlfn.TEXTAFTER('Additional Cartons-WUO_ERR'!A259,":"))))</f>
        <v/>
      </c>
    </row>
    <row r="260">
      <c r="A260" s="9">
        <f>IF('Additional Cartons'!B260="","",IF('Additional Cartons-WUO_ERR'!A260="","Validated",HYPERLINK("#"&amp;ADDRESS(260,'Additional Cartons-WUO_TRK'!A260),_xlfn.TEXTAFTER('Additional Cartons-WUO_ERR'!A260,":"))))</f>
        <v/>
      </c>
    </row>
    <row r="261">
      <c r="A261" s="9">
        <f>IF('Additional Cartons'!B261="","",IF('Additional Cartons-WUO_ERR'!A261="","Validated",HYPERLINK("#"&amp;ADDRESS(261,'Additional Cartons-WUO_TRK'!A261),_xlfn.TEXTAFTER('Additional Cartons-WUO_ERR'!A261,":"))))</f>
        <v/>
      </c>
    </row>
    <row r="262">
      <c r="A262" s="9">
        <f>IF('Additional Cartons'!B262="","",IF('Additional Cartons-WUO_ERR'!A262="","Validated",HYPERLINK("#"&amp;ADDRESS(262,'Additional Cartons-WUO_TRK'!A262),_xlfn.TEXTAFTER('Additional Cartons-WUO_ERR'!A262,":"))))</f>
        <v/>
      </c>
    </row>
    <row r="263">
      <c r="A263" s="9">
        <f>IF('Additional Cartons'!B263="","",IF('Additional Cartons-WUO_ERR'!A263="","Validated",HYPERLINK("#"&amp;ADDRESS(263,'Additional Cartons-WUO_TRK'!A263),_xlfn.TEXTAFTER('Additional Cartons-WUO_ERR'!A263,":"))))</f>
        <v/>
      </c>
    </row>
    <row r="264">
      <c r="A264" s="9">
        <f>IF('Additional Cartons'!B264="","",IF('Additional Cartons-WUO_ERR'!A264="","Validated",HYPERLINK("#"&amp;ADDRESS(264,'Additional Cartons-WUO_TRK'!A264),_xlfn.TEXTAFTER('Additional Cartons-WUO_ERR'!A264,":"))))</f>
        <v/>
      </c>
    </row>
    <row r="265">
      <c r="A265" s="9">
        <f>IF('Additional Cartons'!B265="","",IF('Additional Cartons-WUO_ERR'!A265="","Validated",HYPERLINK("#"&amp;ADDRESS(265,'Additional Cartons-WUO_TRK'!A265),_xlfn.TEXTAFTER('Additional Cartons-WUO_ERR'!A265,":"))))</f>
        <v/>
      </c>
    </row>
    <row r="266">
      <c r="A266" s="9">
        <f>IF('Additional Cartons'!B266="","",IF('Additional Cartons-WUO_ERR'!A266="","Validated",HYPERLINK("#"&amp;ADDRESS(266,'Additional Cartons-WUO_TRK'!A266),_xlfn.TEXTAFTER('Additional Cartons-WUO_ERR'!A266,":"))))</f>
        <v/>
      </c>
    </row>
    <row r="267">
      <c r="A267" s="9">
        <f>IF('Additional Cartons'!B267="","",IF('Additional Cartons-WUO_ERR'!A267="","Validated",HYPERLINK("#"&amp;ADDRESS(267,'Additional Cartons-WUO_TRK'!A267),_xlfn.TEXTAFTER('Additional Cartons-WUO_ERR'!A267,":"))))</f>
        <v/>
      </c>
    </row>
    <row r="268">
      <c r="A268" s="9">
        <f>IF('Additional Cartons'!B268="","",IF('Additional Cartons-WUO_ERR'!A268="","Validated",HYPERLINK("#"&amp;ADDRESS(268,'Additional Cartons-WUO_TRK'!A268),_xlfn.TEXTAFTER('Additional Cartons-WUO_ERR'!A268,":"))))</f>
        <v/>
      </c>
    </row>
    <row r="269">
      <c r="A269" s="9">
        <f>IF('Additional Cartons'!B269="","",IF('Additional Cartons-WUO_ERR'!A269="","Validated",HYPERLINK("#"&amp;ADDRESS(269,'Additional Cartons-WUO_TRK'!A269),_xlfn.TEXTAFTER('Additional Cartons-WUO_ERR'!A269,":"))))</f>
        <v/>
      </c>
    </row>
    <row r="270">
      <c r="A270" s="9">
        <f>IF('Additional Cartons'!B270="","",IF('Additional Cartons-WUO_ERR'!A270="","Validated",HYPERLINK("#"&amp;ADDRESS(270,'Additional Cartons-WUO_TRK'!A270),_xlfn.TEXTAFTER('Additional Cartons-WUO_ERR'!A270,":"))))</f>
        <v/>
      </c>
    </row>
    <row r="271">
      <c r="A271" s="9">
        <f>IF('Additional Cartons'!B271="","",IF('Additional Cartons-WUO_ERR'!A271="","Validated",HYPERLINK("#"&amp;ADDRESS(271,'Additional Cartons-WUO_TRK'!A271),_xlfn.TEXTAFTER('Additional Cartons-WUO_ERR'!A271,":"))))</f>
        <v/>
      </c>
    </row>
    <row r="272">
      <c r="A272" s="9">
        <f>IF('Additional Cartons'!B272="","",IF('Additional Cartons-WUO_ERR'!A272="","Validated",HYPERLINK("#"&amp;ADDRESS(272,'Additional Cartons-WUO_TRK'!A272),_xlfn.TEXTAFTER('Additional Cartons-WUO_ERR'!A272,":"))))</f>
        <v/>
      </c>
    </row>
    <row r="273">
      <c r="A273" s="9">
        <f>IF('Additional Cartons'!B273="","",IF('Additional Cartons-WUO_ERR'!A273="","Validated",HYPERLINK("#"&amp;ADDRESS(273,'Additional Cartons-WUO_TRK'!A273),_xlfn.TEXTAFTER('Additional Cartons-WUO_ERR'!A273,":"))))</f>
        <v/>
      </c>
    </row>
    <row r="274">
      <c r="A274" s="9">
        <f>IF('Additional Cartons'!B274="","",IF('Additional Cartons-WUO_ERR'!A274="","Validated",HYPERLINK("#"&amp;ADDRESS(274,'Additional Cartons-WUO_TRK'!A274),_xlfn.TEXTAFTER('Additional Cartons-WUO_ERR'!A274,":"))))</f>
        <v/>
      </c>
    </row>
    <row r="275">
      <c r="A275" s="9">
        <f>IF('Additional Cartons'!B275="","",IF('Additional Cartons-WUO_ERR'!A275="","Validated",HYPERLINK("#"&amp;ADDRESS(275,'Additional Cartons-WUO_TRK'!A275),_xlfn.TEXTAFTER('Additional Cartons-WUO_ERR'!A275,":"))))</f>
        <v/>
      </c>
    </row>
    <row r="276">
      <c r="A276" s="9">
        <f>IF('Additional Cartons'!B276="","",IF('Additional Cartons-WUO_ERR'!A276="","Validated",HYPERLINK("#"&amp;ADDRESS(276,'Additional Cartons-WUO_TRK'!A276),_xlfn.TEXTAFTER('Additional Cartons-WUO_ERR'!A276,":"))))</f>
        <v/>
      </c>
    </row>
    <row r="277">
      <c r="A277" s="9">
        <f>IF('Additional Cartons'!B277="","",IF('Additional Cartons-WUO_ERR'!A277="","Validated",HYPERLINK("#"&amp;ADDRESS(277,'Additional Cartons-WUO_TRK'!A277),_xlfn.TEXTAFTER('Additional Cartons-WUO_ERR'!A277,":"))))</f>
        <v/>
      </c>
    </row>
    <row r="278">
      <c r="A278" s="9">
        <f>IF('Additional Cartons'!B278="","",IF('Additional Cartons-WUO_ERR'!A278="","Validated",HYPERLINK("#"&amp;ADDRESS(278,'Additional Cartons-WUO_TRK'!A278),_xlfn.TEXTAFTER('Additional Cartons-WUO_ERR'!A278,":"))))</f>
        <v/>
      </c>
    </row>
    <row r="279">
      <c r="A279" s="9">
        <f>IF('Additional Cartons'!B279="","",IF('Additional Cartons-WUO_ERR'!A279="","Validated",HYPERLINK("#"&amp;ADDRESS(279,'Additional Cartons-WUO_TRK'!A279),_xlfn.TEXTAFTER('Additional Cartons-WUO_ERR'!A279,":"))))</f>
        <v/>
      </c>
    </row>
    <row r="280">
      <c r="A280" s="9">
        <f>IF('Additional Cartons'!B280="","",IF('Additional Cartons-WUO_ERR'!A280="","Validated",HYPERLINK("#"&amp;ADDRESS(280,'Additional Cartons-WUO_TRK'!A280),_xlfn.TEXTAFTER('Additional Cartons-WUO_ERR'!A280,":"))))</f>
        <v/>
      </c>
    </row>
    <row r="281">
      <c r="A281" s="9">
        <f>IF('Additional Cartons'!B281="","",IF('Additional Cartons-WUO_ERR'!A281="","Validated",HYPERLINK("#"&amp;ADDRESS(281,'Additional Cartons-WUO_TRK'!A281),_xlfn.TEXTAFTER('Additional Cartons-WUO_ERR'!A281,":"))))</f>
        <v/>
      </c>
    </row>
    <row r="282">
      <c r="A282" s="9">
        <f>IF('Additional Cartons'!B282="","",IF('Additional Cartons-WUO_ERR'!A282="","Validated",HYPERLINK("#"&amp;ADDRESS(282,'Additional Cartons-WUO_TRK'!A282),_xlfn.TEXTAFTER('Additional Cartons-WUO_ERR'!A282,":"))))</f>
        <v/>
      </c>
    </row>
    <row r="283">
      <c r="A283" s="9">
        <f>IF('Additional Cartons'!B283="","",IF('Additional Cartons-WUO_ERR'!A283="","Validated",HYPERLINK("#"&amp;ADDRESS(283,'Additional Cartons-WUO_TRK'!A283),_xlfn.TEXTAFTER('Additional Cartons-WUO_ERR'!A283,":"))))</f>
        <v/>
      </c>
    </row>
    <row r="284">
      <c r="A284" s="9">
        <f>IF('Additional Cartons'!B284="","",IF('Additional Cartons-WUO_ERR'!A284="","Validated",HYPERLINK("#"&amp;ADDRESS(284,'Additional Cartons-WUO_TRK'!A284),_xlfn.TEXTAFTER('Additional Cartons-WUO_ERR'!A284,":"))))</f>
        <v/>
      </c>
    </row>
    <row r="285">
      <c r="A285" s="9">
        <f>IF('Additional Cartons'!B285="","",IF('Additional Cartons-WUO_ERR'!A285="","Validated",HYPERLINK("#"&amp;ADDRESS(285,'Additional Cartons-WUO_TRK'!A285),_xlfn.TEXTAFTER('Additional Cartons-WUO_ERR'!A285,":"))))</f>
        <v/>
      </c>
    </row>
    <row r="286">
      <c r="A286" s="9">
        <f>IF('Additional Cartons'!B286="","",IF('Additional Cartons-WUO_ERR'!A286="","Validated",HYPERLINK("#"&amp;ADDRESS(286,'Additional Cartons-WUO_TRK'!A286),_xlfn.TEXTAFTER('Additional Cartons-WUO_ERR'!A286,":"))))</f>
        <v/>
      </c>
    </row>
    <row r="287">
      <c r="A287" s="9">
        <f>IF('Additional Cartons'!B287="","",IF('Additional Cartons-WUO_ERR'!A287="","Validated",HYPERLINK("#"&amp;ADDRESS(287,'Additional Cartons-WUO_TRK'!A287),_xlfn.TEXTAFTER('Additional Cartons-WUO_ERR'!A287,":"))))</f>
        <v/>
      </c>
    </row>
    <row r="288">
      <c r="A288" s="9">
        <f>IF('Additional Cartons'!B288="","",IF('Additional Cartons-WUO_ERR'!A288="","Validated",HYPERLINK("#"&amp;ADDRESS(288,'Additional Cartons-WUO_TRK'!A288),_xlfn.TEXTAFTER('Additional Cartons-WUO_ERR'!A288,":"))))</f>
        <v/>
      </c>
    </row>
    <row r="289">
      <c r="A289" s="9">
        <f>IF('Additional Cartons'!B289="","",IF('Additional Cartons-WUO_ERR'!A289="","Validated",HYPERLINK("#"&amp;ADDRESS(289,'Additional Cartons-WUO_TRK'!A289),_xlfn.TEXTAFTER('Additional Cartons-WUO_ERR'!A289,":"))))</f>
        <v/>
      </c>
    </row>
    <row r="290">
      <c r="A290" s="9">
        <f>IF('Additional Cartons'!B290="","",IF('Additional Cartons-WUO_ERR'!A290="","Validated",HYPERLINK("#"&amp;ADDRESS(290,'Additional Cartons-WUO_TRK'!A290),_xlfn.TEXTAFTER('Additional Cartons-WUO_ERR'!A290,":"))))</f>
        <v/>
      </c>
    </row>
    <row r="291">
      <c r="A291" s="9">
        <f>IF('Additional Cartons'!B291="","",IF('Additional Cartons-WUO_ERR'!A291="","Validated",HYPERLINK("#"&amp;ADDRESS(291,'Additional Cartons-WUO_TRK'!A291),_xlfn.TEXTAFTER('Additional Cartons-WUO_ERR'!A291,":"))))</f>
        <v/>
      </c>
    </row>
    <row r="292">
      <c r="A292" s="9">
        <f>IF('Additional Cartons'!B292="","",IF('Additional Cartons-WUO_ERR'!A292="","Validated",HYPERLINK("#"&amp;ADDRESS(292,'Additional Cartons-WUO_TRK'!A292),_xlfn.TEXTAFTER('Additional Cartons-WUO_ERR'!A292,":"))))</f>
        <v/>
      </c>
    </row>
    <row r="293">
      <c r="A293" s="9">
        <f>IF('Additional Cartons'!B293="","",IF('Additional Cartons-WUO_ERR'!A293="","Validated",HYPERLINK("#"&amp;ADDRESS(293,'Additional Cartons-WUO_TRK'!A293),_xlfn.TEXTAFTER('Additional Cartons-WUO_ERR'!A293,":"))))</f>
        <v/>
      </c>
    </row>
    <row r="294">
      <c r="A294" s="9">
        <f>IF('Additional Cartons'!B294="","",IF('Additional Cartons-WUO_ERR'!A294="","Validated",HYPERLINK("#"&amp;ADDRESS(294,'Additional Cartons-WUO_TRK'!A294),_xlfn.TEXTAFTER('Additional Cartons-WUO_ERR'!A294,":"))))</f>
        <v/>
      </c>
    </row>
    <row r="295">
      <c r="A295" s="9">
        <f>IF('Additional Cartons'!B295="","",IF('Additional Cartons-WUO_ERR'!A295="","Validated",HYPERLINK("#"&amp;ADDRESS(295,'Additional Cartons-WUO_TRK'!A295),_xlfn.TEXTAFTER('Additional Cartons-WUO_ERR'!A295,":"))))</f>
        <v/>
      </c>
    </row>
    <row r="296">
      <c r="A296" s="9">
        <f>IF('Additional Cartons'!B296="","",IF('Additional Cartons-WUO_ERR'!A296="","Validated",HYPERLINK("#"&amp;ADDRESS(296,'Additional Cartons-WUO_TRK'!A296),_xlfn.TEXTAFTER('Additional Cartons-WUO_ERR'!A296,":"))))</f>
        <v/>
      </c>
    </row>
    <row r="297">
      <c r="A297" s="9">
        <f>IF('Additional Cartons'!B297="","",IF('Additional Cartons-WUO_ERR'!A297="","Validated",HYPERLINK("#"&amp;ADDRESS(297,'Additional Cartons-WUO_TRK'!A297),_xlfn.TEXTAFTER('Additional Cartons-WUO_ERR'!A297,":"))))</f>
        <v/>
      </c>
    </row>
    <row r="298">
      <c r="A298" s="9">
        <f>IF('Additional Cartons'!B298="","",IF('Additional Cartons-WUO_ERR'!A298="","Validated",HYPERLINK("#"&amp;ADDRESS(298,'Additional Cartons-WUO_TRK'!A298),_xlfn.TEXTAFTER('Additional Cartons-WUO_ERR'!A298,":"))))</f>
        <v/>
      </c>
    </row>
    <row r="299">
      <c r="A299" s="9">
        <f>IF('Additional Cartons'!B299="","",IF('Additional Cartons-WUO_ERR'!A299="","Validated",HYPERLINK("#"&amp;ADDRESS(299,'Additional Cartons-WUO_TRK'!A299),_xlfn.TEXTAFTER('Additional Cartons-WUO_ERR'!A299,":"))))</f>
        <v/>
      </c>
    </row>
    <row r="300">
      <c r="A300" s="9">
        <f>IF('Additional Cartons'!B300="","",IF('Additional Cartons-WUO_ERR'!A300="","Validated",HYPERLINK("#"&amp;ADDRESS(300,'Additional Cartons-WUO_TRK'!A300),_xlfn.TEXTAFTER('Additional Cartons-WUO_ERR'!A300,":"))))</f>
        <v/>
      </c>
    </row>
    <row r="301">
      <c r="A301" s="9">
        <f>IF('Additional Cartons'!B301="","",IF('Additional Cartons-WUO_ERR'!A301="","Validated",HYPERLINK("#"&amp;ADDRESS(301,'Additional Cartons-WUO_TRK'!A301),_xlfn.TEXTAFTER('Additional Cartons-WUO_ERR'!A301,":"))))</f>
        <v/>
      </c>
    </row>
    <row r="302">
      <c r="A302" s="9">
        <f>IF('Additional Cartons'!B302="","",IF('Additional Cartons-WUO_ERR'!A302="","Validated",HYPERLINK("#"&amp;ADDRESS(302,'Additional Cartons-WUO_TRK'!A302),_xlfn.TEXTAFTER('Additional Cartons-WUO_ERR'!A302,":"))))</f>
        <v/>
      </c>
    </row>
    <row r="303">
      <c r="A303" s="9">
        <f>IF('Additional Cartons'!B303="","",IF('Additional Cartons-WUO_ERR'!A303="","Validated",HYPERLINK("#"&amp;ADDRESS(303,'Additional Cartons-WUO_TRK'!A303),_xlfn.TEXTAFTER('Additional Cartons-WUO_ERR'!A303,":"))))</f>
        <v/>
      </c>
    </row>
    <row r="304">
      <c r="A304" s="9">
        <f>IF('Additional Cartons'!B304="","",IF('Additional Cartons-WUO_ERR'!A304="","Validated",HYPERLINK("#"&amp;ADDRESS(304,'Additional Cartons-WUO_TRK'!A304),_xlfn.TEXTAFTER('Additional Cartons-WUO_ERR'!A304,":"))))</f>
        <v/>
      </c>
    </row>
    <row r="305">
      <c r="A305" s="9">
        <f>IF('Additional Cartons'!B305="","",IF('Additional Cartons-WUO_ERR'!A305="","Validated",HYPERLINK("#"&amp;ADDRESS(305,'Additional Cartons-WUO_TRK'!A305),_xlfn.TEXTAFTER('Additional Cartons-WUO_ERR'!A305,":"))))</f>
        <v/>
      </c>
    </row>
    <row r="306">
      <c r="A306" s="9">
        <f>IF('Additional Cartons'!B306="","",IF('Additional Cartons-WUO_ERR'!A306="","Validated",HYPERLINK("#"&amp;ADDRESS(306,'Additional Cartons-WUO_TRK'!A306),_xlfn.TEXTAFTER('Additional Cartons-WUO_ERR'!A306,":"))))</f>
        <v/>
      </c>
    </row>
    <row r="307">
      <c r="A307" s="9">
        <f>IF('Additional Cartons'!B307="","",IF('Additional Cartons-WUO_ERR'!A307="","Validated",HYPERLINK("#"&amp;ADDRESS(307,'Additional Cartons-WUO_TRK'!A307),_xlfn.TEXTAFTER('Additional Cartons-WUO_ERR'!A307,":"))))</f>
        <v/>
      </c>
    </row>
    <row r="308">
      <c r="A308" s="9">
        <f>IF('Additional Cartons'!B308="","",IF('Additional Cartons-WUO_ERR'!A308="","Validated",HYPERLINK("#"&amp;ADDRESS(308,'Additional Cartons-WUO_TRK'!A308),_xlfn.TEXTAFTER('Additional Cartons-WUO_ERR'!A308,":"))))</f>
        <v/>
      </c>
    </row>
    <row r="309">
      <c r="A309" s="9">
        <f>IF('Additional Cartons'!B309="","",IF('Additional Cartons-WUO_ERR'!A309="","Validated",HYPERLINK("#"&amp;ADDRESS(309,'Additional Cartons-WUO_TRK'!A309),_xlfn.TEXTAFTER('Additional Cartons-WUO_ERR'!A309,":"))))</f>
        <v/>
      </c>
    </row>
    <row r="310">
      <c r="A310" s="9">
        <f>IF('Additional Cartons'!B310="","",IF('Additional Cartons-WUO_ERR'!A310="","Validated",HYPERLINK("#"&amp;ADDRESS(310,'Additional Cartons-WUO_TRK'!A310),_xlfn.TEXTAFTER('Additional Cartons-WUO_ERR'!A310,":"))))</f>
        <v/>
      </c>
    </row>
    <row r="311">
      <c r="A311" s="9">
        <f>IF('Additional Cartons'!B311="","",IF('Additional Cartons-WUO_ERR'!A311="","Validated",HYPERLINK("#"&amp;ADDRESS(311,'Additional Cartons-WUO_TRK'!A311),_xlfn.TEXTAFTER('Additional Cartons-WUO_ERR'!A311,":"))))</f>
        <v/>
      </c>
    </row>
    <row r="312">
      <c r="A312" s="9">
        <f>IF('Additional Cartons'!B312="","",IF('Additional Cartons-WUO_ERR'!A312="","Validated",HYPERLINK("#"&amp;ADDRESS(312,'Additional Cartons-WUO_TRK'!A312),_xlfn.TEXTAFTER('Additional Cartons-WUO_ERR'!A312,":"))))</f>
        <v/>
      </c>
    </row>
    <row r="313">
      <c r="A313" s="9">
        <f>IF('Additional Cartons'!B313="","",IF('Additional Cartons-WUO_ERR'!A313="","Validated",HYPERLINK("#"&amp;ADDRESS(313,'Additional Cartons-WUO_TRK'!A313),_xlfn.TEXTAFTER('Additional Cartons-WUO_ERR'!A313,":"))))</f>
        <v/>
      </c>
    </row>
    <row r="314">
      <c r="A314" s="9">
        <f>IF('Additional Cartons'!B314="","",IF('Additional Cartons-WUO_ERR'!A314="","Validated",HYPERLINK("#"&amp;ADDRESS(314,'Additional Cartons-WUO_TRK'!A314),_xlfn.TEXTAFTER('Additional Cartons-WUO_ERR'!A314,":"))))</f>
        <v/>
      </c>
    </row>
    <row r="315">
      <c r="A315" s="9">
        <f>IF('Additional Cartons'!B315="","",IF('Additional Cartons-WUO_ERR'!A315="","Validated",HYPERLINK("#"&amp;ADDRESS(315,'Additional Cartons-WUO_TRK'!A315),_xlfn.TEXTAFTER('Additional Cartons-WUO_ERR'!A315,":"))))</f>
        <v/>
      </c>
    </row>
    <row r="316">
      <c r="A316" s="9">
        <f>IF('Additional Cartons'!B316="","",IF('Additional Cartons-WUO_ERR'!A316="","Validated",HYPERLINK("#"&amp;ADDRESS(316,'Additional Cartons-WUO_TRK'!A316),_xlfn.TEXTAFTER('Additional Cartons-WUO_ERR'!A316,":"))))</f>
        <v/>
      </c>
    </row>
    <row r="317">
      <c r="A317" s="9">
        <f>IF('Additional Cartons'!B317="","",IF('Additional Cartons-WUO_ERR'!A317="","Validated",HYPERLINK("#"&amp;ADDRESS(317,'Additional Cartons-WUO_TRK'!A317),_xlfn.TEXTAFTER('Additional Cartons-WUO_ERR'!A317,":"))))</f>
        <v/>
      </c>
    </row>
    <row r="318">
      <c r="A318" s="9">
        <f>IF('Additional Cartons'!B318="","",IF('Additional Cartons-WUO_ERR'!A318="","Validated",HYPERLINK("#"&amp;ADDRESS(318,'Additional Cartons-WUO_TRK'!A318),_xlfn.TEXTAFTER('Additional Cartons-WUO_ERR'!A318,":"))))</f>
        <v/>
      </c>
    </row>
    <row r="319">
      <c r="A319" s="9">
        <f>IF('Additional Cartons'!B319="","",IF('Additional Cartons-WUO_ERR'!A319="","Validated",HYPERLINK("#"&amp;ADDRESS(319,'Additional Cartons-WUO_TRK'!A319),_xlfn.TEXTAFTER('Additional Cartons-WUO_ERR'!A319,":"))))</f>
        <v/>
      </c>
    </row>
    <row r="320">
      <c r="A320" s="9">
        <f>IF('Additional Cartons'!B320="","",IF('Additional Cartons-WUO_ERR'!A320="","Validated",HYPERLINK("#"&amp;ADDRESS(320,'Additional Cartons-WUO_TRK'!A320),_xlfn.TEXTAFTER('Additional Cartons-WUO_ERR'!A320,":"))))</f>
        <v/>
      </c>
    </row>
    <row r="321">
      <c r="A321" s="9">
        <f>IF('Additional Cartons'!B321="","",IF('Additional Cartons-WUO_ERR'!A321="","Validated",HYPERLINK("#"&amp;ADDRESS(321,'Additional Cartons-WUO_TRK'!A321),_xlfn.TEXTAFTER('Additional Cartons-WUO_ERR'!A321,":"))))</f>
        <v/>
      </c>
    </row>
    <row r="322">
      <c r="A322" s="9">
        <f>IF('Additional Cartons'!B322="","",IF('Additional Cartons-WUO_ERR'!A322="","Validated",HYPERLINK("#"&amp;ADDRESS(322,'Additional Cartons-WUO_TRK'!A322),_xlfn.TEXTAFTER('Additional Cartons-WUO_ERR'!A322,":"))))</f>
        <v/>
      </c>
    </row>
    <row r="323">
      <c r="A323" s="9">
        <f>IF('Additional Cartons'!B323="","",IF('Additional Cartons-WUO_ERR'!A323="","Validated",HYPERLINK("#"&amp;ADDRESS(323,'Additional Cartons-WUO_TRK'!A323),_xlfn.TEXTAFTER('Additional Cartons-WUO_ERR'!A323,":"))))</f>
        <v/>
      </c>
    </row>
    <row r="324">
      <c r="A324" s="9">
        <f>IF('Additional Cartons'!B324="","",IF('Additional Cartons-WUO_ERR'!A324="","Validated",HYPERLINK("#"&amp;ADDRESS(324,'Additional Cartons-WUO_TRK'!A324),_xlfn.TEXTAFTER('Additional Cartons-WUO_ERR'!A324,":"))))</f>
        <v/>
      </c>
    </row>
    <row r="325">
      <c r="A325" s="9">
        <f>IF('Additional Cartons'!B325="","",IF('Additional Cartons-WUO_ERR'!A325="","Validated",HYPERLINK("#"&amp;ADDRESS(325,'Additional Cartons-WUO_TRK'!A325),_xlfn.TEXTAFTER('Additional Cartons-WUO_ERR'!A325,":"))))</f>
        <v/>
      </c>
    </row>
    <row r="326">
      <c r="A326" s="9">
        <f>IF('Additional Cartons'!B326="","",IF('Additional Cartons-WUO_ERR'!A326="","Validated",HYPERLINK("#"&amp;ADDRESS(326,'Additional Cartons-WUO_TRK'!A326),_xlfn.TEXTAFTER('Additional Cartons-WUO_ERR'!A326,":"))))</f>
        <v/>
      </c>
    </row>
    <row r="327">
      <c r="A327" s="9">
        <f>IF('Additional Cartons'!B327="","",IF('Additional Cartons-WUO_ERR'!A327="","Validated",HYPERLINK("#"&amp;ADDRESS(327,'Additional Cartons-WUO_TRK'!A327),_xlfn.TEXTAFTER('Additional Cartons-WUO_ERR'!A327,":"))))</f>
        <v/>
      </c>
    </row>
    <row r="328">
      <c r="A328" s="9">
        <f>IF('Additional Cartons'!B328="","",IF('Additional Cartons-WUO_ERR'!A328="","Validated",HYPERLINK("#"&amp;ADDRESS(328,'Additional Cartons-WUO_TRK'!A328),_xlfn.TEXTAFTER('Additional Cartons-WUO_ERR'!A328,":"))))</f>
        <v/>
      </c>
    </row>
    <row r="329">
      <c r="A329" s="9">
        <f>IF('Additional Cartons'!B329="","",IF('Additional Cartons-WUO_ERR'!A329="","Validated",HYPERLINK("#"&amp;ADDRESS(329,'Additional Cartons-WUO_TRK'!A329),_xlfn.TEXTAFTER('Additional Cartons-WUO_ERR'!A329,":"))))</f>
        <v/>
      </c>
    </row>
    <row r="330">
      <c r="A330" s="9">
        <f>IF('Additional Cartons'!B330="","",IF('Additional Cartons-WUO_ERR'!A330="","Validated",HYPERLINK("#"&amp;ADDRESS(330,'Additional Cartons-WUO_TRK'!A330),_xlfn.TEXTAFTER('Additional Cartons-WUO_ERR'!A330,":"))))</f>
        <v/>
      </c>
    </row>
    <row r="331">
      <c r="A331" s="9">
        <f>IF('Additional Cartons'!B331="","",IF('Additional Cartons-WUO_ERR'!A331="","Validated",HYPERLINK("#"&amp;ADDRESS(331,'Additional Cartons-WUO_TRK'!A331),_xlfn.TEXTAFTER('Additional Cartons-WUO_ERR'!A331,":"))))</f>
        <v/>
      </c>
    </row>
    <row r="332">
      <c r="A332" s="9">
        <f>IF('Additional Cartons'!B332="","",IF('Additional Cartons-WUO_ERR'!A332="","Validated",HYPERLINK("#"&amp;ADDRESS(332,'Additional Cartons-WUO_TRK'!A332),_xlfn.TEXTAFTER('Additional Cartons-WUO_ERR'!A332,":"))))</f>
        <v/>
      </c>
    </row>
    <row r="333">
      <c r="A333" s="9">
        <f>IF('Additional Cartons'!B333="","",IF('Additional Cartons-WUO_ERR'!A333="","Validated",HYPERLINK("#"&amp;ADDRESS(333,'Additional Cartons-WUO_TRK'!A333),_xlfn.TEXTAFTER('Additional Cartons-WUO_ERR'!A333,":"))))</f>
        <v/>
      </c>
    </row>
    <row r="334">
      <c r="A334" s="9">
        <f>IF('Additional Cartons'!B334="","",IF('Additional Cartons-WUO_ERR'!A334="","Validated",HYPERLINK("#"&amp;ADDRESS(334,'Additional Cartons-WUO_TRK'!A334),_xlfn.TEXTAFTER('Additional Cartons-WUO_ERR'!A334,":"))))</f>
        <v/>
      </c>
    </row>
    <row r="335">
      <c r="A335" s="9">
        <f>IF('Additional Cartons'!B335="","",IF('Additional Cartons-WUO_ERR'!A335="","Validated",HYPERLINK("#"&amp;ADDRESS(335,'Additional Cartons-WUO_TRK'!A335),_xlfn.TEXTAFTER('Additional Cartons-WUO_ERR'!A335,":"))))</f>
        <v/>
      </c>
    </row>
    <row r="336">
      <c r="A336" s="9">
        <f>IF('Additional Cartons'!B336="","",IF('Additional Cartons-WUO_ERR'!A336="","Validated",HYPERLINK("#"&amp;ADDRESS(336,'Additional Cartons-WUO_TRK'!A336),_xlfn.TEXTAFTER('Additional Cartons-WUO_ERR'!A336,":"))))</f>
        <v/>
      </c>
    </row>
    <row r="337">
      <c r="A337" s="9">
        <f>IF('Additional Cartons'!B337="","",IF('Additional Cartons-WUO_ERR'!A337="","Validated",HYPERLINK("#"&amp;ADDRESS(337,'Additional Cartons-WUO_TRK'!A337),_xlfn.TEXTAFTER('Additional Cartons-WUO_ERR'!A337,":"))))</f>
        <v/>
      </c>
    </row>
    <row r="338">
      <c r="A338" s="9">
        <f>IF('Additional Cartons'!B338="","",IF('Additional Cartons-WUO_ERR'!A338="","Validated",HYPERLINK("#"&amp;ADDRESS(338,'Additional Cartons-WUO_TRK'!A338),_xlfn.TEXTAFTER('Additional Cartons-WUO_ERR'!A338,":"))))</f>
        <v/>
      </c>
    </row>
    <row r="339">
      <c r="A339" s="9">
        <f>IF('Additional Cartons'!B339="","",IF('Additional Cartons-WUO_ERR'!A339="","Validated",HYPERLINK("#"&amp;ADDRESS(339,'Additional Cartons-WUO_TRK'!A339),_xlfn.TEXTAFTER('Additional Cartons-WUO_ERR'!A339,":"))))</f>
        <v/>
      </c>
    </row>
    <row r="340">
      <c r="A340" s="9">
        <f>IF('Additional Cartons'!B340="","",IF('Additional Cartons-WUO_ERR'!A340="","Validated",HYPERLINK("#"&amp;ADDRESS(340,'Additional Cartons-WUO_TRK'!A340),_xlfn.TEXTAFTER('Additional Cartons-WUO_ERR'!A340,":"))))</f>
        <v/>
      </c>
    </row>
    <row r="341">
      <c r="A341" s="9">
        <f>IF('Additional Cartons'!B341="","",IF('Additional Cartons-WUO_ERR'!A341="","Validated",HYPERLINK("#"&amp;ADDRESS(341,'Additional Cartons-WUO_TRK'!A341),_xlfn.TEXTAFTER('Additional Cartons-WUO_ERR'!A341,":"))))</f>
        <v/>
      </c>
    </row>
    <row r="342">
      <c r="A342" s="9">
        <f>IF('Additional Cartons'!B342="","",IF('Additional Cartons-WUO_ERR'!A342="","Validated",HYPERLINK("#"&amp;ADDRESS(342,'Additional Cartons-WUO_TRK'!A342),_xlfn.TEXTAFTER('Additional Cartons-WUO_ERR'!A342,":"))))</f>
        <v/>
      </c>
    </row>
    <row r="343">
      <c r="A343" s="9">
        <f>IF('Additional Cartons'!B343="","",IF('Additional Cartons-WUO_ERR'!A343="","Validated",HYPERLINK("#"&amp;ADDRESS(343,'Additional Cartons-WUO_TRK'!A343),_xlfn.TEXTAFTER('Additional Cartons-WUO_ERR'!A343,":"))))</f>
        <v/>
      </c>
    </row>
    <row r="344">
      <c r="A344" s="9">
        <f>IF('Additional Cartons'!B344="","",IF('Additional Cartons-WUO_ERR'!A344="","Validated",HYPERLINK("#"&amp;ADDRESS(344,'Additional Cartons-WUO_TRK'!A344),_xlfn.TEXTAFTER('Additional Cartons-WUO_ERR'!A344,":"))))</f>
        <v/>
      </c>
    </row>
    <row r="345">
      <c r="A345" s="9">
        <f>IF('Additional Cartons'!B345="","",IF('Additional Cartons-WUO_ERR'!A345="","Validated",HYPERLINK("#"&amp;ADDRESS(345,'Additional Cartons-WUO_TRK'!A345),_xlfn.TEXTAFTER('Additional Cartons-WUO_ERR'!A345,":"))))</f>
        <v/>
      </c>
    </row>
    <row r="346">
      <c r="A346" s="9">
        <f>IF('Additional Cartons'!B346="","",IF('Additional Cartons-WUO_ERR'!A346="","Validated",HYPERLINK("#"&amp;ADDRESS(346,'Additional Cartons-WUO_TRK'!A346),_xlfn.TEXTAFTER('Additional Cartons-WUO_ERR'!A346,":"))))</f>
        <v/>
      </c>
    </row>
    <row r="347">
      <c r="A347" s="9">
        <f>IF('Additional Cartons'!B347="","",IF('Additional Cartons-WUO_ERR'!A347="","Validated",HYPERLINK("#"&amp;ADDRESS(347,'Additional Cartons-WUO_TRK'!A347),_xlfn.TEXTAFTER('Additional Cartons-WUO_ERR'!A347,":"))))</f>
        <v/>
      </c>
    </row>
    <row r="348">
      <c r="A348" s="9">
        <f>IF('Additional Cartons'!B348="","",IF('Additional Cartons-WUO_ERR'!A348="","Validated",HYPERLINK("#"&amp;ADDRESS(348,'Additional Cartons-WUO_TRK'!A348),_xlfn.TEXTAFTER('Additional Cartons-WUO_ERR'!A348,":"))))</f>
        <v/>
      </c>
    </row>
    <row r="349">
      <c r="A349" s="9">
        <f>IF('Additional Cartons'!B349="","",IF('Additional Cartons-WUO_ERR'!A349="","Validated",HYPERLINK("#"&amp;ADDRESS(349,'Additional Cartons-WUO_TRK'!A349),_xlfn.TEXTAFTER('Additional Cartons-WUO_ERR'!A349,":"))))</f>
        <v/>
      </c>
    </row>
    <row r="350">
      <c r="A350" s="9">
        <f>IF('Additional Cartons'!B350="","",IF('Additional Cartons-WUO_ERR'!A350="","Validated",HYPERLINK("#"&amp;ADDRESS(350,'Additional Cartons-WUO_TRK'!A350),_xlfn.TEXTAFTER('Additional Cartons-WUO_ERR'!A350,":"))))</f>
        <v/>
      </c>
    </row>
    <row r="351">
      <c r="A351" s="9">
        <f>IF('Additional Cartons'!B351="","",IF('Additional Cartons-WUO_ERR'!A351="","Validated",HYPERLINK("#"&amp;ADDRESS(351,'Additional Cartons-WUO_TRK'!A351),_xlfn.TEXTAFTER('Additional Cartons-WUO_ERR'!A351,":"))))</f>
        <v/>
      </c>
    </row>
    <row r="352">
      <c r="A352" s="9">
        <f>IF('Additional Cartons'!B352="","",IF('Additional Cartons-WUO_ERR'!A352="","Validated",HYPERLINK("#"&amp;ADDRESS(352,'Additional Cartons-WUO_TRK'!A352),_xlfn.TEXTAFTER('Additional Cartons-WUO_ERR'!A352,":"))))</f>
        <v/>
      </c>
    </row>
    <row r="353">
      <c r="A353" s="9">
        <f>IF('Additional Cartons'!B353="","",IF('Additional Cartons-WUO_ERR'!A353="","Validated",HYPERLINK("#"&amp;ADDRESS(353,'Additional Cartons-WUO_TRK'!A353),_xlfn.TEXTAFTER('Additional Cartons-WUO_ERR'!A353,":"))))</f>
        <v/>
      </c>
    </row>
    <row r="354">
      <c r="A354" s="9">
        <f>IF('Additional Cartons'!B354="","",IF('Additional Cartons-WUO_ERR'!A354="","Validated",HYPERLINK("#"&amp;ADDRESS(354,'Additional Cartons-WUO_TRK'!A354),_xlfn.TEXTAFTER('Additional Cartons-WUO_ERR'!A354,":"))))</f>
        <v/>
      </c>
    </row>
    <row r="355">
      <c r="A355" s="9">
        <f>IF('Additional Cartons'!B355="","",IF('Additional Cartons-WUO_ERR'!A355="","Validated",HYPERLINK("#"&amp;ADDRESS(355,'Additional Cartons-WUO_TRK'!A355),_xlfn.TEXTAFTER('Additional Cartons-WUO_ERR'!A355,":"))))</f>
        <v/>
      </c>
    </row>
    <row r="356">
      <c r="A356" s="9">
        <f>IF('Additional Cartons'!B356="","",IF('Additional Cartons-WUO_ERR'!A356="","Validated",HYPERLINK("#"&amp;ADDRESS(356,'Additional Cartons-WUO_TRK'!A356),_xlfn.TEXTAFTER('Additional Cartons-WUO_ERR'!A356,":"))))</f>
        <v/>
      </c>
    </row>
    <row r="357">
      <c r="A357" s="9">
        <f>IF('Additional Cartons'!B357="","",IF('Additional Cartons-WUO_ERR'!A357="","Validated",HYPERLINK("#"&amp;ADDRESS(357,'Additional Cartons-WUO_TRK'!A357),_xlfn.TEXTAFTER('Additional Cartons-WUO_ERR'!A357,":"))))</f>
        <v/>
      </c>
    </row>
    <row r="358">
      <c r="A358" s="9">
        <f>IF('Additional Cartons'!B358="","",IF('Additional Cartons-WUO_ERR'!A358="","Validated",HYPERLINK("#"&amp;ADDRESS(358,'Additional Cartons-WUO_TRK'!A358),_xlfn.TEXTAFTER('Additional Cartons-WUO_ERR'!A358,":"))))</f>
        <v/>
      </c>
    </row>
    <row r="359">
      <c r="A359" s="9">
        <f>IF('Additional Cartons'!B359="","",IF('Additional Cartons-WUO_ERR'!A359="","Validated",HYPERLINK("#"&amp;ADDRESS(359,'Additional Cartons-WUO_TRK'!A359),_xlfn.TEXTAFTER('Additional Cartons-WUO_ERR'!A359,":"))))</f>
        <v/>
      </c>
    </row>
    <row r="360">
      <c r="A360" s="9">
        <f>IF('Additional Cartons'!B360="","",IF('Additional Cartons-WUO_ERR'!A360="","Validated",HYPERLINK("#"&amp;ADDRESS(360,'Additional Cartons-WUO_TRK'!A360),_xlfn.TEXTAFTER('Additional Cartons-WUO_ERR'!A360,":"))))</f>
        <v/>
      </c>
    </row>
    <row r="361">
      <c r="A361" s="9">
        <f>IF('Additional Cartons'!B361="","",IF('Additional Cartons-WUO_ERR'!A361="","Validated",HYPERLINK("#"&amp;ADDRESS(361,'Additional Cartons-WUO_TRK'!A361),_xlfn.TEXTAFTER('Additional Cartons-WUO_ERR'!A361,":"))))</f>
        <v/>
      </c>
    </row>
    <row r="362">
      <c r="A362" s="9">
        <f>IF('Additional Cartons'!B362="","",IF('Additional Cartons-WUO_ERR'!A362="","Validated",HYPERLINK("#"&amp;ADDRESS(362,'Additional Cartons-WUO_TRK'!A362),_xlfn.TEXTAFTER('Additional Cartons-WUO_ERR'!A362,":"))))</f>
        <v/>
      </c>
    </row>
    <row r="363">
      <c r="A363" s="9">
        <f>IF('Additional Cartons'!B363="","",IF('Additional Cartons-WUO_ERR'!A363="","Validated",HYPERLINK("#"&amp;ADDRESS(363,'Additional Cartons-WUO_TRK'!A363),_xlfn.TEXTAFTER('Additional Cartons-WUO_ERR'!A363,":"))))</f>
        <v/>
      </c>
    </row>
    <row r="364">
      <c r="A364" s="9">
        <f>IF('Additional Cartons'!B364="","",IF('Additional Cartons-WUO_ERR'!A364="","Validated",HYPERLINK("#"&amp;ADDRESS(364,'Additional Cartons-WUO_TRK'!A364),_xlfn.TEXTAFTER('Additional Cartons-WUO_ERR'!A364,":"))))</f>
        <v/>
      </c>
    </row>
    <row r="365">
      <c r="A365" s="9">
        <f>IF('Additional Cartons'!B365="","",IF('Additional Cartons-WUO_ERR'!A365="","Validated",HYPERLINK("#"&amp;ADDRESS(365,'Additional Cartons-WUO_TRK'!A365),_xlfn.TEXTAFTER('Additional Cartons-WUO_ERR'!A365,":"))))</f>
        <v/>
      </c>
    </row>
    <row r="366">
      <c r="A366" s="9">
        <f>IF('Additional Cartons'!B366="","",IF('Additional Cartons-WUO_ERR'!A366="","Validated",HYPERLINK("#"&amp;ADDRESS(366,'Additional Cartons-WUO_TRK'!A366),_xlfn.TEXTAFTER('Additional Cartons-WUO_ERR'!A366,":"))))</f>
        <v/>
      </c>
    </row>
    <row r="367">
      <c r="A367" s="9">
        <f>IF('Additional Cartons'!B367="","",IF('Additional Cartons-WUO_ERR'!A367="","Validated",HYPERLINK("#"&amp;ADDRESS(367,'Additional Cartons-WUO_TRK'!A367),_xlfn.TEXTAFTER('Additional Cartons-WUO_ERR'!A367,":"))))</f>
        <v/>
      </c>
    </row>
    <row r="368">
      <c r="A368" s="9">
        <f>IF('Additional Cartons'!B368="","",IF('Additional Cartons-WUO_ERR'!A368="","Validated",HYPERLINK("#"&amp;ADDRESS(368,'Additional Cartons-WUO_TRK'!A368),_xlfn.TEXTAFTER('Additional Cartons-WUO_ERR'!A368,":"))))</f>
        <v/>
      </c>
    </row>
    <row r="369">
      <c r="A369" s="9">
        <f>IF('Additional Cartons'!B369="","",IF('Additional Cartons-WUO_ERR'!A369="","Validated",HYPERLINK("#"&amp;ADDRESS(369,'Additional Cartons-WUO_TRK'!A369),_xlfn.TEXTAFTER('Additional Cartons-WUO_ERR'!A369,":"))))</f>
        <v/>
      </c>
    </row>
    <row r="370">
      <c r="A370" s="9">
        <f>IF('Additional Cartons'!B370="","",IF('Additional Cartons-WUO_ERR'!A370="","Validated",HYPERLINK("#"&amp;ADDRESS(370,'Additional Cartons-WUO_TRK'!A370),_xlfn.TEXTAFTER('Additional Cartons-WUO_ERR'!A370,":"))))</f>
        <v/>
      </c>
    </row>
    <row r="371">
      <c r="A371" s="9">
        <f>IF('Additional Cartons'!B371="","",IF('Additional Cartons-WUO_ERR'!A371="","Validated",HYPERLINK("#"&amp;ADDRESS(371,'Additional Cartons-WUO_TRK'!A371),_xlfn.TEXTAFTER('Additional Cartons-WUO_ERR'!A371,":"))))</f>
        <v/>
      </c>
    </row>
    <row r="372">
      <c r="A372" s="9">
        <f>IF('Additional Cartons'!B372="","",IF('Additional Cartons-WUO_ERR'!A372="","Validated",HYPERLINK("#"&amp;ADDRESS(372,'Additional Cartons-WUO_TRK'!A372),_xlfn.TEXTAFTER('Additional Cartons-WUO_ERR'!A372,":"))))</f>
        <v/>
      </c>
    </row>
    <row r="373">
      <c r="A373" s="9">
        <f>IF('Additional Cartons'!B373="","",IF('Additional Cartons-WUO_ERR'!A373="","Validated",HYPERLINK("#"&amp;ADDRESS(373,'Additional Cartons-WUO_TRK'!A373),_xlfn.TEXTAFTER('Additional Cartons-WUO_ERR'!A373,":"))))</f>
        <v/>
      </c>
    </row>
    <row r="374">
      <c r="A374" s="9">
        <f>IF('Additional Cartons'!B374="","",IF('Additional Cartons-WUO_ERR'!A374="","Validated",HYPERLINK("#"&amp;ADDRESS(374,'Additional Cartons-WUO_TRK'!A374),_xlfn.TEXTAFTER('Additional Cartons-WUO_ERR'!A374,":"))))</f>
        <v/>
      </c>
    </row>
    <row r="375">
      <c r="A375" s="9">
        <f>IF('Additional Cartons'!B375="","",IF('Additional Cartons-WUO_ERR'!A375="","Validated",HYPERLINK("#"&amp;ADDRESS(375,'Additional Cartons-WUO_TRK'!A375),_xlfn.TEXTAFTER('Additional Cartons-WUO_ERR'!A375,":"))))</f>
        <v/>
      </c>
    </row>
    <row r="376">
      <c r="A376" s="9">
        <f>IF('Additional Cartons'!B376="","",IF('Additional Cartons-WUO_ERR'!A376="","Validated",HYPERLINK("#"&amp;ADDRESS(376,'Additional Cartons-WUO_TRK'!A376),_xlfn.TEXTAFTER('Additional Cartons-WUO_ERR'!A376,":"))))</f>
        <v/>
      </c>
    </row>
    <row r="377">
      <c r="A377" s="9">
        <f>IF('Additional Cartons'!B377="","",IF('Additional Cartons-WUO_ERR'!A377="","Validated",HYPERLINK("#"&amp;ADDRESS(377,'Additional Cartons-WUO_TRK'!A377),_xlfn.TEXTAFTER('Additional Cartons-WUO_ERR'!A377,":"))))</f>
        <v/>
      </c>
    </row>
    <row r="378">
      <c r="A378" s="9">
        <f>IF('Additional Cartons'!B378="","",IF('Additional Cartons-WUO_ERR'!A378="","Validated",HYPERLINK("#"&amp;ADDRESS(378,'Additional Cartons-WUO_TRK'!A378),_xlfn.TEXTAFTER('Additional Cartons-WUO_ERR'!A378,":"))))</f>
        <v/>
      </c>
    </row>
    <row r="379">
      <c r="A379" s="9">
        <f>IF('Additional Cartons'!B379="","",IF('Additional Cartons-WUO_ERR'!A379="","Validated",HYPERLINK("#"&amp;ADDRESS(379,'Additional Cartons-WUO_TRK'!A379),_xlfn.TEXTAFTER('Additional Cartons-WUO_ERR'!A379,":"))))</f>
        <v/>
      </c>
    </row>
    <row r="380">
      <c r="A380" s="9">
        <f>IF('Additional Cartons'!B380="","",IF('Additional Cartons-WUO_ERR'!A380="","Validated",HYPERLINK("#"&amp;ADDRESS(380,'Additional Cartons-WUO_TRK'!A380),_xlfn.TEXTAFTER('Additional Cartons-WUO_ERR'!A380,":"))))</f>
        <v/>
      </c>
    </row>
    <row r="381">
      <c r="A381" s="9">
        <f>IF('Additional Cartons'!B381="","",IF('Additional Cartons-WUO_ERR'!A381="","Validated",HYPERLINK("#"&amp;ADDRESS(381,'Additional Cartons-WUO_TRK'!A381),_xlfn.TEXTAFTER('Additional Cartons-WUO_ERR'!A381,":"))))</f>
        <v/>
      </c>
    </row>
    <row r="382">
      <c r="A382" s="9">
        <f>IF('Additional Cartons'!B382="","",IF('Additional Cartons-WUO_ERR'!A382="","Validated",HYPERLINK("#"&amp;ADDRESS(382,'Additional Cartons-WUO_TRK'!A382),_xlfn.TEXTAFTER('Additional Cartons-WUO_ERR'!A382,":"))))</f>
        <v/>
      </c>
    </row>
    <row r="383">
      <c r="A383" s="9">
        <f>IF('Additional Cartons'!B383="","",IF('Additional Cartons-WUO_ERR'!A383="","Validated",HYPERLINK("#"&amp;ADDRESS(383,'Additional Cartons-WUO_TRK'!A383),_xlfn.TEXTAFTER('Additional Cartons-WUO_ERR'!A383,":"))))</f>
        <v/>
      </c>
    </row>
    <row r="384">
      <c r="A384" s="9">
        <f>IF('Additional Cartons'!B384="","",IF('Additional Cartons-WUO_ERR'!A384="","Validated",HYPERLINK("#"&amp;ADDRESS(384,'Additional Cartons-WUO_TRK'!A384),_xlfn.TEXTAFTER('Additional Cartons-WUO_ERR'!A384,":"))))</f>
        <v/>
      </c>
    </row>
    <row r="385">
      <c r="A385" s="9">
        <f>IF('Additional Cartons'!B385="","",IF('Additional Cartons-WUO_ERR'!A385="","Validated",HYPERLINK("#"&amp;ADDRESS(385,'Additional Cartons-WUO_TRK'!A385),_xlfn.TEXTAFTER('Additional Cartons-WUO_ERR'!A385,":"))))</f>
        <v/>
      </c>
    </row>
    <row r="386">
      <c r="A386" s="9">
        <f>IF('Additional Cartons'!B386="","",IF('Additional Cartons-WUO_ERR'!A386="","Validated",HYPERLINK("#"&amp;ADDRESS(386,'Additional Cartons-WUO_TRK'!A386),_xlfn.TEXTAFTER('Additional Cartons-WUO_ERR'!A386,":"))))</f>
        <v/>
      </c>
    </row>
    <row r="387">
      <c r="A387" s="9">
        <f>IF('Additional Cartons'!B387="","",IF('Additional Cartons-WUO_ERR'!A387="","Validated",HYPERLINK("#"&amp;ADDRESS(387,'Additional Cartons-WUO_TRK'!A387),_xlfn.TEXTAFTER('Additional Cartons-WUO_ERR'!A387,":"))))</f>
        <v/>
      </c>
    </row>
    <row r="388">
      <c r="A388" s="9">
        <f>IF('Additional Cartons'!B388="","",IF('Additional Cartons-WUO_ERR'!A388="","Validated",HYPERLINK("#"&amp;ADDRESS(388,'Additional Cartons-WUO_TRK'!A388),_xlfn.TEXTAFTER('Additional Cartons-WUO_ERR'!A388,":"))))</f>
        <v/>
      </c>
    </row>
    <row r="389">
      <c r="A389" s="9">
        <f>IF('Additional Cartons'!B389="","",IF('Additional Cartons-WUO_ERR'!A389="","Validated",HYPERLINK("#"&amp;ADDRESS(389,'Additional Cartons-WUO_TRK'!A389),_xlfn.TEXTAFTER('Additional Cartons-WUO_ERR'!A389,":"))))</f>
        <v/>
      </c>
    </row>
    <row r="390">
      <c r="A390" s="9">
        <f>IF('Additional Cartons'!B390="","",IF('Additional Cartons-WUO_ERR'!A390="","Validated",HYPERLINK("#"&amp;ADDRESS(390,'Additional Cartons-WUO_TRK'!A390),_xlfn.TEXTAFTER('Additional Cartons-WUO_ERR'!A390,":"))))</f>
        <v/>
      </c>
    </row>
    <row r="391">
      <c r="A391" s="9">
        <f>IF('Additional Cartons'!B391="","",IF('Additional Cartons-WUO_ERR'!A391="","Validated",HYPERLINK("#"&amp;ADDRESS(391,'Additional Cartons-WUO_TRK'!A391),_xlfn.TEXTAFTER('Additional Cartons-WUO_ERR'!A391,":"))))</f>
        <v/>
      </c>
    </row>
    <row r="392">
      <c r="A392" s="9">
        <f>IF('Additional Cartons'!B392="","",IF('Additional Cartons-WUO_ERR'!A392="","Validated",HYPERLINK("#"&amp;ADDRESS(392,'Additional Cartons-WUO_TRK'!A392),_xlfn.TEXTAFTER('Additional Cartons-WUO_ERR'!A392,":"))))</f>
        <v/>
      </c>
    </row>
    <row r="393">
      <c r="A393" s="9">
        <f>IF('Additional Cartons'!B393="","",IF('Additional Cartons-WUO_ERR'!A393="","Validated",HYPERLINK("#"&amp;ADDRESS(393,'Additional Cartons-WUO_TRK'!A393),_xlfn.TEXTAFTER('Additional Cartons-WUO_ERR'!A393,":"))))</f>
        <v/>
      </c>
    </row>
    <row r="394">
      <c r="A394" s="9">
        <f>IF('Additional Cartons'!B394="","",IF('Additional Cartons-WUO_ERR'!A394="","Validated",HYPERLINK("#"&amp;ADDRESS(394,'Additional Cartons-WUO_TRK'!A394),_xlfn.TEXTAFTER('Additional Cartons-WUO_ERR'!A394,":"))))</f>
        <v/>
      </c>
    </row>
    <row r="395">
      <c r="A395" s="9">
        <f>IF('Additional Cartons'!B395="","",IF('Additional Cartons-WUO_ERR'!A395="","Validated",HYPERLINK("#"&amp;ADDRESS(395,'Additional Cartons-WUO_TRK'!A395),_xlfn.TEXTAFTER('Additional Cartons-WUO_ERR'!A395,":"))))</f>
        <v/>
      </c>
    </row>
    <row r="396">
      <c r="A396" s="9">
        <f>IF('Additional Cartons'!B396="","",IF('Additional Cartons-WUO_ERR'!A396="","Validated",HYPERLINK("#"&amp;ADDRESS(396,'Additional Cartons-WUO_TRK'!A396),_xlfn.TEXTAFTER('Additional Cartons-WUO_ERR'!A396,":"))))</f>
        <v/>
      </c>
    </row>
    <row r="397">
      <c r="A397" s="9">
        <f>IF('Additional Cartons'!B397="","",IF('Additional Cartons-WUO_ERR'!A397="","Validated",HYPERLINK("#"&amp;ADDRESS(397,'Additional Cartons-WUO_TRK'!A397),_xlfn.TEXTAFTER('Additional Cartons-WUO_ERR'!A397,":"))))</f>
        <v/>
      </c>
    </row>
    <row r="398">
      <c r="A398" s="9">
        <f>IF('Additional Cartons'!B398="","",IF('Additional Cartons-WUO_ERR'!A398="","Validated",HYPERLINK("#"&amp;ADDRESS(398,'Additional Cartons-WUO_TRK'!A398),_xlfn.TEXTAFTER('Additional Cartons-WUO_ERR'!A398,":"))))</f>
        <v/>
      </c>
    </row>
    <row r="399">
      <c r="A399" s="9">
        <f>IF('Additional Cartons'!B399="","",IF('Additional Cartons-WUO_ERR'!A399="","Validated",HYPERLINK("#"&amp;ADDRESS(399,'Additional Cartons-WUO_TRK'!A399),_xlfn.TEXTAFTER('Additional Cartons-WUO_ERR'!A399,":"))))</f>
        <v/>
      </c>
    </row>
    <row r="400">
      <c r="A400" s="9">
        <f>IF('Additional Cartons'!B400="","",IF('Additional Cartons-WUO_ERR'!A400="","Validated",HYPERLINK("#"&amp;ADDRESS(400,'Additional Cartons-WUO_TRK'!A400),_xlfn.TEXTAFTER('Additional Cartons-WUO_ERR'!A400,":"))))</f>
        <v/>
      </c>
    </row>
    <row r="401">
      <c r="A401" s="9">
        <f>IF('Additional Cartons'!B401="","",IF('Additional Cartons-WUO_ERR'!A401="","Validated",HYPERLINK("#"&amp;ADDRESS(401,'Additional Cartons-WUO_TRK'!A401),_xlfn.TEXTAFTER('Additional Cartons-WUO_ERR'!A401,":"))))</f>
        <v/>
      </c>
    </row>
    <row r="402">
      <c r="A402" s="9">
        <f>IF('Additional Cartons'!B402="","",IF('Additional Cartons-WUO_ERR'!A402="","Validated",HYPERLINK("#"&amp;ADDRESS(402,'Additional Cartons-WUO_TRK'!A402),_xlfn.TEXTAFTER('Additional Cartons-WUO_ERR'!A402,":"))))</f>
        <v/>
      </c>
    </row>
    <row r="403">
      <c r="A403" s="9">
        <f>IF('Additional Cartons'!B403="","",IF('Additional Cartons-WUO_ERR'!A403="","Validated",HYPERLINK("#"&amp;ADDRESS(403,'Additional Cartons-WUO_TRK'!A403),_xlfn.TEXTAFTER('Additional Cartons-WUO_ERR'!A403,":"))))</f>
        <v/>
      </c>
    </row>
    <row r="404">
      <c r="A404" s="9">
        <f>IF('Additional Cartons'!B404="","",IF('Additional Cartons-WUO_ERR'!A404="","Validated",HYPERLINK("#"&amp;ADDRESS(404,'Additional Cartons-WUO_TRK'!A404),_xlfn.TEXTAFTER('Additional Cartons-WUO_ERR'!A404,":"))))</f>
        <v/>
      </c>
    </row>
    <row r="405">
      <c r="A405" s="9">
        <f>IF('Additional Cartons'!B405="","",IF('Additional Cartons-WUO_ERR'!A405="","Validated",HYPERLINK("#"&amp;ADDRESS(405,'Additional Cartons-WUO_TRK'!A405),_xlfn.TEXTAFTER('Additional Cartons-WUO_ERR'!A405,":"))))</f>
        <v/>
      </c>
    </row>
    <row r="406">
      <c r="A406" s="9">
        <f>IF('Additional Cartons'!B406="","",IF('Additional Cartons-WUO_ERR'!A406="","Validated",HYPERLINK("#"&amp;ADDRESS(406,'Additional Cartons-WUO_TRK'!A406),_xlfn.TEXTAFTER('Additional Cartons-WUO_ERR'!A406,":"))))</f>
        <v/>
      </c>
    </row>
    <row r="407">
      <c r="A407" s="9">
        <f>IF('Additional Cartons'!B407="","",IF('Additional Cartons-WUO_ERR'!A407="","Validated",HYPERLINK("#"&amp;ADDRESS(407,'Additional Cartons-WUO_TRK'!A407),_xlfn.TEXTAFTER('Additional Cartons-WUO_ERR'!A407,":"))))</f>
        <v/>
      </c>
    </row>
    <row r="408">
      <c r="A408" s="9">
        <f>IF('Additional Cartons'!B408="","",IF('Additional Cartons-WUO_ERR'!A408="","Validated",HYPERLINK("#"&amp;ADDRESS(408,'Additional Cartons-WUO_TRK'!A408),_xlfn.TEXTAFTER('Additional Cartons-WUO_ERR'!A408,":"))))</f>
        <v/>
      </c>
    </row>
    <row r="409">
      <c r="A409" s="9">
        <f>IF('Additional Cartons'!B409="","",IF('Additional Cartons-WUO_ERR'!A409="","Validated",HYPERLINK("#"&amp;ADDRESS(409,'Additional Cartons-WUO_TRK'!A409),_xlfn.TEXTAFTER('Additional Cartons-WUO_ERR'!A409,":"))))</f>
        <v/>
      </c>
    </row>
    <row r="410">
      <c r="A410" s="9">
        <f>IF('Additional Cartons'!B410="","",IF('Additional Cartons-WUO_ERR'!A410="","Validated",HYPERLINK("#"&amp;ADDRESS(410,'Additional Cartons-WUO_TRK'!A410),_xlfn.TEXTAFTER('Additional Cartons-WUO_ERR'!A410,":"))))</f>
        <v/>
      </c>
    </row>
    <row r="411">
      <c r="A411" s="9">
        <f>IF('Additional Cartons'!B411="","",IF('Additional Cartons-WUO_ERR'!A411="","Validated",HYPERLINK("#"&amp;ADDRESS(411,'Additional Cartons-WUO_TRK'!A411),_xlfn.TEXTAFTER('Additional Cartons-WUO_ERR'!A411,":"))))</f>
        <v/>
      </c>
    </row>
    <row r="412">
      <c r="A412" s="9">
        <f>IF('Additional Cartons'!B412="","",IF('Additional Cartons-WUO_ERR'!A412="","Validated",HYPERLINK("#"&amp;ADDRESS(412,'Additional Cartons-WUO_TRK'!A412),_xlfn.TEXTAFTER('Additional Cartons-WUO_ERR'!A412,":"))))</f>
        <v/>
      </c>
    </row>
    <row r="413">
      <c r="A413" s="9">
        <f>IF('Additional Cartons'!B413="","",IF('Additional Cartons-WUO_ERR'!A413="","Validated",HYPERLINK("#"&amp;ADDRESS(413,'Additional Cartons-WUO_TRK'!A413),_xlfn.TEXTAFTER('Additional Cartons-WUO_ERR'!A413,":"))))</f>
        <v/>
      </c>
    </row>
    <row r="414">
      <c r="A414" s="9">
        <f>IF('Additional Cartons'!B414="","",IF('Additional Cartons-WUO_ERR'!A414="","Validated",HYPERLINK("#"&amp;ADDRESS(414,'Additional Cartons-WUO_TRK'!A414),_xlfn.TEXTAFTER('Additional Cartons-WUO_ERR'!A414,":"))))</f>
        <v/>
      </c>
    </row>
    <row r="415">
      <c r="A415" s="9">
        <f>IF('Additional Cartons'!B415="","",IF('Additional Cartons-WUO_ERR'!A415="","Validated",HYPERLINK("#"&amp;ADDRESS(415,'Additional Cartons-WUO_TRK'!A415),_xlfn.TEXTAFTER('Additional Cartons-WUO_ERR'!A415,":"))))</f>
        <v/>
      </c>
    </row>
    <row r="416">
      <c r="A416" s="9">
        <f>IF('Additional Cartons'!B416="","",IF('Additional Cartons-WUO_ERR'!A416="","Validated",HYPERLINK("#"&amp;ADDRESS(416,'Additional Cartons-WUO_TRK'!A416),_xlfn.TEXTAFTER('Additional Cartons-WUO_ERR'!A416,":"))))</f>
        <v/>
      </c>
    </row>
    <row r="417">
      <c r="A417" s="9">
        <f>IF('Additional Cartons'!B417="","",IF('Additional Cartons-WUO_ERR'!A417="","Validated",HYPERLINK("#"&amp;ADDRESS(417,'Additional Cartons-WUO_TRK'!A417),_xlfn.TEXTAFTER('Additional Cartons-WUO_ERR'!A417,":"))))</f>
        <v/>
      </c>
    </row>
    <row r="418">
      <c r="A418" s="9">
        <f>IF('Additional Cartons'!B418="","",IF('Additional Cartons-WUO_ERR'!A418="","Validated",HYPERLINK("#"&amp;ADDRESS(418,'Additional Cartons-WUO_TRK'!A418),_xlfn.TEXTAFTER('Additional Cartons-WUO_ERR'!A418,":"))))</f>
        <v/>
      </c>
    </row>
    <row r="419">
      <c r="A419" s="9">
        <f>IF('Additional Cartons'!B419="","",IF('Additional Cartons-WUO_ERR'!A419="","Validated",HYPERLINK("#"&amp;ADDRESS(419,'Additional Cartons-WUO_TRK'!A419),_xlfn.TEXTAFTER('Additional Cartons-WUO_ERR'!A419,":"))))</f>
        <v/>
      </c>
    </row>
    <row r="420">
      <c r="A420" s="9">
        <f>IF('Additional Cartons'!B420="","",IF('Additional Cartons-WUO_ERR'!A420="","Validated",HYPERLINK("#"&amp;ADDRESS(420,'Additional Cartons-WUO_TRK'!A420),_xlfn.TEXTAFTER('Additional Cartons-WUO_ERR'!A420,":"))))</f>
        <v/>
      </c>
    </row>
    <row r="421">
      <c r="A421" s="9">
        <f>IF('Additional Cartons'!B421="","",IF('Additional Cartons-WUO_ERR'!A421="","Validated",HYPERLINK("#"&amp;ADDRESS(421,'Additional Cartons-WUO_TRK'!A421),_xlfn.TEXTAFTER('Additional Cartons-WUO_ERR'!A421,":"))))</f>
        <v/>
      </c>
    </row>
    <row r="422">
      <c r="A422" s="9">
        <f>IF('Additional Cartons'!B422="","",IF('Additional Cartons-WUO_ERR'!A422="","Validated",HYPERLINK("#"&amp;ADDRESS(422,'Additional Cartons-WUO_TRK'!A422),_xlfn.TEXTAFTER('Additional Cartons-WUO_ERR'!A422,":"))))</f>
        <v/>
      </c>
    </row>
    <row r="423">
      <c r="A423" s="9">
        <f>IF('Additional Cartons'!B423="","",IF('Additional Cartons-WUO_ERR'!A423="","Validated",HYPERLINK("#"&amp;ADDRESS(423,'Additional Cartons-WUO_TRK'!A423),_xlfn.TEXTAFTER('Additional Cartons-WUO_ERR'!A423,":"))))</f>
        <v/>
      </c>
    </row>
    <row r="424">
      <c r="A424" s="9">
        <f>IF('Additional Cartons'!B424="","",IF('Additional Cartons-WUO_ERR'!A424="","Validated",HYPERLINK("#"&amp;ADDRESS(424,'Additional Cartons-WUO_TRK'!A424),_xlfn.TEXTAFTER('Additional Cartons-WUO_ERR'!A424,":"))))</f>
        <v/>
      </c>
    </row>
    <row r="425">
      <c r="A425" s="9">
        <f>IF('Additional Cartons'!B425="","",IF('Additional Cartons-WUO_ERR'!A425="","Validated",HYPERLINK("#"&amp;ADDRESS(425,'Additional Cartons-WUO_TRK'!A425),_xlfn.TEXTAFTER('Additional Cartons-WUO_ERR'!A425,":"))))</f>
        <v/>
      </c>
    </row>
    <row r="426">
      <c r="A426" s="9">
        <f>IF('Additional Cartons'!B426="","",IF('Additional Cartons-WUO_ERR'!A426="","Validated",HYPERLINK("#"&amp;ADDRESS(426,'Additional Cartons-WUO_TRK'!A426),_xlfn.TEXTAFTER('Additional Cartons-WUO_ERR'!A426,":"))))</f>
        <v/>
      </c>
    </row>
    <row r="427">
      <c r="A427" s="9">
        <f>IF('Additional Cartons'!B427="","",IF('Additional Cartons-WUO_ERR'!A427="","Validated",HYPERLINK("#"&amp;ADDRESS(427,'Additional Cartons-WUO_TRK'!A427),_xlfn.TEXTAFTER('Additional Cartons-WUO_ERR'!A427,":"))))</f>
        <v/>
      </c>
    </row>
    <row r="428">
      <c r="A428" s="9">
        <f>IF('Additional Cartons'!B428="","",IF('Additional Cartons-WUO_ERR'!A428="","Validated",HYPERLINK("#"&amp;ADDRESS(428,'Additional Cartons-WUO_TRK'!A428),_xlfn.TEXTAFTER('Additional Cartons-WUO_ERR'!A428,":"))))</f>
        <v/>
      </c>
    </row>
    <row r="429">
      <c r="A429" s="9">
        <f>IF('Additional Cartons'!B429="","",IF('Additional Cartons-WUO_ERR'!A429="","Validated",HYPERLINK("#"&amp;ADDRESS(429,'Additional Cartons-WUO_TRK'!A429),_xlfn.TEXTAFTER('Additional Cartons-WUO_ERR'!A429,":"))))</f>
        <v/>
      </c>
    </row>
    <row r="430">
      <c r="A430" s="9">
        <f>IF('Additional Cartons'!B430="","",IF('Additional Cartons-WUO_ERR'!A430="","Validated",HYPERLINK("#"&amp;ADDRESS(430,'Additional Cartons-WUO_TRK'!A430),_xlfn.TEXTAFTER('Additional Cartons-WUO_ERR'!A430,":"))))</f>
        <v/>
      </c>
    </row>
    <row r="431">
      <c r="A431" s="9">
        <f>IF('Additional Cartons'!B431="","",IF('Additional Cartons-WUO_ERR'!A431="","Validated",HYPERLINK("#"&amp;ADDRESS(431,'Additional Cartons-WUO_TRK'!A431),_xlfn.TEXTAFTER('Additional Cartons-WUO_ERR'!A431,":"))))</f>
        <v/>
      </c>
    </row>
    <row r="432">
      <c r="A432" s="9">
        <f>IF('Additional Cartons'!B432="","",IF('Additional Cartons-WUO_ERR'!A432="","Validated",HYPERLINK("#"&amp;ADDRESS(432,'Additional Cartons-WUO_TRK'!A432),_xlfn.TEXTAFTER('Additional Cartons-WUO_ERR'!A432,":"))))</f>
        <v/>
      </c>
    </row>
    <row r="433">
      <c r="A433" s="9">
        <f>IF('Additional Cartons'!B433="","",IF('Additional Cartons-WUO_ERR'!A433="","Validated",HYPERLINK("#"&amp;ADDRESS(433,'Additional Cartons-WUO_TRK'!A433),_xlfn.TEXTAFTER('Additional Cartons-WUO_ERR'!A433,":"))))</f>
        <v/>
      </c>
    </row>
    <row r="434">
      <c r="A434" s="9">
        <f>IF('Additional Cartons'!B434="","",IF('Additional Cartons-WUO_ERR'!A434="","Validated",HYPERLINK("#"&amp;ADDRESS(434,'Additional Cartons-WUO_TRK'!A434),_xlfn.TEXTAFTER('Additional Cartons-WUO_ERR'!A434,":"))))</f>
        <v/>
      </c>
    </row>
    <row r="435">
      <c r="A435" s="9">
        <f>IF('Additional Cartons'!B435="","",IF('Additional Cartons-WUO_ERR'!A435="","Validated",HYPERLINK("#"&amp;ADDRESS(435,'Additional Cartons-WUO_TRK'!A435),_xlfn.TEXTAFTER('Additional Cartons-WUO_ERR'!A435,":"))))</f>
        <v/>
      </c>
    </row>
    <row r="436">
      <c r="A436" s="9">
        <f>IF('Additional Cartons'!B436="","",IF('Additional Cartons-WUO_ERR'!A436="","Validated",HYPERLINK("#"&amp;ADDRESS(436,'Additional Cartons-WUO_TRK'!A436),_xlfn.TEXTAFTER('Additional Cartons-WUO_ERR'!A436,":"))))</f>
        <v/>
      </c>
    </row>
    <row r="437">
      <c r="A437" s="9">
        <f>IF('Additional Cartons'!B437="","",IF('Additional Cartons-WUO_ERR'!A437="","Validated",HYPERLINK("#"&amp;ADDRESS(437,'Additional Cartons-WUO_TRK'!A437),_xlfn.TEXTAFTER('Additional Cartons-WUO_ERR'!A437,":"))))</f>
        <v/>
      </c>
    </row>
    <row r="438">
      <c r="A438" s="9">
        <f>IF('Additional Cartons'!B438="","",IF('Additional Cartons-WUO_ERR'!A438="","Validated",HYPERLINK("#"&amp;ADDRESS(438,'Additional Cartons-WUO_TRK'!A438),_xlfn.TEXTAFTER('Additional Cartons-WUO_ERR'!A438,":"))))</f>
        <v/>
      </c>
    </row>
    <row r="439">
      <c r="A439" s="9">
        <f>IF('Additional Cartons'!B439="","",IF('Additional Cartons-WUO_ERR'!A439="","Validated",HYPERLINK("#"&amp;ADDRESS(439,'Additional Cartons-WUO_TRK'!A439),_xlfn.TEXTAFTER('Additional Cartons-WUO_ERR'!A439,":"))))</f>
        <v/>
      </c>
    </row>
    <row r="440">
      <c r="A440" s="9">
        <f>IF('Additional Cartons'!B440="","",IF('Additional Cartons-WUO_ERR'!A440="","Validated",HYPERLINK("#"&amp;ADDRESS(440,'Additional Cartons-WUO_TRK'!A440),_xlfn.TEXTAFTER('Additional Cartons-WUO_ERR'!A440,":"))))</f>
        <v/>
      </c>
    </row>
    <row r="441">
      <c r="A441" s="9">
        <f>IF('Additional Cartons'!B441="","",IF('Additional Cartons-WUO_ERR'!A441="","Validated",HYPERLINK("#"&amp;ADDRESS(441,'Additional Cartons-WUO_TRK'!A441),_xlfn.TEXTAFTER('Additional Cartons-WUO_ERR'!A441,":"))))</f>
        <v/>
      </c>
    </row>
    <row r="442">
      <c r="A442" s="9">
        <f>IF('Additional Cartons'!B442="","",IF('Additional Cartons-WUO_ERR'!A442="","Validated",HYPERLINK("#"&amp;ADDRESS(442,'Additional Cartons-WUO_TRK'!A442),_xlfn.TEXTAFTER('Additional Cartons-WUO_ERR'!A442,":"))))</f>
        <v/>
      </c>
    </row>
    <row r="443">
      <c r="A443" s="9">
        <f>IF('Additional Cartons'!B443="","",IF('Additional Cartons-WUO_ERR'!A443="","Validated",HYPERLINK("#"&amp;ADDRESS(443,'Additional Cartons-WUO_TRK'!A443),_xlfn.TEXTAFTER('Additional Cartons-WUO_ERR'!A443,":"))))</f>
        <v/>
      </c>
    </row>
    <row r="444">
      <c r="A444" s="9">
        <f>IF('Additional Cartons'!B444="","",IF('Additional Cartons-WUO_ERR'!A444="","Validated",HYPERLINK("#"&amp;ADDRESS(444,'Additional Cartons-WUO_TRK'!A444),_xlfn.TEXTAFTER('Additional Cartons-WUO_ERR'!A444,":"))))</f>
        <v/>
      </c>
    </row>
    <row r="445">
      <c r="A445" s="9">
        <f>IF('Additional Cartons'!B445="","",IF('Additional Cartons-WUO_ERR'!A445="","Validated",HYPERLINK("#"&amp;ADDRESS(445,'Additional Cartons-WUO_TRK'!A445),_xlfn.TEXTAFTER('Additional Cartons-WUO_ERR'!A445,":"))))</f>
        <v/>
      </c>
    </row>
    <row r="446">
      <c r="A446" s="9">
        <f>IF('Additional Cartons'!B446="","",IF('Additional Cartons-WUO_ERR'!A446="","Validated",HYPERLINK("#"&amp;ADDRESS(446,'Additional Cartons-WUO_TRK'!A446),_xlfn.TEXTAFTER('Additional Cartons-WUO_ERR'!A446,":"))))</f>
        <v/>
      </c>
    </row>
    <row r="447">
      <c r="A447" s="9">
        <f>IF('Additional Cartons'!B447="","",IF('Additional Cartons-WUO_ERR'!A447="","Validated",HYPERLINK("#"&amp;ADDRESS(447,'Additional Cartons-WUO_TRK'!A447),_xlfn.TEXTAFTER('Additional Cartons-WUO_ERR'!A447,":"))))</f>
        <v/>
      </c>
    </row>
    <row r="448">
      <c r="A448" s="9">
        <f>IF('Additional Cartons'!B448="","",IF('Additional Cartons-WUO_ERR'!A448="","Validated",HYPERLINK("#"&amp;ADDRESS(448,'Additional Cartons-WUO_TRK'!A448),_xlfn.TEXTAFTER('Additional Cartons-WUO_ERR'!A448,":"))))</f>
        <v/>
      </c>
    </row>
    <row r="449">
      <c r="A449" s="9">
        <f>IF('Additional Cartons'!B449="","",IF('Additional Cartons-WUO_ERR'!A449="","Validated",HYPERLINK("#"&amp;ADDRESS(449,'Additional Cartons-WUO_TRK'!A449),_xlfn.TEXTAFTER('Additional Cartons-WUO_ERR'!A449,":"))))</f>
        <v/>
      </c>
    </row>
    <row r="450">
      <c r="A450" s="9">
        <f>IF('Additional Cartons'!B450="","",IF('Additional Cartons-WUO_ERR'!A450="","Validated",HYPERLINK("#"&amp;ADDRESS(450,'Additional Cartons-WUO_TRK'!A450),_xlfn.TEXTAFTER('Additional Cartons-WUO_ERR'!A450,":"))))</f>
        <v/>
      </c>
    </row>
    <row r="451">
      <c r="A451" s="9">
        <f>IF('Additional Cartons'!B451="","",IF('Additional Cartons-WUO_ERR'!A451="","Validated",HYPERLINK("#"&amp;ADDRESS(451,'Additional Cartons-WUO_TRK'!A451),_xlfn.TEXTAFTER('Additional Cartons-WUO_ERR'!A451,":"))))</f>
        <v/>
      </c>
    </row>
    <row r="452">
      <c r="A452" s="9">
        <f>IF('Additional Cartons'!B452="","",IF('Additional Cartons-WUO_ERR'!A452="","Validated",HYPERLINK("#"&amp;ADDRESS(452,'Additional Cartons-WUO_TRK'!A452),_xlfn.TEXTAFTER('Additional Cartons-WUO_ERR'!A452,":"))))</f>
        <v/>
      </c>
    </row>
    <row r="453">
      <c r="A453" s="9">
        <f>IF('Additional Cartons'!B453="","",IF('Additional Cartons-WUO_ERR'!A453="","Validated",HYPERLINK("#"&amp;ADDRESS(453,'Additional Cartons-WUO_TRK'!A453),_xlfn.TEXTAFTER('Additional Cartons-WUO_ERR'!A453,":"))))</f>
        <v/>
      </c>
    </row>
    <row r="454">
      <c r="A454" s="9">
        <f>IF('Additional Cartons'!B454="","",IF('Additional Cartons-WUO_ERR'!A454="","Validated",HYPERLINK("#"&amp;ADDRESS(454,'Additional Cartons-WUO_TRK'!A454),_xlfn.TEXTAFTER('Additional Cartons-WUO_ERR'!A454,":"))))</f>
        <v/>
      </c>
    </row>
    <row r="455">
      <c r="A455" s="9">
        <f>IF('Additional Cartons'!B455="","",IF('Additional Cartons-WUO_ERR'!A455="","Validated",HYPERLINK("#"&amp;ADDRESS(455,'Additional Cartons-WUO_TRK'!A455),_xlfn.TEXTAFTER('Additional Cartons-WUO_ERR'!A455,":"))))</f>
        <v/>
      </c>
    </row>
    <row r="456">
      <c r="A456" s="9">
        <f>IF('Additional Cartons'!B456="","",IF('Additional Cartons-WUO_ERR'!A456="","Validated",HYPERLINK("#"&amp;ADDRESS(456,'Additional Cartons-WUO_TRK'!A456),_xlfn.TEXTAFTER('Additional Cartons-WUO_ERR'!A456,":"))))</f>
        <v/>
      </c>
    </row>
    <row r="457">
      <c r="A457" s="9">
        <f>IF('Additional Cartons'!B457="","",IF('Additional Cartons-WUO_ERR'!A457="","Validated",HYPERLINK("#"&amp;ADDRESS(457,'Additional Cartons-WUO_TRK'!A457),_xlfn.TEXTAFTER('Additional Cartons-WUO_ERR'!A457,":"))))</f>
        <v/>
      </c>
    </row>
    <row r="458">
      <c r="A458" s="9">
        <f>IF('Additional Cartons'!B458="","",IF('Additional Cartons-WUO_ERR'!A458="","Validated",HYPERLINK("#"&amp;ADDRESS(458,'Additional Cartons-WUO_TRK'!A458),_xlfn.TEXTAFTER('Additional Cartons-WUO_ERR'!A458,":"))))</f>
        <v/>
      </c>
    </row>
    <row r="459">
      <c r="A459" s="9">
        <f>IF('Additional Cartons'!B459="","",IF('Additional Cartons-WUO_ERR'!A459="","Validated",HYPERLINK("#"&amp;ADDRESS(459,'Additional Cartons-WUO_TRK'!A459),_xlfn.TEXTAFTER('Additional Cartons-WUO_ERR'!A459,":"))))</f>
        <v/>
      </c>
    </row>
    <row r="460">
      <c r="A460" s="9">
        <f>IF('Additional Cartons'!B460="","",IF('Additional Cartons-WUO_ERR'!A460="","Validated",HYPERLINK("#"&amp;ADDRESS(460,'Additional Cartons-WUO_TRK'!A460),_xlfn.TEXTAFTER('Additional Cartons-WUO_ERR'!A460,":"))))</f>
        <v/>
      </c>
    </row>
    <row r="461">
      <c r="A461" s="9">
        <f>IF('Additional Cartons'!B461="","",IF('Additional Cartons-WUO_ERR'!A461="","Validated",HYPERLINK("#"&amp;ADDRESS(461,'Additional Cartons-WUO_TRK'!A461),_xlfn.TEXTAFTER('Additional Cartons-WUO_ERR'!A461,":"))))</f>
        <v/>
      </c>
    </row>
    <row r="462">
      <c r="A462" s="9">
        <f>IF('Additional Cartons'!B462="","",IF('Additional Cartons-WUO_ERR'!A462="","Validated",HYPERLINK("#"&amp;ADDRESS(462,'Additional Cartons-WUO_TRK'!A462),_xlfn.TEXTAFTER('Additional Cartons-WUO_ERR'!A462,":"))))</f>
        <v/>
      </c>
    </row>
    <row r="463">
      <c r="A463" s="9">
        <f>IF('Additional Cartons'!B463="","",IF('Additional Cartons-WUO_ERR'!A463="","Validated",HYPERLINK("#"&amp;ADDRESS(463,'Additional Cartons-WUO_TRK'!A463),_xlfn.TEXTAFTER('Additional Cartons-WUO_ERR'!A463,":"))))</f>
        <v/>
      </c>
    </row>
    <row r="464">
      <c r="A464" s="9">
        <f>IF('Additional Cartons'!B464="","",IF('Additional Cartons-WUO_ERR'!A464="","Validated",HYPERLINK("#"&amp;ADDRESS(464,'Additional Cartons-WUO_TRK'!A464),_xlfn.TEXTAFTER('Additional Cartons-WUO_ERR'!A464,":"))))</f>
        <v/>
      </c>
    </row>
    <row r="465">
      <c r="A465" s="9">
        <f>IF('Additional Cartons'!B465="","",IF('Additional Cartons-WUO_ERR'!A465="","Validated",HYPERLINK("#"&amp;ADDRESS(465,'Additional Cartons-WUO_TRK'!A465),_xlfn.TEXTAFTER('Additional Cartons-WUO_ERR'!A465,":"))))</f>
        <v/>
      </c>
    </row>
    <row r="466">
      <c r="A466" s="9">
        <f>IF('Additional Cartons'!B466="","",IF('Additional Cartons-WUO_ERR'!A466="","Validated",HYPERLINK("#"&amp;ADDRESS(466,'Additional Cartons-WUO_TRK'!A466),_xlfn.TEXTAFTER('Additional Cartons-WUO_ERR'!A466,":"))))</f>
        <v/>
      </c>
    </row>
    <row r="467">
      <c r="A467" s="9">
        <f>IF('Additional Cartons'!B467="","",IF('Additional Cartons-WUO_ERR'!A467="","Validated",HYPERLINK("#"&amp;ADDRESS(467,'Additional Cartons-WUO_TRK'!A467),_xlfn.TEXTAFTER('Additional Cartons-WUO_ERR'!A467,":"))))</f>
        <v/>
      </c>
    </row>
    <row r="468">
      <c r="A468" s="9">
        <f>IF('Additional Cartons'!B468="","",IF('Additional Cartons-WUO_ERR'!A468="","Validated",HYPERLINK("#"&amp;ADDRESS(468,'Additional Cartons-WUO_TRK'!A468),_xlfn.TEXTAFTER('Additional Cartons-WUO_ERR'!A468,":"))))</f>
        <v/>
      </c>
    </row>
    <row r="469">
      <c r="A469" s="9">
        <f>IF('Additional Cartons'!B469="","",IF('Additional Cartons-WUO_ERR'!A469="","Validated",HYPERLINK("#"&amp;ADDRESS(469,'Additional Cartons-WUO_TRK'!A469),_xlfn.TEXTAFTER('Additional Cartons-WUO_ERR'!A469,":"))))</f>
        <v/>
      </c>
    </row>
    <row r="470">
      <c r="A470" s="9">
        <f>IF('Additional Cartons'!B470="","",IF('Additional Cartons-WUO_ERR'!A470="","Validated",HYPERLINK("#"&amp;ADDRESS(470,'Additional Cartons-WUO_TRK'!A470),_xlfn.TEXTAFTER('Additional Cartons-WUO_ERR'!A470,":"))))</f>
        <v/>
      </c>
    </row>
    <row r="471">
      <c r="A471" s="9">
        <f>IF('Additional Cartons'!B471="","",IF('Additional Cartons-WUO_ERR'!A471="","Validated",HYPERLINK("#"&amp;ADDRESS(471,'Additional Cartons-WUO_TRK'!A471),_xlfn.TEXTAFTER('Additional Cartons-WUO_ERR'!A471,":"))))</f>
        <v/>
      </c>
    </row>
    <row r="472">
      <c r="A472" s="9">
        <f>IF('Additional Cartons'!B472="","",IF('Additional Cartons-WUO_ERR'!A472="","Validated",HYPERLINK("#"&amp;ADDRESS(472,'Additional Cartons-WUO_TRK'!A472),_xlfn.TEXTAFTER('Additional Cartons-WUO_ERR'!A472,":"))))</f>
        <v/>
      </c>
    </row>
    <row r="473">
      <c r="A473" s="9">
        <f>IF('Additional Cartons'!B473="","",IF('Additional Cartons-WUO_ERR'!A473="","Validated",HYPERLINK("#"&amp;ADDRESS(473,'Additional Cartons-WUO_TRK'!A473),_xlfn.TEXTAFTER('Additional Cartons-WUO_ERR'!A473,":"))))</f>
        <v/>
      </c>
    </row>
    <row r="474">
      <c r="A474" s="9">
        <f>IF('Additional Cartons'!B474="","",IF('Additional Cartons-WUO_ERR'!A474="","Validated",HYPERLINK("#"&amp;ADDRESS(474,'Additional Cartons-WUO_TRK'!A474),_xlfn.TEXTAFTER('Additional Cartons-WUO_ERR'!A474,":"))))</f>
        <v/>
      </c>
    </row>
    <row r="475">
      <c r="A475" s="9">
        <f>IF('Additional Cartons'!B475="","",IF('Additional Cartons-WUO_ERR'!A475="","Validated",HYPERLINK("#"&amp;ADDRESS(475,'Additional Cartons-WUO_TRK'!A475),_xlfn.TEXTAFTER('Additional Cartons-WUO_ERR'!A475,":"))))</f>
        <v/>
      </c>
    </row>
    <row r="476">
      <c r="A476" s="9">
        <f>IF('Additional Cartons'!B476="","",IF('Additional Cartons-WUO_ERR'!A476="","Validated",HYPERLINK("#"&amp;ADDRESS(476,'Additional Cartons-WUO_TRK'!A476),_xlfn.TEXTAFTER('Additional Cartons-WUO_ERR'!A476,":"))))</f>
        <v/>
      </c>
    </row>
    <row r="477">
      <c r="A477" s="9">
        <f>IF('Additional Cartons'!B477="","",IF('Additional Cartons-WUO_ERR'!A477="","Validated",HYPERLINK("#"&amp;ADDRESS(477,'Additional Cartons-WUO_TRK'!A477),_xlfn.TEXTAFTER('Additional Cartons-WUO_ERR'!A477,":"))))</f>
        <v/>
      </c>
    </row>
    <row r="478">
      <c r="A478" s="9">
        <f>IF('Additional Cartons'!B478="","",IF('Additional Cartons-WUO_ERR'!A478="","Validated",HYPERLINK("#"&amp;ADDRESS(478,'Additional Cartons-WUO_TRK'!A478),_xlfn.TEXTAFTER('Additional Cartons-WUO_ERR'!A478,":"))))</f>
        <v/>
      </c>
    </row>
    <row r="479">
      <c r="A479" s="9">
        <f>IF('Additional Cartons'!B479="","",IF('Additional Cartons-WUO_ERR'!A479="","Validated",HYPERLINK("#"&amp;ADDRESS(479,'Additional Cartons-WUO_TRK'!A479),_xlfn.TEXTAFTER('Additional Cartons-WUO_ERR'!A479,":"))))</f>
        <v/>
      </c>
    </row>
    <row r="480">
      <c r="A480" s="9">
        <f>IF('Additional Cartons'!B480="","",IF('Additional Cartons-WUO_ERR'!A480="","Validated",HYPERLINK("#"&amp;ADDRESS(480,'Additional Cartons-WUO_TRK'!A480),_xlfn.TEXTAFTER('Additional Cartons-WUO_ERR'!A480,":"))))</f>
        <v/>
      </c>
    </row>
    <row r="481">
      <c r="A481" s="9">
        <f>IF('Additional Cartons'!B481="","",IF('Additional Cartons-WUO_ERR'!A481="","Validated",HYPERLINK("#"&amp;ADDRESS(481,'Additional Cartons-WUO_TRK'!A481),_xlfn.TEXTAFTER('Additional Cartons-WUO_ERR'!A481,":"))))</f>
        <v/>
      </c>
    </row>
    <row r="482">
      <c r="A482" s="9">
        <f>IF('Additional Cartons'!B482="","",IF('Additional Cartons-WUO_ERR'!A482="","Validated",HYPERLINK("#"&amp;ADDRESS(482,'Additional Cartons-WUO_TRK'!A482),_xlfn.TEXTAFTER('Additional Cartons-WUO_ERR'!A482,":"))))</f>
        <v/>
      </c>
    </row>
    <row r="483">
      <c r="A483" s="9">
        <f>IF('Additional Cartons'!B483="","",IF('Additional Cartons-WUO_ERR'!A483="","Validated",HYPERLINK("#"&amp;ADDRESS(483,'Additional Cartons-WUO_TRK'!A483),_xlfn.TEXTAFTER('Additional Cartons-WUO_ERR'!A483,":"))))</f>
        <v/>
      </c>
    </row>
    <row r="484">
      <c r="A484" s="9">
        <f>IF('Additional Cartons'!B484="","",IF('Additional Cartons-WUO_ERR'!A484="","Validated",HYPERLINK("#"&amp;ADDRESS(484,'Additional Cartons-WUO_TRK'!A484),_xlfn.TEXTAFTER('Additional Cartons-WUO_ERR'!A484,":"))))</f>
        <v/>
      </c>
    </row>
    <row r="485">
      <c r="A485" s="9">
        <f>IF('Additional Cartons'!B485="","",IF('Additional Cartons-WUO_ERR'!A485="","Validated",HYPERLINK("#"&amp;ADDRESS(485,'Additional Cartons-WUO_TRK'!A485),_xlfn.TEXTAFTER('Additional Cartons-WUO_ERR'!A485,":"))))</f>
        <v/>
      </c>
    </row>
    <row r="486">
      <c r="A486" s="9">
        <f>IF('Additional Cartons'!B486="","",IF('Additional Cartons-WUO_ERR'!A486="","Validated",HYPERLINK("#"&amp;ADDRESS(486,'Additional Cartons-WUO_TRK'!A486),_xlfn.TEXTAFTER('Additional Cartons-WUO_ERR'!A486,":"))))</f>
        <v/>
      </c>
    </row>
    <row r="487">
      <c r="A487" s="9">
        <f>IF('Additional Cartons'!B487="","",IF('Additional Cartons-WUO_ERR'!A487="","Validated",HYPERLINK("#"&amp;ADDRESS(487,'Additional Cartons-WUO_TRK'!A487),_xlfn.TEXTAFTER('Additional Cartons-WUO_ERR'!A487,":"))))</f>
        <v/>
      </c>
    </row>
    <row r="488">
      <c r="A488" s="9">
        <f>IF('Additional Cartons'!B488="","",IF('Additional Cartons-WUO_ERR'!A488="","Validated",HYPERLINK("#"&amp;ADDRESS(488,'Additional Cartons-WUO_TRK'!A488),_xlfn.TEXTAFTER('Additional Cartons-WUO_ERR'!A488,":"))))</f>
        <v/>
      </c>
    </row>
    <row r="489">
      <c r="A489" s="9">
        <f>IF('Additional Cartons'!B489="","",IF('Additional Cartons-WUO_ERR'!A489="","Validated",HYPERLINK("#"&amp;ADDRESS(489,'Additional Cartons-WUO_TRK'!A489),_xlfn.TEXTAFTER('Additional Cartons-WUO_ERR'!A489,":"))))</f>
        <v/>
      </c>
    </row>
    <row r="490">
      <c r="A490" s="9">
        <f>IF('Additional Cartons'!B490="","",IF('Additional Cartons-WUO_ERR'!A490="","Validated",HYPERLINK("#"&amp;ADDRESS(490,'Additional Cartons-WUO_TRK'!A490),_xlfn.TEXTAFTER('Additional Cartons-WUO_ERR'!A490,":"))))</f>
        <v/>
      </c>
    </row>
    <row r="491">
      <c r="A491" s="9">
        <f>IF('Additional Cartons'!B491="","",IF('Additional Cartons-WUO_ERR'!A491="","Validated",HYPERLINK("#"&amp;ADDRESS(491,'Additional Cartons-WUO_TRK'!A491),_xlfn.TEXTAFTER('Additional Cartons-WUO_ERR'!A491,":"))))</f>
        <v/>
      </c>
    </row>
    <row r="492">
      <c r="A492" s="9">
        <f>IF('Additional Cartons'!B492="","",IF('Additional Cartons-WUO_ERR'!A492="","Validated",HYPERLINK("#"&amp;ADDRESS(492,'Additional Cartons-WUO_TRK'!A492),_xlfn.TEXTAFTER('Additional Cartons-WUO_ERR'!A492,":"))))</f>
        <v/>
      </c>
    </row>
    <row r="493">
      <c r="A493" s="9">
        <f>IF('Additional Cartons'!B493="","",IF('Additional Cartons-WUO_ERR'!A493="","Validated",HYPERLINK("#"&amp;ADDRESS(493,'Additional Cartons-WUO_TRK'!A493),_xlfn.TEXTAFTER('Additional Cartons-WUO_ERR'!A493,":"))))</f>
        <v/>
      </c>
    </row>
    <row r="494">
      <c r="A494" s="9">
        <f>IF('Additional Cartons'!B494="","",IF('Additional Cartons-WUO_ERR'!A494="","Validated",HYPERLINK("#"&amp;ADDRESS(494,'Additional Cartons-WUO_TRK'!A494),_xlfn.TEXTAFTER('Additional Cartons-WUO_ERR'!A494,":"))))</f>
        <v/>
      </c>
    </row>
    <row r="495">
      <c r="A495" s="9">
        <f>IF('Additional Cartons'!B495="","",IF('Additional Cartons-WUO_ERR'!A495="","Validated",HYPERLINK("#"&amp;ADDRESS(495,'Additional Cartons-WUO_TRK'!A495),_xlfn.TEXTAFTER('Additional Cartons-WUO_ERR'!A495,":"))))</f>
        <v/>
      </c>
    </row>
    <row r="496">
      <c r="A496" s="9">
        <f>IF('Additional Cartons'!B496="","",IF('Additional Cartons-WUO_ERR'!A496="","Validated",HYPERLINK("#"&amp;ADDRESS(496,'Additional Cartons-WUO_TRK'!A496),_xlfn.TEXTAFTER('Additional Cartons-WUO_ERR'!A496,":"))))</f>
        <v/>
      </c>
    </row>
    <row r="497">
      <c r="A497" s="9">
        <f>IF('Additional Cartons'!B497="","",IF('Additional Cartons-WUO_ERR'!A497="","Validated",HYPERLINK("#"&amp;ADDRESS(497,'Additional Cartons-WUO_TRK'!A497),_xlfn.TEXTAFTER('Additional Cartons-WUO_ERR'!A497,":"))))</f>
        <v/>
      </c>
    </row>
    <row r="498">
      <c r="A498" s="9">
        <f>IF('Additional Cartons'!B498="","",IF('Additional Cartons-WUO_ERR'!A498="","Validated",HYPERLINK("#"&amp;ADDRESS(498,'Additional Cartons-WUO_TRK'!A498),_xlfn.TEXTAFTER('Additional Cartons-WUO_ERR'!A498,":"))))</f>
        <v/>
      </c>
    </row>
    <row r="499">
      <c r="A499" s="9">
        <f>IF('Additional Cartons'!B499="","",IF('Additional Cartons-WUO_ERR'!A499="","Validated",HYPERLINK("#"&amp;ADDRESS(499,'Additional Cartons-WUO_TRK'!A499),_xlfn.TEXTAFTER('Additional Cartons-WUO_ERR'!A499,":"))))</f>
        <v/>
      </c>
    </row>
    <row r="500">
      <c r="A500" s="9">
        <f>IF('Additional Cartons'!B500="","",IF('Additional Cartons-WUO_ERR'!A500="","Validated",HYPERLINK("#"&amp;ADDRESS(500,'Additional Cartons-WUO_TRK'!A500),_xlfn.TEXTAFTER('Additional Cartons-WUO_ERR'!A500,":"))))</f>
        <v/>
      </c>
    </row>
    <row r="501">
      <c r="A501" s="9">
        <f>IF('Additional Cartons'!B501="","",IF('Additional Cartons-WUO_ERR'!A501="","Validated",HYPERLINK("#"&amp;ADDRESS(501,'Additional Cartons-WUO_TRK'!A501),_xlfn.TEXTAFTER('Additional Cartons-WUO_ERR'!A501,":"))))</f>
        <v/>
      </c>
    </row>
    <row r="502">
      <c r="A502" s="9">
        <f>IF('Additional Cartons'!B502="","",IF('Additional Cartons-WUO_ERR'!A502="","Validated",HYPERLINK("#"&amp;ADDRESS(502,'Additional Cartons-WUO_TRK'!A502),_xlfn.TEXTAFTER('Additional Cartons-WUO_ERR'!A502,":"))))</f>
        <v/>
      </c>
    </row>
    <row r="503">
      <c r="A503" s="9">
        <f>IF('Additional Cartons'!B503="","",IF('Additional Cartons-WUO_ERR'!A503="","Validated",HYPERLINK("#"&amp;ADDRESS(503,'Additional Cartons-WUO_TRK'!A503),_xlfn.TEXTAFTER('Additional Cartons-WUO_ERR'!A503,":"))))</f>
        <v/>
      </c>
    </row>
    <row r="504">
      <c r="A504" s="9">
        <f>IF('Additional Cartons'!B504="","",IF('Additional Cartons-WUO_ERR'!A504="","Validated",HYPERLINK("#"&amp;ADDRESS(504,'Additional Cartons-WUO_TRK'!A504),_xlfn.TEXTAFTER('Additional Cartons-WUO_ERR'!A504,":"))))</f>
        <v/>
      </c>
    </row>
    <row r="505">
      <c r="A505" s="9">
        <f>IF('Additional Cartons'!B505="","",IF('Additional Cartons-WUO_ERR'!A505="","Validated",HYPERLINK("#"&amp;ADDRESS(505,'Additional Cartons-WUO_TRK'!A505),_xlfn.TEXTAFTER('Additional Cartons-WUO_ERR'!A505,":"))))</f>
        <v/>
      </c>
    </row>
    <row r="506">
      <c r="A506" s="9">
        <f>IF('Additional Cartons'!B506="","",IF('Additional Cartons-WUO_ERR'!A506="","Validated",HYPERLINK("#"&amp;ADDRESS(506,'Additional Cartons-WUO_TRK'!A506),_xlfn.TEXTAFTER('Additional Cartons-WUO_ERR'!A506,":"))))</f>
        <v/>
      </c>
    </row>
    <row r="507">
      <c r="A507" s="9">
        <f>IF('Additional Cartons'!B507="","",IF('Additional Cartons-WUO_ERR'!A507="","Validated",HYPERLINK("#"&amp;ADDRESS(507,'Additional Cartons-WUO_TRK'!A507),_xlfn.TEXTAFTER('Additional Cartons-WUO_ERR'!A507,":"))))</f>
        <v/>
      </c>
    </row>
  </sheetData>
  <sheetProtection selectLockedCells="0" selectUnlockedCells="0" sheet="1" objects="1" insertRows="1" insertHyperlinks="1" autoFilter="1" scenarios="1" formatColumns="0" deleteColumns="1" insertColumns="1" pivotTables="1" deleteRows="1" formatCells="1" formatRows="0" sort="1" password="E718"/>
  <mergeCells count="1">
    <mergeCell ref="C2:F2"/>
  </mergeCells>
  <conditionalFormatting sqref="A7:A507">
    <cfRule type="expression" priority="5" dxfId="6">
      <formula>A7="Validated"</formula>
    </cfRule>
  </conditionalFormatting>
  <dataValidations count="4">
    <dataValidation sqref="C7:C2500" showDropDown="0" showInputMessage="1" showErrorMessage="1" allowBlank="0" errorTitle="Invalid Number" error="The value provided is not a valid Number." promptTitle="Carton Weight" prompt="Please enter Number" type="textLength" errorStyle="warning" operator="lessThanOrEqual">
      <formula1>32767</formula1>
    </dataValidation>
    <dataValidation sqref="D7:D2500" showDropDown="0" showInputMessage="1" showErrorMessage="1" allowBlank="0" errorTitle="Invalid Number" error="The value provided is not a valid Number." promptTitle="Carton Height" prompt="Please enter Number" type="textLength" errorStyle="warning" operator="lessThanOrEqual">
      <formula1>32767</formula1>
    </dataValidation>
    <dataValidation sqref="E7:E2500" showDropDown="0" showInputMessage="1" showErrorMessage="1" allowBlank="0" errorTitle="Invalid Number" error="The value provided is not a valid Number." promptTitle="Carton Width" prompt="Please enter Number" type="textLength" errorStyle="warning" operator="lessThanOrEqual">
      <formula1>32767</formula1>
    </dataValidation>
    <dataValidation sqref="F7:F2500" showDropDown="0" showInputMessage="1" showErrorMessage="1" allowBlank="0" errorTitle="Invalid Number" error="The value provided is not a valid Number." promptTitle="Carton Depth" prompt="Please enter Number" type="textLength" errorStyle="warning" operator="lessThanOrEqual">
      <formula1>32767</formula1>
    </dataValidation>
  </dataValidation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F507"/>
  <sheetViews>
    <sheetView topLeftCell="A2" workbookViewId="0">
      <selection activeCell="A1" sqref="A1"/>
    </sheetView>
  </sheetViews>
  <sheetFormatPr baseColWidth="8" defaultColWidth="9" defaultRowHeight="13.5"/>
  <cols>
    <col width="25.75" customWidth="1" style="37" min="2" max="2"/>
    <col width="18.75" customWidth="1" style="37" min="3" max="4"/>
    <col width="17.75" customWidth="1" style="37" min="5" max="6"/>
  </cols>
  <sheetData>
    <row r="1" hidden="1">
      <c r="B1" s="37" t="inlineStr">
        <is>
          <t>core::supplierPartNumber</t>
        </is>
      </c>
      <c r="C1" s="37" t="inlineStr">
        <is>
          <t>shippingAndFulfillment::weight</t>
        </is>
      </c>
      <c r="D1" s="37" t="inlineStr">
        <is>
          <t>shippingAndFulfillment::height</t>
        </is>
      </c>
      <c r="E1" s="37" t="inlineStr">
        <is>
          <t>shippingAndFulfillment::width</t>
        </is>
      </c>
      <c r="F1" s="37" t="inlineStr">
        <is>
          <t>shippingAndFulfillment::depth</t>
        </is>
      </c>
    </row>
    <row r="3">
      <c r="B3" s="3" t="inlineStr">
        <is>
          <t>Required</t>
        </is>
      </c>
      <c r="C3" s="3" t="inlineStr">
        <is>
          <t>Conditional</t>
        </is>
      </c>
      <c r="D3" s="3" t="inlineStr">
        <is>
          <t>Conditional</t>
        </is>
      </c>
      <c r="E3" s="3" t="inlineStr">
        <is>
          <t>Conditional</t>
        </is>
      </c>
      <c r="F3" s="3" t="inlineStr">
        <is>
          <t>Conditional</t>
        </is>
      </c>
    </row>
    <row r="4" ht="50.1" customHeight="1">
      <c r="B4" s="4" t="inlineStr">
        <is>
          <t>Supplier Part Number</t>
        </is>
      </c>
      <c r="C4" s="4" t="inlineStr">
        <is>
          <t>Carton Weight</t>
        </is>
      </c>
      <c r="D4" s="4" t="inlineStr">
        <is>
          <t>Carton Height</t>
        </is>
      </c>
      <c r="E4" s="4" t="inlineStr">
        <is>
          <t>Carton Width</t>
        </is>
      </c>
      <c r="F4" s="4" t="inlineStr">
        <is>
          <t>Carton Depth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[Pounds] Enter in the shipping weight (i.e. 45.5) of the packaging used for the product.  If the product ships in more than one box, this measurement is per box.</t>
        </is>
      </c>
      <c r="D5" s="5" t="inlineStr">
        <is>
          <t>[Inches] Enter in the shipping height (i.e. 45.5) of the packaging used for the product.  If the product ships in more than one box, this measurement is per box.</t>
        </is>
      </c>
      <c r="E5" s="5" t="inlineStr">
        <is>
          <t>[Inches] Enter in the shipping width (i.e. 45.5) of the packaging used for the product.  If the product ships in more than one box, this measurement is per box.</t>
        </is>
      </c>
      <c r="F5" s="5" t="inlineStr">
        <is>
          <t>[Inches] Enter in the shipping depth (i.e. 45.5) of the packaging used for the product.  If the product ships in more than one box, this measurement is per box.</t>
        </is>
      </c>
    </row>
    <row r="6" ht="50.1" customHeight="1">
      <c r="B6" s="5" t="inlineStr">
        <is>
          <t>Text</t>
        </is>
      </c>
      <c r="C6" s="5" t="inlineStr">
        <is>
          <t>Number</t>
        </is>
      </c>
      <c r="D6" s="5" t="inlineStr">
        <is>
          <t>Number</t>
        </is>
      </c>
      <c r="E6" s="5" t="inlineStr">
        <is>
          <t>Number</t>
        </is>
      </c>
      <c r="F6" s="5" t="inlineStr">
        <is>
          <t>Number</t>
        </is>
      </c>
    </row>
    <row r="7">
      <c r="A7">
        <f t="array" ref="A7:A507">_xlfn.BYROW(B7:G507,_xlfn.LAMBDA(_xlpm.r,_xlfn.LET(_xlpm.high_priority,IFERROR(INDEX(_xlpm.r,MATCH(TRUE,(_xlpm.r&lt;&gt;"")*((LEFT(_xlpm.r,2)="1:")+(LEFT(_xlpm.r,2)="3:"))&gt;0,0)),""),IF(_xlpm.high_priority&lt;&gt;"",_xlpm.high_priority,IFERROR(INDEX(_xlpm.r,MATCH(TRUE,(_xlpm.r&lt;&gt;"")*(LEFT(_xlpm.r,2)="4:")&gt;0,0)),"")))))</f>
        <v/>
      </c>
      <c r="B7" s="37">
        <f t="array" ref="B7:B507">_xlfn.MAP('Additional Cartons'!B7:B507,'Additional Cartons'!B7:B507,_xlfn.LAMBDA(_xlpm.part,_xlpm.val,IF(_xlpm.part="","",_xlfn.LET(_xlpm.check1,IF(OR(ISNUMBER(SEARCH({","},_xlpm.val))),"1:Please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Cartons'!B7:B507,'Additional Cartons'!C7:C507,'Additional Cartons'!D7:D507,'Additional Cartons'!E7:E507,'Additional Cartons'!F7:F507,_xlfn.LAMBDA(_xlpm.part,_xlpm.val,_xlpm.dep1,_xlpm.dep2,_xlpm.dep3,IF(_xlpm.part="","",_xlfn.LET(_xlpm.check1,IF(AND(NOT(ISBLANK(_xlpm.val)),OR(NOT(ISNUMBER(IFERROR(VALUE(_xlpm.val),""))),IFERROR(VALUE(_xlpm.val),-1)&lt;0)),"1:Carton Weight - Value should be numeric",""),IF(LEN(_xlpm.check1)&gt;0,_xlpm.check1,_xlfn.LET(_xlpm.check2,IF(AND(_xlpm.val&lt;&gt;"",IFERROR(VALUE(_xlpm.val),_xlpm.val)&lt;0),"1:Shipping weight must be a positive number",""),IF(LEN(_xlpm.check2)&gt;0,_xlpm.check2,_xlfn.LET(_xlpm.check3,IF(AND(_xlpm.val="",C$3="Required"),"3:Carton Weight - Value is required",""),IF(LEN(_xlpm.check3)&gt;0,_xlpm.check3,_xlfn.LET(_xlpm.check4,IF(OR(_xlpm.dep1&lt;&gt;"",_xlpm.dep2&lt;&gt;"",_xlpm.dep3&lt;&gt;""),IF(_xlpm.val="","3:Shipping weight is required",""),""),IF(LEN(_xlpm.check4)&gt;0,_xlpm.check4,IF(AND(_xlpm.dep3="",_xlpm.dep1="",_xlpm.dep2=""),IF(_xlpm.val="","3:Shipping weight is required",""),""))))))))))))</f>
        <v/>
      </c>
      <c r="D7" s="37">
        <f t="array" ref="D7:D507">_xlfn.MAP('Additional Cartons'!B7:B507,'Additional Cartons'!D7:D507,'Additional Cartons'!C7:C507,'Additional Cartons'!E7:E507,'Additional Cartons'!F7:F507,_xlfn.LAMBDA(_xlpm.part,_xlpm.val,_xlpm.dep1,_xlpm.dep2,_xlpm.dep3,IF(_xlpm.part="","",_xlfn.LET(_xlpm.check1,IF(AND(NOT(ISBLANK(_xlpm.val)),OR(NOT(ISNUMBER(IFERROR(VALUE(_xlpm.val),""))),IFERROR(VALUE(_xlpm.val),-1)&lt;0)),"1:Carton Height - Value should be numeric",""),IF(LEN(_xlpm.check1)&gt;0,_xlpm.check1,_xlfn.LET(_xlpm.check2,IF(AND(_xlpm.val&lt;&gt;"",IFERROR(VALUE(_xlpm.val),_xlpm.val)&lt;0),"1:Carton height must be a positive number",""),IF(LEN(_xlpm.check2)&gt;0,_xlpm.check2,_xlfn.LET(_xlpm.check3,IF(AND(_xlpm.val="",D$3="Required"),"3:Carton Height - Value is required",""),IF(LEN(_xlpm.check3)&gt;0,_xlpm.check3,_xlfn.LET(_xlpm.check4,IF(OR(_xlpm.dep1&lt;&gt;"",_xlpm.dep2&lt;&gt;"",_xlpm.dep3&lt;&gt;""),IF(_xlpm.val="","3:Carton height is required",""),""),IF(LEN(_xlpm.check4)&gt;0,_xlpm.check4,IF(AND(_xlpm.dep1="",_xlpm.dep3="",_xlpm.dep2=""),IF(_xlpm.val="","3:Carton height is required",""),""))))))))))))</f>
        <v/>
      </c>
      <c r="E7" s="37">
        <f t="array" ref="E7:E507">_xlfn.MAP('Additional Cartons'!B7:B507,'Additional Cartons'!E7:E507,'Additional Cartons'!C7:C507,'Additional Cartons'!D7:D507,'Additional Cartons'!F7:F507,_xlfn.LAMBDA(_xlpm.part,_xlpm.val,_xlpm.dep1,_xlpm.dep2,_xlpm.dep3,IF(_xlpm.part="","",_xlfn.LET(_xlpm.check1,IF(AND(NOT(ISBLANK(_xlpm.val)),OR(NOT(ISNUMBER(IFERROR(VALUE(_xlpm.val),""))),IFERROR(VALUE(_xlpm.val),-1)&lt;0)),"1:Carton Width - Value should be numeric",""),IF(LEN(_xlpm.check1)&gt;0,_xlpm.check1,_xlfn.LET(_xlpm.check2,IF(AND(_xlpm.val&lt;&gt;"",IFERROR(VALUE(_xlpm.val),_xlpm.val)&lt;0),"1:Carton width must be a positive number",""),IF(LEN(_xlpm.check2)&gt;0,_xlpm.check2,_xlfn.LET(_xlpm.check3,IF(AND(_xlpm.val="",E$3="Required"),"3:Carton Width - Value is required",""),IF(LEN(_xlpm.check3)&gt;0,_xlpm.check3,_xlfn.LET(_xlpm.check4,IF(OR(_xlpm.dep1&lt;&gt;"",_xlpm.dep2&lt;&gt;"",_xlpm.dep3&lt;&gt;""),IF(_xlpm.val="","3:Carton width is required",""),""),IF(LEN(_xlpm.check4)&gt;0,_xlpm.check4,IF(AND(_xlpm.dep1="",_xlpm.dep2="",_xlpm.dep3=""),IF(_xlpm.val="","3:Carton width is required",""),""))))))))))))</f>
        <v/>
      </c>
      <c r="F7" s="37">
        <f t="array" ref="F7:F507">_xlfn.MAP('Additional Cartons'!B7:B507,'Additional Cartons'!F7:F507,'Additional Cartons'!C7:C507,'Additional Cartons'!D7:D507,'Additional Cartons'!E7:E507,_xlfn.LAMBDA(_xlpm.part,_xlpm.val,_xlpm.dep1,_xlpm.dep2,_xlpm.dep3,IF(_xlpm.part="","",_xlfn.LET(_xlpm.check1,IF(AND(NOT(ISBLANK(_xlpm.val)),OR(NOT(ISNUMBER(IFERROR(VALUE(_xlpm.val),""))),IFERROR(VALUE(_xlpm.val),-1)&lt;0)),"1:Carton Depth - Value should be numeric",""),IF(LEN(_xlpm.check1)&gt;0,_xlpm.check1,_xlfn.LET(_xlpm.check2,IF(AND(_xlpm.val&lt;&gt;"",IFERROR(VALUE(_xlpm.val),_xlpm.val)&lt;0),"1:Carton depth must be a positive number",""),IF(LEN(_xlpm.check2)&gt;0,_xlpm.check2,_xlfn.LET(_xlpm.check3,IF(AND(_xlpm.val="",F$3="Required"),"3:Carton Depth - Value is required",""),IF(LEN(_xlpm.check3)&gt;0,_xlpm.check3,_xlfn.LET(_xlpm.check4,IF(OR(_xlpm.dep1&lt;&gt;"",_xlpm.dep2&lt;&gt;"",_xlpm.dep3&lt;&gt;""),IF(_xlpm.val="","3:Carton depth is required",""),""),IF(LEN(_xlpm.check4)&gt;0,_xlpm.check4,IF(AND(_xlpm.dep1="",_xlpm.dep2="",_xlpm.dep3=""),IF(_xlpm.val="","3:Carton depth is required",""),""))))))))))))</f>
        <v/>
      </c>
    </row>
    <row r="8">
      <c r="B8" s="37" t="str"/>
      <c r="C8" s="37" t="str"/>
      <c r="D8" s="37" t="str"/>
      <c r="E8" s="37" t="str"/>
      <c r="F8" s="37" t="str"/>
    </row>
    <row r="9">
      <c r="B9" s="37" t="str"/>
      <c r="C9" s="37" t="str"/>
      <c r="D9" s="37" t="str"/>
      <c r="E9" s="37" t="str"/>
      <c r="F9" s="37" t="str"/>
    </row>
    <row r="10">
      <c r="B10" s="37" t="str"/>
      <c r="C10" s="37" t="str"/>
      <c r="D10" s="37" t="str"/>
      <c r="E10" s="37" t="str"/>
      <c r="F10" s="37" t="str"/>
    </row>
    <row r="11">
      <c r="B11" s="37" t="str"/>
      <c r="C11" s="37" t="str"/>
      <c r="D11" s="37" t="str"/>
      <c r="E11" s="37" t="str"/>
      <c r="F11" s="37" t="str"/>
    </row>
    <row r="12">
      <c r="B12" s="37" t="str"/>
      <c r="C12" s="37" t="str"/>
      <c r="D12" s="37" t="str"/>
      <c r="E12" s="37" t="str"/>
      <c r="F12" s="37" t="str"/>
    </row>
    <row r="13">
      <c r="B13" s="37" t="str"/>
      <c r="C13" s="37" t="str"/>
      <c r="D13" s="37" t="str"/>
      <c r="E13" s="37" t="str"/>
      <c r="F13" s="37" t="str"/>
    </row>
    <row r="14">
      <c r="B14" s="37" t="str"/>
      <c r="C14" s="37" t="str"/>
      <c r="D14" s="37" t="str"/>
      <c r="E14" s="37" t="str"/>
      <c r="F14" s="37" t="str"/>
    </row>
    <row r="15">
      <c r="B15" s="37" t="str"/>
      <c r="C15" s="37" t="str"/>
      <c r="D15" s="37" t="str"/>
      <c r="E15" s="37" t="str"/>
      <c r="F15" s="37" t="str"/>
    </row>
    <row r="16">
      <c r="B16" s="37" t="str"/>
      <c r="C16" s="37" t="str"/>
      <c r="D16" s="37" t="str"/>
      <c r="E16" s="37" t="str"/>
      <c r="F16" s="37" t="str"/>
    </row>
    <row r="17">
      <c r="B17" s="37" t="str"/>
      <c r="C17" s="37" t="str"/>
      <c r="D17" s="37" t="str"/>
      <c r="E17" s="37" t="str"/>
      <c r="F17" s="37" t="str"/>
    </row>
    <row r="18">
      <c r="B18" s="37" t="str"/>
      <c r="C18" s="37" t="str"/>
      <c r="D18" s="37" t="str"/>
      <c r="E18" s="37" t="str"/>
      <c r="F18" s="37" t="str"/>
    </row>
    <row r="19">
      <c r="B19" s="37" t="str"/>
      <c r="C19" s="37" t="str"/>
      <c r="D19" s="37" t="str"/>
      <c r="E19" s="37" t="str"/>
      <c r="F19" s="37" t="str"/>
    </row>
    <row r="20">
      <c r="B20" s="37" t="str"/>
      <c r="C20" s="37" t="str"/>
      <c r="D20" s="37" t="str"/>
      <c r="E20" s="37" t="str"/>
      <c r="F20" s="37" t="str"/>
    </row>
    <row r="21">
      <c r="B21" s="37" t="str"/>
      <c r="C21" s="37" t="str"/>
      <c r="D21" s="37" t="str"/>
      <c r="E21" s="37" t="str"/>
      <c r="F21" s="37" t="str"/>
    </row>
    <row r="22">
      <c r="B22" s="37" t="str"/>
      <c r="C22" s="37" t="str"/>
      <c r="D22" s="37" t="str"/>
      <c r="E22" s="37" t="str"/>
      <c r="F22" s="37" t="str"/>
    </row>
    <row r="23">
      <c r="B23" s="37" t="str"/>
      <c r="C23" s="37" t="str"/>
      <c r="D23" s="37" t="str"/>
      <c r="E23" s="37" t="str"/>
      <c r="F23" s="37" t="str"/>
    </row>
    <row r="24">
      <c r="B24" s="37" t="str"/>
      <c r="C24" s="37" t="str"/>
      <c r="D24" s="37" t="str"/>
      <c r="E24" s="37" t="str"/>
      <c r="F24" s="37" t="str"/>
    </row>
    <row r="25">
      <c r="B25" s="37" t="str"/>
      <c r="C25" s="37" t="str"/>
      <c r="D25" s="37" t="str"/>
      <c r="E25" s="37" t="str"/>
      <c r="F25" s="37" t="str"/>
    </row>
    <row r="26">
      <c r="B26" s="37" t="str"/>
      <c r="C26" s="37" t="str"/>
      <c r="D26" s="37" t="str"/>
      <c r="E26" s="37" t="str"/>
      <c r="F26" s="37" t="str"/>
    </row>
    <row r="27">
      <c r="B27" s="37" t="str"/>
      <c r="C27" s="37" t="str"/>
      <c r="D27" s="37" t="str"/>
      <c r="E27" s="37" t="str"/>
      <c r="F27" s="37" t="str"/>
    </row>
    <row r="28">
      <c r="B28" s="37" t="str"/>
      <c r="C28" s="37" t="str"/>
      <c r="D28" s="37" t="str"/>
      <c r="E28" s="37" t="str"/>
      <c r="F28" s="37" t="str"/>
    </row>
    <row r="29">
      <c r="B29" s="37" t="str"/>
      <c r="C29" s="37" t="str"/>
      <c r="D29" s="37" t="str"/>
      <c r="E29" s="37" t="str"/>
      <c r="F29" s="37" t="str"/>
    </row>
    <row r="30">
      <c r="B30" s="37" t="str"/>
      <c r="C30" s="37" t="str"/>
      <c r="D30" s="37" t="str"/>
      <c r="E30" s="37" t="str"/>
      <c r="F30" s="37" t="str"/>
    </row>
    <row r="31">
      <c r="B31" s="37" t="str"/>
      <c r="C31" s="37" t="str"/>
      <c r="D31" s="37" t="str"/>
      <c r="E31" s="37" t="str"/>
      <c r="F31" s="37" t="str"/>
    </row>
    <row r="32">
      <c r="B32" s="37" t="str"/>
      <c r="C32" s="37" t="str"/>
      <c r="D32" s="37" t="str"/>
      <c r="E32" s="37" t="str"/>
      <c r="F32" s="37" t="str"/>
    </row>
    <row r="33">
      <c r="B33" s="37" t="str"/>
      <c r="C33" s="37" t="str"/>
      <c r="D33" s="37" t="str"/>
      <c r="E33" s="37" t="str"/>
      <c r="F33" s="37" t="str"/>
    </row>
    <row r="34">
      <c r="B34" s="37" t="str"/>
      <c r="C34" s="37" t="str"/>
      <c r="D34" s="37" t="str"/>
      <c r="E34" s="37" t="str"/>
      <c r="F34" s="37" t="str"/>
    </row>
    <row r="35">
      <c r="B35" s="37" t="str"/>
      <c r="C35" s="37" t="str"/>
      <c r="D35" s="37" t="str"/>
      <c r="E35" s="37" t="str"/>
      <c r="F35" s="37" t="str"/>
    </row>
    <row r="36">
      <c r="B36" s="37" t="str"/>
      <c r="C36" s="37" t="str"/>
      <c r="D36" s="37" t="str"/>
      <c r="E36" s="37" t="str"/>
      <c r="F36" s="37" t="str"/>
    </row>
    <row r="37">
      <c r="B37" s="37" t="str"/>
      <c r="C37" s="37" t="str"/>
      <c r="D37" s="37" t="str"/>
      <c r="E37" s="37" t="str"/>
      <c r="F37" s="37" t="str"/>
    </row>
    <row r="38">
      <c r="B38" s="37" t="str"/>
      <c r="C38" s="37" t="str"/>
      <c r="D38" s="37" t="str"/>
      <c r="E38" s="37" t="str"/>
      <c r="F38" s="37" t="str"/>
    </row>
    <row r="39">
      <c r="B39" s="37" t="str"/>
      <c r="C39" s="37" t="str"/>
      <c r="D39" s="37" t="str"/>
      <c r="E39" s="37" t="str"/>
      <c r="F39" s="37" t="str"/>
    </row>
    <row r="40">
      <c r="B40" s="37" t="str"/>
      <c r="C40" s="37" t="str"/>
      <c r="D40" s="37" t="str"/>
      <c r="E40" s="37" t="str"/>
      <c r="F40" s="37" t="str"/>
    </row>
    <row r="41">
      <c r="B41" s="37" t="str"/>
      <c r="C41" s="37" t="str"/>
      <c r="D41" s="37" t="str"/>
      <c r="E41" s="37" t="str"/>
      <c r="F41" s="37" t="str"/>
    </row>
    <row r="42">
      <c r="B42" s="37" t="str"/>
      <c r="C42" s="37" t="str"/>
      <c r="D42" s="37" t="str"/>
      <c r="E42" s="37" t="str"/>
      <c r="F42" s="37" t="str"/>
    </row>
    <row r="43">
      <c r="B43" s="37" t="str"/>
      <c r="C43" s="37" t="str"/>
      <c r="D43" s="37" t="str"/>
      <c r="E43" s="37" t="str"/>
      <c r="F43" s="37" t="str"/>
    </row>
    <row r="44">
      <c r="B44" s="37" t="str"/>
      <c r="C44" s="37" t="str"/>
      <c r="D44" s="37" t="str"/>
      <c r="E44" s="37" t="str"/>
      <c r="F44" s="37" t="str"/>
    </row>
    <row r="45">
      <c r="B45" s="37" t="str"/>
      <c r="C45" s="37" t="str"/>
      <c r="D45" s="37" t="str"/>
      <c r="E45" s="37" t="str"/>
      <c r="F45" s="37" t="str"/>
    </row>
    <row r="46">
      <c r="B46" s="37" t="str"/>
      <c r="C46" s="37" t="str"/>
      <c r="D46" s="37" t="str"/>
      <c r="E46" s="37" t="str"/>
      <c r="F46" s="37" t="str"/>
    </row>
    <row r="47">
      <c r="B47" s="37" t="str"/>
      <c r="C47" s="37" t="str"/>
      <c r="D47" s="37" t="str"/>
      <c r="E47" s="37" t="str"/>
      <c r="F47" s="37" t="str"/>
    </row>
    <row r="48">
      <c r="B48" s="37" t="str"/>
      <c r="C48" s="37" t="str"/>
      <c r="D48" s="37" t="str"/>
      <c r="E48" s="37" t="str"/>
      <c r="F48" s="37" t="str"/>
    </row>
    <row r="49">
      <c r="B49" s="37" t="str"/>
      <c r="C49" s="37" t="str"/>
      <c r="D49" s="37" t="str"/>
      <c r="E49" s="37" t="str"/>
      <c r="F49" s="37" t="str"/>
    </row>
    <row r="50">
      <c r="B50" s="37" t="str"/>
      <c r="C50" s="37" t="str"/>
      <c r="D50" s="37" t="str"/>
      <c r="E50" s="37" t="str"/>
      <c r="F50" s="37" t="str"/>
    </row>
    <row r="51">
      <c r="B51" s="37" t="str"/>
      <c r="C51" s="37" t="str"/>
      <c r="D51" s="37" t="str"/>
      <c r="E51" s="37" t="str"/>
      <c r="F51" s="37" t="str"/>
    </row>
    <row r="52">
      <c r="B52" s="37" t="str"/>
      <c r="C52" s="37" t="str"/>
      <c r="D52" s="37" t="str"/>
      <c r="E52" s="37" t="str"/>
      <c r="F52" s="37" t="str"/>
    </row>
    <row r="53">
      <c r="B53" s="37" t="str"/>
      <c r="C53" s="37" t="str"/>
      <c r="D53" s="37" t="str"/>
      <c r="E53" s="37" t="str"/>
      <c r="F53" s="37" t="str"/>
    </row>
    <row r="54">
      <c r="B54" s="37" t="str"/>
      <c r="C54" s="37" t="str"/>
      <c r="D54" s="37" t="str"/>
      <c r="E54" s="37" t="str"/>
      <c r="F54" s="37" t="str"/>
    </row>
    <row r="55">
      <c r="B55" s="37" t="str"/>
      <c r="C55" s="37" t="str"/>
      <c r="D55" s="37" t="str"/>
      <c r="E55" s="37" t="str"/>
      <c r="F55" s="37" t="str"/>
    </row>
    <row r="56">
      <c r="B56" s="37" t="str"/>
      <c r="C56" s="37" t="str"/>
      <c r="D56" s="37" t="str"/>
      <c r="E56" s="37" t="str"/>
      <c r="F56" s="37" t="str"/>
    </row>
    <row r="57">
      <c r="B57" s="37" t="str"/>
      <c r="C57" s="37" t="str"/>
      <c r="D57" s="37" t="str"/>
      <c r="E57" s="37" t="str"/>
      <c r="F57" s="37" t="str"/>
    </row>
    <row r="58">
      <c r="B58" s="37" t="str"/>
      <c r="C58" s="37" t="str"/>
      <c r="D58" s="37" t="str"/>
      <c r="E58" s="37" t="str"/>
      <c r="F58" s="37" t="str"/>
    </row>
    <row r="59">
      <c r="B59" s="37" t="str"/>
      <c r="C59" s="37" t="str"/>
      <c r="D59" s="37" t="str"/>
      <c r="E59" s="37" t="str"/>
      <c r="F59" s="37" t="str"/>
    </row>
    <row r="60">
      <c r="B60" s="37" t="str"/>
      <c r="C60" s="37" t="str"/>
      <c r="D60" s="37" t="str"/>
      <c r="E60" s="37" t="str"/>
      <c r="F60" s="37" t="str"/>
    </row>
    <row r="61">
      <c r="B61" s="37" t="str"/>
      <c r="C61" s="37" t="str"/>
      <c r="D61" s="37" t="str"/>
      <c r="E61" s="37" t="str"/>
      <c r="F61" s="37" t="str"/>
    </row>
    <row r="62">
      <c r="B62" s="37" t="str"/>
      <c r="C62" s="37" t="str"/>
      <c r="D62" s="37" t="str"/>
      <c r="E62" s="37" t="str"/>
      <c r="F62" s="37" t="str"/>
    </row>
    <row r="63">
      <c r="B63" s="37" t="str"/>
      <c r="C63" s="37" t="str"/>
      <c r="D63" s="37" t="str"/>
      <c r="E63" s="37" t="str"/>
      <c r="F63" s="37" t="str"/>
    </row>
    <row r="64">
      <c r="B64" s="37" t="str"/>
      <c r="C64" s="37" t="str"/>
      <c r="D64" s="37" t="str"/>
      <c r="E64" s="37" t="str"/>
      <c r="F64" s="37" t="str"/>
    </row>
    <row r="65">
      <c r="B65" s="37" t="str"/>
      <c r="C65" s="37" t="str"/>
      <c r="D65" s="37" t="str"/>
      <c r="E65" s="37" t="str"/>
      <c r="F65" s="37" t="str"/>
    </row>
    <row r="66">
      <c r="B66" s="37" t="str"/>
      <c r="C66" s="37" t="str"/>
      <c r="D66" s="37" t="str"/>
      <c r="E66" s="37" t="str"/>
      <c r="F66" s="37" t="str"/>
    </row>
    <row r="67">
      <c r="B67" s="37" t="str"/>
      <c r="C67" s="37" t="str"/>
      <c r="D67" s="37" t="str"/>
      <c r="E67" s="37" t="str"/>
      <c r="F67" s="37" t="str"/>
    </row>
    <row r="68">
      <c r="B68" s="37" t="str"/>
      <c r="C68" s="37" t="str"/>
      <c r="D68" s="37" t="str"/>
      <c r="E68" s="37" t="str"/>
      <c r="F68" s="37" t="str"/>
    </row>
    <row r="69">
      <c r="B69" s="37" t="str"/>
      <c r="C69" s="37" t="str"/>
      <c r="D69" s="37" t="str"/>
      <c r="E69" s="37" t="str"/>
      <c r="F69" s="37" t="str"/>
    </row>
    <row r="70">
      <c r="B70" s="37" t="str"/>
      <c r="C70" s="37" t="str"/>
      <c r="D70" s="37" t="str"/>
      <c r="E70" s="37" t="str"/>
      <c r="F70" s="37" t="str"/>
    </row>
    <row r="71">
      <c r="B71" s="37" t="str"/>
      <c r="C71" s="37" t="str"/>
      <c r="D71" s="37" t="str"/>
      <c r="E71" s="37" t="str"/>
      <c r="F71" s="37" t="str"/>
    </row>
    <row r="72">
      <c r="B72" s="37" t="str"/>
      <c r="C72" s="37" t="str"/>
      <c r="D72" s="37" t="str"/>
      <c r="E72" s="37" t="str"/>
      <c r="F72" s="37" t="str"/>
    </row>
    <row r="73">
      <c r="B73" s="37" t="str"/>
      <c r="C73" s="37" t="str"/>
      <c r="D73" s="37" t="str"/>
      <c r="E73" s="37" t="str"/>
      <c r="F73" s="37" t="str"/>
    </row>
    <row r="74">
      <c r="B74" s="37" t="str"/>
      <c r="C74" s="37" t="str"/>
      <c r="D74" s="37" t="str"/>
      <c r="E74" s="37" t="str"/>
      <c r="F74" s="37" t="str"/>
    </row>
    <row r="75">
      <c r="B75" s="37" t="str"/>
      <c r="C75" s="37" t="str"/>
      <c r="D75" s="37" t="str"/>
      <c r="E75" s="37" t="str"/>
      <c r="F75" s="37" t="str"/>
    </row>
    <row r="76">
      <c r="B76" s="37" t="str"/>
      <c r="C76" s="37" t="str"/>
      <c r="D76" s="37" t="str"/>
      <c r="E76" s="37" t="str"/>
      <c r="F76" s="37" t="str"/>
    </row>
    <row r="77">
      <c r="B77" s="37" t="str"/>
      <c r="C77" s="37" t="str"/>
      <c r="D77" s="37" t="str"/>
      <c r="E77" s="37" t="str"/>
      <c r="F77" s="37" t="str"/>
    </row>
    <row r="78">
      <c r="B78" s="37" t="str"/>
      <c r="C78" s="37" t="str"/>
      <c r="D78" s="37" t="str"/>
      <c r="E78" s="37" t="str"/>
      <c r="F78" s="37" t="str"/>
    </row>
    <row r="79">
      <c r="B79" s="37" t="str"/>
      <c r="C79" s="37" t="str"/>
      <c r="D79" s="37" t="str"/>
      <c r="E79" s="37" t="str"/>
      <c r="F79" s="37" t="str"/>
    </row>
    <row r="80">
      <c r="B80" s="37" t="str"/>
      <c r="C80" s="37" t="str"/>
      <c r="D80" s="37" t="str"/>
      <c r="E80" s="37" t="str"/>
      <c r="F80" s="37" t="str"/>
    </row>
    <row r="81">
      <c r="B81" s="37" t="str"/>
      <c r="C81" s="37" t="str"/>
      <c r="D81" s="37" t="str"/>
      <c r="E81" s="37" t="str"/>
      <c r="F81" s="37" t="str"/>
    </row>
    <row r="82">
      <c r="B82" s="37" t="str"/>
      <c r="C82" s="37" t="str"/>
      <c r="D82" s="37" t="str"/>
      <c r="E82" s="37" t="str"/>
      <c r="F82" s="37" t="str"/>
    </row>
    <row r="83">
      <c r="B83" s="37" t="str"/>
      <c r="C83" s="37" t="str"/>
      <c r="D83" s="37" t="str"/>
      <c r="E83" s="37" t="str"/>
      <c r="F83" s="37" t="str"/>
    </row>
    <row r="84">
      <c r="B84" s="37" t="str"/>
      <c r="C84" s="37" t="str"/>
      <c r="D84" s="37" t="str"/>
      <c r="E84" s="37" t="str"/>
      <c r="F84" s="37" t="str"/>
    </row>
    <row r="85">
      <c r="B85" s="37" t="str"/>
      <c r="C85" s="37" t="str"/>
      <c r="D85" s="37" t="str"/>
      <c r="E85" s="37" t="str"/>
      <c r="F85" s="37" t="str"/>
    </row>
    <row r="86">
      <c r="B86" s="37" t="str"/>
      <c r="C86" s="37" t="str"/>
      <c r="D86" s="37" t="str"/>
      <c r="E86" s="37" t="str"/>
      <c r="F86" s="37" t="str"/>
    </row>
    <row r="87">
      <c r="B87" s="37" t="str"/>
      <c r="C87" s="37" t="str"/>
      <c r="D87" s="37" t="str"/>
      <c r="E87" s="37" t="str"/>
      <c r="F87" s="37" t="str"/>
    </row>
    <row r="88">
      <c r="B88" s="37" t="str"/>
      <c r="C88" s="37" t="str"/>
      <c r="D88" s="37" t="str"/>
      <c r="E88" s="37" t="str"/>
      <c r="F88" s="37" t="str"/>
    </row>
    <row r="89">
      <c r="B89" s="37" t="str"/>
      <c r="C89" s="37" t="str"/>
      <c r="D89" s="37" t="str"/>
      <c r="E89" s="37" t="str"/>
      <c r="F89" s="37" t="str"/>
    </row>
    <row r="90">
      <c r="B90" s="37" t="str"/>
      <c r="C90" s="37" t="str"/>
      <c r="D90" s="37" t="str"/>
      <c r="E90" s="37" t="str"/>
      <c r="F90" s="37" t="str"/>
    </row>
    <row r="91">
      <c r="B91" s="37" t="str"/>
      <c r="C91" s="37" t="str"/>
      <c r="D91" s="37" t="str"/>
      <c r="E91" s="37" t="str"/>
      <c r="F91" s="37" t="str"/>
    </row>
    <row r="92">
      <c r="B92" s="37" t="str"/>
      <c r="C92" s="37" t="str"/>
      <c r="D92" s="37" t="str"/>
      <c r="E92" s="37" t="str"/>
      <c r="F92" s="37" t="str"/>
    </row>
    <row r="93">
      <c r="B93" s="37" t="str"/>
      <c r="C93" s="37" t="str"/>
      <c r="D93" s="37" t="str"/>
      <c r="E93" s="37" t="str"/>
      <c r="F93" s="37" t="str"/>
    </row>
    <row r="94">
      <c r="B94" s="37" t="str"/>
      <c r="C94" s="37" t="str"/>
      <c r="D94" s="37" t="str"/>
      <c r="E94" s="37" t="str"/>
      <c r="F94" s="37" t="str"/>
    </row>
    <row r="95">
      <c r="B95" s="37" t="str"/>
      <c r="C95" s="37" t="str"/>
      <c r="D95" s="37" t="str"/>
      <c r="E95" s="37" t="str"/>
      <c r="F95" s="37" t="str"/>
    </row>
    <row r="96">
      <c r="B96" s="37" t="str"/>
      <c r="C96" s="37" t="str"/>
      <c r="D96" s="37" t="str"/>
      <c r="E96" s="37" t="str"/>
      <c r="F96" s="37" t="str"/>
    </row>
    <row r="97">
      <c r="B97" s="37" t="str"/>
      <c r="C97" s="37" t="str"/>
      <c r="D97" s="37" t="str"/>
      <c r="E97" s="37" t="str"/>
      <c r="F97" s="37" t="str"/>
    </row>
    <row r="98">
      <c r="B98" s="37" t="str"/>
      <c r="C98" s="37" t="str"/>
      <c r="D98" s="37" t="str"/>
      <c r="E98" s="37" t="str"/>
      <c r="F98" s="37" t="str"/>
    </row>
    <row r="99">
      <c r="B99" s="37" t="str"/>
      <c r="C99" s="37" t="str"/>
      <c r="D99" s="37" t="str"/>
      <c r="E99" s="37" t="str"/>
      <c r="F99" s="37" t="str"/>
    </row>
    <row r="100">
      <c r="B100" s="37" t="str"/>
      <c r="C100" s="37" t="str"/>
      <c r="D100" s="37" t="str"/>
      <c r="E100" s="37" t="str"/>
      <c r="F100" s="37" t="str"/>
    </row>
    <row r="101">
      <c r="B101" s="37" t="str"/>
      <c r="C101" s="37" t="str"/>
      <c r="D101" s="37" t="str"/>
      <c r="E101" s="37" t="str"/>
      <c r="F101" s="37" t="str"/>
    </row>
    <row r="102">
      <c r="B102" s="37" t="str"/>
      <c r="C102" s="37" t="str"/>
      <c r="D102" s="37" t="str"/>
      <c r="E102" s="37" t="str"/>
      <c r="F102" s="37" t="str"/>
    </row>
    <row r="103">
      <c r="B103" s="37" t="str"/>
      <c r="C103" s="37" t="str"/>
      <c r="D103" s="37" t="str"/>
      <c r="E103" s="37" t="str"/>
      <c r="F103" s="37" t="str"/>
    </row>
    <row r="104">
      <c r="B104" s="37" t="str"/>
      <c r="C104" s="37" t="str"/>
      <c r="D104" s="37" t="str"/>
      <c r="E104" s="37" t="str"/>
      <c r="F104" s="37" t="str"/>
    </row>
    <row r="105">
      <c r="B105" s="37" t="str"/>
      <c r="C105" s="37" t="str"/>
      <c r="D105" s="37" t="str"/>
      <c r="E105" s="37" t="str"/>
      <c r="F105" s="37" t="str"/>
    </row>
    <row r="106">
      <c r="B106" s="37" t="str"/>
      <c r="C106" s="37" t="str"/>
      <c r="D106" s="37" t="str"/>
      <c r="E106" s="37" t="str"/>
      <c r="F106" s="37" t="str"/>
    </row>
    <row r="107">
      <c r="B107" s="37" t="str"/>
      <c r="C107" s="37" t="str"/>
      <c r="D107" s="37" t="str"/>
      <c r="E107" s="37" t="str"/>
      <c r="F107" s="37" t="str"/>
    </row>
    <row r="108">
      <c r="B108" s="37" t="str"/>
      <c r="C108" s="37" t="str"/>
      <c r="D108" s="37" t="str"/>
      <c r="E108" s="37" t="str"/>
      <c r="F108" s="37" t="str"/>
    </row>
    <row r="109">
      <c r="B109" s="37" t="str"/>
      <c r="C109" s="37" t="str"/>
      <c r="D109" s="37" t="str"/>
      <c r="E109" s="37" t="str"/>
      <c r="F109" s="37" t="str"/>
    </row>
    <row r="110">
      <c r="B110" s="37" t="str"/>
      <c r="C110" s="37" t="str"/>
      <c r="D110" s="37" t="str"/>
      <c r="E110" s="37" t="str"/>
      <c r="F110" s="37" t="str"/>
    </row>
    <row r="111">
      <c r="B111" s="37" t="str"/>
      <c r="C111" s="37" t="str"/>
      <c r="D111" s="37" t="str"/>
      <c r="E111" s="37" t="str"/>
      <c r="F111" s="37" t="str"/>
    </row>
    <row r="112">
      <c r="B112" s="37" t="str"/>
      <c r="C112" s="37" t="str"/>
      <c r="D112" s="37" t="str"/>
      <c r="E112" s="37" t="str"/>
      <c r="F112" s="37" t="str"/>
    </row>
    <row r="113">
      <c r="B113" s="37" t="str"/>
      <c r="C113" s="37" t="str"/>
      <c r="D113" s="37" t="str"/>
      <c r="E113" s="37" t="str"/>
      <c r="F113" s="37" t="str"/>
    </row>
    <row r="114">
      <c r="B114" s="37" t="str"/>
      <c r="C114" s="37" t="str"/>
      <c r="D114" s="37" t="str"/>
      <c r="E114" s="37" t="str"/>
      <c r="F114" s="37" t="str"/>
    </row>
    <row r="115">
      <c r="B115" s="37" t="str"/>
      <c r="C115" s="37" t="str"/>
      <c r="D115" s="37" t="str"/>
      <c r="E115" s="37" t="str"/>
      <c r="F115" s="37" t="str"/>
    </row>
    <row r="116">
      <c r="B116" s="37" t="str"/>
      <c r="C116" s="37" t="str"/>
      <c r="D116" s="37" t="str"/>
      <c r="E116" s="37" t="str"/>
      <c r="F116" s="37" t="str"/>
    </row>
    <row r="117">
      <c r="B117" s="37" t="str"/>
      <c r="C117" s="37" t="str"/>
      <c r="D117" s="37" t="str"/>
      <c r="E117" s="37" t="str"/>
      <c r="F117" s="37" t="str"/>
    </row>
    <row r="118">
      <c r="B118" s="37" t="str"/>
      <c r="C118" s="37" t="str"/>
      <c r="D118" s="37" t="str"/>
      <c r="E118" s="37" t="str"/>
      <c r="F118" s="37" t="str"/>
    </row>
    <row r="119">
      <c r="B119" s="37" t="str"/>
      <c r="C119" s="37" t="str"/>
      <c r="D119" s="37" t="str"/>
      <c r="E119" s="37" t="str"/>
      <c r="F119" s="37" t="str"/>
    </row>
    <row r="120">
      <c r="B120" s="37" t="str"/>
      <c r="C120" s="37" t="str"/>
      <c r="D120" s="37" t="str"/>
      <c r="E120" s="37" t="str"/>
      <c r="F120" s="37" t="str"/>
    </row>
    <row r="121">
      <c r="B121" s="37" t="str"/>
      <c r="C121" s="37" t="str"/>
      <c r="D121" s="37" t="str"/>
      <c r="E121" s="37" t="str"/>
      <c r="F121" s="37" t="str"/>
    </row>
    <row r="122">
      <c r="B122" s="37" t="str"/>
      <c r="C122" s="37" t="str"/>
      <c r="D122" s="37" t="str"/>
      <c r="E122" s="37" t="str"/>
      <c r="F122" s="37" t="str"/>
    </row>
    <row r="123">
      <c r="B123" s="37" t="str"/>
      <c r="C123" s="37" t="str"/>
      <c r="D123" s="37" t="str"/>
      <c r="E123" s="37" t="str"/>
      <c r="F123" s="37" t="str"/>
    </row>
    <row r="124">
      <c r="B124" s="37" t="str"/>
      <c r="C124" s="37" t="str"/>
      <c r="D124" s="37" t="str"/>
      <c r="E124" s="37" t="str"/>
      <c r="F124" s="37" t="str"/>
    </row>
    <row r="125">
      <c r="B125" s="37" t="str"/>
      <c r="C125" s="37" t="str"/>
      <c r="D125" s="37" t="str"/>
      <c r="E125" s="37" t="str"/>
      <c r="F125" s="37" t="str"/>
    </row>
    <row r="126">
      <c r="B126" s="37" t="str"/>
      <c r="C126" s="37" t="str"/>
      <c r="D126" s="37" t="str"/>
      <c r="E126" s="37" t="str"/>
      <c r="F126" s="37" t="str"/>
    </row>
    <row r="127">
      <c r="B127" s="37" t="str"/>
      <c r="C127" s="37" t="str"/>
      <c r="D127" s="37" t="str"/>
      <c r="E127" s="37" t="str"/>
      <c r="F127" s="37" t="str"/>
    </row>
    <row r="128">
      <c r="B128" s="37" t="str"/>
      <c r="C128" s="37" t="str"/>
      <c r="D128" s="37" t="str"/>
      <c r="E128" s="37" t="str"/>
      <c r="F128" s="37" t="str"/>
    </row>
    <row r="129">
      <c r="B129" s="37" t="str"/>
      <c r="C129" s="37" t="str"/>
      <c r="D129" s="37" t="str"/>
      <c r="E129" s="37" t="str"/>
      <c r="F129" s="37" t="str"/>
    </row>
    <row r="130">
      <c r="B130" s="37" t="str"/>
      <c r="C130" s="37" t="str"/>
      <c r="D130" s="37" t="str"/>
      <c r="E130" s="37" t="str"/>
      <c r="F130" s="37" t="str"/>
    </row>
    <row r="131">
      <c r="B131" s="37" t="str"/>
      <c r="C131" s="37" t="str"/>
      <c r="D131" s="37" t="str"/>
      <c r="E131" s="37" t="str"/>
      <c r="F131" s="37" t="str"/>
    </row>
    <row r="132">
      <c r="B132" s="37" t="str"/>
      <c r="C132" s="37" t="str"/>
      <c r="D132" s="37" t="str"/>
      <c r="E132" s="37" t="str"/>
      <c r="F132" s="37" t="str"/>
    </row>
    <row r="133">
      <c r="B133" s="37" t="str"/>
      <c r="C133" s="37" t="str"/>
      <c r="D133" s="37" t="str"/>
      <c r="E133" s="37" t="str"/>
      <c r="F133" s="37" t="str"/>
    </row>
    <row r="134">
      <c r="B134" s="37" t="str"/>
      <c r="C134" s="37" t="str"/>
      <c r="D134" s="37" t="str"/>
      <c r="E134" s="37" t="str"/>
      <c r="F134" s="37" t="str"/>
    </row>
    <row r="135">
      <c r="B135" s="37" t="str"/>
      <c r="C135" s="37" t="str"/>
      <c r="D135" s="37" t="str"/>
      <c r="E135" s="37" t="str"/>
      <c r="F135" s="37" t="str"/>
    </row>
    <row r="136">
      <c r="B136" s="37" t="str"/>
      <c r="C136" s="37" t="str"/>
      <c r="D136" s="37" t="str"/>
      <c r="E136" s="37" t="str"/>
      <c r="F136" s="37" t="str"/>
    </row>
    <row r="137">
      <c r="B137" s="37" t="str"/>
      <c r="C137" s="37" t="str"/>
      <c r="D137" s="37" t="str"/>
      <c r="E137" s="37" t="str"/>
      <c r="F137" s="37" t="str"/>
    </row>
    <row r="138">
      <c r="B138" s="37" t="str"/>
      <c r="C138" s="37" t="str"/>
      <c r="D138" s="37" t="str"/>
      <c r="E138" s="37" t="str"/>
      <c r="F138" s="37" t="str"/>
    </row>
    <row r="139">
      <c r="B139" s="37" t="str"/>
      <c r="C139" s="37" t="str"/>
      <c r="D139" s="37" t="str"/>
      <c r="E139" s="37" t="str"/>
      <c r="F139" s="37" t="str"/>
    </row>
    <row r="140">
      <c r="B140" s="37" t="str"/>
      <c r="C140" s="37" t="str"/>
      <c r="D140" s="37" t="str"/>
      <c r="E140" s="37" t="str"/>
      <c r="F140" s="37" t="str"/>
    </row>
    <row r="141">
      <c r="B141" s="37" t="str"/>
      <c r="C141" s="37" t="str"/>
      <c r="D141" s="37" t="str"/>
      <c r="E141" s="37" t="str"/>
      <c r="F141" s="37" t="str"/>
    </row>
    <row r="142">
      <c r="B142" s="37" t="str"/>
      <c r="C142" s="37" t="str"/>
      <c r="D142" s="37" t="str"/>
      <c r="E142" s="37" t="str"/>
      <c r="F142" s="37" t="str"/>
    </row>
    <row r="143">
      <c r="B143" s="37" t="str"/>
      <c r="C143" s="37" t="str"/>
      <c r="D143" s="37" t="str"/>
      <c r="E143" s="37" t="str"/>
      <c r="F143" s="37" t="str"/>
    </row>
    <row r="144">
      <c r="B144" s="37" t="str"/>
      <c r="C144" s="37" t="str"/>
      <c r="D144" s="37" t="str"/>
      <c r="E144" s="37" t="str"/>
      <c r="F144" s="37" t="str"/>
    </row>
    <row r="145">
      <c r="B145" s="37" t="str"/>
      <c r="C145" s="37" t="str"/>
      <c r="D145" s="37" t="str"/>
      <c r="E145" s="37" t="str"/>
      <c r="F145" s="37" t="str"/>
    </row>
    <row r="146">
      <c r="B146" s="37" t="str"/>
      <c r="C146" s="37" t="str"/>
      <c r="D146" s="37" t="str"/>
      <c r="E146" s="37" t="str"/>
      <c r="F146" s="37" t="str"/>
    </row>
    <row r="147">
      <c r="B147" s="37" t="str"/>
      <c r="C147" s="37" t="str"/>
      <c r="D147" s="37" t="str"/>
      <c r="E147" s="37" t="str"/>
      <c r="F147" s="37" t="str"/>
    </row>
    <row r="148">
      <c r="B148" s="37" t="str"/>
      <c r="C148" s="37" t="str"/>
      <c r="D148" s="37" t="str"/>
      <c r="E148" s="37" t="str"/>
      <c r="F148" s="37" t="str"/>
    </row>
    <row r="149">
      <c r="B149" s="37" t="str"/>
      <c r="C149" s="37" t="str"/>
      <c r="D149" s="37" t="str"/>
      <c r="E149" s="37" t="str"/>
      <c r="F149" s="37" t="str"/>
    </row>
    <row r="150">
      <c r="B150" s="37" t="str"/>
      <c r="C150" s="37" t="str"/>
      <c r="D150" s="37" t="str"/>
      <c r="E150" s="37" t="str"/>
      <c r="F150" s="37" t="str"/>
    </row>
    <row r="151">
      <c r="B151" s="37" t="str"/>
      <c r="C151" s="37" t="str"/>
      <c r="D151" s="37" t="str"/>
      <c r="E151" s="37" t="str"/>
      <c r="F151" s="37" t="str"/>
    </row>
    <row r="152">
      <c r="B152" s="37" t="str"/>
      <c r="C152" s="37" t="str"/>
      <c r="D152" s="37" t="str"/>
      <c r="E152" s="37" t="str"/>
      <c r="F152" s="37" t="str"/>
    </row>
    <row r="153">
      <c r="B153" s="37" t="str"/>
      <c r="C153" s="37" t="str"/>
      <c r="D153" s="37" t="str"/>
      <c r="E153" s="37" t="str"/>
      <c r="F153" s="37" t="str"/>
    </row>
    <row r="154">
      <c r="B154" s="37" t="str"/>
      <c r="C154" s="37" t="str"/>
      <c r="D154" s="37" t="str"/>
      <c r="E154" s="37" t="str"/>
      <c r="F154" s="37" t="str"/>
    </row>
    <row r="155">
      <c r="B155" s="37" t="str"/>
      <c r="C155" s="37" t="str"/>
      <c r="D155" s="37" t="str"/>
      <c r="E155" s="37" t="str"/>
      <c r="F155" s="37" t="str"/>
    </row>
    <row r="156">
      <c r="B156" s="37" t="str"/>
      <c r="C156" s="37" t="str"/>
      <c r="D156" s="37" t="str"/>
      <c r="E156" s="37" t="str"/>
      <c r="F156" s="37" t="str"/>
    </row>
    <row r="157">
      <c r="B157" s="37" t="str"/>
      <c r="C157" s="37" t="str"/>
      <c r="D157" s="37" t="str"/>
      <c r="E157" s="37" t="str"/>
      <c r="F157" s="37" t="str"/>
    </row>
    <row r="158">
      <c r="B158" s="37" t="str"/>
      <c r="C158" s="37" t="str"/>
      <c r="D158" s="37" t="str"/>
      <c r="E158" s="37" t="str"/>
      <c r="F158" s="37" t="str"/>
    </row>
    <row r="159">
      <c r="B159" s="37" t="str"/>
      <c r="C159" s="37" t="str"/>
      <c r="D159" s="37" t="str"/>
      <c r="E159" s="37" t="str"/>
      <c r="F159" s="37" t="str"/>
    </row>
    <row r="160">
      <c r="B160" s="37" t="str"/>
      <c r="C160" s="37" t="str"/>
      <c r="D160" s="37" t="str"/>
      <c r="E160" s="37" t="str"/>
      <c r="F160" s="37" t="str"/>
    </row>
    <row r="161">
      <c r="B161" s="37" t="str"/>
      <c r="C161" s="37" t="str"/>
      <c r="D161" s="37" t="str"/>
      <c r="E161" s="37" t="str"/>
      <c r="F161" s="37" t="str"/>
    </row>
    <row r="162">
      <c r="B162" s="37" t="str"/>
      <c r="C162" s="37" t="str"/>
      <c r="D162" s="37" t="str"/>
      <c r="E162" s="37" t="str"/>
      <c r="F162" s="37" t="str"/>
    </row>
    <row r="163">
      <c r="B163" s="37" t="str"/>
      <c r="C163" s="37" t="str"/>
      <c r="D163" s="37" t="str"/>
      <c r="E163" s="37" t="str"/>
      <c r="F163" s="37" t="str"/>
    </row>
    <row r="164">
      <c r="B164" s="37" t="str"/>
      <c r="C164" s="37" t="str"/>
      <c r="D164" s="37" t="str"/>
      <c r="E164" s="37" t="str"/>
      <c r="F164" s="37" t="str"/>
    </row>
    <row r="165">
      <c r="B165" s="37" t="str"/>
      <c r="C165" s="37" t="str"/>
      <c r="D165" s="37" t="str"/>
      <c r="E165" s="37" t="str"/>
      <c r="F165" s="37" t="str"/>
    </row>
    <row r="166">
      <c r="B166" s="37" t="str"/>
      <c r="C166" s="37" t="str"/>
      <c r="D166" s="37" t="str"/>
      <c r="E166" s="37" t="str"/>
      <c r="F166" s="37" t="str"/>
    </row>
    <row r="167">
      <c r="B167" s="37" t="str"/>
      <c r="C167" s="37" t="str"/>
      <c r="D167" s="37" t="str"/>
      <c r="E167" s="37" t="str"/>
      <c r="F167" s="37" t="str"/>
    </row>
    <row r="168">
      <c r="B168" s="37" t="str"/>
      <c r="C168" s="37" t="str"/>
      <c r="D168" s="37" t="str"/>
      <c r="E168" s="37" t="str"/>
      <c r="F168" s="37" t="str"/>
    </row>
    <row r="169">
      <c r="B169" s="37" t="str"/>
      <c r="C169" s="37" t="str"/>
      <c r="D169" s="37" t="str"/>
      <c r="E169" s="37" t="str"/>
      <c r="F169" s="37" t="str"/>
    </row>
    <row r="170">
      <c r="B170" s="37" t="str"/>
      <c r="C170" s="37" t="str"/>
      <c r="D170" s="37" t="str"/>
      <c r="E170" s="37" t="str"/>
      <c r="F170" s="37" t="str"/>
    </row>
    <row r="171">
      <c r="B171" s="37" t="str"/>
      <c r="C171" s="37" t="str"/>
      <c r="D171" s="37" t="str"/>
      <c r="E171" s="37" t="str"/>
      <c r="F171" s="37" t="str"/>
    </row>
    <row r="172">
      <c r="B172" s="37" t="str"/>
      <c r="C172" s="37" t="str"/>
      <c r="D172" s="37" t="str"/>
      <c r="E172" s="37" t="str"/>
      <c r="F172" s="37" t="str"/>
    </row>
    <row r="173">
      <c r="B173" s="37" t="str"/>
      <c r="C173" s="37" t="str"/>
      <c r="D173" s="37" t="str"/>
      <c r="E173" s="37" t="str"/>
      <c r="F173" s="37" t="str"/>
    </row>
    <row r="174">
      <c r="B174" s="37" t="str"/>
      <c r="C174" s="37" t="str"/>
      <c r="D174" s="37" t="str"/>
      <c r="E174" s="37" t="str"/>
      <c r="F174" s="37" t="str"/>
    </row>
    <row r="175">
      <c r="B175" s="37" t="str"/>
      <c r="C175" s="37" t="str"/>
      <c r="D175" s="37" t="str"/>
      <c r="E175" s="37" t="str"/>
      <c r="F175" s="37" t="str"/>
    </row>
    <row r="176">
      <c r="B176" s="37" t="str"/>
      <c r="C176" s="37" t="str"/>
      <c r="D176" s="37" t="str"/>
      <c r="E176" s="37" t="str"/>
      <c r="F176" s="37" t="str"/>
    </row>
    <row r="177">
      <c r="B177" s="37" t="str"/>
      <c r="C177" s="37" t="str"/>
      <c r="D177" s="37" t="str"/>
      <c r="E177" s="37" t="str"/>
      <c r="F177" s="37" t="str"/>
    </row>
    <row r="178">
      <c r="B178" s="37" t="str"/>
      <c r="C178" s="37" t="str"/>
      <c r="D178" s="37" t="str"/>
      <c r="E178" s="37" t="str"/>
      <c r="F178" s="37" t="str"/>
    </row>
    <row r="179">
      <c r="B179" s="37" t="str"/>
      <c r="C179" s="37" t="str"/>
      <c r="D179" s="37" t="str"/>
      <c r="E179" s="37" t="str"/>
      <c r="F179" s="37" t="str"/>
    </row>
    <row r="180">
      <c r="B180" s="37" t="str"/>
      <c r="C180" s="37" t="str"/>
      <c r="D180" s="37" t="str"/>
      <c r="E180" s="37" t="str"/>
      <c r="F180" s="37" t="str"/>
    </row>
    <row r="181">
      <c r="B181" s="37" t="str"/>
      <c r="C181" s="37" t="str"/>
      <c r="D181" s="37" t="str"/>
      <c r="E181" s="37" t="str"/>
      <c r="F181" s="37" t="str"/>
    </row>
    <row r="182">
      <c r="B182" s="37" t="str"/>
      <c r="C182" s="37" t="str"/>
      <c r="D182" s="37" t="str"/>
      <c r="E182" s="37" t="str"/>
      <c r="F182" s="37" t="str"/>
    </row>
    <row r="183">
      <c r="B183" s="37" t="str"/>
      <c r="C183" s="37" t="str"/>
      <c r="D183" s="37" t="str"/>
      <c r="E183" s="37" t="str"/>
      <c r="F183" s="37" t="str"/>
    </row>
    <row r="184">
      <c r="B184" s="37" t="str"/>
      <c r="C184" s="37" t="str"/>
      <c r="D184" s="37" t="str"/>
      <c r="E184" s="37" t="str"/>
      <c r="F184" s="37" t="str"/>
    </row>
    <row r="185">
      <c r="B185" s="37" t="str"/>
      <c r="C185" s="37" t="str"/>
      <c r="D185" s="37" t="str"/>
      <c r="E185" s="37" t="str"/>
      <c r="F185" s="37" t="str"/>
    </row>
    <row r="186">
      <c r="B186" s="37" t="str"/>
      <c r="C186" s="37" t="str"/>
      <c r="D186" s="37" t="str"/>
      <c r="E186" s="37" t="str"/>
      <c r="F186" s="37" t="str"/>
    </row>
    <row r="187">
      <c r="B187" s="37" t="str"/>
      <c r="C187" s="37" t="str"/>
      <c r="D187" s="37" t="str"/>
      <c r="E187" s="37" t="str"/>
      <c r="F187" s="37" t="str"/>
    </row>
    <row r="188">
      <c r="B188" s="37" t="str"/>
      <c r="C188" s="37" t="str"/>
      <c r="D188" s="37" t="str"/>
      <c r="E188" s="37" t="str"/>
      <c r="F188" s="37" t="str"/>
    </row>
    <row r="189">
      <c r="B189" s="37" t="str"/>
      <c r="C189" s="37" t="str"/>
      <c r="D189" s="37" t="str"/>
      <c r="E189" s="37" t="str"/>
      <c r="F189" s="37" t="str"/>
    </row>
    <row r="190">
      <c r="B190" s="37" t="str"/>
      <c r="C190" s="37" t="str"/>
      <c r="D190" s="37" t="str"/>
      <c r="E190" s="37" t="str"/>
      <c r="F190" s="37" t="str"/>
    </row>
    <row r="191">
      <c r="B191" s="37" t="str"/>
      <c r="C191" s="37" t="str"/>
      <c r="D191" s="37" t="str"/>
      <c r="E191" s="37" t="str"/>
      <c r="F191" s="37" t="str"/>
    </row>
    <row r="192">
      <c r="B192" s="37" t="str"/>
      <c r="C192" s="37" t="str"/>
      <c r="D192" s="37" t="str"/>
      <c r="E192" s="37" t="str"/>
      <c r="F192" s="37" t="str"/>
    </row>
    <row r="193">
      <c r="B193" s="37" t="str"/>
      <c r="C193" s="37" t="str"/>
      <c r="D193" s="37" t="str"/>
      <c r="E193" s="37" t="str"/>
      <c r="F193" s="37" t="str"/>
    </row>
    <row r="194">
      <c r="B194" s="37" t="str"/>
      <c r="C194" s="37" t="str"/>
      <c r="D194" s="37" t="str"/>
      <c r="E194" s="37" t="str"/>
      <c r="F194" s="37" t="str"/>
    </row>
    <row r="195">
      <c r="B195" s="37" t="str"/>
      <c r="C195" s="37" t="str"/>
      <c r="D195" s="37" t="str"/>
      <c r="E195" s="37" t="str"/>
      <c r="F195" s="37" t="str"/>
    </row>
    <row r="196">
      <c r="B196" s="37" t="str"/>
      <c r="C196" s="37" t="str"/>
      <c r="D196" s="37" t="str"/>
      <c r="E196" s="37" t="str"/>
      <c r="F196" s="37" t="str"/>
    </row>
    <row r="197">
      <c r="B197" s="37" t="str"/>
      <c r="C197" s="37" t="str"/>
      <c r="D197" s="37" t="str"/>
      <c r="E197" s="37" t="str"/>
      <c r="F197" s="37" t="str"/>
    </row>
    <row r="198">
      <c r="B198" s="37" t="str"/>
      <c r="C198" s="37" t="str"/>
      <c r="D198" s="37" t="str"/>
      <c r="E198" s="37" t="str"/>
      <c r="F198" s="37" t="str"/>
    </row>
    <row r="199">
      <c r="B199" s="37" t="str"/>
      <c r="C199" s="37" t="str"/>
      <c r="D199" s="37" t="str"/>
      <c r="E199" s="37" t="str"/>
      <c r="F199" s="37" t="str"/>
    </row>
    <row r="200">
      <c r="B200" s="37" t="str"/>
      <c r="C200" s="37" t="str"/>
      <c r="D200" s="37" t="str"/>
      <c r="E200" s="37" t="str"/>
      <c r="F200" s="37" t="str"/>
    </row>
    <row r="201">
      <c r="B201" s="37" t="str"/>
      <c r="C201" s="37" t="str"/>
      <c r="D201" s="37" t="str"/>
      <c r="E201" s="37" t="str"/>
      <c r="F201" s="37" t="str"/>
    </row>
    <row r="202">
      <c r="B202" s="37" t="str"/>
      <c r="C202" s="37" t="str"/>
      <c r="D202" s="37" t="str"/>
      <c r="E202" s="37" t="str"/>
      <c r="F202" s="37" t="str"/>
    </row>
    <row r="203">
      <c r="B203" s="37" t="str"/>
      <c r="C203" s="37" t="str"/>
      <c r="D203" s="37" t="str"/>
      <c r="E203" s="37" t="str"/>
      <c r="F203" s="37" t="str"/>
    </row>
    <row r="204">
      <c r="B204" s="37" t="str"/>
      <c r="C204" s="37" t="str"/>
      <c r="D204" s="37" t="str"/>
      <c r="E204" s="37" t="str"/>
      <c r="F204" s="37" t="str"/>
    </row>
    <row r="205">
      <c r="B205" s="37" t="str"/>
      <c r="C205" s="37" t="str"/>
      <c r="D205" s="37" t="str"/>
      <c r="E205" s="37" t="str"/>
      <c r="F205" s="37" t="str"/>
    </row>
    <row r="206">
      <c r="B206" s="37" t="str"/>
      <c r="C206" s="37" t="str"/>
      <c r="D206" s="37" t="str"/>
      <c r="E206" s="37" t="str"/>
      <c r="F206" s="37" t="str"/>
    </row>
    <row r="207">
      <c r="B207" s="37" t="str"/>
      <c r="C207" s="37" t="str"/>
      <c r="D207" s="37" t="str"/>
      <c r="E207" s="37" t="str"/>
      <c r="F207" s="37" t="str"/>
    </row>
    <row r="208">
      <c r="B208" s="37" t="str"/>
      <c r="C208" s="37" t="str"/>
      <c r="D208" s="37" t="str"/>
      <c r="E208" s="37" t="str"/>
      <c r="F208" s="37" t="str"/>
    </row>
    <row r="209">
      <c r="B209" s="37" t="str"/>
      <c r="C209" s="37" t="str"/>
      <c r="D209" s="37" t="str"/>
      <c r="E209" s="37" t="str"/>
      <c r="F209" s="37" t="str"/>
    </row>
    <row r="210">
      <c r="B210" s="37" t="str"/>
      <c r="C210" s="37" t="str"/>
      <c r="D210" s="37" t="str"/>
      <c r="E210" s="37" t="str"/>
      <c r="F210" s="37" t="str"/>
    </row>
    <row r="211">
      <c r="B211" s="37" t="str"/>
      <c r="C211" s="37" t="str"/>
      <c r="D211" s="37" t="str"/>
      <c r="E211" s="37" t="str"/>
      <c r="F211" s="37" t="str"/>
    </row>
    <row r="212">
      <c r="B212" s="37" t="str"/>
      <c r="C212" s="37" t="str"/>
      <c r="D212" s="37" t="str"/>
      <c r="E212" s="37" t="str"/>
      <c r="F212" s="37" t="str"/>
    </row>
    <row r="213">
      <c r="B213" s="37" t="str"/>
      <c r="C213" s="37" t="str"/>
      <c r="D213" s="37" t="str"/>
      <c r="E213" s="37" t="str"/>
      <c r="F213" s="37" t="str"/>
    </row>
    <row r="214">
      <c r="B214" s="37" t="str"/>
      <c r="C214" s="37" t="str"/>
      <c r="D214" s="37" t="str"/>
      <c r="E214" s="37" t="str"/>
      <c r="F214" s="37" t="str"/>
    </row>
    <row r="215">
      <c r="B215" s="37" t="str"/>
      <c r="C215" s="37" t="str"/>
      <c r="D215" s="37" t="str"/>
      <c r="E215" s="37" t="str"/>
      <c r="F215" s="37" t="str"/>
    </row>
    <row r="216">
      <c r="B216" s="37" t="str"/>
      <c r="C216" s="37" t="str"/>
      <c r="D216" s="37" t="str"/>
      <c r="E216" s="37" t="str"/>
      <c r="F216" s="37" t="str"/>
    </row>
    <row r="217">
      <c r="B217" s="37" t="str"/>
      <c r="C217" s="37" t="str"/>
      <c r="D217" s="37" t="str"/>
      <c r="E217" s="37" t="str"/>
      <c r="F217" s="37" t="str"/>
    </row>
    <row r="218">
      <c r="B218" s="37" t="str"/>
      <c r="C218" s="37" t="str"/>
      <c r="D218" s="37" t="str"/>
      <c r="E218" s="37" t="str"/>
      <c r="F218" s="37" t="str"/>
    </row>
    <row r="219">
      <c r="B219" s="37" t="str"/>
      <c r="C219" s="37" t="str"/>
      <c r="D219" s="37" t="str"/>
      <c r="E219" s="37" t="str"/>
      <c r="F219" s="37" t="str"/>
    </row>
    <row r="220">
      <c r="B220" s="37" t="str"/>
      <c r="C220" s="37" t="str"/>
      <c r="D220" s="37" t="str"/>
      <c r="E220" s="37" t="str"/>
      <c r="F220" s="37" t="str"/>
    </row>
    <row r="221">
      <c r="B221" s="37" t="str"/>
      <c r="C221" s="37" t="str"/>
      <c r="D221" s="37" t="str"/>
      <c r="E221" s="37" t="str"/>
      <c r="F221" s="37" t="str"/>
    </row>
    <row r="222">
      <c r="B222" s="37" t="str"/>
      <c r="C222" s="37" t="str"/>
      <c r="D222" s="37" t="str"/>
      <c r="E222" s="37" t="str"/>
      <c r="F222" s="37" t="str"/>
    </row>
    <row r="223">
      <c r="B223" s="37" t="str"/>
      <c r="C223" s="37" t="str"/>
      <c r="D223" s="37" t="str"/>
      <c r="E223" s="37" t="str"/>
      <c r="F223" s="37" t="str"/>
    </row>
    <row r="224">
      <c r="B224" s="37" t="str"/>
      <c r="C224" s="37" t="str"/>
      <c r="D224" s="37" t="str"/>
      <c r="E224" s="37" t="str"/>
      <c r="F224" s="37" t="str"/>
    </row>
    <row r="225">
      <c r="B225" s="37" t="str"/>
      <c r="C225" s="37" t="str"/>
      <c r="D225" s="37" t="str"/>
      <c r="E225" s="37" t="str"/>
      <c r="F225" s="37" t="str"/>
    </row>
    <row r="226">
      <c r="B226" s="37" t="str"/>
      <c r="C226" s="37" t="str"/>
      <c r="D226" s="37" t="str"/>
      <c r="E226" s="37" t="str"/>
      <c r="F226" s="37" t="str"/>
    </row>
    <row r="227">
      <c r="B227" s="37" t="str"/>
      <c r="C227" s="37" t="str"/>
      <c r="D227" s="37" t="str"/>
      <c r="E227" s="37" t="str"/>
      <c r="F227" s="37" t="str"/>
    </row>
    <row r="228">
      <c r="B228" s="37" t="str"/>
      <c r="C228" s="37" t="str"/>
      <c r="D228" s="37" t="str"/>
      <c r="E228" s="37" t="str"/>
      <c r="F228" s="37" t="str"/>
    </row>
    <row r="229">
      <c r="B229" s="37" t="str"/>
      <c r="C229" s="37" t="str"/>
      <c r="D229" s="37" t="str"/>
      <c r="E229" s="37" t="str"/>
      <c r="F229" s="37" t="str"/>
    </row>
    <row r="230">
      <c r="B230" s="37" t="str"/>
      <c r="C230" s="37" t="str"/>
      <c r="D230" s="37" t="str"/>
      <c r="E230" s="37" t="str"/>
      <c r="F230" s="37" t="str"/>
    </row>
    <row r="231">
      <c r="B231" s="37" t="str"/>
      <c r="C231" s="37" t="str"/>
      <c r="D231" s="37" t="str"/>
      <c r="E231" s="37" t="str"/>
      <c r="F231" s="37" t="str"/>
    </row>
    <row r="232">
      <c r="B232" s="37" t="str"/>
      <c r="C232" s="37" t="str"/>
      <c r="D232" s="37" t="str"/>
      <c r="E232" s="37" t="str"/>
      <c r="F232" s="37" t="str"/>
    </row>
    <row r="233">
      <c r="B233" s="37" t="str"/>
      <c r="C233" s="37" t="str"/>
      <c r="D233" s="37" t="str"/>
      <c r="E233" s="37" t="str"/>
      <c r="F233" s="37" t="str"/>
    </row>
    <row r="234">
      <c r="B234" s="37" t="str"/>
      <c r="C234" s="37" t="str"/>
      <c r="D234" s="37" t="str"/>
      <c r="E234" s="37" t="str"/>
      <c r="F234" s="37" t="str"/>
    </row>
    <row r="235">
      <c r="B235" s="37" t="str"/>
      <c r="C235" s="37" t="str"/>
      <c r="D235" s="37" t="str"/>
      <c r="E235" s="37" t="str"/>
      <c r="F235" s="37" t="str"/>
    </row>
    <row r="236">
      <c r="B236" s="37" t="str"/>
      <c r="C236" s="37" t="str"/>
      <c r="D236" s="37" t="str"/>
      <c r="E236" s="37" t="str"/>
      <c r="F236" s="37" t="str"/>
    </row>
    <row r="237">
      <c r="B237" s="37" t="str"/>
      <c r="C237" s="37" t="str"/>
      <c r="D237" s="37" t="str"/>
      <c r="E237" s="37" t="str"/>
      <c r="F237" s="37" t="str"/>
    </row>
    <row r="238">
      <c r="B238" s="37" t="str"/>
      <c r="C238" s="37" t="str"/>
      <c r="D238" s="37" t="str"/>
      <c r="E238" s="37" t="str"/>
      <c r="F238" s="37" t="str"/>
    </row>
    <row r="239">
      <c r="B239" s="37" t="str"/>
      <c r="C239" s="37" t="str"/>
      <c r="D239" s="37" t="str"/>
      <c r="E239" s="37" t="str"/>
      <c r="F239" s="37" t="str"/>
    </row>
    <row r="240">
      <c r="B240" s="37" t="str"/>
      <c r="C240" s="37" t="str"/>
      <c r="D240" s="37" t="str"/>
      <c r="E240" s="37" t="str"/>
      <c r="F240" s="37" t="str"/>
    </row>
    <row r="241">
      <c r="B241" s="37" t="str"/>
      <c r="C241" s="37" t="str"/>
      <c r="D241" s="37" t="str"/>
      <c r="E241" s="37" t="str"/>
      <c r="F241" s="37" t="str"/>
    </row>
    <row r="242">
      <c r="B242" s="37" t="str"/>
      <c r="C242" s="37" t="str"/>
      <c r="D242" s="37" t="str"/>
      <c r="E242" s="37" t="str"/>
      <c r="F242" s="37" t="str"/>
    </row>
    <row r="243">
      <c r="B243" s="37" t="str"/>
      <c r="C243" s="37" t="str"/>
      <c r="D243" s="37" t="str"/>
      <c r="E243" s="37" t="str"/>
      <c r="F243" s="37" t="str"/>
    </row>
    <row r="244">
      <c r="B244" s="37" t="str"/>
      <c r="C244" s="37" t="str"/>
      <c r="D244" s="37" t="str"/>
      <c r="E244" s="37" t="str"/>
      <c r="F244" s="37" t="str"/>
    </row>
    <row r="245">
      <c r="B245" s="37" t="str"/>
      <c r="C245" s="37" t="str"/>
      <c r="D245" s="37" t="str"/>
      <c r="E245" s="37" t="str"/>
      <c r="F245" s="37" t="str"/>
    </row>
    <row r="246">
      <c r="B246" s="37" t="str"/>
      <c r="C246" s="37" t="str"/>
      <c r="D246" s="37" t="str"/>
      <c r="E246" s="37" t="str"/>
      <c r="F246" s="37" t="str"/>
    </row>
    <row r="247">
      <c r="B247" s="37" t="str"/>
      <c r="C247" s="37" t="str"/>
      <c r="D247" s="37" t="str"/>
      <c r="E247" s="37" t="str"/>
      <c r="F247" s="37" t="str"/>
    </row>
    <row r="248">
      <c r="B248" s="37" t="str"/>
      <c r="C248" s="37" t="str"/>
      <c r="D248" s="37" t="str"/>
      <c r="E248" s="37" t="str"/>
      <c r="F248" s="37" t="str"/>
    </row>
    <row r="249">
      <c r="B249" s="37" t="str"/>
      <c r="C249" s="37" t="str"/>
      <c r="D249" s="37" t="str"/>
      <c r="E249" s="37" t="str"/>
      <c r="F249" s="37" t="str"/>
    </row>
    <row r="250">
      <c r="B250" s="37" t="str"/>
      <c r="C250" s="37" t="str"/>
      <c r="D250" s="37" t="str"/>
      <c r="E250" s="37" t="str"/>
      <c r="F250" s="37" t="str"/>
    </row>
    <row r="251">
      <c r="B251" s="37" t="str"/>
      <c r="C251" s="37" t="str"/>
      <c r="D251" s="37" t="str"/>
      <c r="E251" s="37" t="str"/>
      <c r="F251" s="37" t="str"/>
    </row>
    <row r="252">
      <c r="B252" s="37" t="str"/>
      <c r="C252" s="37" t="str"/>
      <c r="D252" s="37" t="str"/>
      <c r="E252" s="37" t="str"/>
      <c r="F252" s="37" t="str"/>
    </row>
    <row r="253">
      <c r="B253" s="37" t="str"/>
      <c r="C253" s="37" t="str"/>
      <c r="D253" s="37" t="str"/>
      <c r="E253" s="37" t="str"/>
      <c r="F253" s="37" t="str"/>
    </row>
    <row r="254">
      <c r="B254" s="37" t="str"/>
      <c r="C254" s="37" t="str"/>
      <c r="D254" s="37" t="str"/>
      <c r="E254" s="37" t="str"/>
      <c r="F254" s="37" t="str"/>
    </row>
    <row r="255">
      <c r="B255" s="37" t="str"/>
      <c r="C255" s="37" t="str"/>
      <c r="D255" s="37" t="str"/>
      <c r="E255" s="37" t="str"/>
      <c r="F255" s="37" t="str"/>
    </row>
    <row r="256">
      <c r="B256" s="37" t="str"/>
      <c r="C256" s="37" t="str"/>
      <c r="D256" s="37" t="str"/>
      <c r="E256" s="37" t="str"/>
      <c r="F256" s="37" t="str"/>
    </row>
    <row r="257">
      <c r="B257" s="37" t="str"/>
      <c r="C257" s="37" t="str"/>
      <c r="D257" s="37" t="str"/>
      <c r="E257" s="37" t="str"/>
      <c r="F257" s="37" t="str"/>
    </row>
    <row r="258">
      <c r="B258" s="37" t="str"/>
      <c r="C258" s="37" t="str"/>
      <c r="D258" s="37" t="str"/>
      <c r="E258" s="37" t="str"/>
      <c r="F258" s="37" t="str"/>
    </row>
    <row r="259">
      <c r="B259" s="37" t="str"/>
      <c r="C259" s="37" t="str"/>
      <c r="D259" s="37" t="str"/>
      <c r="E259" s="37" t="str"/>
      <c r="F259" s="37" t="str"/>
    </row>
    <row r="260">
      <c r="B260" s="37" t="str"/>
      <c r="C260" s="37" t="str"/>
      <c r="D260" s="37" t="str"/>
      <c r="E260" s="37" t="str"/>
      <c r="F260" s="37" t="str"/>
    </row>
    <row r="261">
      <c r="B261" s="37" t="str"/>
      <c r="C261" s="37" t="str"/>
      <c r="D261" s="37" t="str"/>
      <c r="E261" s="37" t="str"/>
      <c r="F261" s="37" t="str"/>
    </row>
    <row r="262">
      <c r="B262" s="37" t="str"/>
      <c r="C262" s="37" t="str"/>
      <c r="D262" s="37" t="str"/>
      <c r="E262" s="37" t="str"/>
      <c r="F262" s="37" t="str"/>
    </row>
    <row r="263">
      <c r="B263" s="37" t="str"/>
      <c r="C263" s="37" t="str"/>
      <c r="D263" s="37" t="str"/>
      <c r="E263" s="37" t="str"/>
      <c r="F263" s="37" t="str"/>
    </row>
    <row r="264">
      <c r="B264" s="37" t="str"/>
      <c r="C264" s="37" t="str"/>
      <c r="D264" s="37" t="str"/>
      <c r="E264" s="37" t="str"/>
      <c r="F264" s="37" t="str"/>
    </row>
    <row r="265">
      <c r="B265" s="37" t="str"/>
      <c r="C265" s="37" t="str"/>
      <c r="D265" s="37" t="str"/>
      <c r="E265" s="37" t="str"/>
      <c r="F265" s="37" t="str"/>
    </row>
    <row r="266">
      <c r="B266" s="37" t="str"/>
      <c r="C266" s="37" t="str"/>
      <c r="D266" s="37" t="str"/>
      <c r="E266" s="37" t="str"/>
      <c r="F266" s="37" t="str"/>
    </row>
    <row r="267">
      <c r="B267" s="37" t="str"/>
      <c r="C267" s="37" t="str"/>
      <c r="D267" s="37" t="str"/>
      <c r="E267" s="37" t="str"/>
      <c r="F267" s="37" t="str"/>
    </row>
    <row r="268">
      <c r="B268" s="37" t="str"/>
      <c r="C268" s="37" t="str"/>
      <c r="D268" s="37" t="str"/>
      <c r="E268" s="37" t="str"/>
      <c r="F268" s="37" t="str"/>
    </row>
    <row r="269">
      <c r="B269" s="37" t="str"/>
      <c r="C269" s="37" t="str"/>
      <c r="D269" s="37" t="str"/>
      <c r="E269" s="37" t="str"/>
      <c r="F269" s="37" t="str"/>
    </row>
    <row r="270">
      <c r="B270" s="37" t="str"/>
      <c r="C270" s="37" t="str"/>
      <c r="D270" s="37" t="str"/>
      <c r="E270" s="37" t="str"/>
      <c r="F270" s="37" t="str"/>
    </row>
    <row r="271">
      <c r="B271" s="37" t="str"/>
      <c r="C271" s="37" t="str"/>
      <c r="D271" s="37" t="str"/>
      <c r="E271" s="37" t="str"/>
      <c r="F271" s="37" t="str"/>
    </row>
    <row r="272">
      <c r="B272" s="37" t="str"/>
      <c r="C272" s="37" t="str"/>
      <c r="D272" s="37" t="str"/>
      <c r="E272" s="37" t="str"/>
      <c r="F272" s="37" t="str"/>
    </row>
    <row r="273">
      <c r="B273" s="37" t="str"/>
      <c r="C273" s="37" t="str"/>
      <c r="D273" s="37" t="str"/>
      <c r="E273" s="37" t="str"/>
      <c r="F273" s="37" t="str"/>
    </row>
    <row r="274">
      <c r="B274" s="37" t="str"/>
      <c r="C274" s="37" t="str"/>
      <c r="D274" s="37" t="str"/>
      <c r="E274" s="37" t="str"/>
      <c r="F274" s="37" t="str"/>
    </row>
    <row r="275">
      <c r="B275" s="37" t="str"/>
      <c r="C275" s="37" t="str"/>
      <c r="D275" s="37" t="str"/>
      <c r="E275" s="37" t="str"/>
      <c r="F275" s="37" t="str"/>
    </row>
    <row r="276">
      <c r="B276" s="37" t="str"/>
      <c r="C276" s="37" t="str"/>
      <c r="D276" s="37" t="str"/>
      <c r="E276" s="37" t="str"/>
      <c r="F276" s="37" t="str"/>
    </row>
    <row r="277">
      <c r="B277" s="37" t="str"/>
      <c r="C277" s="37" t="str"/>
      <c r="D277" s="37" t="str"/>
      <c r="E277" s="37" t="str"/>
      <c r="F277" s="37" t="str"/>
    </row>
    <row r="278">
      <c r="B278" s="37" t="str"/>
      <c r="C278" s="37" t="str"/>
      <c r="D278" s="37" t="str"/>
      <c r="E278" s="37" t="str"/>
      <c r="F278" s="37" t="str"/>
    </row>
    <row r="279">
      <c r="B279" s="37" t="str"/>
      <c r="C279" s="37" t="str"/>
      <c r="D279" s="37" t="str"/>
      <c r="E279" s="37" t="str"/>
      <c r="F279" s="37" t="str"/>
    </row>
    <row r="280">
      <c r="B280" s="37" t="str"/>
      <c r="C280" s="37" t="str"/>
      <c r="D280" s="37" t="str"/>
      <c r="E280" s="37" t="str"/>
      <c r="F280" s="37" t="str"/>
    </row>
    <row r="281">
      <c r="B281" s="37" t="str"/>
      <c r="C281" s="37" t="str"/>
      <c r="D281" s="37" t="str"/>
      <c r="E281" s="37" t="str"/>
      <c r="F281" s="37" t="str"/>
    </row>
    <row r="282">
      <c r="B282" s="37" t="str"/>
      <c r="C282" s="37" t="str"/>
      <c r="D282" s="37" t="str"/>
      <c r="E282" s="37" t="str"/>
      <c r="F282" s="37" t="str"/>
    </row>
    <row r="283">
      <c r="B283" s="37" t="str"/>
      <c r="C283" s="37" t="str"/>
      <c r="D283" s="37" t="str"/>
      <c r="E283" s="37" t="str"/>
      <c r="F283" s="37" t="str"/>
    </row>
    <row r="284">
      <c r="B284" s="37" t="str"/>
      <c r="C284" s="37" t="str"/>
      <c r="D284" s="37" t="str"/>
      <c r="E284" s="37" t="str"/>
      <c r="F284" s="37" t="str"/>
    </row>
    <row r="285">
      <c r="B285" s="37" t="str"/>
      <c r="C285" s="37" t="str"/>
      <c r="D285" s="37" t="str"/>
      <c r="E285" s="37" t="str"/>
      <c r="F285" s="37" t="str"/>
    </row>
    <row r="286">
      <c r="B286" s="37" t="str"/>
      <c r="C286" s="37" t="str"/>
      <c r="D286" s="37" t="str"/>
      <c r="E286" s="37" t="str"/>
      <c r="F286" s="37" t="str"/>
    </row>
    <row r="287">
      <c r="B287" s="37" t="str"/>
      <c r="C287" s="37" t="str"/>
      <c r="D287" s="37" t="str"/>
      <c r="E287" s="37" t="str"/>
      <c r="F287" s="37" t="str"/>
    </row>
    <row r="288">
      <c r="B288" s="37" t="str"/>
      <c r="C288" s="37" t="str"/>
      <c r="D288" s="37" t="str"/>
      <c r="E288" s="37" t="str"/>
      <c r="F288" s="37" t="str"/>
    </row>
    <row r="289">
      <c r="B289" s="37" t="str"/>
      <c r="C289" s="37" t="str"/>
      <c r="D289" s="37" t="str"/>
      <c r="E289" s="37" t="str"/>
      <c r="F289" s="37" t="str"/>
    </row>
    <row r="290">
      <c r="B290" s="37" t="str"/>
      <c r="C290" s="37" t="str"/>
      <c r="D290" s="37" t="str"/>
      <c r="E290" s="37" t="str"/>
      <c r="F290" s="37" t="str"/>
    </row>
    <row r="291">
      <c r="B291" s="37" t="str"/>
      <c r="C291" s="37" t="str"/>
      <c r="D291" s="37" t="str"/>
      <c r="E291" s="37" t="str"/>
      <c r="F291" s="37" t="str"/>
    </row>
    <row r="292">
      <c r="B292" s="37" t="str"/>
      <c r="C292" s="37" t="str"/>
      <c r="D292" s="37" t="str"/>
      <c r="E292" s="37" t="str"/>
      <c r="F292" s="37" t="str"/>
    </row>
    <row r="293">
      <c r="B293" s="37" t="str"/>
      <c r="C293" s="37" t="str"/>
      <c r="D293" s="37" t="str"/>
      <c r="E293" s="37" t="str"/>
      <c r="F293" s="37" t="str"/>
    </row>
    <row r="294">
      <c r="B294" s="37" t="str"/>
      <c r="C294" s="37" t="str"/>
      <c r="D294" s="37" t="str"/>
      <c r="E294" s="37" t="str"/>
      <c r="F294" s="37" t="str"/>
    </row>
    <row r="295">
      <c r="B295" s="37" t="str"/>
      <c r="C295" s="37" t="str"/>
      <c r="D295" s="37" t="str"/>
      <c r="E295" s="37" t="str"/>
      <c r="F295" s="37" t="str"/>
    </row>
    <row r="296">
      <c r="B296" s="37" t="str"/>
      <c r="C296" s="37" t="str"/>
      <c r="D296" s="37" t="str"/>
      <c r="E296" s="37" t="str"/>
      <c r="F296" s="37" t="str"/>
    </row>
    <row r="297">
      <c r="B297" s="37" t="str"/>
      <c r="C297" s="37" t="str"/>
      <c r="D297" s="37" t="str"/>
      <c r="E297" s="37" t="str"/>
      <c r="F297" s="37" t="str"/>
    </row>
    <row r="298">
      <c r="B298" s="37" t="str"/>
      <c r="C298" s="37" t="str"/>
      <c r="D298" s="37" t="str"/>
      <c r="E298" s="37" t="str"/>
      <c r="F298" s="37" t="str"/>
    </row>
    <row r="299">
      <c r="B299" s="37" t="str"/>
      <c r="C299" s="37" t="str"/>
      <c r="D299" s="37" t="str"/>
      <c r="E299" s="37" t="str"/>
      <c r="F299" s="37" t="str"/>
    </row>
    <row r="300">
      <c r="B300" s="37" t="str"/>
      <c r="C300" s="37" t="str"/>
      <c r="D300" s="37" t="str"/>
      <c r="E300" s="37" t="str"/>
      <c r="F300" s="37" t="str"/>
    </row>
    <row r="301">
      <c r="B301" s="37" t="str"/>
      <c r="C301" s="37" t="str"/>
      <c r="D301" s="37" t="str"/>
      <c r="E301" s="37" t="str"/>
      <c r="F301" s="37" t="str"/>
    </row>
    <row r="302">
      <c r="B302" s="37" t="str"/>
      <c r="C302" s="37" t="str"/>
      <c r="D302" s="37" t="str"/>
      <c r="E302" s="37" t="str"/>
      <c r="F302" s="37" t="str"/>
    </row>
    <row r="303">
      <c r="B303" s="37" t="str"/>
      <c r="C303" s="37" t="str"/>
      <c r="D303" s="37" t="str"/>
      <c r="E303" s="37" t="str"/>
      <c r="F303" s="37" t="str"/>
    </row>
    <row r="304">
      <c r="B304" s="37" t="str"/>
      <c r="C304" s="37" t="str"/>
      <c r="D304" s="37" t="str"/>
      <c r="E304" s="37" t="str"/>
      <c r="F304" s="37" t="str"/>
    </row>
    <row r="305">
      <c r="B305" s="37" t="str"/>
      <c r="C305" s="37" t="str"/>
      <c r="D305" s="37" t="str"/>
      <c r="E305" s="37" t="str"/>
      <c r="F305" s="37" t="str"/>
    </row>
    <row r="306">
      <c r="B306" s="37" t="str"/>
      <c r="C306" s="37" t="str"/>
      <c r="D306" s="37" t="str"/>
      <c r="E306" s="37" t="str"/>
      <c r="F306" s="37" t="str"/>
    </row>
    <row r="307">
      <c r="B307" s="37" t="str"/>
      <c r="C307" s="37" t="str"/>
      <c r="D307" s="37" t="str"/>
      <c r="E307" s="37" t="str"/>
      <c r="F307" s="37" t="str"/>
    </row>
    <row r="308">
      <c r="B308" s="37" t="str"/>
      <c r="C308" s="37" t="str"/>
      <c r="D308" s="37" t="str"/>
      <c r="E308" s="37" t="str"/>
      <c r="F308" s="37" t="str"/>
    </row>
    <row r="309">
      <c r="B309" s="37" t="str"/>
      <c r="C309" s="37" t="str"/>
      <c r="D309" s="37" t="str"/>
      <c r="E309" s="37" t="str"/>
      <c r="F309" s="37" t="str"/>
    </row>
    <row r="310">
      <c r="B310" s="37" t="str"/>
      <c r="C310" s="37" t="str"/>
      <c r="D310" s="37" t="str"/>
      <c r="E310" s="37" t="str"/>
      <c r="F310" s="37" t="str"/>
    </row>
    <row r="311">
      <c r="B311" s="37" t="str"/>
      <c r="C311" s="37" t="str"/>
      <c r="D311" s="37" t="str"/>
      <c r="E311" s="37" t="str"/>
      <c r="F311" s="37" t="str"/>
    </row>
    <row r="312">
      <c r="B312" s="37" t="str"/>
      <c r="C312" s="37" t="str"/>
      <c r="D312" s="37" t="str"/>
      <c r="E312" s="37" t="str"/>
      <c r="F312" s="37" t="str"/>
    </row>
    <row r="313">
      <c r="B313" s="37" t="str"/>
      <c r="C313" s="37" t="str"/>
      <c r="D313" s="37" t="str"/>
      <c r="E313" s="37" t="str"/>
      <c r="F313" s="37" t="str"/>
    </row>
    <row r="314">
      <c r="B314" s="37" t="str"/>
      <c r="C314" s="37" t="str"/>
      <c r="D314" s="37" t="str"/>
      <c r="E314" s="37" t="str"/>
      <c r="F314" s="37" t="str"/>
    </row>
    <row r="315">
      <c r="B315" s="37" t="str"/>
      <c r="C315" s="37" t="str"/>
      <c r="D315" s="37" t="str"/>
      <c r="E315" s="37" t="str"/>
      <c r="F315" s="37" t="str"/>
    </row>
    <row r="316">
      <c r="B316" s="37" t="str"/>
      <c r="C316" s="37" t="str"/>
      <c r="D316" s="37" t="str"/>
      <c r="E316" s="37" t="str"/>
      <c r="F316" s="37" t="str"/>
    </row>
    <row r="317">
      <c r="B317" s="37" t="str"/>
      <c r="C317" s="37" t="str"/>
      <c r="D317" s="37" t="str"/>
      <c r="E317" s="37" t="str"/>
      <c r="F317" s="37" t="str"/>
    </row>
    <row r="318">
      <c r="B318" s="37" t="str"/>
      <c r="C318" s="37" t="str"/>
      <c r="D318" s="37" t="str"/>
      <c r="E318" s="37" t="str"/>
      <c r="F318" s="37" t="str"/>
    </row>
    <row r="319">
      <c r="B319" s="37" t="str"/>
      <c r="C319" s="37" t="str"/>
      <c r="D319" s="37" t="str"/>
      <c r="E319" s="37" t="str"/>
      <c r="F319" s="37" t="str"/>
    </row>
    <row r="320">
      <c r="B320" s="37" t="str"/>
      <c r="C320" s="37" t="str"/>
      <c r="D320" s="37" t="str"/>
      <c r="E320" s="37" t="str"/>
      <c r="F320" s="37" t="str"/>
    </row>
    <row r="321">
      <c r="B321" s="37" t="str"/>
      <c r="C321" s="37" t="str"/>
      <c r="D321" s="37" t="str"/>
      <c r="E321" s="37" t="str"/>
      <c r="F321" s="37" t="str"/>
    </row>
    <row r="322">
      <c r="B322" s="37" t="str"/>
      <c r="C322" s="37" t="str"/>
      <c r="D322" s="37" t="str"/>
      <c r="E322" s="37" t="str"/>
      <c r="F322" s="37" t="str"/>
    </row>
    <row r="323">
      <c r="B323" s="37" t="str"/>
      <c r="C323" s="37" t="str"/>
      <c r="D323" s="37" t="str"/>
      <c r="E323" s="37" t="str"/>
      <c r="F323" s="37" t="str"/>
    </row>
    <row r="324">
      <c r="B324" s="37" t="str"/>
      <c r="C324" s="37" t="str"/>
      <c r="D324" s="37" t="str"/>
      <c r="E324" s="37" t="str"/>
      <c r="F324" s="37" t="str"/>
    </row>
    <row r="325">
      <c r="B325" s="37" t="str"/>
      <c r="C325" s="37" t="str"/>
      <c r="D325" s="37" t="str"/>
      <c r="E325" s="37" t="str"/>
      <c r="F325" s="37" t="str"/>
    </row>
    <row r="326">
      <c r="B326" s="37" t="str"/>
      <c r="C326" s="37" t="str"/>
      <c r="D326" s="37" t="str"/>
      <c r="E326" s="37" t="str"/>
      <c r="F326" s="37" t="str"/>
    </row>
    <row r="327">
      <c r="B327" s="37" t="str"/>
      <c r="C327" s="37" t="str"/>
      <c r="D327" s="37" t="str"/>
      <c r="E327" s="37" t="str"/>
      <c r="F327" s="37" t="str"/>
    </row>
    <row r="328">
      <c r="B328" s="37" t="str"/>
      <c r="C328" s="37" t="str"/>
      <c r="D328" s="37" t="str"/>
      <c r="E328" s="37" t="str"/>
      <c r="F328" s="37" t="str"/>
    </row>
    <row r="329">
      <c r="B329" s="37" t="str"/>
      <c r="C329" s="37" t="str"/>
      <c r="D329" s="37" t="str"/>
      <c r="E329" s="37" t="str"/>
      <c r="F329" s="37" t="str"/>
    </row>
    <row r="330">
      <c r="B330" s="37" t="str"/>
      <c r="C330" s="37" t="str"/>
      <c r="D330" s="37" t="str"/>
      <c r="E330" s="37" t="str"/>
      <c r="F330" s="37" t="str"/>
    </row>
    <row r="331">
      <c r="B331" s="37" t="str"/>
      <c r="C331" s="37" t="str"/>
      <c r="D331" s="37" t="str"/>
      <c r="E331" s="37" t="str"/>
      <c r="F331" s="37" t="str"/>
    </row>
    <row r="332">
      <c r="B332" s="37" t="str"/>
      <c r="C332" s="37" t="str"/>
      <c r="D332" s="37" t="str"/>
      <c r="E332" s="37" t="str"/>
      <c r="F332" s="37" t="str"/>
    </row>
    <row r="333">
      <c r="B333" s="37" t="str"/>
      <c r="C333" s="37" t="str"/>
      <c r="D333" s="37" t="str"/>
      <c r="E333" s="37" t="str"/>
      <c r="F333" s="37" t="str"/>
    </row>
    <row r="334">
      <c r="B334" s="37" t="str"/>
      <c r="C334" s="37" t="str"/>
      <c r="D334" s="37" t="str"/>
      <c r="E334" s="37" t="str"/>
      <c r="F334" s="37" t="str"/>
    </row>
    <row r="335">
      <c r="B335" s="37" t="str"/>
      <c r="C335" s="37" t="str"/>
      <c r="D335" s="37" t="str"/>
      <c r="E335" s="37" t="str"/>
      <c r="F335" s="37" t="str"/>
    </row>
    <row r="336">
      <c r="B336" s="37" t="str"/>
      <c r="C336" s="37" t="str"/>
      <c r="D336" s="37" t="str"/>
      <c r="E336" s="37" t="str"/>
      <c r="F336" s="37" t="str"/>
    </row>
    <row r="337">
      <c r="B337" s="37" t="str"/>
      <c r="C337" s="37" t="str"/>
      <c r="D337" s="37" t="str"/>
      <c r="E337" s="37" t="str"/>
      <c r="F337" s="37" t="str"/>
    </row>
    <row r="338">
      <c r="B338" s="37" t="str"/>
      <c r="C338" s="37" t="str"/>
      <c r="D338" s="37" t="str"/>
      <c r="E338" s="37" t="str"/>
      <c r="F338" s="37" t="str"/>
    </row>
    <row r="339">
      <c r="B339" s="37" t="str"/>
      <c r="C339" s="37" t="str"/>
      <c r="D339" s="37" t="str"/>
      <c r="E339" s="37" t="str"/>
      <c r="F339" s="37" t="str"/>
    </row>
    <row r="340">
      <c r="B340" s="37" t="str"/>
      <c r="C340" s="37" t="str"/>
      <c r="D340" s="37" t="str"/>
      <c r="E340" s="37" t="str"/>
      <c r="F340" s="37" t="str"/>
    </row>
    <row r="341">
      <c r="B341" s="37" t="str"/>
      <c r="C341" s="37" t="str"/>
      <c r="D341" s="37" t="str"/>
      <c r="E341" s="37" t="str"/>
      <c r="F341" s="37" t="str"/>
    </row>
    <row r="342">
      <c r="B342" s="37" t="str"/>
      <c r="C342" s="37" t="str"/>
      <c r="D342" s="37" t="str"/>
      <c r="E342" s="37" t="str"/>
      <c r="F342" s="37" t="str"/>
    </row>
    <row r="343">
      <c r="B343" s="37" t="str"/>
      <c r="C343" s="37" t="str"/>
      <c r="D343" s="37" t="str"/>
      <c r="E343" s="37" t="str"/>
      <c r="F343" s="37" t="str"/>
    </row>
    <row r="344">
      <c r="B344" s="37" t="str"/>
      <c r="C344" s="37" t="str"/>
      <c r="D344" s="37" t="str"/>
      <c r="E344" s="37" t="str"/>
      <c r="F344" s="37" t="str"/>
    </row>
    <row r="345">
      <c r="B345" s="37" t="str"/>
      <c r="C345" s="37" t="str"/>
      <c r="D345" s="37" t="str"/>
      <c r="E345" s="37" t="str"/>
      <c r="F345" s="37" t="str"/>
    </row>
    <row r="346">
      <c r="B346" s="37" t="str"/>
      <c r="C346" s="37" t="str"/>
      <c r="D346" s="37" t="str"/>
      <c r="E346" s="37" t="str"/>
      <c r="F346" s="37" t="str"/>
    </row>
    <row r="347">
      <c r="B347" s="37" t="str"/>
      <c r="C347" s="37" t="str"/>
      <c r="D347" s="37" t="str"/>
      <c r="E347" s="37" t="str"/>
      <c r="F347" s="37" t="str"/>
    </row>
    <row r="348">
      <c r="B348" s="37" t="str"/>
      <c r="C348" s="37" t="str"/>
      <c r="D348" s="37" t="str"/>
      <c r="E348" s="37" t="str"/>
      <c r="F348" s="37" t="str"/>
    </row>
    <row r="349">
      <c r="B349" s="37" t="str"/>
      <c r="C349" s="37" t="str"/>
      <c r="D349" s="37" t="str"/>
      <c r="E349" s="37" t="str"/>
      <c r="F349" s="37" t="str"/>
    </row>
    <row r="350">
      <c r="B350" s="37" t="str"/>
      <c r="C350" s="37" t="str"/>
      <c r="D350" s="37" t="str"/>
      <c r="E350" s="37" t="str"/>
      <c r="F350" s="37" t="str"/>
    </row>
    <row r="351">
      <c r="B351" s="37" t="str"/>
      <c r="C351" s="37" t="str"/>
      <c r="D351" s="37" t="str"/>
      <c r="E351" s="37" t="str"/>
      <c r="F351" s="37" t="str"/>
    </row>
    <row r="352">
      <c r="B352" s="37" t="str"/>
      <c r="C352" s="37" t="str"/>
      <c r="D352" s="37" t="str"/>
      <c r="E352" s="37" t="str"/>
      <c r="F352" s="37" t="str"/>
    </row>
    <row r="353">
      <c r="B353" s="37" t="str"/>
      <c r="C353" s="37" t="str"/>
      <c r="D353" s="37" t="str"/>
      <c r="E353" s="37" t="str"/>
      <c r="F353" s="37" t="str"/>
    </row>
    <row r="354">
      <c r="B354" s="37" t="str"/>
      <c r="C354" s="37" t="str"/>
      <c r="D354" s="37" t="str"/>
      <c r="E354" s="37" t="str"/>
      <c r="F354" s="37" t="str"/>
    </row>
    <row r="355">
      <c r="B355" s="37" t="str"/>
      <c r="C355" s="37" t="str"/>
      <c r="D355" s="37" t="str"/>
      <c r="E355" s="37" t="str"/>
      <c r="F355" s="37" t="str"/>
    </row>
    <row r="356">
      <c r="B356" s="37" t="str"/>
      <c r="C356" s="37" t="str"/>
      <c r="D356" s="37" t="str"/>
      <c r="E356" s="37" t="str"/>
      <c r="F356" s="37" t="str"/>
    </row>
    <row r="357">
      <c r="B357" s="37" t="str"/>
      <c r="C357" s="37" t="str"/>
      <c r="D357" s="37" t="str"/>
      <c r="E357" s="37" t="str"/>
      <c r="F357" s="37" t="str"/>
    </row>
    <row r="358">
      <c r="B358" s="37" t="str"/>
      <c r="C358" s="37" t="str"/>
      <c r="D358" s="37" t="str"/>
      <c r="E358" s="37" t="str"/>
      <c r="F358" s="37" t="str"/>
    </row>
    <row r="359">
      <c r="B359" s="37" t="str"/>
      <c r="C359" s="37" t="str"/>
      <c r="D359" s="37" t="str"/>
      <c r="E359" s="37" t="str"/>
      <c r="F359" s="37" t="str"/>
    </row>
    <row r="360">
      <c r="B360" s="37" t="str"/>
      <c r="C360" s="37" t="str"/>
      <c r="D360" s="37" t="str"/>
      <c r="E360" s="37" t="str"/>
      <c r="F360" s="37" t="str"/>
    </row>
    <row r="361">
      <c r="B361" s="37" t="str"/>
      <c r="C361" s="37" t="str"/>
      <c r="D361" s="37" t="str"/>
      <c r="E361" s="37" t="str"/>
      <c r="F361" s="37" t="str"/>
    </row>
    <row r="362">
      <c r="B362" s="37" t="str"/>
      <c r="C362" s="37" t="str"/>
      <c r="D362" s="37" t="str"/>
      <c r="E362" s="37" t="str"/>
      <c r="F362" s="37" t="str"/>
    </row>
    <row r="363">
      <c r="B363" s="37" t="str"/>
      <c r="C363" s="37" t="str"/>
      <c r="D363" s="37" t="str"/>
      <c r="E363" s="37" t="str"/>
      <c r="F363" s="37" t="str"/>
    </row>
    <row r="364">
      <c r="B364" s="37" t="str"/>
      <c r="C364" s="37" t="str"/>
      <c r="D364" s="37" t="str"/>
      <c r="E364" s="37" t="str"/>
      <c r="F364" s="37" t="str"/>
    </row>
    <row r="365">
      <c r="B365" s="37" t="str"/>
      <c r="C365" s="37" t="str"/>
      <c r="D365" s="37" t="str"/>
      <c r="E365" s="37" t="str"/>
      <c r="F365" s="37" t="str"/>
    </row>
    <row r="366">
      <c r="B366" s="37" t="str"/>
      <c r="C366" s="37" t="str"/>
      <c r="D366" s="37" t="str"/>
      <c r="E366" s="37" t="str"/>
      <c r="F366" s="37" t="str"/>
    </row>
    <row r="367">
      <c r="B367" s="37" t="str"/>
      <c r="C367" s="37" t="str"/>
      <c r="D367" s="37" t="str"/>
      <c r="E367" s="37" t="str"/>
      <c r="F367" s="37" t="str"/>
    </row>
    <row r="368">
      <c r="B368" s="37" t="str"/>
      <c r="C368" s="37" t="str"/>
      <c r="D368" s="37" t="str"/>
      <c r="E368" s="37" t="str"/>
      <c r="F368" s="37" t="str"/>
    </row>
    <row r="369">
      <c r="B369" s="37" t="str"/>
      <c r="C369" s="37" t="str"/>
      <c r="D369" s="37" t="str"/>
      <c r="E369" s="37" t="str"/>
      <c r="F369" s="37" t="str"/>
    </row>
    <row r="370">
      <c r="B370" s="37" t="str"/>
      <c r="C370" s="37" t="str"/>
      <c r="D370" s="37" t="str"/>
      <c r="E370" s="37" t="str"/>
      <c r="F370" s="37" t="str"/>
    </row>
    <row r="371">
      <c r="B371" s="37" t="str"/>
      <c r="C371" s="37" t="str"/>
      <c r="D371" s="37" t="str"/>
      <c r="E371" s="37" t="str"/>
      <c r="F371" s="37" t="str"/>
    </row>
    <row r="372">
      <c r="B372" s="37" t="str"/>
      <c r="C372" s="37" t="str"/>
      <c r="D372" s="37" t="str"/>
      <c r="E372" s="37" t="str"/>
      <c r="F372" s="37" t="str"/>
    </row>
    <row r="373">
      <c r="B373" s="37" t="str"/>
      <c r="C373" s="37" t="str"/>
      <c r="D373" s="37" t="str"/>
      <c r="E373" s="37" t="str"/>
      <c r="F373" s="37" t="str"/>
    </row>
    <row r="374">
      <c r="B374" s="37" t="str"/>
      <c r="C374" s="37" t="str"/>
      <c r="D374" s="37" t="str"/>
      <c r="E374" s="37" t="str"/>
      <c r="F374" s="37" t="str"/>
    </row>
    <row r="375">
      <c r="B375" s="37" t="str"/>
      <c r="C375" s="37" t="str"/>
      <c r="D375" s="37" t="str"/>
      <c r="E375" s="37" t="str"/>
      <c r="F375" s="37" t="str"/>
    </row>
    <row r="376">
      <c r="B376" s="37" t="str"/>
      <c r="C376" s="37" t="str"/>
      <c r="D376" s="37" t="str"/>
      <c r="E376" s="37" t="str"/>
      <c r="F376" s="37" t="str"/>
    </row>
    <row r="377">
      <c r="B377" s="37" t="str"/>
      <c r="C377" s="37" t="str"/>
      <c r="D377" s="37" t="str"/>
      <c r="E377" s="37" t="str"/>
      <c r="F377" s="37" t="str"/>
    </row>
    <row r="378">
      <c r="B378" s="37" t="str"/>
      <c r="C378" s="37" t="str"/>
      <c r="D378" s="37" t="str"/>
      <c r="E378" s="37" t="str"/>
      <c r="F378" s="37" t="str"/>
    </row>
    <row r="379">
      <c r="B379" s="37" t="str"/>
      <c r="C379" s="37" t="str"/>
      <c r="D379" s="37" t="str"/>
      <c r="E379" s="37" t="str"/>
      <c r="F379" s="37" t="str"/>
    </row>
    <row r="380">
      <c r="B380" s="37" t="str"/>
      <c r="C380" s="37" t="str"/>
      <c r="D380" s="37" t="str"/>
      <c r="E380" s="37" t="str"/>
      <c r="F380" s="37" t="str"/>
    </row>
    <row r="381">
      <c r="B381" s="37" t="str"/>
      <c r="C381" s="37" t="str"/>
      <c r="D381" s="37" t="str"/>
      <c r="E381" s="37" t="str"/>
      <c r="F381" s="37" t="str"/>
    </row>
    <row r="382">
      <c r="B382" s="37" t="str"/>
      <c r="C382" s="37" t="str"/>
      <c r="D382" s="37" t="str"/>
      <c r="E382" s="37" t="str"/>
      <c r="F382" s="37" t="str"/>
    </row>
    <row r="383">
      <c r="B383" s="37" t="str"/>
      <c r="C383" s="37" t="str"/>
      <c r="D383" s="37" t="str"/>
      <c r="E383" s="37" t="str"/>
      <c r="F383" s="37" t="str"/>
    </row>
    <row r="384">
      <c r="B384" s="37" t="str"/>
      <c r="C384" s="37" t="str"/>
      <c r="D384" s="37" t="str"/>
      <c r="E384" s="37" t="str"/>
      <c r="F384" s="37" t="str"/>
    </row>
    <row r="385">
      <c r="B385" s="37" t="str"/>
      <c r="C385" s="37" t="str"/>
      <c r="D385" s="37" t="str"/>
      <c r="E385" s="37" t="str"/>
      <c r="F385" s="37" t="str"/>
    </row>
    <row r="386">
      <c r="B386" s="37" t="str"/>
      <c r="C386" s="37" t="str"/>
      <c r="D386" s="37" t="str"/>
      <c r="E386" s="37" t="str"/>
      <c r="F386" s="37" t="str"/>
    </row>
    <row r="387">
      <c r="B387" s="37" t="str"/>
      <c r="C387" s="37" t="str"/>
      <c r="D387" s="37" t="str"/>
      <c r="E387" s="37" t="str"/>
      <c r="F387" s="37" t="str"/>
    </row>
    <row r="388">
      <c r="B388" s="37" t="str"/>
      <c r="C388" s="37" t="str"/>
      <c r="D388" s="37" t="str"/>
      <c r="E388" s="37" t="str"/>
      <c r="F388" s="37" t="str"/>
    </row>
    <row r="389">
      <c r="B389" s="37" t="str"/>
      <c r="C389" s="37" t="str"/>
      <c r="D389" s="37" t="str"/>
      <c r="E389" s="37" t="str"/>
      <c r="F389" s="37" t="str"/>
    </row>
    <row r="390">
      <c r="B390" s="37" t="str"/>
      <c r="C390" s="37" t="str"/>
      <c r="D390" s="37" t="str"/>
      <c r="E390" s="37" t="str"/>
      <c r="F390" s="37" t="str"/>
    </row>
    <row r="391">
      <c r="B391" s="37" t="str"/>
      <c r="C391" s="37" t="str"/>
      <c r="D391" s="37" t="str"/>
      <c r="E391" s="37" t="str"/>
      <c r="F391" s="37" t="str"/>
    </row>
    <row r="392">
      <c r="B392" s="37" t="str"/>
      <c r="C392" s="37" t="str"/>
      <c r="D392" s="37" t="str"/>
      <c r="E392" s="37" t="str"/>
      <c r="F392" s="37" t="str"/>
    </row>
    <row r="393">
      <c r="B393" s="37" t="str"/>
      <c r="C393" s="37" t="str"/>
      <c r="D393" s="37" t="str"/>
      <c r="E393" s="37" t="str"/>
      <c r="F393" s="37" t="str"/>
    </row>
    <row r="394">
      <c r="B394" s="37" t="str"/>
      <c r="C394" s="37" t="str"/>
      <c r="D394" s="37" t="str"/>
      <c r="E394" s="37" t="str"/>
      <c r="F394" s="37" t="str"/>
    </row>
    <row r="395">
      <c r="B395" s="37" t="str"/>
      <c r="C395" s="37" t="str"/>
      <c r="D395" s="37" t="str"/>
      <c r="E395" s="37" t="str"/>
      <c r="F395" s="37" t="str"/>
    </row>
    <row r="396">
      <c r="B396" s="37" t="str"/>
      <c r="C396" s="37" t="str"/>
      <c r="D396" s="37" t="str"/>
      <c r="E396" s="37" t="str"/>
      <c r="F396" s="37" t="str"/>
    </row>
    <row r="397">
      <c r="B397" s="37" t="str"/>
      <c r="C397" s="37" t="str"/>
      <c r="D397" s="37" t="str"/>
      <c r="E397" s="37" t="str"/>
      <c r="F397" s="37" t="str"/>
    </row>
    <row r="398">
      <c r="B398" s="37" t="str"/>
      <c r="C398" s="37" t="str"/>
      <c r="D398" s="37" t="str"/>
      <c r="E398" s="37" t="str"/>
      <c r="F398" s="37" t="str"/>
    </row>
    <row r="399">
      <c r="B399" s="37" t="str"/>
      <c r="C399" s="37" t="str"/>
      <c r="D399" s="37" t="str"/>
      <c r="E399" s="37" t="str"/>
      <c r="F399" s="37" t="str"/>
    </row>
    <row r="400">
      <c r="B400" s="37" t="str"/>
      <c r="C400" s="37" t="str"/>
      <c r="D400" s="37" t="str"/>
      <c r="E400" s="37" t="str"/>
      <c r="F400" s="37" t="str"/>
    </row>
    <row r="401">
      <c r="B401" s="37" t="str"/>
      <c r="C401" s="37" t="str"/>
      <c r="D401" s="37" t="str"/>
      <c r="E401" s="37" t="str"/>
      <c r="F401" s="37" t="str"/>
    </row>
    <row r="402">
      <c r="B402" s="37" t="str"/>
      <c r="C402" s="37" t="str"/>
      <c r="D402" s="37" t="str"/>
      <c r="E402" s="37" t="str"/>
      <c r="F402" s="37" t="str"/>
    </row>
    <row r="403">
      <c r="B403" s="37" t="str"/>
      <c r="C403" s="37" t="str"/>
      <c r="D403" s="37" t="str"/>
      <c r="E403" s="37" t="str"/>
      <c r="F403" s="37" t="str"/>
    </row>
    <row r="404">
      <c r="B404" s="37" t="str"/>
      <c r="C404" s="37" t="str"/>
      <c r="D404" s="37" t="str"/>
      <c r="E404" s="37" t="str"/>
      <c r="F404" s="37" t="str"/>
    </row>
    <row r="405">
      <c r="B405" s="37" t="str"/>
      <c r="C405" s="37" t="str"/>
      <c r="D405" s="37" t="str"/>
      <c r="E405" s="37" t="str"/>
      <c r="F405" s="37" t="str"/>
    </row>
    <row r="406">
      <c r="B406" s="37" t="str"/>
      <c r="C406" s="37" t="str"/>
      <c r="D406" s="37" t="str"/>
      <c r="E406" s="37" t="str"/>
      <c r="F406" s="37" t="str"/>
    </row>
    <row r="407">
      <c r="B407" s="37" t="str"/>
      <c r="C407" s="37" t="str"/>
      <c r="D407" s="37" t="str"/>
      <c r="E407" s="37" t="str"/>
      <c r="F407" s="37" t="str"/>
    </row>
    <row r="408">
      <c r="B408" s="37" t="str"/>
      <c r="C408" s="37" t="str"/>
      <c r="D408" s="37" t="str"/>
      <c r="E408" s="37" t="str"/>
      <c r="F408" s="37" t="str"/>
    </row>
    <row r="409">
      <c r="B409" s="37" t="str"/>
      <c r="C409" s="37" t="str"/>
      <c r="D409" s="37" t="str"/>
      <c r="E409" s="37" t="str"/>
      <c r="F409" s="37" t="str"/>
    </row>
    <row r="410">
      <c r="B410" s="37" t="str"/>
      <c r="C410" s="37" t="str"/>
      <c r="D410" s="37" t="str"/>
      <c r="E410" s="37" t="str"/>
      <c r="F410" s="37" t="str"/>
    </row>
    <row r="411">
      <c r="B411" s="37" t="str"/>
      <c r="C411" s="37" t="str"/>
      <c r="D411" s="37" t="str"/>
      <c r="E411" s="37" t="str"/>
      <c r="F411" s="37" t="str"/>
    </row>
    <row r="412">
      <c r="B412" s="37" t="str"/>
      <c r="C412" s="37" t="str"/>
      <c r="D412" s="37" t="str"/>
      <c r="E412" s="37" t="str"/>
      <c r="F412" s="37" t="str"/>
    </row>
    <row r="413">
      <c r="B413" s="37" t="str"/>
      <c r="C413" s="37" t="str"/>
      <c r="D413" s="37" t="str"/>
      <c r="E413" s="37" t="str"/>
      <c r="F413" s="37" t="str"/>
    </row>
    <row r="414">
      <c r="B414" s="37" t="str"/>
      <c r="C414" s="37" t="str"/>
      <c r="D414" s="37" t="str"/>
      <c r="E414" s="37" t="str"/>
      <c r="F414" s="37" t="str"/>
    </row>
    <row r="415">
      <c r="B415" s="37" t="str"/>
      <c r="C415" s="37" t="str"/>
      <c r="D415" s="37" t="str"/>
      <c r="E415" s="37" t="str"/>
      <c r="F415" s="37" t="str"/>
    </row>
    <row r="416">
      <c r="B416" s="37" t="str"/>
      <c r="C416" s="37" t="str"/>
      <c r="D416" s="37" t="str"/>
      <c r="E416" s="37" t="str"/>
      <c r="F416" s="37" t="str"/>
    </row>
    <row r="417">
      <c r="B417" s="37" t="str"/>
      <c r="C417" s="37" t="str"/>
      <c r="D417" s="37" t="str"/>
      <c r="E417" s="37" t="str"/>
      <c r="F417" s="37" t="str"/>
    </row>
    <row r="418">
      <c r="B418" s="37" t="str"/>
      <c r="C418" s="37" t="str"/>
      <c r="D418" s="37" t="str"/>
      <c r="E418" s="37" t="str"/>
      <c r="F418" s="37" t="str"/>
    </row>
    <row r="419">
      <c r="B419" s="37" t="str"/>
      <c r="C419" s="37" t="str"/>
      <c r="D419" s="37" t="str"/>
      <c r="E419" s="37" t="str"/>
      <c r="F419" s="37" t="str"/>
    </row>
    <row r="420">
      <c r="B420" s="37" t="str"/>
      <c r="C420" s="37" t="str"/>
      <c r="D420" s="37" t="str"/>
      <c r="E420" s="37" t="str"/>
      <c r="F420" s="37" t="str"/>
    </row>
    <row r="421">
      <c r="B421" s="37" t="str"/>
      <c r="C421" s="37" t="str"/>
      <c r="D421" s="37" t="str"/>
      <c r="E421" s="37" t="str"/>
      <c r="F421" s="37" t="str"/>
    </row>
    <row r="422">
      <c r="B422" s="37" t="str"/>
      <c r="C422" s="37" t="str"/>
      <c r="D422" s="37" t="str"/>
      <c r="E422" s="37" t="str"/>
      <c r="F422" s="37" t="str"/>
    </row>
    <row r="423">
      <c r="B423" s="37" t="str"/>
      <c r="C423" s="37" t="str"/>
      <c r="D423" s="37" t="str"/>
      <c r="E423" s="37" t="str"/>
      <c r="F423" s="37" t="str"/>
    </row>
    <row r="424">
      <c r="B424" s="37" t="str"/>
      <c r="C424" s="37" t="str"/>
      <c r="D424" s="37" t="str"/>
      <c r="E424" s="37" t="str"/>
      <c r="F424" s="37" t="str"/>
    </row>
    <row r="425">
      <c r="B425" s="37" t="str"/>
      <c r="C425" s="37" t="str"/>
      <c r="D425" s="37" t="str"/>
      <c r="E425" s="37" t="str"/>
      <c r="F425" s="37" t="str"/>
    </row>
    <row r="426">
      <c r="B426" s="37" t="str"/>
      <c r="C426" s="37" t="str"/>
      <c r="D426" s="37" t="str"/>
      <c r="E426" s="37" t="str"/>
      <c r="F426" s="37" t="str"/>
    </row>
    <row r="427">
      <c r="B427" s="37" t="str"/>
      <c r="C427" s="37" t="str"/>
      <c r="D427" s="37" t="str"/>
      <c r="E427" s="37" t="str"/>
      <c r="F427" s="37" t="str"/>
    </row>
    <row r="428">
      <c r="B428" s="37" t="str"/>
      <c r="C428" s="37" t="str"/>
      <c r="D428" s="37" t="str"/>
      <c r="E428" s="37" t="str"/>
      <c r="F428" s="37" t="str"/>
    </row>
    <row r="429">
      <c r="B429" s="37" t="str"/>
      <c r="C429" s="37" t="str"/>
      <c r="D429" s="37" t="str"/>
      <c r="E429" s="37" t="str"/>
      <c r="F429" s="37" t="str"/>
    </row>
    <row r="430">
      <c r="B430" s="37" t="str"/>
      <c r="C430" s="37" t="str"/>
      <c r="D430" s="37" t="str"/>
      <c r="E430" s="37" t="str"/>
      <c r="F430" s="37" t="str"/>
    </row>
    <row r="431">
      <c r="B431" s="37" t="str"/>
      <c r="C431" s="37" t="str"/>
      <c r="D431" s="37" t="str"/>
      <c r="E431" s="37" t="str"/>
      <c r="F431" s="37" t="str"/>
    </row>
    <row r="432">
      <c r="B432" s="37" t="str"/>
      <c r="C432" s="37" t="str"/>
      <c r="D432" s="37" t="str"/>
      <c r="E432" s="37" t="str"/>
      <c r="F432" s="37" t="str"/>
    </row>
    <row r="433">
      <c r="B433" s="37" t="str"/>
      <c r="C433" s="37" t="str"/>
      <c r="D433" s="37" t="str"/>
      <c r="E433" s="37" t="str"/>
      <c r="F433" s="37" t="str"/>
    </row>
    <row r="434">
      <c r="B434" s="37" t="str"/>
      <c r="C434" s="37" t="str"/>
      <c r="D434" s="37" t="str"/>
      <c r="E434" s="37" t="str"/>
      <c r="F434" s="37" t="str"/>
    </row>
    <row r="435">
      <c r="B435" s="37" t="str"/>
      <c r="C435" s="37" t="str"/>
      <c r="D435" s="37" t="str"/>
      <c r="E435" s="37" t="str"/>
      <c r="F435" s="37" t="str"/>
    </row>
    <row r="436">
      <c r="B436" s="37" t="str"/>
      <c r="C436" s="37" t="str"/>
      <c r="D436" s="37" t="str"/>
      <c r="E436" s="37" t="str"/>
      <c r="F436" s="37" t="str"/>
    </row>
    <row r="437">
      <c r="B437" s="37" t="str"/>
      <c r="C437" s="37" t="str"/>
      <c r="D437" s="37" t="str"/>
      <c r="E437" s="37" t="str"/>
      <c r="F437" s="37" t="str"/>
    </row>
    <row r="438">
      <c r="B438" s="37" t="str"/>
      <c r="C438" s="37" t="str"/>
      <c r="D438" s="37" t="str"/>
      <c r="E438" s="37" t="str"/>
      <c r="F438" s="37" t="str"/>
    </row>
    <row r="439">
      <c r="B439" s="37" t="str"/>
      <c r="C439" s="37" t="str"/>
      <c r="D439" s="37" t="str"/>
      <c r="E439" s="37" t="str"/>
      <c r="F439" s="37" t="str"/>
    </row>
    <row r="440">
      <c r="B440" s="37" t="str"/>
      <c r="C440" s="37" t="str"/>
      <c r="D440" s="37" t="str"/>
      <c r="E440" s="37" t="str"/>
      <c r="F440" s="37" t="str"/>
    </row>
    <row r="441">
      <c r="B441" s="37" t="str"/>
      <c r="C441" s="37" t="str"/>
      <c r="D441" s="37" t="str"/>
      <c r="E441" s="37" t="str"/>
      <c r="F441" s="37" t="str"/>
    </row>
    <row r="442">
      <c r="B442" s="37" t="str"/>
      <c r="C442" s="37" t="str"/>
      <c r="D442" s="37" t="str"/>
      <c r="E442" s="37" t="str"/>
      <c r="F442" s="37" t="str"/>
    </row>
    <row r="443">
      <c r="B443" s="37" t="str"/>
      <c r="C443" s="37" t="str"/>
      <c r="D443" s="37" t="str"/>
      <c r="E443" s="37" t="str"/>
      <c r="F443" s="37" t="str"/>
    </row>
    <row r="444">
      <c r="B444" s="37" t="str"/>
      <c r="C444" s="37" t="str"/>
      <c r="D444" s="37" t="str"/>
      <c r="E444" s="37" t="str"/>
      <c r="F444" s="37" t="str"/>
    </row>
    <row r="445">
      <c r="B445" s="37" t="str"/>
      <c r="C445" s="37" t="str"/>
      <c r="D445" s="37" t="str"/>
      <c r="E445" s="37" t="str"/>
      <c r="F445" s="37" t="str"/>
    </row>
    <row r="446">
      <c r="B446" s="37" t="str"/>
      <c r="C446" s="37" t="str"/>
      <c r="D446" s="37" t="str"/>
      <c r="E446" s="37" t="str"/>
      <c r="F446" s="37" t="str"/>
    </row>
    <row r="447">
      <c r="B447" s="37" t="str"/>
      <c r="C447" s="37" t="str"/>
      <c r="D447" s="37" t="str"/>
      <c r="E447" s="37" t="str"/>
      <c r="F447" s="37" t="str"/>
    </row>
    <row r="448">
      <c r="B448" s="37" t="str"/>
      <c r="C448" s="37" t="str"/>
      <c r="D448" s="37" t="str"/>
      <c r="E448" s="37" t="str"/>
      <c r="F448" s="37" t="str"/>
    </row>
    <row r="449">
      <c r="B449" s="37" t="str"/>
      <c r="C449" s="37" t="str"/>
      <c r="D449" s="37" t="str"/>
      <c r="E449" s="37" t="str"/>
      <c r="F449" s="37" t="str"/>
    </row>
    <row r="450">
      <c r="B450" s="37" t="str"/>
      <c r="C450" s="37" t="str"/>
      <c r="D450" s="37" t="str"/>
      <c r="E450" s="37" t="str"/>
      <c r="F450" s="37" t="str"/>
    </row>
    <row r="451">
      <c r="B451" s="37" t="str"/>
      <c r="C451" s="37" t="str"/>
      <c r="D451" s="37" t="str"/>
      <c r="E451" s="37" t="str"/>
      <c r="F451" s="37" t="str"/>
    </row>
    <row r="452">
      <c r="B452" s="37" t="str"/>
      <c r="C452" s="37" t="str"/>
      <c r="D452" s="37" t="str"/>
      <c r="E452" s="37" t="str"/>
      <c r="F452" s="37" t="str"/>
    </row>
    <row r="453">
      <c r="B453" s="37" t="str"/>
      <c r="C453" s="37" t="str"/>
      <c r="D453" s="37" t="str"/>
      <c r="E453" s="37" t="str"/>
      <c r="F453" s="37" t="str"/>
    </row>
    <row r="454">
      <c r="B454" s="37" t="str"/>
      <c r="C454" s="37" t="str"/>
      <c r="D454" s="37" t="str"/>
      <c r="E454" s="37" t="str"/>
      <c r="F454" s="37" t="str"/>
    </row>
    <row r="455">
      <c r="B455" s="37" t="str"/>
      <c r="C455" s="37" t="str"/>
      <c r="D455" s="37" t="str"/>
      <c r="E455" s="37" t="str"/>
      <c r="F455" s="37" t="str"/>
    </row>
    <row r="456">
      <c r="B456" s="37" t="str"/>
      <c r="C456" s="37" t="str"/>
      <c r="D456" s="37" t="str"/>
      <c r="E456" s="37" t="str"/>
      <c r="F456" s="37" t="str"/>
    </row>
    <row r="457">
      <c r="B457" s="37" t="str"/>
      <c r="C457" s="37" t="str"/>
      <c r="D457" s="37" t="str"/>
      <c r="E457" s="37" t="str"/>
      <c r="F457" s="37" t="str"/>
    </row>
    <row r="458">
      <c r="B458" s="37" t="str"/>
      <c r="C458" s="37" t="str"/>
      <c r="D458" s="37" t="str"/>
      <c r="E458" s="37" t="str"/>
      <c r="F458" s="37" t="str"/>
    </row>
    <row r="459">
      <c r="B459" s="37" t="str"/>
      <c r="C459" s="37" t="str"/>
      <c r="D459" s="37" t="str"/>
      <c r="E459" s="37" t="str"/>
      <c r="F459" s="37" t="str"/>
    </row>
    <row r="460">
      <c r="B460" s="37" t="str"/>
      <c r="C460" s="37" t="str"/>
      <c r="D460" s="37" t="str"/>
      <c r="E460" s="37" t="str"/>
      <c r="F460" s="37" t="str"/>
    </row>
    <row r="461">
      <c r="B461" s="37" t="str"/>
      <c r="C461" s="37" t="str"/>
      <c r="D461" s="37" t="str"/>
      <c r="E461" s="37" t="str"/>
      <c r="F461" s="37" t="str"/>
    </row>
    <row r="462">
      <c r="B462" s="37" t="str"/>
      <c r="C462" s="37" t="str"/>
      <c r="D462" s="37" t="str"/>
      <c r="E462" s="37" t="str"/>
      <c r="F462" s="37" t="str"/>
    </row>
    <row r="463">
      <c r="B463" s="37" t="str"/>
      <c r="C463" s="37" t="str"/>
      <c r="D463" s="37" t="str"/>
      <c r="E463" s="37" t="str"/>
      <c r="F463" s="37" t="str"/>
    </row>
    <row r="464">
      <c r="B464" s="37" t="str"/>
      <c r="C464" s="37" t="str"/>
      <c r="D464" s="37" t="str"/>
      <c r="E464" s="37" t="str"/>
      <c r="F464" s="37" t="str"/>
    </row>
    <row r="465">
      <c r="B465" s="37" t="str"/>
      <c r="C465" s="37" t="str"/>
      <c r="D465" s="37" t="str"/>
      <c r="E465" s="37" t="str"/>
      <c r="F465" s="37" t="str"/>
    </row>
    <row r="466">
      <c r="B466" s="37" t="str"/>
      <c r="C466" s="37" t="str"/>
      <c r="D466" s="37" t="str"/>
      <c r="E466" s="37" t="str"/>
      <c r="F466" s="37" t="str"/>
    </row>
    <row r="467">
      <c r="B467" s="37" t="str"/>
      <c r="C467" s="37" t="str"/>
      <c r="D467" s="37" t="str"/>
      <c r="E467" s="37" t="str"/>
      <c r="F467" s="37" t="str"/>
    </row>
    <row r="468">
      <c r="B468" s="37" t="str"/>
      <c r="C468" s="37" t="str"/>
      <c r="D468" s="37" t="str"/>
      <c r="E468" s="37" t="str"/>
      <c r="F468" s="37" t="str"/>
    </row>
    <row r="469">
      <c r="B469" s="37" t="str"/>
      <c r="C469" s="37" t="str"/>
      <c r="D469" s="37" t="str"/>
      <c r="E469" s="37" t="str"/>
      <c r="F469" s="37" t="str"/>
    </row>
    <row r="470">
      <c r="B470" s="37" t="str"/>
      <c r="C470" s="37" t="str"/>
      <c r="D470" s="37" t="str"/>
      <c r="E470" s="37" t="str"/>
      <c r="F470" s="37" t="str"/>
    </row>
    <row r="471">
      <c r="B471" s="37" t="str"/>
      <c r="C471" s="37" t="str"/>
      <c r="D471" s="37" t="str"/>
      <c r="E471" s="37" t="str"/>
      <c r="F471" s="37" t="str"/>
    </row>
    <row r="472">
      <c r="B472" s="37" t="str"/>
      <c r="C472" s="37" t="str"/>
      <c r="D472" s="37" t="str"/>
      <c r="E472" s="37" t="str"/>
      <c r="F472" s="37" t="str"/>
    </row>
    <row r="473">
      <c r="B473" s="37" t="str"/>
      <c r="C473" s="37" t="str"/>
      <c r="D473" s="37" t="str"/>
      <c r="E473" s="37" t="str"/>
      <c r="F473" s="37" t="str"/>
    </row>
    <row r="474">
      <c r="B474" s="37" t="str"/>
      <c r="C474" s="37" t="str"/>
      <c r="D474" s="37" t="str"/>
      <c r="E474" s="37" t="str"/>
      <c r="F474" s="37" t="str"/>
    </row>
    <row r="475">
      <c r="B475" s="37" t="str"/>
      <c r="C475" s="37" t="str"/>
      <c r="D475" s="37" t="str"/>
      <c r="E475" s="37" t="str"/>
      <c r="F475" s="37" t="str"/>
    </row>
    <row r="476">
      <c r="B476" s="37" t="str"/>
      <c r="C476" s="37" t="str"/>
      <c r="D476" s="37" t="str"/>
      <c r="E476" s="37" t="str"/>
      <c r="F476" s="37" t="str"/>
    </row>
    <row r="477">
      <c r="B477" s="37" t="str"/>
      <c r="C477" s="37" t="str"/>
      <c r="D477" s="37" t="str"/>
      <c r="E477" s="37" t="str"/>
      <c r="F477" s="37" t="str"/>
    </row>
    <row r="478">
      <c r="B478" s="37" t="str"/>
      <c r="C478" s="37" t="str"/>
      <c r="D478" s="37" t="str"/>
      <c r="E478" s="37" t="str"/>
      <c r="F478" s="37" t="str"/>
    </row>
    <row r="479">
      <c r="B479" s="37" t="str"/>
      <c r="C479" s="37" t="str"/>
      <c r="D479" s="37" t="str"/>
      <c r="E479" s="37" t="str"/>
      <c r="F479" s="37" t="str"/>
    </row>
    <row r="480">
      <c r="B480" s="37" t="str"/>
      <c r="C480" s="37" t="str"/>
      <c r="D480" s="37" t="str"/>
      <c r="E480" s="37" t="str"/>
      <c r="F480" s="37" t="str"/>
    </row>
    <row r="481">
      <c r="B481" s="37" t="str"/>
      <c r="C481" s="37" t="str"/>
      <c r="D481" s="37" t="str"/>
      <c r="E481" s="37" t="str"/>
      <c r="F481" s="37" t="str"/>
    </row>
    <row r="482">
      <c r="B482" s="37" t="str"/>
      <c r="C482" s="37" t="str"/>
      <c r="D482" s="37" t="str"/>
      <c r="E482" s="37" t="str"/>
      <c r="F482" s="37" t="str"/>
    </row>
    <row r="483">
      <c r="B483" s="37" t="str"/>
      <c r="C483" s="37" t="str"/>
      <c r="D483" s="37" t="str"/>
      <c r="E483" s="37" t="str"/>
      <c r="F483" s="37" t="str"/>
    </row>
    <row r="484">
      <c r="B484" s="37" t="str"/>
      <c r="C484" s="37" t="str"/>
      <c r="D484" s="37" t="str"/>
      <c r="E484" s="37" t="str"/>
      <c r="F484" s="37" t="str"/>
    </row>
    <row r="485">
      <c r="B485" s="37" t="str"/>
      <c r="C485" s="37" t="str"/>
      <c r="D485" s="37" t="str"/>
      <c r="E485" s="37" t="str"/>
      <c r="F485" s="37" t="str"/>
    </row>
    <row r="486">
      <c r="B486" s="37" t="str"/>
      <c r="C486" s="37" t="str"/>
      <c r="D486" s="37" t="str"/>
      <c r="E486" s="37" t="str"/>
      <c r="F486" s="37" t="str"/>
    </row>
    <row r="487">
      <c r="B487" s="37" t="str"/>
      <c r="C487" s="37" t="str"/>
      <c r="D487" s="37" t="str"/>
      <c r="E487" s="37" t="str"/>
      <c r="F487" s="37" t="str"/>
    </row>
    <row r="488">
      <c r="B488" s="37" t="str"/>
      <c r="C488" s="37" t="str"/>
      <c r="D488" s="37" t="str"/>
      <c r="E488" s="37" t="str"/>
      <c r="F488" s="37" t="str"/>
    </row>
    <row r="489">
      <c r="B489" s="37" t="str"/>
      <c r="C489" s="37" t="str"/>
      <c r="D489" s="37" t="str"/>
      <c r="E489" s="37" t="str"/>
      <c r="F489" s="37" t="str"/>
    </row>
    <row r="490">
      <c r="B490" s="37" t="str"/>
      <c r="C490" s="37" t="str"/>
      <c r="D490" s="37" t="str"/>
      <c r="E490" s="37" t="str"/>
      <c r="F490" s="37" t="str"/>
    </row>
    <row r="491">
      <c r="B491" s="37" t="str"/>
      <c r="C491" s="37" t="str"/>
      <c r="D491" s="37" t="str"/>
      <c r="E491" s="37" t="str"/>
      <c r="F491" s="37" t="str"/>
    </row>
    <row r="492">
      <c r="B492" s="37" t="str"/>
      <c r="C492" s="37" t="str"/>
      <c r="D492" s="37" t="str"/>
      <c r="E492" s="37" t="str"/>
      <c r="F492" s="37" t="str"/>
    </row>
    <row r="493">
      <c r="B493" s="37" t="str"/>
      <c r="C493" s="37" t="str"/>
      <c r="D493" s="37" t="str"/>
      <c r="E493" s="37" t="str"/>
      <c r="F493" s="37" t="str"/>
    </row>
    <row r="494">
      <c r="B494" s="37" t="str"/>
      <c r="C494" s="37" t="str"/>
      <c r="D494" s="37" t="str"/>
      <c r="E494" s="37" t="str"/>
      <c r="F494" s="37" t="str"/>
    </row>
    <row r="495">
      <c r="B495" s="37" t="str"/>
      <c r="C495" s="37" t="str"/>
      <c r="D495" s="37" t="str"/>
      <c r="E495" s="37" t="str"/>
      <c r="F495" s="37" t="str"/>
    </row>
    <row r="496">
      <c r="B496" s="37" t="str"/>
      <c r="C496" s="37" t="str"/>
      <c r="D496" s="37" t="str"/>
      <c r="E496" s="37" t="str"/>
      <c r="F496" s="37" t="str"/>
    </row>
    <row r="497">
      <c r="B497" s="37" t="str"/>
      <c r="C497" s="37" t="str"/>
      <c r="D497" s="37" t="str"/>
      <c r="E497" s="37" t="str"/>
      <c r="F497" s="37" t="str"/>
    </row>
    <row r="498">
      <c r="B498" s="37" t="str"/>
      <c r="C498" s="37" t="str"/>
      <c r="D498" s="37" t="str"/>
      <c r="E498" s="37" t="str"/>
      <c r="F498" s="37" t="str"/>
    </row>
    <row r="499">
      <c r="B499" s="37" t="str"/>
      <c r="C499" s="37" t="str"/>
      <c r="D499" s="37" t="str"/>
      <c r="E499" s="37" t="str"/>
      <c r="F499" s="37" t="str"/>
    </row>
    <row r="500">
      <c r="B500" s="37" t="str"/>
      <c r="C500" s="37" t="str"/>
      <c r="D500" s="37" t="str"/>
      <c r="E500" s="37" t="str"/>
      <c r="F500" s="37" t="str"/>
    </row>
    <row r="501">
      <c r="B501" s="37" t="str"/>
      <c r="C501" s="37" t="str"/>
      <c r="D501" s="37" t="str"/>
      <c r="E501" s="37" t="str"/>
      <c r="F501" s="37" t="str"/>
    </row>
    <row r="502">
      <c r="B502" s="37" t="str"/>
      <c r="C502" s="37" t="str"/>
      <c r="D502" s="37" t="str"/>
      <c r="E502" s="37" t="str"/>
      <c r="F502" s="37" t="str"/>
    </row>
    <row r="503">
      <c r="B503" s="37" t="str"/>
      <c r="C503" s="37" t="str"/>
      <c r="D503" s="37" t="str"/>
      <c r="E503" s="37" t="str"/>
      <c r="F503" s="37" t="str"/>
    </row>
    <row r="504">
      <c r="B504" s="37" t="str"/>
      <c r="C504" s="37" t="str"/>
      <c r="D504" s="37" t="str"/>
      <c r="E504" s="37" t="str"/>
      <c r="F504" s="37" t="str"/>
    </row>
    <row r="505">
      <c r="B505" s="37" t="str"/>
      <c r="C505" s="37" t="str"/>
      <c r="D505" s="37" t="str"/>
      <c r="E505" s="37" t="str"/>
      <c r="F505" s="37" t="str"/>
    </row>
    <row r="506">
      <c r="B506" s="37" t="str"/>
      <c r="C506" s="37" t="str"/>
      <c r="D506" s="37" t="str"/>
      <c r="E506" s="37" t="str"/>
      <c r="F506" s="37" t="str"/>
    </row>
    <row r="507">
      <c r="B507" s="37" t="str"/>
      <c r="C507" s="37" t="str"/>
      <c r="D507" s="37" t="str"/>
      <c r="E507" s="37" t="str"/>
      <c r="F507" s="37" t="str"/>
    </row>
  </sheetData>
  <sheetProtection selectLockedCells="0" selectUnlockedCells="0" sheet="1" objects="1" insertRows="1" insertHyperlinks="1" autoFilter="1" scenarios="1" formatColumns="1" deleteColumns="1" insertColumns="1" pivotTables="1" deleteRows="1" formatCells="1" formatRows="1" sort="1" password="D0E6"/>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F507"/>
  <sheetViews>
    <sheetView topLeftCell="A2" workbookViewId="0">
      <selection activeCell="A1" sqref="A1"/>
    </sheetView>
  </sheetViews>
  <sheetFormatPr baseColWidth="8" defaultColWidth="9" defaultRowHeight="13.5"/>
  <cols>
    <col width="25.75" customWidth="1" style="37" min="2" max="2"/>
    <col width="18.75" customWidth="1" style="37" min="3" max="4"/>
    <col width="17.75" customWidth="1" style="37" min="5" max="6"/>
  </cols>
  <sheetData>
    <row r="1" hidden="1">
      <c r="B1" s="37" t="inlineStr">
        <is>
          <t>core::supplierPartNumber</t>
        </is>
      </c>
      <c r="C1" s="37" t="inlineStr">
        <is>
          <t>shippingAndFulfillment::weight</t>
        </is>
      </c>
      <c r="D1" s="37" t="inlineStr">
        <is>
          <t>shippingAndFulfillment::height</t>
        </is>
      </c>
      <c r="E1" s="37" t="inlineStr">
        <is>
          <t>shippingAndFulfillment::width</t>
        </is>
      </c>
      <c r="F1" s="37" t="inlineStr">
        <is>
          <t>shippingAndFulfillment::depth</t>
        </is>
      </c>
    </row>
    <row r="3">
      <c r="B3" s="3" t="inlineStr">
        <is>
          <t>Required</t>
        </is>
      </c>
      <c r="C3" s="3" t="inlineStr">
        <is>
          <t>Conditional</t>
        </is>
      </c>
      <c r="D3" s="3" t="inlineStr">
        <is>
          <t>Conditional</t>
        </is>
      </c>
      <c r="E3" s="3" t="inlineStr">
        <is>
          <t>Conditional</t>
        </is>
      </c>
      <c r="F3" s="3" t="inlineStr">
        <is>
          <t>Conditional</t>
        </is>
      </c>
    </row>
    <row r="4" ht="50.1" customHeight="1">
      <c r="B4" s="4" t="inlineStr">
        <is>
          <t>Supplier Part Number</t>
        </is>
      </c>
      <c r="C4" s="4" t="inlineStr">
        <is>
          <t>Carton Weight</t>
        </is>
      </c>
      <c r="D4" s="4" t="inlineStr">
        <is>
          <t>Carton Height</t>
        </is>
      </c>
      <c r="E4" s="4" t="inlineStr">
        <is>
          <t>Carton Width</t>
        </is>
      </c>
      <c r="F4" s="4" t="inlineStr">
        <is>
          <t>Carton Depth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[Pounds] Enter in the shipping weight (i.e. 45.5) of the packaging used for the product.  If the product ships in more than one box, this measurement is per box.</t>
        </is>
      </c>
      <c r="D5" s="5" t="inlineStr">
        <is>
          <t>[Inches] Enter in the shipping height (i.e. 45.5) of the packaging used for the product.  If the product ships in more than one box, this measurement is per box.</t>
        </is>
      </c>
      <c r="E5" s="5" t="inlineStr">
        <is>
          <t>[Inches] Enter in the shipping width (i.e. 45.5) of the packaging used for the product.  If the product ships in more than one box, this measurement is per box.</t>
        </is>
      </c>
      <c r="F5" s="5" t="inlineStr">
        <is>
          <t>[Inches] Enter in the shipping depth (i.e. 45.5) of the packaging used for the product.  If the product ships in more than one box, this measurement is per box.</t>
        </is>
      </c>
    </row>
    <row r="6" ht="50.1" customHeight="1">
      <c r="B6" s="5" t="inlineStr">
        <is>
          <t>Text</t>
        </is>
      </c>
      <c r="C6" s="5" t="inlineStr">
        <is>
          <t>Number</t>
        </is>
      </c>
      <c r="D6" s="5" t="inlineStr">
        <is>
          <t>Number</t>
        </is>
      </c>
      <c r="E6" s="5" t="inlineStr">
        <is>
          <t>Number</t>
        </is>
      </c>
      <c r="F6" s="5" t="inlineStr">
        <is>
          <t>Number</t>
        </is>
      </c>
    </row>
    <row r="7">
      <c r="A7">
        <f t="array" ref="A7:A507">_xlfn.BYROW(B7:G507,_xlfn.LAMBDA(_xlpm.r,_xlfn.LET(_xlpm.high_priority_idx,IFERROR(MATCH(TRUE,(_xlpm.r="Error")+(_xlpm.r="Required")&gt;0,0),0),IF(_xlpm.high_priority_idx&gt;0,_xlpm.high_priority_idx+1,IFERROR(MATCH(1,(_xlpm.r="Warning")*1,0)+1,"")))))</f>
        <v/>
      </c>
      <c r="B7" s="37">
        <f t="array" ref="B7:B507">_xlfn.MAP('Additional Cartons'!B7:B507,'Additional Cartons'!B7:B507,'Additional Cartons-WUO_ERR'!B7:B507,_xlfn.LAMBDA(_xlpm.part,_xlpm.val,_xlpm.error,IF(_xlpm.part="","",IF(LEN(_xlpm.error),_xlfn.SWITCH(IFERROR(_xlfn.TEXTBEFORE(_xlpm.error,":"),""),"1","Error","2","Disabled","3","Required","4","Warning","Valid"),"Valid"))))</f>
        <v/>
      </c>
      <c r="C7" s="37">
        <f t="array" ref="C7:C507">_xlfn.MAP('Additional Cartons'!B7:B507,'Additional Cartons'!C7:C507,'Additional Cartons-WUO_ERR'!C7:C507,_xlfn.LAMBDA(_xlpm.part,_xlpm.val,_xlpm.error,IF(_xlpm.part="","",IF(LEN(_xlpm.error),_xlfn.SWITCH(IFERROR(_xlfn.TEXTBEFORE(_xlpm.error,":"),""),"1","Error","2","Disabled","3","Required","4","Warning","Valid"),"Valid"))))</f>
        <v/>
      </c>
      <c r="D7" s="37">
        <f t="array" ref="D7:D507">_xlfn.MAP('Additional Cartons'!B7:B507,'Additional Cartons'!D7:D507,'Additional Cartons-WUO_ERR'!D7:D507,_xlfn.LAMBDA(_xlpm.part,_xlpm.val,_xlpm.error,IF(_xlpm.part="","",IF(LEN(_xlpm.error),_xlfn.SWITCH(IFERROR(_xlfn.TEXTBEFORE(_xlpm.error,":"),""),"1","Error","2","Disabled","3","Required","4","Warning","Valid"),"Valid"))))</f>
        <v/>
      </c>
      <c r="E7" s="37">
        <f t="array" ref="E7:E507">_xlfn.MAP('Additional Cartons'!B7:B507,'Additional Cartons'!E7:E507,'Additional Cartons-WUO_ERR'!E7:E507,_xlfn.LAMBDA(_xlpm.part,_xlpm.val,_xlpm.error,IF(_xlpm.part="","",IF(LEN(_xlpm.error),_xlfn.SWITCH(IFERROR(_xlfn.TEXTBEFORE(_xlpm.error,":"),""),"1","Error","2","Disabled","3","Required","4","Warning","Valid"),"Valid"))))</f>
        <v/>
      </c>
      <c r="F7" s="37">
        <f t="array" ref="F7:F507">_xlfn.MAP('Additional Cartons'!B7:B507,'Additional Cartons'!F7:F507,'Additional Cartons-WUO_ERR'!F7:F507,_xlfn.LAMBDA(_xlpm.part,_xlpm.val,_xlpm.error,IF(_xlpm.part="","",IF(LEN(_xlpm.error),_xlfn.SWITCH(IFERROR(_xlfn.TEXTBEFORE(_xlpm.error,":"),""),"1","Error","2","Disabled","3","Required","4","Warning","Valid"),"Valid"))))</f>
        <v/>
      </c>
    </row>
    <row r="8">
      <c r="B8" s="37" t="str"/>
      <c r="C8" s="37" t="str"/>
      <c r="D8" s="37" t="str"/>
      <c r="E8" s="37" t="str"/>
      <c r="F8" s="37" t="str"/>
    </row>
    <row r="9">
      <c r="B9" s="37" t="str"/>
      <c r="C9" s="37" t="str"/>
      <c r="D9" s="37" t="str"/>
      <c r="E9" s="37" t="str"/>
      <c r="F9" s="37" t="str"/>
    </row>
    <row r="10">
      <c r="B10" s="37" t="str"/>
      <c r="C10" s="37" t="str"/>
      <c r="D10" s="37" t="str"/>
      <c r="E10" s="37" t="str"/>
      <c r="F10" s="37" t="str"/>
    </row>
    <row r="11">
      <c r="B11" s="37" t="str"/>
      <c r="C11" s="37" t="str"/>
      <c r="D11" s="37" t="str"/>
      <c r="E11" s="37" t="str"/>
      <c r="F11" s="37" t="str"/>
    </row>
    <row r="12">
      <c r="B12" s="37" t="str"/>
      <c r="C12" s="37" t="str"/>
      <c r="D12" s="37" t="str"/>
      <c r="E12" s="37" t="str"/>
      <c r="F12" s="37" t="str"/>
    </row>
    <row r="13">
      <c r="B13" s="37" t="str"/>
      <c r="C13" s="37" t="str"/>
      <c r="D13" s="37" t="str"/>
      <c r="E13" s="37" t="str"/>
      <c r="F13" s="37" t="str"/>
    </row>
    <row r="14">
      <c r="B14" s="37" t="str"/>
      <c r="C14" s="37" t="str"/>
      <c r="D14" s="37" t="str"/>
      <c r="E14" s="37" t="str"/>
      <c r="F14" s="37" t="str"/>
    </row>
    <row r="15">
      <c r="B15" s="37" t="str"/>
      <c r="C15" s="37" t="str"/>
      <c r="D15" s="37" t="str"/>
      <c r="E15" s="37" t="str"/>
      <c r="F15" s="37" t="str"/>
    </row>
    <row r="16">
      <c r="B16" s="37" t="str"/>
      <c r="C16" s="37" t="str"/>
      <c r="D16" s="37" t="str"/>
      <c r="E16" s="37" t="str"/>
      <c r="F16" s="37" t="str"/>
    </row>
    <row r="17">
      <c r="B17" s="37" t="str"/>
      <c r="C17" s="37" t="str"/>
      <c r="D17" s="37" t="str"/>
      <c r="E17" s="37" t="str"/>
      <c r="F17" s="37" t="str"/>
    </row>
    <row r="18">
      <c r="B18" s="37" t="str"/>
      <c r="C18" s="37" t="str"/>
      <c r="D18" s="37" t="str"/>
      <c r="E18" s="37" t="str"/>
      <c r="F18" s="37" t="str"/>
    </row>
    <row r="19">
      <c r="B19" s="37" t="str"/>
      <c r="C19" s="37" t="str"/>
      <c r="D19" s="37" t="str"/>
      <c r="E19" s="37" t="str"/>
      <c r="F19" s="37" t="str"/>
    </row>
    <row r="20">
      <c r="B20" s="37" t="str"/>
      <c r="C20" s="37" t="str"/>
      <c r="D20" s="37" t="str"/>
      <c r="E20" s="37" t="str"/>
      <c r="F20" s="37" t="str"/>
    </row>
    <row r="21">
      <c r="B21" s="37" t="str"/>
      <c r="C21" s="37" t="str"/>
      <c r="D21" s="37" t="str"/>
      <c r="E21" s="37" t="str"/>
      <c r="F21" s="37" t="str"/>
    </row>
    <row r="22">
      <c r="B22" s="37" t="str"/>
      <c r="C22" s="37" t="str"/>
      <c r="D22" s="37" t="str"/>
      <c r="E22" s="37" t="str"/>
      <c r="F22" s="37" t="str"/>
    </row>
    <row r="23">
      <c r="B23" s="37" t="str"/>
      <c r="C23" s="37" t="str"/>
      <c r="D23" s="37" t="str"/>
      <c r="E23" s="37" t="str"/>
      <c r="F23" s="37" t="str"/>
    </row>
    <row r="24">
      <c r="B24" s="37" t="str"/>
      <c r="C24" s="37" t="str"/>
      <c r="D24" s="37" t="str"/>
      <c r="E24" s="37" t="str"/>
      <c r="F24" s="37" t="str"/>
    </row>
    <row r="25">
      <c r="B25" s="37" t="str"/>
      <c r="C25" s="37" t="str"/>
      <c r="D25" s="37" t="str"/>
      <c r="E25" s="37" t="str"/>
      <c r="F25" s="37" t="str"/>
    </row>
    <row r="26">
      <c r="B26" s="37" t="str"/>
      <c r="C26" s="37" t="str"/>
      <c r="D26" s="37" t="str"/>
      <c r="E26" s="37" t="str"/>
      <c r="F26" s="37" t="str"/>
    </row>
    <row r="27">
      <c r="B27" s="37" t="str"/>
      <c r="C27" s="37" t="str"/>
      <c r="D27" s="37" t="str"/>
      <c r="E27" s="37" t="str"/>
      <c r="F27" s="37" t="str"/>
    </row>
    <row r="28">
      <c r="B28" s="37" t="str"/>
      <c r="C28" s="37" t="str"/>
      <c r="D28" s="37" t="str"/>
      <c r="E28" s="37" t="str"/>
      <c r="F28" s="37" t="str"/>
    </row>
    <row r="29">
      <c r="B29" s="37" t="str"/>
      <c r="C29" s="37" t="str"/>
      <c r="D29" s="37" t="str"/>
      <c r="E29" s="37" t="str"/>
      <c r="F29" s="37" t="str"/>
    </row>
    <row r="30">
      <c r="B30" s="37" t="str"/>
      <c r="C30" s="37" t="str"/>
      <c r="D30" s="37" t="str"/>
      <c r="E30" s="37" t="str"/>
      <c r="F30" s="37" t="str"/>
    </row>
    <row r="31">
      <c r="B31" s="37" t="str"/>
      <c r="C31" s="37" t="str"/>
      <c r="D31" s="37" t="str"/>
      <c r="E31" s="37" t="str"/>
      <c r="F31" s="37" t="str"/>
    </row>
    <row r="32">
      <c r="B32" s="37" t="str"/>
      <c r="C32" s="37" t="str"/>
      <c r="D32" s="37" t="str"/>
      <c r="E32" s="37" t="str"/>
      <c r="F32" s="37" t="str"/>
    </row>
    <row r="33">
      <c r="B33" s="37" t="str"/>
      <c r="C33" s="37" t="str"/>
      <c r="D33" s="37" t="str"/>
      <c r="E33" s="37" t="str"/>
      <c r="F33" s="37" t="str"/>
    </row>
    <row r="34">
      <c r="B34" s="37" t="str"/>
      <c r="C34" s="37" t="str"/>
      <c r="D34" s="37" t="str"/>
      <c r="E34" s="37" t="str"/>
      <c r="F34" s="37" t="str"/>
    </row>
    <row r="35">
      <c r="B35" s="37" t="str"/>
      <c r="C35" s="37" t="str"/>
      <c r="D35" s="37" t="str"/>
      <c r="E35" s="37" t="str"/>
      <c r="F35" s="37" t="str"/>
    </row>
    <row r="36">
      <c r="B36" s="37" t="str"/>
      <c r="C36" s="37" t="str"/>
      <c r="D36" s="37" t="str"/>
      <c r="E36" s="37" t="str"/>
      <c r="F36" s="37" t="str"/>
    </row>
    <row r="37">
      <c r="B37" s="37" t="str"/>
      <c r="C37" s="37" t="str"/>
      <c r="D37" s="37" t="str"/>
      <c r="E37" s="37" t="str"/>
      <c r="F37" s="37" t="str"/>
    </row>
    <row r="38">
      <c r="B38" s="37" t="str"/>
      <c r="C38" s="37" t="str"/>
      <c r="D38" s="37" t="str"/>
      <c r="E38" s="37" t="str"/>
      <c r="F38" s="37" t="str"/>
    </row>
    <row r="39">
      <c r="B39" s="37" t="str"/>
      <c r="C39" s="37" t="str"/>
      <c r="D39" s="37" t="str"/>
      <c r="E39" s="37" t="str"/>
      <c r="F39" s="37" t="str"/>
    </row>
    <row r="40">
      <c r="B40" s="37" t="str"/>
      <c r="C40" s="37" t="str"/>
      <c r="D40" s="37" t="str"/>
      <c r="E40" s="37" t="str"/>
      <c r="F40" s="37" t="str"/>
    </row>
    <row r="41">
      <c r="B41" s="37" t="str"/>
      <c r="C41" s="37" t="str"/>
      <c r="D41" s="37" t="str"/>
      <c r="E41" s="37" t="str"/>
      <c r="F41" s="37" t="str"/>
    </row>
    <row r="42">
      <c r="B42" s="37" t="str"/>
      <c r="C42" s="37" t="str"/>
      <c r="D42" s="37" t="str"/>
      <c r="E42" s="37" t="str"/>
      <c r="F42" s="37" t="str"/>
    </row>
    <row r="43">
      <c r="B43" s="37" t="str"/>
      <c r="C43" s="37" t="str"/>
      <c r="D43" s="37" t="str"/>
      <c r="E43" s="37" t="str"/>
      <c r="F43" s="37" t="str"/>
    </row>
    <row r="44">
      <c r="B44" s="37" t="str"/>
      <c r="C44" s="37" t="str"/>
      <c r="D44" s="37" t="str"/>
      <c r="E44" s="37" t="str"/>
      <c r="F44" s="37" t="str"/>
    </row>
    <row r="45">
      <c r="B45" s="37" t="str"/>
      <c r="C45" s="37" t="str"/>
      <c r="D45" s="37" t="str"/>
      <c r="E45" s="37" t="str"/>
      <c r="F45" s="37" t="str"/>
    </row>
    <row r="46">
      <c r="B46" s="37" t="str"/>
      <c r="C46" s="37" t="str"/>
      <c r="D46" s="37" t="str"/>
      <c r="E46" s="37" t="str"/>
      <c r="F46" s="37" t="str"/>
    </row>
    <row r="47">
      <c r="B47" s="37" t="str"/>
      <c r="C47" s="37" t="str"/>
      <c r="D47" s="37" t="str"/>
      <c r="E47" s="37" t="str"/>
      <c r="F47" s="37" t="str"/>
    </row>
    <row r="48">
      <c r="B48" s="37" t="str"/>
      <c r="C48" s="37" t="str"/>
      <c r="D48" s="37" t="str"/>
      <c r="E48" s="37" t="str"/>
      <c r="F48" s="37" t="str"/>
    </row>
    <row r="49">
      <c r="B49" s="37" t="str"/>
      <c r="C49" s="37" t="str"/>
      <c r="D49" s="37" t="str"/>
      <c r="E49" s="37" t="str"/>
      <c r="F49" s="37" t="str"/>
    </row>
    <row r="50">
      <c r="B50" s="37" t="str"/>
      <c r="C50" s="37" t="str"/>
      <c r="D50" s="37" t="str"/>
      <c r="E50" s="37" t="str"/>
      <c r="F50" s="37" t="str"/>
    </row>
    <row r="51">
      <c r="B51" s="37" t="str"/>
      <c r="C51" s="37" t="str"/>
      <c r="D51" s="37" t="str"/>
      <c r="E51" s="37" t="str"/>
      <c r="F51" s="37" t="str"/>
    </row>
    <row r="52">
      <c r="B52" s="37" t="str"/>
      <c r="C52" s="37" t="str"/>
      <c r="D52" s="37" t="str"/>
      <c r="E52" s="37" t="str"/>
      <c r="F52" s="37" t="str"/>
    </row>
    <row r="53">
      <c r="B53" s="37" t="str"/>
      <c r="C53" s="37" t="str"/>
      <c r="D53" s="37" t="str"/>
      <c r="E53" s="37" t="str"/>
      <c r="F53" s="37" t="str"/>
    </row>
    <row r="54">
      <c r="B54" s="37" t="str"/>
      <c r="C54" s="37" t="str"/>
      <c r="D54" s="37" t="str"/>
      <c r="E54" s="37" t="str"/>
      <c r="F54" s="37" t="str"/>
    </row>
    <row r="55">
      <c r="B55" s="37" t="str"/>
      <c r="C55" s="37" t="str"/>
      <c r="D55" s="37" t="str"/>
      <c r="E55" s="37" t="str"/>
      <c r="F55" s="37" t="str"/>
    </row>
    <row r="56">
      <c r="B56" s="37" t="str"/>
      <c r="C56" s="37" t="str"/>
      <c r="D56" s="37" t="str"/>
      <c r="E56" s="37" t="str"/>
      <c r="F56" s="37" t="str"/>
    </row>
    <row r="57">
      <c r="B57" s="37" t="str"/>
      <c r="C57" s="37" t="str"/>
      <c r="D57" s="37" t="str"/>
      <c r="E57" s="37" t="str"/>
      <c r="F57" s="37" t="str"/>
    </row>
    <row r="58">
      <c r="B58" s="37" t="str"/>
      <c r="C58" s="37" t="str"/>
      <c r="D58" s="37" t="str"/>
      <c r="E58" s="37" t="str"/>
      <c r="F58" s="37" t="str"/>
    </row>
    <row r="59">
      <c r="B59" s="37" t="str"/>
      <c r="C59" s="37" t="str"/>
      <c r="D59" s="37" t="str"/>
      <c r="E59" s="37" t="str"/>
      <c r="F59" s="37" t="str"/>
    </row>
    <row r="60">
      <c r="B60" s="37" t="str"/>
      <c r="C60" s="37" t="str"/>
      <c r="D60" s="37" t="str"/>
      <c r="E60" s="37" t="str"/>
      <c r="F60" s="37" t="str"/>
    </row>
    <row r="61">
      <c r="B61" s="37" t="str"/>
      <c r="C61" s="37" t="str"/>
      <c r="D61" s="37" t="str"/>
      <c r="E61" s="37" t="str"/>
      <c r="F61" s="37" t="str"/>
    </row>
    <row r="62">
      <c r="B62" s="37" t="str"/>
      <c r="C62" s="37" t="str"/>
      <c r="D62" s="37" t="str"/>
      <c r="E62" s="37" t="str"/>
      <c r="F62" s="37" t="str"/>
    </row>
    <row r="63">
      <c r="B63" s="37" t="str"/>
      <c r="C63" s="37" t="str"/>
      <c r="D63" s="37" t="str"/>
      <c r="E63" s="37" t="str"/>
      <c r="F63" s="37" t="str"/>
    </row>
    <row r="64">
      <c r="B64" s="37" t="str"/>
      <c r="C64" s="37" t="str"/>
      <c r="D64" s="37" t="str"/>
      <c r="E64" s="37" t="str"/>
      <c r="F64" s="37" t="str"/>
    </row>
    <row r="65">
      <c r="B65" s="37" t="str"/>
      <c r="C65" s="37" t="str"/>
      <c r="D65" s="37" t="str"/>
      <c r="E65" s="37" t="str"/>
      <c r="F65" s="37" t="str"/>
    </row>
    <row r="66">
      <c r="B66" s="37" t="str"/>
      <c r="C66" s="37" t="str"/>
      <c r="D66" s="37" t="str"/>
      <c r="E66" s="37" t="str"/>
      <c r="F66" s="37" t="str"/>
    </row>
    <row r="67">
      <c r="B67" s="37" t="str"/>
      <c r="C67" s="37" t="str"/>
      <c r="D67" s="37" t="str"/>
      <c r="E67" s="37" t="str"/>
      <c r="F67" s="37" t="str"/>
    </row>
    <row r="68">
      <c r="B68" s="37" t="str"/>
      <c r="C68" s="37" t="str"/>
      <c r="D68" s="37" t="str"/>
      <c r="E68" s="37" t="str"/>
      <c r="F68" s="37" t="str"/>
    </row>
    <row r="69">
      <c r="B69" s="37" t="str"/>
      <c r="C69" s="37" t="str"/>
      <c r="D69" s="37" t="str"/>
      <c r="E69" s="37" t="str"/>
      <c r="F69" s="37" t="str"/>
    </row>
    <row r="70">
      <c r="B70" s="37" t="str"/>
      <c r="C70" s="37" t="str"/>
      <c r="D70" s="37" t="str"/>
      <c r="E70" s="37" t="str"/>
      <c r="F70" s="37" t="str"/>
    </row>
    <row r="71">
      <c r="B71" s="37" t="str"/>
      <c r="C71" s="37" t="str"/>
      <c r="D71" s="37" t="str"/>
      <c r="E71" s="37" t="str"/>
      <c r="F71" s="37" t="str"/>
    </row>
    <row r="72">
      <c r="B72" s="37" t="str"/>
      <c r="C72" s="37" t="str"/>
      <c r="D72" s="37" t="str"/>
      <c r="E72" s="37" t="str"/>
      <c r="F72" s="37" t="str"/>
    </row>
    <row r="73">
      <c r="B73" s="37" t="str"/>
      <c r="C73" s="37" t="str"/>
      <c r="D73" s="37" t="str"/>
      <c r="E73" s="37" t="str"/>
      <c r="F73" s="37" t="str"/>
    </row>
    <row r="74">
      <c r="B74" s="37" t="str"/>
      <c r="C74" s="37" t="str"/>
      <c r="D74" s="37" t="str"/>
      <c r="E74" s="37" t="str"/>
      <c r="F74" s="37" t="str"/>
    </row>
    <row r="75">
      <c r="B75" s="37" t="str"/>
      <c r="C75" s="37" t="str"/>
      <c r="D75" s="37" t="str"/>
      <c r="E75" s="37" t="str"/>
      <c r="F75" s="37" t="str"/>
    </row>
    <row r="76">
      <c r="B76" s="37" t="str"/>
      <c r="C76" s="37" t="str"/>
      <c r="D76" s="37" t="str"/>
      <c r="E76" s="37" t="str"/>
      <c r="F76" s="37" t="str"/>
    </row>
    <row r="77">
      <c r="B77" s="37" t="str"/>
      <c r="C77" s="37" t="str"/>
      <c r="D77" s="37" t="str"/>
      <c r="E77" s="37" t="str"/>
      <c r="F77" s="37" t="str"/>
    </row>
    <row r="78">
      <c r="B78" s="37" t="str"/>
      <c r="C78" s="37" t="str"/>
      <c r="D78" s="37" t="str"/>
      <c r="E78" s="37" t="str"/>
      <c r="F78" s="37" t="str"/>
    </row>
    <row r="79">
      <c r="B79" s="37" t="str"/>
      <c r="C79" s="37" t="str"/>
      <c r="D79" s="37" t="str"/>
      <c r="E79" s="37" t="str"/>
      <c r="F79" s="37" t="str"/>
    </row>
    <row r="80">
      <c r="B80" s="37" t="str"/>
      <c r="C80" s="37" t="str"/>
      <c r="D80" s="37" t="str"/>
      <c r="E80" s="37" t="str"/>
      <c r="F80" s="37" t="str"/>
    </row>
    <row r="81">
      <c r="B81" s="37" t="str"/>
      <c r="C81" s="37" t="str"/>
      <c r="D81" s="37" t="str"/>
      <c r="E81" s="37" t="str"/>
      <c r="F81" s="37" t="str"/>
    </row>
    <row r="82">
      <c r="B82" s="37" t="str"/>
      <c r="C82" s="37" t="str"/>
      <c r="D82" s="37" t="str"/>
      <c r="E82" s="37" t="str"/>
      <c r="F82" s="37" t="str"/>
    </row>
    <row r="83">
      <c r="B83" s="37" t="str"/>
      <c r="C83" s="37" t="str"/>
      <c r="D83" s="37" t="str"/>
      <c r="E83" s="37" t="str"/>
      <c r="F83" s="37" t="str"/>
    </row>
    <row r="84">
      <c r="B84" s="37" t="str"/>
      <c r="C84" s="37" t="str"/>
      <c r="D84" s="37" t="str"/>
      <c r="E84" s="37" t="str"/>
      <c r="F84" s="37" t="str"/>
    </row>
    <row r="85">
      <c r="B85" s="37" t="str"/>
      <c r="C85" s="37" t="str"/>
      <c r="D85" s="37" t="str"/>
      <c r="E85" s="37" t="str"/>
      <c r="F85" s="37" t="str"/>
    </row>
    <row r="86">
      <c r="B86" s="37" t="str"/>
      <c r="C86" s="37" t="str"/>
      <c r="D86" s="37" t="str"/>
      <c r="E86" s="37" t="str"/>
      <c r="F86" s="37" t="str"/>
    </row>
    <row r="87">
      <c r="B87" s="37" t="str"/>
      <c r="C87" s="37" t="str"/>
      <c r="D87" s="37" t="str"/>
      <c r="E87" s="37" t="str"/>
      <c r="F87" s="37" t="str"/>
    </row>
    <row r="88">
      <c r="B88" s="37" t="str"/>
      <c r="C88" s="37" t="str"/>
      <c r="D88" s="37" t="str"/>
      <c r="E88" s="37" t="str"/>
      <c r="F88" s="37" t="str"/>
    </row>
    <row r="89">
      <c r="B89" s="37" t="str"/>
      <c r="C89" s="37" t="str"/>
      <c r="D89" s="37" t="str"/>
      <c r="E89" s="37" t="str"/>
      <c r="F89" s="37" t="str"/>
    </row>
    <row r="90">
      <c r="B90" s="37" t="str"/>
      <c r="C90" s="37" t="str"/>
      <c r="D90" s="37" t="str"/>
      <c r="E90" s="37" t="str"/>
      <c r="F90" s="37" t="str"/>
    </row>
    <row r="91">
      <c r="B91" s="37" t="str"/>
      <c r="C91" s="37" t="str"/>
      <c r="D91" s="37" t="str"/>
      <c r="E91" s="37" t="str"/>
      <c r="F91" s="37" t="str"/>
    </row>
    <row r="92">
      <c r="B92" s="37" t="str"/>
      <c r="C92" s="37" t="str"/>
      <c r="D92" s="37" t="str"/>
      <c r="E92" s="37" t="str"/>
      <c r="F92" s="37" t="str"/>
    </row>
    <row r="93">
      <c r="B93" s="37" t="str"/>
      <c r="C93" s="37" t="str"/>
      <c r="D93" s="37" t="str"/>
      <c r="E93" s="37" t="str"/>
      <c r="F93" s="37" t="str"/>
    </row>
    <row r="94">
      <c r="B94" s="37" t="str"/>
      <c r="C94" s="37" t="str"/>
      <c r="D94" s="37" t="str"/>
      <c r="E94" s="37" t="str"/>
      <c r="F94" s="37" t="str"/>
    </row>
    <row r="95">
      <c r="B95" s="37" t="str"/>
      <c r="C95" s="37" t="str"/>
      <c r="D95" s="37" t="str"/>
      <c r="E95" s="37" t="str"/>
      <c r="F95" s="37" t="str"/>
    </row>
    <row r="96">
      <c r="B96" s="37" t="str"/>
      <c r="C96" s="37" t="str"/>
      <c r="D96" s="37" t="str"/>
      <c r="E96" s="37" t="str"/>
      <c r="F96" s="37" t="str"/>
    </row>
    <row r="97">
      <c r="B97" s="37" t="str"/>
      <c r="C97" s="37" t="str"/>
      <c r="D97" s="37" t="str"/>
      <c r="E97" s="37" t="str"/>
      <c r="F97" s="37" t="str"/>
    </row>
    <row r="98">
      <c r="B98" s="37" t="str"/>
      <c r="C98" s="37" t="str"/>
      <c r="D98" s="37" t="str"/>
      <c r="E98" s="37" t="str"/>
      <c r="F98" s="37" t="str"/>
    </row>
    <row r="99">
      <c r="B99" s="37" t="str"/>
      <c r="C99" s="37" t="str"/>
      <c r="D99" s="37" t="str"/>
      <c r="E99" s="37" t="str"/>
      <c r="F99" s="37" t="str"/>
    </row>
    <row r="100">
      <c r="B100" s="37" t="str"/>
      <c r="C100" s="37" t="str"/>
      <c r="D100" s="37" t="str"/>
      <c r="E100" s="37" t="str"/>
      <c r="F100" s="37" t="str"/>
    </row>
    <row r="101">
      <c r="B101" s="37" t="str"/>
      <c r="C101" s="37" t="str"/>
      <c r="D101" s="37" t="str"/>
      <c r="E101" s="37" t="str"/>
      <c r="F101" s="37" t="str"/>
    </row>
    <row r="102">
      <c r="B102" s="37" t="str"/>
      <c r="C102" s="37" t="str"/>
      <c r="D102" s="37" t="str"/>
      <c r="E102" s="37" t="str"/>
      <c r="F102" s="37" t="str"/>
    </row>
    <row r="103">
      <c r="B103" s="37" t="str"/>
      <c r="C103" s="37" t="str"/>
      <c r="D103" s="37" t="str"/>
      <c r="E103" s="37" t="str"/>
      <c r="F103" s="37" t="str"/>
    </row>
    <row r="104">
      <c r="B104" s="37" t="str"/>
      <c r="C104" s="37" t="str"/>
      <c r="D104" s="37" t="str"/>
      <c r="E104" s="37" t="str"/>
      <c r="F104" s="37" t="str"/>
    </row>
    <row r="105">
      <c r="B105" s="37" t="str"/>
      <c r="C105" s="37" t="str"/>
      <c r="D105" s="37" t="str"/>
      <c r="E105" s="37" t="str"/>
      <c r="F105" s="37" t="str"/>
    </row>
    <row r="106">
      <c r="B106" s="37" t="str"/>
      <c r="C106" s="37" t="str"/>
      <c r="D106" s="37" t="str"/>
      <c r="E106" s="37" t="str"/>
      <c r="F106" s="37" t="str"/>
    </row>
    <row r="107">
      <c r="B107" s="37" t="str"/>
      <c r="C107" s="37" t="str"/>
      <c r="D107" s="37" t="str"/>
      <c r="E107" s="37" t="str"/>
      <c r="F107" s="37" t="str"/>
    </row>
    <row r="108">
      <c r="B108" s="37" t="str"/>
      <c r="C108" s="37" t="str"/>
      <c r="D108" s="37" t="str"/>
      <c r="E108" s="37" t="str"/>
      <c r="F108" s="37" t="str"/>
    </row>
    <row r="109">
      <c r="B109" s="37" t="str"/>
      <c r="C109" s="37" t="str"/>
      <c r="D109" s="37" t="str"/>
      <c r="E109" s="37" t="str"/>
      <c r="F109" s="37" t="str"/>
    </row>
    <row r="110">
      <c r="B110" s="37" t="str"/>
      <c r="C110" s="37" t="str"/>
      <c r="D110" s="37" t="str"/>
      <c r="E110" s="37" t="str"/>
      <c r="F110" s="37" t="str"/>
    </row>
    <row r="111">
      <c r="B111" s="37" t="str"/>
      <c r="C111" s="37" t="str"/>
      <c r="D111" s="37" t="str"/>
      <c r="E111" s="37" t="str"/>
      <c r="F111" s="37" t="str"/>
    </row>
    <row r="112">
      <c r="B112" s="37" t="str"/>
      <c r="C112" s="37" t="str"/>
      <c r="D112" s="37" t="str"/>
      <c r="E112" s="37" t="str"/>
      <c r="F112" s="37" t="str"/>
    </row>
    <row r="113">
      <c r="B113" s="37" t="str"/>
      <c r="C113" s="37" t="str"/>
      <c r="D113" s="37" t="str"/>
      <c r="E113" s="37" t="str"/>
      <c r="F113" s="37" t="str"/>
    </row>
    <row r="114">
      <c r="B114" s="37" t="str"/>
      <c r="C114" s="37" t="str"/>
      <c r="D114" s="37" t="str"/>
      <c r="E114" s="37" t="str"/>
      <c r="F114" s="37" t="str"/>
    </row>
    <row r="115">
      <c r="B115" s="37" t="str"/>
      <c r="C115" s="37" t="str"/>
      <c r="D115" s="37" t="str"/>
      <c r="E115" s="37" t="str"/>
      <c r="F115" s="37" t="str"/>
    </row>
    <row r="116">
      <c r="B116" s="37" t="str"/>
      <c r="C116" s="37" t="str"/>
      <c r="D116" s="37" t="str"/>
      <c r="E116" s="37" t="str"/>
      <c r="F116" s="37" t="str"/>
    </row>
    <row r="117">
      <c r="B117" s="37" t="str"/>
      <c r="C117" s="37" t="str"/>
      <c r="D117" s="37" t="str"/>
      <c r="E117" s="37" t="str"/>
      <c r="F117" s="37" t="str"/>
    </row>
    <row r="118">
      <c r="B118" s="37" t="str"/>
      <c r="C118" s="37" t="str"/>
      <c r="D118" s="37" t="str"/>
      <c r="E118" s="37" t="str"/>
      <c r="F118" s="37" t="str"/>
    </row>
    <row r="119">
      <c r="B119" s="37" t="str"/>
      <c r="C119" s="37" t="str"/>
      <c r="D119" s="37" t="str"/>
      <c r="E119" s="37" t="str"/>
      <c r="F119" s="37" t="str"/>
    </row>
    <row r="120">
      <c r="B120" s="37" t="str"/>
      <c r="C120" s="37" t="str"/>
      <c r="D120" s="37" t="str"/>
      <c r="E120" s="37" t="str"/>
      <c r="F120" s="37" t="str"/>
    </row>
    <row r="121">
      <c r="B121" s="37" t="str"/>
      <c r="C121" s="37" t="str"/>
      <c r="D121" s="37" t="str"/>
      <c r="E121" s="37" t="str"/>
      <c r="F121" s="37" t="str"/>
    </row>
    <row r="122">
      <c r="B122" s="37" t="str"/>
      <c r="C122" s="37" t="str"/>
      <c r="D122" s="37" t="str"/>
      <c r="E122" s="37" t="str"/>
      <c r="F122" s="37" t="str"/>
    </row>
    <row r="123">
      <c r="B123" s="37" t="str"/>
      <c r="C123" s="37" t="str"/>
      <c r="D123" s="37" t="str"/>
      <c r="E123" s="37" t="str"/>
      <c r="F123" s="37" t="str"/>
    </row>
    <row r="124">
      <c r="B124" s="37" t="str"/>
      <c r="C124" s="37" t="str"/>
      <c r="D124" s="37" t="str"/>
      <c r="E124" s="37" t="str"/>
      <c r="F124" s="37" t="str"/>
    </row>
    <row r="125">
      <c r="B125" s="37" t="str"/>
      <c r="C125" s="37" t="str"/>
      <c r="D125" s="37" t="str"/>
      <c r="E125" s="37" t="str"/>
      <c r="F125" s="37" t="str"/>
    </row>
    <row r="126">
      <c r="B126" s="37" t="str"/>
      <c r="C126" s="37" t="str"/>
      <c r="D126" s="37" t="str"/>
      <c r="E126" s="37" t="str"/>
      <c r="F126" s="37" t="str"/>
    </row>
    <row r="127">
      <c r="B127" s="37" t="str"/>
      <c r="C127" s="37" t="str"/>
      <c r="D127" s="37" t="str"/>
      <c r="E127" s="37" t="str"/>
      <c r="F127" s="37" t="str"/>
    </row>
    <row r="128">
      <c r="B128" s="37" t="str"/>
      <c r="C128" s="37" t="str"/>
      <c r="D128" s="37" t="str"/>
      <c r="E128" s="37" t="str"/>
      <c r="F128" s="37" t="str"/>
    </row>
    <row r="129">
      <c r="B129" s="37" t="str"/>
      <c r="C129" s="37" t="str"/>
      <c r="D129" s="37" t="str"/>
      <c r="E129" s="37" t="str"/>
      <c r="F129" s="37" t="str"/>
    </row>
    <row r="130">
      <c r="B130" s="37" t="str"/>
      <c r="C130" s="37" t="str"/>
      <c r="D130" s="37" t="str"/>
      <c r="E130" s="37" t="str"/>
      <c r="F130" s="37" t="str"/>
    </row>
    <row r="131">
      <c r="B131" s="37" t="str"/>
      <c r="C131" s="37" t="str"/>
      <c r="D131" s="37" t="str"/>
      <c r="E131" s="37" t="str"/>
      <c r="F131" s="37" t="str"/>
    </row>
    <row r="132">
      <c r="B132" s="37" t="str"/>
      <c r="C132" s="37" t="str"/>
      <c r="D132" s="37" t="str"/>
      <c r="E132" s="37" t="str"/>
      <c r="F132" s="37" t="str"/>
    </row>
    <row r="133">
      <c r="B133" s="37" t="str"/>
      <c r="C133" s="37" t="str"/>
      <c r="D133" s="37" t="str"/>
      <c r="E133" s="37" t="str"/>
      <c r="F133" s="37" t="str"/>
    </row>
    <row r="134">
      <c r="B134" s="37" t="str"/>
      <c r="C134" s="37" t="str"/>
      <c r="D134" s="37" t="str"/>
      <c r="E134" s="37" t="str"/>
      <c r="F134" s="37" t="str"/>
    </row>
    <row r="135">
      <c r="B135" s="37" t="str"/>
      <c r="C135" s="37" t="str"/>
      <c r="D135" s="37" t="str"/>
      <c r="E135" s="37" t="str"/>
      <c r="F135" s="37" t="str"/>
    </row>
    <row r="136">
      <c r="B136" s="37" t="str"/>
      <c r="C136" s="37" t="str"/>
      <c r="D136" s="37" t="str"/>
      <c r="E136" s="37" t="str"/>
      <c r="F136" s="37" t="str"/>
    </row>
    <row r="137">
      <c r="B137" s="37" t="str"/>
      <c r="C137" s="37" t="str"/>
      <c r="D137" s="37" t="str"/>
      <c r="E137" s="37" t="str"/>
      <c r="F137" s="37" t="str"/>
    </row>
    <row r="138">
      <c r="B138" s="37" t="str"/>
      <c r="C138" s="37" t="str"/>
      <c r="D138" s="37" t="str"/>
      <c r="E138" s="37" t="str"/>
      <c r="F138" s="37" t="str"/>
    </row>
    <row r="139">
      <c r="B139" s="37" t="str"/>
      <c r="C139" s="37" t="str"/>
      <c r="D139" s="37" t="str"/>
      <c r="E139" s="37" t="str"/>
      <c r="F139" s="37" t="str"/>
    </row>
    <row r="140">
      <c r="B140" s="37" t="str"/>
      <c r="C140" s="37" t="str"/>
      <c r="D140" s="37" t="str"/>
      <c r="E140" s="37" t="str"/>
      <c r="F140" s="37" t="str"/>
    </row>
    <row r="141">
      <c r="B141" s="37" t="str"/>
      <c r="C141" s="37" t="str"/>
      <c r="D141" s="37" t="str"/>
      <c r="E141" s="37" t="str"/>
      <c r="F141" s="37" t="str"/>
    </row>
    <row r="142">
      <c r="B142" s="37" t="str"/>
      <c r="C142" s="37" t="str"/>
      <c r="D142" s="37" t="str"/>
      <c r="E142" s="37" t="str"/>
      <c r="F142" s="37" t="str"/>
    </row>
    <row r="143">
      <c r="B143" s="37" t="str"/>
      <c r="C143" s="37" t="str"/>
      <c r="D143" s="37" t="str"/>
      <c r="E143" s="37" t="str"/>
      <c r="F143" s="37" t="str"/>
    </row>
    <row r="144">
      <c r="B144" s="37" t="str"/>
      <c r="C144" s="37" t="str"/>
      <c r="D144" s="37" t="str"/>
      <c r="E144" s="37" t="str"/>
      <c r="F144" s="37" t="str"/>
    </row>
    <row r="145">
      <c r="B145" s="37" t="str"/>
      <c r="C145" s="37" t="str"/>
      <c r="D145" s="37" t="str"/>
      <c r="E145" s="37" t="str"/>
      <c r="F145" s="37" t="str"/>
    </row>
    <row r="146">
      <c r="B146" s="37" t="str"/>
      <c r="C146" s="37" t="str"/>
      <c r="D146" s="37" t="str"/>
      <c r="E146" s="37" t="str"/>
      <c r="F146" s="37" t="str"/>
    </row>
    <row r="147">
      <c r="B147" s="37" t="str"/>
      <c r="C147" s="37" t="str"/>
      <c r="D147" s="37" t="str"/>
      <c r="E147" s="37" t="str"/>
      <c r="F147" s="37" t="str"/>
    </row>
    <row r="148">
      <c r="B148" s="37" t="str"/>
      <c r="C148" s="37" t="str"/>
      <c r="D148" s="37" t="str"/>
      <c r="E148" s="37" t="str"/>
      <c r="F148" s="37" t="str"/>
    </row>
    <row r="149">
      <c r="B149" s="37" t="str"/>
      <c r="C149" s="37" t="str"/>
      <c r="D149" s="37" t="str"/>
      <c r="E149" s="37" t="str"/>
      <c r="F149" s="37" t="str"/>
    </row>
    <row r="150">
      <c r="B150" s="37" t="str"/>
      <c r="C150" s="37" t="str"/>
      <c r="D150" s="37" t="str"/>
      <c r="E150" s="37" t="str"/>
      <c r="F150" s="37" t="str"/>
    </row>
    <row r="151">
      <c r="B151" s="37" t="str"/>
      <c r="C151" s="37" t="str"/>
      <c r="D151" s="37" t="str"/>
      <c r="E151" s="37" t="str"/>
      <c r="F151" s="37" t="str"/>
    </row>
    <row r="152">
      <c r="B152" s="37" t="str"/>
      <c r="C152" s="37" t="str"/>
      <c r="D152" s="37" t="str"/>
      <c r="E152" s="37" t="str"/>
      <c r="F152" s="37" t="str"/>
    </row>
    <row r="153">
      <c r="B153" s="37" t="str"/>
      <c r="C153" s="37" t="str"/>
      <c r="D153" s="37" t="str"/>
      <c r="E153" s="37" t="str"/>
      <c r="F153" s="37" t="str"/>
    </row>
    <row r="154">
      <c r="B154" s="37" t="str"/>
      <c r="C154" s="37" t="str"/>
      <c r="D154" s="37" t="str"/>
      <c r="E154" s="37" t="str"/>
      <c r="F154" s="37" t="str"/>
    </row>
    <row r="155">
      <c r="B155" s="37" t="str"/>
      <c r="C155" s="37" t="str"/>
      <c r="D155" s="37" t="str"/>
      <c r="E155" s="37" t="str"/>
      <c r="F155" s="37" t="str"/>
    </row>
    <row r="156">
      <c r="B156" s="37" t="str"/>
      <c r="C156" s="37" t="str"/>
      <c r="D156" s="37" t="str"/>
      <c r="E156" s="37" t="str"/>
      <c r="F156" s="37" t="str"/>
    </row>
    <row r="157">
      <c r="B157" s="37" t="str"/>
      <c r="C157" s="37" t="str"/>
      <c r="D157" s="37" t="str"/>
      <c r="E157" s="37" t="str"/>
      <c r="F157" s="37" t="str"/>
    </row>
    <row r="158">
      <c r="B158" s="37" t="str"/>
      <c r="C158" s="37" t="str"/>
      <c r="D158" s="37" t="str"/>
      <c r="E158" s="37" t="str"/>
      <c r="F158" s="37" t="str"/>
    </row>
    <row r="159">
      <c r="B159" s="37" t="str"/>
      <c r="C159" s="37" t="str"/>
      <c r="D159" s="37" t="str"/>
      <c r="E159" s="37" t="str"/>
      <c r="F159" s="37" t="str"/>
    </row>
    <row r="160">
      <c r="B160" s="37" t="str"/>
      <c r="C160" s="37" t="str"/>
      <c r="D160" s="37" t="str"/>
      <c r="E160" s="37" t="str"/>
      <c r="F160" s="37" t="str"/>
    </row>
    <row r="161">
      <c r="B161" s="37" t="str"/>
      <c r="C161" s="37" t="str"/>
      <c r="D161" s="37" t="str"/>
      <c r="E161" s="37" t="str"/>
      <c r="F161" s="37" t="str"/>
    </row>
    <row r="162">
      <c r="B162" s="37" t="str"/>
      <c r="C162" s="37" t="str"/>
      <c r="D162" s="37" t="str"/>
      <c r="E162" s="37" t="str"/>
      <c r="F162" s="37" t="str"/>
    </row>
    <row r="163">
      <c r="B163" s="37" t="str"/>
      <c r="C163" s="37" t="str"/>
      <c r="D163" s="37" t="str"/>
      <c r="E163" s="37" t="str"/>
      <c r="F163" s="37" t="str"/>
    </row>
    <row r="164">
      <c r="B164" s="37" t="str"/>
      <c r="C164" s="37" t="str"/>
      <c r="D164" s="37" t="str"/>
      <c r="E164" s="37" t="str"/>
      <c r="F164" s="37" t="str"/>
    </row>
    <row r="165">
      <c r="B165" s="37" t="str"/>
      <c r="C165" s="37" t="str"/>
      <c r="D165" s="37" t="str"/>
      <c r="E165" s="37" t="str"/>
      <c r="F165" s="37" t="str"/>
    </row>
    <row r="166">
      <c r="B166" s="37" t="str"/>
      <c r="C166" s="37" t="str"/>
      <c r="D166" s="37" t="str"/>
      <c r="E166" s="37" t="str"/>
      <c r="F166" s="37" t="str"/>
    </row>
    <row r="167">
      <c r="B167" s="37" t="str"/>
      <c r="C167" s="37" t="str"/>
      <c r="D167" s="37" t="str"/>
      <c r="E167" s="37" t="str"/>
      <c r="F167" s="37" t="str"/>
    </row>
    <row r="168">
      <c r="B168" s="37" t="str"/>
      <c r="C168" s="37" t="str"/>
      <c r="D168" s="37" t="str"/>
      <c r="E168" s="37" t="str"/>
      <c r="F168" s="37" t="str"/>
    </row>
    <row r="169">
      <c r="B169" s="37" t="str"/>
      <c r="C169" s="37" t="str"/>
      <c r="D169" s="37" t="str"/>
      <c r="E169" s="37" t="str"/>
      <c r="F169" s="37" t="str"/>
    </row>
    <row r="170">
      <c r="B170" s="37" t="str"/>
      <c r="C170" s="37" t="str"/>
      <c r="D170" s="37" t="str"/>
      <c r="E170" s="37" t="str"/>
      <c r="F170" s="37" t="str"/>
    </row>
    <row r="171">
      <c r="B171" s="37" t="str"/>
      <c r="C171" s="37" t="str"/>
      <c r="D171" s="37" t="str"/>
      <c r="E171" s="37" t="str"/>
      <c r="F171" s="37" t="str"/>
    </row>
    <row r="172">
      <c r="B172" s="37" t="str"/>
      <c r="C172" s="37" t="str"/>
      <c r="D172" s="37" t="str"/>
      <c r="E172" s="37" t="str"/>
      <c r="F172" s="37" t="str"/>
    </row>
    <row r="173">
      <c r="B173" s="37" t="str"/>
      <c r="C173" s="37" t="str"/>
      <c r="D173" s="37" t="str"/>
      <c r="E173" s="37" t="str"/>
      <c r="F173" s="37" t="str"/>
    </row>
    <row r="174">
      <c r="B174" s="37" t="str"/>
      <c r="C174" s="37" t="str"/>
      <c r="D174" s="37" t="str"/>
      <c r="E174" s="37" t="str"/>
      <c r="F174" s="37" t="str"/>
    </row>
    <row r="175">
      <c r="B175" s="37" t="str"/>
      <c r="C175" s="37" t="str"/>
      <c r="D175" s="37" t="str"/>
      <c r="E175" s="37" t="str"/>
      <c r="F175" s="37" t="str"/>
    </row>
    <row r="176">
      <c r="B176" s="37" t="str"/>
      <c r="C176" s="37" t="str"/>
      <c r="D176" s="37" t="str"/>
      <c r="E176" s="37" t="str"/>
      <c r="F176" s="37" t="str"/>
    </row>
    <row r="177">
      <c r="B177" s="37" t="str"/>
      <c r="C177" s="37" t="str"/>
      <c r="D177" s="37" t="str"/>
      <c r="E177" s="37" t="str"/>
      <c r="F177" s="37" t="str"/>
    </row>
    <row r="178">
      <c r="B178" s="37" t="str"/>
      <c r="C178" s="37" t="str"/>
      <c r="D178" s="37" t="str"/>
      <c r="E178" s="37" t="str"/>
      <c r="F178" s="37" t="str"/>
    </row>
    <row r="179">
      <c r="B179" s="37" t="str"/>
      <c r="C179" s="37" t="str"/>
      <c r="D179" s="37" t="str"/>
      <c r="E179" s="37" t="str"/>
      <c r="F179" s="37" t="str"/>
    </row>
    <row r="180">
      <c r="B180" s="37" t="str"/>
      <c r="C180" s="37" t="str"/>
      <c r="D180" s="37" t="str"/>
      <c r="E180" s="37" t="str"/>
      <c r="F180" s="37" t="str"/>
    </row>
    <row r="181">
      <c r="B181" s="37" t="str"/>
      <c r="C181" s="37" t="str"/>
      <c r="D181" s="37" t="str"/>
      <c r="E181" s="37" t="str"/>
      <c r="F181" s="37" t="str"/>
    </row>
    <row r="182">
      <c r="B182" s="37" t="str"/>
      <c r="C182" s="37" t="str"/>
      <c r="D182" s="37" t="str"/>
      <c r="E182" s="37" t="str"/>
      <c r="F182" s="37" t="str"/>
    </row>
    <row r="183">
      <c r="B183" s="37" t="str"/>
      <c r="C183" s="37" t="str"/>
      <c r="D183" s="37" t="str"/>
      <c r="E183" s="37" t="str"/>
      <c r="F183" s="37" t="str"/>
    </row>
    <row r="184">
      <c r="B184" s="37" t="str"/>
      <c r="C184" s="37" t="str"/>
      <c r="D184" s="37" t="str"/>
      <c r="E184" s="37" t="str"/>
      <c r="F184" s="37" t="str"/>
    </row>
    <row r="185">
      <c r="B185" s="37" t="str"/>
      <c r="C185" s="37" t="str"/>
      <c r="D185" s="37" t="str"/>
      <c r="E185" s="37" t="str"/>
      <c r="F185" s="37" t="str"/>
    </row>
    <row r="186">
      <c r="B186" s="37" t="str"/>
      <c r="C186" s="37" t="str"/>
      <c r="D186" s="37" t="str"/>
      <c r="E186" s="37" t="str"/>
      <c r="F186" s="37" t="str"/>
    </row>
    <row r="187">
      <c r="B187" s="37" t="str"/>
      <c r="C187" s="37" t="str"/>
      <c r="D187" s="37" t="str"/>
      <c r="E187" s="37" t="str"/>
      <c r="F187" s="37" t="str"/>
    </row>
    <row r="188">
      <c r="B188" s="37" t="str"/>
      <c r="C188" s="37" t="str"/>
      <c r="D188" s="37" t="str"/>
      <c r="E188" s="37" t="str"/>
      <c r="F188" s="37" t="str"/>
    </row>
    <row r="189">
      <c r="B189" s="37" t="str"/>
      <c r="C189" s="37" t="str"/>
      <c r="D189" s="37" t="str"/>
      <c r="E189" s="37" t="str"/>
      <c r="F189" s="37" t="str"/>
    </row>
    <row r="190">
      <c r="B190" s="37" t="str"/>
      <c r="C190" s="37" t="str"/>
      <c r="D190" s="37" t="str"/>
      <c r="E190" s="37" t="str"/>
      <c r="F190" s="37" t="str"/>
    </row>
    <row r="191">
      <c r="B191" s="37" t="str"/>
      <c r="C191" s="37" t="str"/>
      <c r="D191" s="37" t="str"/>
      <c r="E191" s="37" t="str"/>
      <c r="F191" s="37" t="str"/>
    </row>
    <row r="192">
      <c r="B192" s="37" t="str"/>
      <c r="C192" s="37" t="str"/>
      <c r="D192" s="37" t="str"/>
      <c r="E192" s="37" t="str"/>
      <c r="F192" s="37" t="str"/>
    </row>
    <row r="193">
      <c r="B193" s="37" t="str"/>
      <c r="C193" s="37" t="str"/>
      <c r="D193" s="37" t="str"/>
      <c r="E193" s="37" t="str"/>
      <c r="F193" s="37" t="str"/>
    </row>
    <row r="194">
      <c r="B194" s="37" t="str"/>
      <c r="C194" s="37" t="str"/>
      <c r="D194" s="37" t="str"/>
      <c r="E194" s="37" t="str"/>
      <c r="F194" s="37" t="str"/>
    </row>
    <row r="195">
      <c r="B195" s="37" t="str"/>
      <c r="C195" s="37" t="str"/>
      <c r="D195" s="37" t="str"/>
      <c r="E195" s="37" t="str"/>
      <c r="F195" s="37" t="str"/>
    </row>
    <row r="196">
      <c r="B196" s="37" t="str"/>
      <c r="C196" s="37" t="str"/>
      <c r="D196" s="37" t="str"/>
      <c r="E196" s="37" t="str"/>
      <c r="F196" s="37" t="str"/>
    </row>
    <row r="197">
      <c r="B197" s="37" t="str"/>
      <c r="C197" s="37" t="str"/>
      <c r="D197" s="37" t="str"/>
      <c r="E197" s="37" t="str"/>
      <c r="F197" s="37" t="str"/>
    </row>
    <row r="198">
      <c r="B198" s="37" t="str"/>
      <c r="C198" s="37" t="str"/>
      <c r="D198" s="37" t="str"/>
      <c r="E198" s="37" t="str"/>
      <c r="F198" s="37" t="str"/>
    </row>
    <row r="199">
      <c r="B199" s="37" t="str"/>
      <c r="C199" s="37" t="str"/>
      <c r="D199" s="37" t="str"/>
      <c r="E199" s="37" t="str"/>
      <c r="F199" s="37" t="str"/>
    </row>
    <row r="200">
      <c r="B200" s="37" t="str"/>
      <c r="C200" s="37" t="str"/>
      <c r="D200" s="37" t="str"/>
      <c r="E200" s="37" t="str"/>
      <c r="F200" s="37" t="str"/>
    </row>
    <row r="201">
      <c r="B201" s="37" t="str"/>
      <c r="C201" s="37" t="str"/>
      <c r="D201" s="37" t="str"/>
      <c r="E201" s="37" t="str"/>
      <c r="F201" s="37" t="str"/>
    </row>
    <row r="202">
      <c r="B202" s="37" t="str"/>
      <c r="C202" s="37" t="str"/>
      <c r="D202" s="37" t="str"/>
      <c r="E202" s="37" t="str"/>
      <c r="F202" s="37" t="str"/>
    </row>
    <row r="203">
      <c r="B203" s="37" t="str"/>
      <c r="C203" s="37" t="str"/>
      <c r="D203" s="37" t="str"/>
      <c r="E203" s="37" t="str"/>
      <c r="F203" s="37" t="str"/>
    </row>
    <row r="204">
      <c r="B204" s="37" t="str"/>
      <c r="C204" s="37" t="str"/>
      <c r="D204" s="37" t="str"/>
      <c r="E204" s="37" t="str"/>
      <c r="F204" s="37" t="str"/>
    </row>
    <row r="205">
      <c r="B205" s="37" t="str"/>
      <c r="C205" s="37" t="str"/>
      <c r="D205" s="37" t="str"/>
      <c r="E205" s="37" t="str"/>
      <c r="F205" s="37" t="str"/>
    </row>
    <row r="206">
      <c r="B206" s="37" t="str"/>
      <c r="C206" s="37" t="str"/>
      <c r="D206" s="37" t="str"/>
      <c r="E206" s="37" t="str"/>
      <c r="F206" s="37" t="str"/>
    </row>
    <row r="207">
      <c r="B207" s="37" t="str"/>
      <c r="C207" s="37" t="str"/>
      <c r="D207" s="37" t="str"/>
      <c r="E207" s="37" t="str"/>
      <c r="F207" s="37" t="str"/>
    </row>
    <row r="208">
      <c r="B208" s="37" t="str"/>
      <c r="C208" s="37" t="str"/>
      <c r="D208" s="37" t="str"/>
      <c r="E208" s="37" t="str"/>
      <c r="F208" s="37" t="str"/>
    </row>
    <row r="209">
      <c r="B209" s="37" t="str"/>
      <c r="C209" s="37" t="str"/>
      <c r="D209" s="37" t="str"/>
      <c r="E209" s="37" t="str"/>
      <c r="F209" s="37" t="str"/>
    </row>
    <row r="210">
      <c r="B210" s="37" t="str"/>
      <c r="C210" s="37" t="str"/>
      <c r="D210" s="37" t="str"/>
      <c r="E210" s="37" t="str"/>
      <c r="F210" s="37" t="str"/>
    </row>
    <row r="211">
      <c r="B211" s="37" t="str"/>
      <c r="C211" s="37" t="str"/>
      <c r="D211" s="37" t="str"/>
      <c r="E211" s="37" t="str"/>
      <c r="F211" s="37" t="str"/>
    </row>
    <row r="212">
      <c r="B212" s="37" t="str"/>
      <c r="C212" s="37" t="str"/>
      <c r="D212" s="37" t="str"/>
      <c r="E212" s="37" t="str"/>
      <c r="F212" s="37" t="str"/>
    </row>
    <row r="213">
      <c r="B213" s="37" t="str"/>
      <c r="C213" s="37" t="str"/>
      <c r="D213" s="37" t="str"/>
      <c r="E213" s="37" t="str"/>
      <c r="F213" s="37" t="str"/>
    </row>
    <row r="214">
      <c r="B214" s="37" t="str"/>
      <c r="C214" s="37" t="str"/>
      <c r="D214" s="37" t="str"/>
      <c r="E214" s="37" t="str"/>
      <c r="F214" s="37" t="str"/>
    </row>
    <row r="215">
      <c r="B215" s="37" t="str"/>
      <c r="C215" s="37" t="str"/>
      <c r="D215" s="37" t="str"/>
      <c r="E215" s="37" t="str"/>
      <c r="F215" s="37" t="str"/>
    </row>
    <row r="216">
      <c r="B216" s="37" t="str"/>
      <c r="C216" s="37" t="str"/>
      <c r="D216" s="37" t="str"/>
      <c r="E216" s="37" t="str"/>
      <c r="F216" s="37" t="str"/>
    </row>
    <row r="217">
      <c r="B217" s="37" t="str"/>
      <c r="C217" s="37" t="str"/>
      <c r="D217" s="37" t="str"/>
      <c r="E217" s="37" t="str"/>
      <c r="F217" s="37" t="str"/>
    </row>
    <row r="218">
      <c r="B218" s="37" t="str"/>
      <c r="C218" s="37" t="str"/>
      <c r="D218" s="37" t="str"/>
      <c r="E218" s="37" t="str"/>
      <c r="F218" s="37" t="str"/>
    </row>
    <row r="219">
      <c r="B219" s="37" t="str"/>
      <c r="C219" s="37" t="str"/>
      <c r="D219" s="37" t="str"/>
      <c r="E219" s="37" t="str"/>
      <c r="F219" s="37" t="str"/>
    </row>
    <row r="220">
      <c r="B220" s="37" t="str"/>
      <c r="C220" s="37" t="str"/>
      <c r="D220" s="37" t="str"/>
      <c r="E220" s="37" t="str"/>
      <c r="F220" s="37" t="str"/>
    </row>
    <row r="221">
      <c r="B221" s="37" t="str"/>
      <c r="C221" s="37" t="str"/>
      <c r="D221" s="37" t="str"/>
      <c r="E221" s="37" t="str"/>
      <c r="F221" s="37" t="str"/>
    </row>
    <row r="222">
      <c r="B222" s="37" t="str"/>
      <c r="C222" s="37" t="str"/>
      <c r="D222" s="37" t="str"/>
      <c r="E222" s="37" t="str"/>
      <c r="F222" s="37" t="str"/>
    </row>
    <row r="223">
      <c r="B223" s="37" t="str"/>
      <c r="C223" s="37" t="str"/>
      <c r="D223" s="37" t="str"/>
      <c r="E223" s="37" t="str"/>
      <c r="F223" s="37" t="str"/>
    </row>
    <row r="224">
      <c r="B224" s="37" t="str"/>
      <c r="C224" s="37" t="str"/>
      <c r="D224" s="37" t="str"/>
      <c r="E224" s="37" t="str"/>
      <c r="F224" s="37" t="str"/>
    </row>
    <row r="225">
      <c r="B225" s="37" t="str"/>
      <c r="C225" s="37" t="str"/>
      <c r="D225" s="37" t="str"/>
      <c r="E225" s="37" t="str"/>
      <c r="F225" s="37" t="str"/>
    </row>
    <row r="226">
      <c r="B226" s="37" t="str"/>
      <c r="C226" s="37" t="str"/>
      <c r="D226" s="37" t="str"/>
      <c r="E226" s="37" t="str"/>
      <c r="F226" s="37" t="str"/>
    </row>
    <row r="227">
      <c r="B227" s="37" t="str"/>
      <c r="C227" s="37" t="str"/>
      <c r="D227" s="37" t="str"/>
      <c r="E227" s="37" t="str"/>
      <c r="F227" s="37" t="str"/>
    </row>
    <row r="228">
      <c r="B228" s="37" t="str"/>
      <c r="C228" s="37" t="str"/>
      <c r="D228" s="37" t="str"/>
      <c r="E228" s="37" t="str"/>
      <c r="F228" s="37" t="str"/>
    </row>
    <row r="229">
      <c r="B229" s="37" t="str"/>
      <c r="C229" s="37" t="str"/>
      <c r="D229" s="37" t="str"/>
      <c r="E229" s="37" t="str"/>
      <c r="F229" s="37" t="str"/>
    </row>
    <row r="230">
      <c r="B230" s="37" t="str"/>
      <c r="C230" s="37" t="str"/>
      <c r="D230" s="37" t="str"/>
      <c r="E230" s="37" t="str"/>
      <c r="F230" s="37" t="str"/>
    </row>
    <row r="231">
      <c r="B231" s="37" t="str"/>
      <c r="C231" s="37" t="str"/>
      <c r="D231" s="37" t="str"/>
      <c r="E231" s="37" t="str"/>
      <c r="F231" s="37" t="str"/>
    </row>
    <row r="232">
      <c r="B232" s="37" t="str"/>
      <c r="C232" s="37" t="str"/>
      <c r="D232" s="37" t="str"/>
      <c r="E232" s="37" t="str"/>
      <c r="F232" s="37" t="str"/>
    </row>
    <row r="233">
      <c r="B233" s="37" t="str"/>
      <c r="C233" s="37" t="str"/>
      <c r="D233" s="37" t="str"/>
      <c r="E233" s="37" t="str"/>
      <c r="F233" s="37" t="str"/>
    </row>
    <row r="234">
      <c r="B234" s="37" t="str"/>
      <c r="C234" s="37" t="str"/>
      <c r="D234" s="37" t="str"/>
      <c r="E234" s="37" t="str"/>
      <c r="F234" s="37" t="str"/>
    </row>
    <row r="235">
      <c r="B235" s="37" t="str"/>
      <c r="C235" s="37" t="str"/>
      <c r="D235" s="37" t="str"/>
      <c r="E235" s="37" t="str"/>
      <c r="F235" s="37" t="str"/>
    </row>
    <row r="236">
      <c r="B236" s="37" t="str"/>
      <c r="C236" s="37" t="str"/>
      <c r="D236" s="37" t="str"/>
      <c r="E236" s="37" t="str"/>
      <c r="F236" s="37" t="str"/>
    </row>
    <row r="237">
      <c r="B237" s="37" t="str"/>
      <c r="C237" s="37" t="str"/>
      <c r="D237" s="37" t="str"/>
      <c r="E237" s="37" t="str"/>
      <c r="F237" s="37" t="str"/>
    </row>
    <row r="238">
      <c r="B238" s="37" t="str"/>
      <c r="C238" s="37" t="str"/>
      <c r="D238" s="37" t="str"/>
      <c r="E238" s="37" t="str"/>
      <c r="F238" s="37" t="str"/>
    </row>
    <row r="239">
      <c r="B239" s="37" t="str"/>
      <c r="C239" s="37" t="str"/>
      <c r="D239" s="37" t="str"/>
      <c r="E239" s="37" t="str"/>
      <c r="F239" s="37" t="str"/>
    </row>
    <row r="240">
      <c r="B240" s="37" t="str"/>
      <c r="C240" s="37" t="str"/>
      <c r="D240" s="37" t="str"/>
      <c r="E240" s="37" t="str"/>
      <c r="F240" s="37" t="str"/>
    </row>
    <row r="241">
      <c r="B241" s="37" t="str"/>
      <c r="C241" s="37" t="str"/>
      <c r="D241" s="37" t="str"/>
      <c r="E241" s="37" t="str"/>
      <c r="F241" s="37" t="str"/>
    </row>
    <row r="242">
      <c r="B242" s="37" t="str"/>
      <c r="C242" s="37" t="str"/>
      <c r="D242" s="37" t="str"/>
      <c r="E242" s="37" t="str"/>
      <c r="F242" s="37" t="str"/>
    </row>
    <row r="243">
      <c r="B243" s="37" t="str"/>
      <c r="C243" s="37" t="str"/>
      <c r="D243" s="37" t="str"/>
      <c r="E243" s="37" t="str"/>
      <c r="F243" s="37" t="str"/>
    </row>
    <row r="244">
      <c r="B244" s="37" t="str"/>
      <c r="C244" s="37" t="str"/>
      <c r="D244" s="37" t="str"/>
      <c r="E244" s="37" t="str"/>
      <c r="F244" s="37" t="str"/>
    </row>
    <row r="245">
      <c r="B245" s="37" t="str"/>
      <c r="C245" s="37" t="str"/>
      <c r="D245" s="37" t="str"/>
      <c r="E245" s="37" t="str"/>
      <c r="F245" s="37" t="str"/>
    </row>
    <row r="246">
      <c r="B246" s="37" t="str"/>
      <c r="C246" s="37" t="str"/>
      <c r="D246" s="37" t="str"/>
      <c r="E246" s="37" t="str"/>
      <c r="F246" s="37" t="str"/>
    </row>
    <row r="247">
      <c r="B247" s="37" t="str"/>
      <c r="C247" s="37" t="str"/>
      <c r="D247" s="37" t="str"/>
      <c r="E247" s="37" t="str"/>
      <c r="F247" s="37" t="str"/>
    </row>
    <row r="248">
      <c r="B248" s="37" t="str"/>
      <c r="C248" s="37" t="str"/>
      <c r="D248" s="37" t="str"/>
      <c r="E248" s="37" t="str"/>
      <c r="F248" s="37" t="str"/>
    </row>
    <row r="249">
      <c r="B249" s="37" t="str"/>
      <c r="C249" s="37" t="str"/>
      <c r="D249" s="37" t="str"/>
      <c r="E249" s="37" t="str"/>
      <c r="F249" s="37" t="str"/>
    </row>
    <row r="250">
      <c r="B250" s="37" t="str"/>
      <c r="C250" s="37" t="str"/>
      <c r="D250" s="37" t="str"/>
      <c r="E250" s="37" t="str"/>
      <c r="F250" s="37" t="str"/>
    </row>
    <row r="251">
      <c r="B251" s="37" t="str"/>
      <c r="C251" s="37" t="str"/>
      <c r="D251" s="37" t="str"/>
      <c r="E251" s="37" t="str"/>
      <c r="F251" s="37" t="str"/>
    </row>
    <row r="252">
      <c r="B252" s="37" t="str"/>
      <c r="C252" s="37" t="str"/>
      <c r="D252" s="37" t="str"/>
      <c r="E252" s="37" t="str"/>
      <c r="F252" s="37" t="str"/>
    </row>
    <row r="253">
      <c r="B253" s="37" t="str"/>
      <c r="C253" s="37" t="str"/>
      <c r="D253" s="37" t="str"/>
      <c r="E253" s="37" t="str"/>
      <c r="F253" s="37" t="str"/>
    </row>
    <row r="254">
      <c r="B254" s="37" t="str"/>
      <c r="C254" s="37" t="str"/>
      <c r="D254" s="37" t="str"/>
      <c r="E254" s="37" t="str"/>
      <c r="F254" s="37" t="str"/>
    </row>
    <row r="255">
      <c r="B255" s="37" t="str"/>
      <c r="C255" s="37" t="str"/>
      <c r="D255" s="37" t="str"/>
      <c r="E255" s="37" t="str"/>
      <c r="F255" s="37" t="str"/>
    </row>
    <row r="256">
      <c r="B256" s="37" t="str"/>
      <c r="C256" s="37" t="str"/>
      <c r="D256" s="37" t="str"/>
      <c r="E256" s="37" t="str"/>
      <c r="F256" s="37" t="str"/>
    </row>
    <row r="257">
      <c r="B257" s="37" t="str"/>
      <c r="C257" s="37" t="str"/>
      <c r="D257" s="37" t="str"/>
      <c r="E257" s="37" t="str"/>
      <c r="F257" s="37" t="str"/>
    </row>
    <row r="258">
      <c r="B258" s="37" t="str"/>
      <c r="C258" s="37" t="str"/>
      <c r="D258" s="37" t="str"/>
      <c r="E258" s="37" t="str"/>
      <c r="F258" s="37" t="str"/>
    </row>
    <row r="259">
      <c r="B259" s="37" t="str"/>
      <c r="C259" s="37" t="str"/>
      <c r="D259" s="37" t="str"/>
      <c r="E259" s="37" t="str"/>
      <c r="F259" s="37" t="str"/>
    </row>
    <row r="260">
      <c r="B260" s="37" t="str"/>
      <c r="C260" s="37" t="str"/>
      <c r="D260" s="37" t="str"/>
      <c r="E260" s="37" t="str"/>
      <c r="F260" s="37" t="str"/>
    </row>
    <row r="261">
      <c r="B261" s="37" t="str"/>
      <c r="C261" s="37" t="str"/>
      <c r="D261" s="37" t="str"/>
      <c r="E261" s="37" t="str"/>
      <c r="F261" s="37" t="str"/>
    </row>
    <row r="262">
      <c r="B262" s="37" t="str"/>
      <c r="C262" s="37" t="str"/>
      <c r="D262" s="37" t="str"/>
      <c r="E262" s="37" t="str"/>
      <c r="F262" s="37" t="str"/>
    </row>
    <row r="263">
      <c r="B263" s="37" t="str"/>
      <c r="C263" s="37" t="str"/>
      <c r="D263" s="37" t="str"/>
      <c r="E263" s="37" t="str"/>
      <c r="F263" s="37" t="str"/>
    </row>
    <row r="264">
      <c r="B264" s="37" t="str"/>
      <c r="C264" s="37" t="str"/>
      <c r="D264" s="37" t="str"/>
      <c r="E264" s="37" t="str"/>
      <c r="F264" s="37" t="str"/>
    </row>
    <row r="265">
      <c r="B265" s="37" t="str"/>
      <c r="C265" s="37" t="str"/>
      <c r="D265" s="37" t="str"/>
      <c r="E265" s="37" t="str"/>
      <c r="F265" s="37" t="str"/>
    </row>
    <row r="266">
      <c r="B266" s="37" t="str"/>
      <c r="C266" s="37" t="str"/>
      <c r="D266" s="37" t="str"/>
      <c r="E266" s="37" t="str"/>
      <c r="F266" s="37" t="str"/>
    </row>
    <row r="267">
      <c r="B267" s="37" t="str"/>
      <c r="C267" s="37" t="str"/>
      <c r="D267" s="37" t="str"/>
      <c r="E267" s="37" t="str"/>
      <c r="F267" s="37" t="str"/>
    </row>
    <row r="268">
      <c r="B268" s="37" t="str"/>
      <c r="C268" s="37" t="str"/>
      <c r="D268" s="37" t="str"/>
      <c r="E268" s="37" t="str"/>
      <c r="F268" s="37" t="str"/>
    </row>
    <row r="269">
      <c r="B269" s="37" t="str"/>
      <c r="C269" s="37" t="str"/>
      <c r="D269" s="37" t="str"/>
      <c r="E269" s="37" t="str"/>
      <c r="F269" s="37" t="str"/>
    </row>
    <row r="270">
      <c r="B270" s="37" t="str"/>
      <c r="C270" s="37" t="str"/>
      <c r="D270" s="37" t="str"/>
      <c r="E270" s="37" t="str"/>
      <c r="F270" s="37" t="str"/>
    </row>
    <row r="271">
      <c r="B271" s="37" t="str"/>
      <c r="C271" s="37" t="str"/>
      <c r="D271" s="37" t="str"/>
      <c r="E271" s="37" t="str"/>
      <c r="F271" s="37" t="str"/>
    </row>
    <row r="272">
      <c r="B272" s="37" t="str"/>
      <c r="C272" s="37" t="str"/>
      <c r="D272" s="37" t="str"/>
      <c r="E272" s="37" t="str"/>
      <c r="F272" s="37" t="str"/>
    </row>
    <row r="273">
      <c r="B273" s="37" t="str"/>
      <c r="C273" s="37" t="str"/>
      <c r="D273" s="37" t="str"/>
      <c r="E273" s="37" t="str"/>
      <c r="F273" s="37" t="str"/>
    </row>
    <row r="274">
      <c r="B274" s="37" t="str"/>
      <c r="C274" s="37" t="str"/>
      <c r="D274" s="37" t="str"/>
      <c r="E274" s="37" t="str"/>
      <c r="F274" s="37" t="str"/>
    </row>
    <row r="275">
      <c r="B275" s="37" t="str"/>
      <c r="C275" s="37" t="str"/>
      <c r="D275" s="37" t="str"/>
      <c r="E275" s="37" t="str"/>
      <c r="F275" s="37" t="str"/>
    </row>
    <row r="276">
      <c r="B276" s="37" t="str"/>
      <c r="C276" s="37" t="str"/>
      <c r="D276" s="37" t="str"/>
      <c r="E276" s="37" t="str"/>
      <c r="F276" s="37" t="str"/>
    </row>
    <row r="277">
      <c r="B277" s="37" t="str"/>
      <c r="C277" s="37" t="str"/>
      <c r="D277" s="37" t="str"/>
      <c r="E277" s="37" t="str"/>
      <c r="F277" s="37" t="str"/>
    </row>
    <row r="278">
      <c r="B278" s="37" t="str"/>
      <c r="C278" s="37" t="str"/>
      <c r="D278" s="37" t="str"/>
      <c r="E278" s="37" t="str"/>
      <c r="F278" s="37" t="str"/>
    </row>
    <row r="279">
      <c r="B279" s="37" t="str"/>
      <c r="C279" s="37" t="str"/>
      <c r="D279" s="37" t="str"/>
      <c r="E279" s="37" t="str"/>
      <c r="F279" s="37" t="str"/>
    </row>
    <row r="280">
      <c r="B280" s="37" t="str"/>
      <c r="C280" s="37" t="str"/>
      <c r="D280" s="37" t="str"/>
      <c r="E280" s="37" t="str"/>
      <c r="F280" s="37" t="str"/>
    </row>
    <row r="281">
      <c r="B281" s="37" t="str"/>
      <c r="C281" s="37" t="str"/>
      <c r="D281" s="37" t="str"/>
      <c r="E281" s="37" t="str"/>
      <c r="F281" s="37" t="str"/>
    </row>
    <row r="282">
      <c r="B282" s="37" t="str"/>
      <c r="C282" s="37" t="str"/>
      <c r="D282" s="37" t="str"/>
      <c r="E282" s="37" t="str"/>
      <c r="F282" s="37" t="str"/>
    </row>
    <row r="283">
      <c r="B283" s="37" t="str"/>
      <c r="C283" s="37" t="str"/>
      <c r="D283" s="37" t="str"/>
      <c r="E283" s="37" t="str"/>
      <c r="F283" s="37" t="str"/>
    </row>
    <row r="284">
      <c r="B284" s="37" t="str"/>
      <c r="C284" s="37" t="str"/>
      <c r="D284" s="37" t="str"/>
      <c r="E284" s="37" t="str"/>
      <c r="F284" s="37" t="str"/>
    </row>
    <row r="285">
      <c r="B285" s="37" t="str"/>
      <c r="C285" s="37" t="str"/>
      <c r="D285" s="37" t="str"/>
      <c r="E285" s="37" t="str"/>
      <c r="F285" s="37" t="str"/>
    </row>
    <row r="286">
      <c r="B286" s="37" t="str"/>
      <c r="C286" s="37" t="str"/>
      <c r="D286" s="37" t="str"/>
      <c r="E286" s="37" t="str"/>
      <c r="F286" s="37" t="str"/>
    </row>
    <row r="287">
      <c r="B287" s="37" t="str"/>
      <c r="C287" s="37" t="str"/>
      <c r="D287" s="37" t="str"/>
      <c r="E287" s="37" t="str"/>
      <c r="F287" s="37" t="str"/>
    </row>
    <row r="288">
      <c r="B288" s="37" t="str"/>
      <c r="C288" s="37" t="str"/>
      <c r="D288" s="37" t="str"/>
      <c r="E288" s="37" t="str"/>
      <c r="F288" s="37" t="str"/>
    </row>
    <row r="289">
      <c r="B289" s="37" t="str"/>
      <c r="C289" s="37" t="str"/>
      <c r="D289" s="37" t="str"/>
      <c r="E289" s="37" t="str"/>
      <c r="F289" s="37" t="str"/>
    </row>
    <row r="290">
      <c r="B290" s="37" t="str"/>
      <c r="C290" s="37" t="str"/>
      <c r="D290" s="37" t="str"/>
      <c r="E290" s="37" t="str"/>
      <c r="F290" s="37" t="str"/>
    </row>
    <row r="291">
      <c r="B291" s="37" t="str"/>
      <c r="C291" s="37" t="str"/>
      <c r="D291" s="37" t="str"/>
      <c r="E291" s="37" t="str"/>
      <c r="F291" s="37" t="str"/>
    </row>
    <row r="292">
      <c r="B292" s="37" t="str"/>
      <c r="C292" s="37" t="str"/>
      <c r="D292" s="37" t="str"/>
      <c r="E292" s="37" t="str"/>
      <c r="F292" s="37" t="str"/>
    </row>
    <row r="293">
      <c r="B293" s="37" t="str"/>
      <c r="C293" s="37" t="str"/>
      <c r="D293" s="37" t="str"/>
      <c r="E293" s="37" t="str"/>
      <c r="F293" s="37" t="str"/>
    </row>
    <row r="294">
      <c r="B294" s="37" t="str"/>
      <c r="C294" s="37" t="str"/>
      <c r="D294" s="37" t="str"/>
      <c r="E294" s="37" t="str"/>
      <c r="F294" s="37" t="str"/>
    </row>
    <row r="295">
      <c r="B295" s="37" t="str"/>
      <c r="C295" s="37" t="str"/>
      <c r="D295" s="37" t="str"/>
      <c r="E295" s="37" t="str"/>
      <c r="F295" s="37" t="str"/>
    </row>
    <row r="296">
      <c r="B296" s="37" t="str"/>
      <c r="C296" s="37" t="str"/>
      <c r="D296" s="37" t="str"/>
      <c r="E296" s="37" t="str"/>
      <c r="F296" s="37" t="str"/>
    </row>
    <row r="297">
      <c r="B297" s="37" t="str"/>
      <c r="C297" s="37" t="str"/>
      <c r="D297" s="37" t="str"/>
      <c r="E297" s="37" t="str"/>
      <c r="F297" s="37" t="str"/>
    </row>
    <row r="298">
      <c r="B298" s="37" t="str"/>
      <c r="C298" s="37" t="str"/>
      <c r="D298" s="37" t="str"/>
      <c r="E298" s="37" t="str"/>
      <c r="F298" s="37" t="str"/>
    </row>
    <row r="299">
      <c r="B299" s="37" t="str"/>
      <c r="C299" s="37" t="str"/>
      <c r="D299" s="37" t="str"/>
      <c r="E299" s="37" t="str"/>
      <c r="F299" s="37" t="str"/>
    </row>
    <row r="300">
      <c r="B300" s="37" t="str"/>
      <c r="C300" s="37" t="str"/>
      <c r="D300" s="37" t="str"/>
      <c r="E300" s="37" t="str"/>
      <c r="F300" s="37" t="str"/>
    </row>
    <row r="301">
      <c r="B301" s="37" t="str"/>
      <c r="C301" s="37" t="str"/>
      <c r="D301" s="37" t="str"/>
      <c r="E301" s="37" t="str"/>
      <c r="F301" s="37" t="str"/>
    </row>
    <row r="302">
      <c r="B302" s="37" t="str"/>
      <c r="C302" s="37" t="str"/>
      <c r="D302" s="37" t="str"/>
      <c r="E302" s="37" t="str"/>
      <c r="F302" s="37" t="str"/>
    </row>
    <row r="303">
      <c r="B303" s="37" t="str"/>
      <c r="C303" s="37" t="str"/>
      <c r="D303" s="37" t="str"/>
      <c r="E303" s="37" t="str"/>
      <c r="F303" s="37" t="str"/>
    </row>
    <row r="304">
      <c r="B304" s="37" t="str"/>
      <c r="C304" s="37" t="str"/>
      <c r="D304" s="37" t="str"/>
      <c r="E304" s="37" t="str"/>
      <c r="F304" s="37" t="str"/>
    </row>
    <row r="305">
      <c r="B305" s="37" t="str"/>
      <c r="C305" s="37" t="str"/>
      <c r="D305" s="37" t="str"/>
      <c r="E305" s="37" t="str"/>
      <c r="F305" s="37" t="str"/>
    </row>
    <row r="306">
      <c r="B306" s="37" t="str"/>
      <c r="C306" s="37" t="str"/>
      <c r="D306" s="37" t="str"/>
      <c r="E306" s="37" t="str"/>
      <c r="F306" s="37" t="str"/>
    </row>
    <row r="307">
      <c r="B307" s="37" t="str"/>
      <c r="C307" s="37" t="str"/>
      <c r="D307" s="37" t="str"/>
      <c r="E307" s="37" t="str"/>
      <c r="F307" s="37" t="str"/>
    </row>
    <row r="308">
      <c r="B308" s="37" t="str"/>
      <c r="C308" s="37" t="str"/>
      <c r="D308" s="37" t="str"/>
      <c r="E308" s="37" t="str"/>
      <c r="F308" s="37" t="str"/>
    </row>
    <row r="309">
      <c r="B309" s="37" t="str"/>
      <c r="C309" s="37" t="str"/>
      <c r="D309" s="37" t="str"/>
      <c r="E309" s="37" t="str"/>
      <c r="F309" s="37" t="str"/>
    </row>
    <row r="310">
      <c r="B310" s="37" t="str"/>
      <c r="C310" s="37" t="str"/>
      <c r="D310" s="37" t="str"/>
      <c r="E310" s="37" t="str"/>
      <c r="F310" s="37" t="str"/>
    </row>
    <row r="311">
      <c r="B311" s="37" t="str"/>
      <c r="C311" s="37" t="str"/>
      <c r="D311" s="37" t="str"/>
      <c r="E311" s="37" t="str"/>
      <c r="F311" s="37" t="str"/>
    </row>
    <row r="312">
      <c r="B312" s="37" t="str"/>
      <c r="C312" s="37" t="str"/>
      <c r="D312" s="37" t="str"/>
      <c r="E312" s="37" t="str"/>
      <c r="F312" s="37" t="str"/>
    </row>
    <row r="313">
      <c r="B313" s="37" t="str"/>
      <c r="C313" s="37" t="str"/>
      <c r="D313" s="37" t="str"/>
      <c r="E313" s="37" t="str"/>
      <c r="F313" s="37" t="str"/>
    </row>
    <row r="314">
      <c r="B314" s="37" t="str"/>
      <c r="C314" s="37" t="str"/>
      <c r="D314" s="37" t="str"/>
      <c r="E314" s="37" t="str"/>
      <c r="F314" s="37" t="str"/>
    </row>
    <row r="315">
      <c r="B315" s="37" t="str"/>
      <c r="C315" s="37" t="str"/>
      <c r="D315" s="37" t="str"/>
      <c r="E315" s="37" t="str"/>
      <c r="F315" s="37" t="str"/>
    </row>
    <row r="316">
      <c r="B316" s="37" t="str"/>
      <c r="C316" s="37" t="str"/>
      <c r="D316" s="37" t="str"/>
      <c r="E316" s="37" t="str"/>
      <c r="F316" s="37" t="str"/>
    </row>
    <row r="317">
      <c r="B317" s="37" t="str"/>
      <c r="C317" s="37" t="str"/>
      <c r="D317" s="37" t="str"/>
      <c r="E317" s="37" t="str"/>
      <c r="F317" s="37" t="str"/>
    </row>
    <row r="318">
      <c r="B318" s="37" t="str"/>
      <c r="C318" s="37" t="str"/>
      <c r="D318" s="37" t="str"/>
      <c r="E318" s="37" t="str"/>
      <c r="F318" s="37" t="str"/>
    </row>
    <row r="319">
      <c r="B319" s="37" t="str"/>
      <c r="C319" s="37" t="str"/>
      <c r="D319" s="37" t="str"/>
      <c r="E319" s="37" t="str"/>
      <c r="F319" s="37" t="str"/>
    </row>
    <row r="320">
      <c r="B320" s="37" t="str"/>
      <c r="C320" s="37" t="str"/>
      <c r="D320" s="37" t="str"/>
      <c r="E320" s="37" t="str"/>
      <c r="F320" s="37" t="str"/>
    </row>
    <row r="321">
      <c r="B321" s="37" t="str"/>
      <c r="C321" s="37" t="str"/>
      <c r="D321" s="37" t="str"/>
      <c r="E321" s="37" t="str"/>
      <c r="F321" s="37" t="str"/>
    </row>
    <row r="322">
      <c r="B322" s="37" t="str"/>
      <c r="C322" s="37" t="str"/>
      <c r="D322" s="37" t="str"/>
      <c r="E322" s="37" t="str"/>
      <c r="F322" s="37" t="str"/>
    </row>
    <row r="323">
      <c r="B323" s="37" t="str"/>
      <c r="C323" s="37" t="str"/>
      <c r="D323" s="37" t="str"/>
      <c r="E323" s="37" t="str"/>
      <c r="F323" s="37" t="str"/>
    </row>
    <row r="324">
      <c r="B324" s="37" t="str"/>
      <c r="C324" s="37" t="str"/>
      <c r="D324" s="37" t="str"/>
      <c r="E324" s="37" t="str"/>
      <c r="F324" s="37" t="str"/>
    </row>
    <row r="325">
      <c r="B325" s="37" t="str"/>
      <c r="C325" s="37" t="str"/>
      <c r="D325" s="37" t="str"/>
      <c r="E325" s="37" t="str"/>
      <c r="F325" s="37" t="str"/>
    </row>
    <row r="326">
      <c r="B326" s="37" t="str"/>
      <c r="C326" s="37" t="str"/>
      <c r="D326" s="37" t="str"/>
      <c r="E326" s="37" t="str"/>
      <c r="F326" s="37" t="str"/>
    </row>
    <row r="327">
      <c r="B327" s="37" t="str"/>
      <c r="C327" s="37" t="str"/>
      <c r="D327" s="37" t="str"/>
      <c r="E327" s="37" t="str"/>
      <c r="F327" s="37" t="str"/>
    </row>
    <row r="328">
      <c r="B328" s="37" t="str"/>
      <c r="C328" s="37" t="str"/>
      <c r="D328" s="37" t="str"/>
      <c r="E328" s="37" t="str"/>
      <c r="F328" s="37" t="str"/>
    </row>
    <row r="329">
      <c r="B329" s="37" t="str"/>
      <c r="C329" s="37" t="str"/>
      <c r="D329" s="37" t="str"/>
      <c r="E329" s="37" t="str"/>
      <c r="F329" s="37" t="str"/>
    </row>
    <row r="330">
      <c r="B330" s="37" t="str"/>
      <c r="C330" s="37" t="str"/>
      <c r="D330" s="37" t="str"/>
      <c r="E330" s="37" t="str"/>
      <c r="F330" s="37" t="str"/>
    </row>
    <row r="331">
      <c r="B331" s="37" t="str"/>
      <c r="C331" s="37" t="str"/>
      <c r="D331" s="37" t="str"/>
      <c r="E331" s="37" t="str"/>
      <c r="F331" s="37" t="str"/>
    </row>
    <row r="332">
      <c r="B332" s="37" t="str"/>
      <c r="C332" s="37" t="str"/>
      <c r="D332" s="37" t="str"/>
      <c r="E332" s="37" t="str"/>
      <c r="F332" s="37" t="str"/>
    </row>
    <row r="333">
      <c r="B333" s="37" t="str"/>
      <c r="C333" s="37" t="str"/>
      <c r="D333" s="37" t="str"/>
      <c r="E333" s="37" t="str"/>
      <c r="F333" s="37" t="str"/>
    </row>
    <row r="334">
      <c r="B334" s="37" t="str"/>
      <c r="C334" s="37" t="str"/>
      <c r="D334" s="37" t="str"/>
      <c r="E334" s="37" t="str"/>
      <c r="F334" s="37" t="str"/>
    </row>
    <row r="335">
      <c r="B335" s="37" t="str"/>
      <c r="C335" s="37" t="str"/>
      <c r="D335" s="37" t="str"/>
      <c r="E335" s="37" t="str"/>
      <c r="F335" s="37" t="str"/>
    </row>
    <row r="336">
      <c r="B336" s="37" t="str"/>
      <c r="C336" s="37" t="str"/>
      <c r="D336" s="37" t="str"/>
      <c r="E336" s="37" t="str"/>
      <c r="F336" s="37" t="str"/>
    </row>
    <row r="337">
      <c r="B337" s="37" t="str"/>
      <c r="C337" s="37" t="str"/>
      <c r="D337" s="37" t="str"/>
      <c r="E337" s="37" t="str"/>
      <c r="F337" s="37" t="str"/>
    </row>
    <row r="338">
      <c r="B338" s="37" t="str"/>
      <c r="C338" s="37" t="str"/>
      <c r="D338" s="37" t="str"/>
      <c r="E338" s="37" t="str"/>
      <c r="F338" s="37" t="str"/>
    </row>
    <row r="339">
      <c r="B339" s="37" t="str"/>
      <c r="C339" s="37" t="str"/>
      <c r="D339" s="37" t="str"/>
      <c r="E339" s="37" t="str"/>
      <c r="F339" s="37" t="str"/>
    </row>
    <row r="340">
      <c r="B340" s="37" t="str"/>
      <c r="C340" s="37" t="str"/>
      <c r="D340" s="37" t="str"/>
      <c r="E340" s="37" t="str"/>
      <c r="F340" s="37" t="str"/>
    </row>
    <row r="341">
      <c r="B341" s="37" t="str"/>
      <c r="C341" s="37" t="str"/>
      <c r="D341" s="37" t="str"/>
      <c r="E341" s="37" t="str"/>
      <c r="F341" s="37" t="str"/>
    </row>
    <row r="342">
      <c r="B342" s="37" t="str"/>
      <c r="C342" s="37" t="str"/>
      <c r="D342" s="37" t="str"/>
      <c r="E342" s="37" t="str"/>
      <c r="F342" s="37" t="str"/>
    </row>
    <row r="343">
      <c r="B343" s="37" t="str"/>
      <c r="C343" s="37" t="str"/>
      <c r="D343" s="37" t="str"/>
      <c r="E343" s="37" t="str"/>
      <c r="F343" s="37" t="str"/>
    </row>
    <row r="344">
      <c r="B344" s="37" t="str"/>
      <c r="C344" s="37" t="str"/>
      <c r="D344" s="37" t="str"/>
      <c r="E344" s="37" t="str"/>
      <c r="F344" s="37" t="str"/>
    </row>
    <row r="345">
      <c r="B345" s="37" t="str"/>
      <c r="C345" s="37" t="str"/>
      <c r="D345" s="37" t="str"/>
      <c r="E345" s="37" t="str"/>
      <c r="F345" s="37" t="str"/>
    </row>
    <row r="346">
      <c r="B346" s="37" t="str"/>
      <c r="C346" s="37" t="str"/>
      <c r="D346" s="37" t="str"/>
      <c r="E346" s="37" t="str"/>
      <c r="F346" s="37" t="str"/>
    </row>
    <row r="347">
      <c r="B347" s="37" t="str"/>
      <c r="C347" s="37" t="str"/>
      <c r="D347" s="37" t="str"/>
      <c r="E347" s="37" t="str"/>
      <c r="F347" s="37" t="str"/>
    </row>
    <row r="348">
      <c r="B348" s="37" t="str"/>
      <c r="C348" s="37" t="str"/>
      <c r="D348" s="37" t="str"/>
      <c r="E348" s="37" t="str"/>
      <c r="F348" s="37" t="str"/>
    </row>
    <row r="349">
      <c r="B349" s="37" t="str"/>
      <c r="C349" s="37" t="str"/>
      <c r="D349" s="37" t="str"/>
      <c r="E349" s="37" t="str"/>
      <c r="F349" s="37" t="str"/>
    </row>
    <row r="350">
      <c r="B350" s="37" t="str"/>
      <c r="C350" s="37" t="str"/>
      <c r="D350" s="37" t="str"/>
      <c r="E350" s="37" t="str"/>
      <c r="F350" s="37" t="str"/>
    </row>
    <row r="351">
      <c r="B351" s="37" t="str"/>
      <c r="C351" s="37" t="str"/>
      <c r="D351" s="37" t="str"/>
      <c r="E351" s="37" t="str"/>
      <c r="F351" s="37" t="str"/>
    </row>
    <row r="352">
      <c r="B352" s="37" t="str"/>
      <c r="C352" s="37" t="str"/>
      <c r="D352" s="37" t="str"/>
      <c r="E352" s="37" t="str"/>
      <c r="F352" s="37" t="str"/>
    </row>
    <row r="353">
      <c r="B353" s="37" t="str"/>
      <c r="C353" s="37" t="str"/>
      <c r="D353" s="37" t="str"/>
      <c r="E353" s="37" t="str"/>
      <c r="F353" s="37" t="str"/>
    </row>
    <row r="354">
      <c r="B354" s="37" t="str"/>
      <c r="C354" s="37" t="str"/>
      <c r="D354" s="37" t="str"/>
      <c r="E354" s="37" t="str"/>
      <c r="F354" s="37" t="str"/>
    </row>
    <row r="355">
      <c r="B355" s="37" t="str"/>
      <c r="C355" s="37" t="str"/>
      <c r="D355" s="37" t="str"/>
      <c r="E355" s="37" t="str"/>
      <c r="F355" s="37" t="str"/>
    </row>
    <row r="356">
      <c r="B356" s="37" t="str"/>
      <c r="C356" s="37" t="str"/>
      <c r="D356" s="37" t="str"/>
      <c r="E356" s="37" t="str"/>
      <c r="F356" s="37" t="str"/>
    </row>
    <row r="357">
      <c r="B357" s="37" t="str"/>
      <c r="C357" s="37" t="str"/>
      <c r="D357" s="37" t="str"/>
      <c r="E357" s="37" t="str"/>
      <c r="F357" s="37" t="str"/>
    </row>
    <row r="358">
      <c r="B358" s="37" t="str"/>
      <c r="C358" s="37" t="str"/>
      <c r="D358" s="37" t="str"/>
      <c r="E358" s="37" t="str"/>
      <c r="F358" s="37" t="str"/>
    </row>
    <row r="359">
      <c r="B359" s="37" t="str"/>
      <c r="C359" s="37" t="str"/>
      <c r="D359" s="37" t="str"/>
      <c r="E359" s="37" t="str"/>
      <c r="F359" s="37" t="str"/>
    </row>
    <row r="360">
      <c r="B360" s="37" t="str"/>
      <c r="C360" s="37" t="str"/>
      <c r="D360" s="37" t="str"/>
      <c r="E360" s="37" t="str"/>
      <c r="F360" s="37" t="str"/>
    </row>
    <row r="361">
      <c r="B361" s="37" t="str"/>
      <c r="C361" s="37" t="str"/>
      <c r="D361" s="37" t="str"/>
      <c r="E361" s="37" t="str"/>
      <c r="F361" s="37" t="str"/>
    </row>
    <row r="362">
      <c r="B362" s="37" t="str"/>
      <c r="C362" s="37" t="str"/>
      <c r="D362" s="37" t="str"/>
      <c r="E362" s="37" t="str"/>
      <c r="F362" s="37" t="str"/>
    </row>
    <row r="363">
      <c r="B363" s="37" t="str"/>
      <c r="C363" s="37" t="str"/>
      <c r="D363" s="37" t="str"/>
      <c r="E363" s="37" t="str"/>
      <c r="F363" s="37" t="str"/>
    </row>
    <row r="364">
      <c r="B364" s="37" t="str"/>
      <c r="C364" s="37" t="str"/>
      <c r="D364" s="37" t="str"/>
      <c r="E364" s="37" t="str"/>
      <c r="F364" s="37" t="str"/>
    </row>
    <row r="365">
      <c r="B365" s="37" t="str"/>
      <c r="C365" s="37" t="str"/>
      <c r="D365" s="37" t="str"/>
      <c r="E365" s="37" t="str"/>
      <c r="F365" s="37" t="str"/>
    </row>
    <row r="366">
      <c r="B366" s="37" t="str"/>
      <c r="C366" s="37" t="str"/>
      <c r="D366" s="37" t="str"/>
      <c r="E366" s="37" t="str"/>
      <c r="F366" s="37" t="str"/>
    </row>
    <row r="367">
      <c r="B367" s="37" t="str"/>
      <c r="C367" s="37" t="str"/>
      <c r="D367" s="37" t="str"/>
      <c r="E367" s="37" t="str"/>
      <c r="F367" s="37" t="str"/>
    </row>
    <row r="368">
      <c r="B368" s="37" t="str"/>
      <c r="C368" s="37" t="str"/>
      <c r="D368" s="37" t="str"/>
      <c r="E368" s="37" t="str"/>
      <c r="F368" s="37" t="str"/>
    </row>
    <row r="369">
      <c r="B369" s="37" t="str"/>
      <c r="C369" s="37" t="str"/>
      <c r="D369" s="37" t="str"/>
      <c r="E369" s="37" t="str"/>
      <c r="F369" s="37" t="str"/>
    </row>
    <row r="370">
      <c r="B370" s="37" t="str"/>
      <c r="C370" s="37" t="str"/>
      <c r="D370" s="37" t="str"/>
      <c r="E370" s="37" t="str"/>
      <c r="F370" s="37" t="str"/>
    </row>
    <row r="371">
      <c r="B371" s="37" t="str"/>
      <c r="C371" s="37" t="str"/>
      <c r="D371" s="37" t="str"/>
      <c r="E371" s="37" t="str"/>
      <c r="F371" s="37" t="str"/>
    </row>
    <row r="372">
      <c r="B372" s="37" t="str"/>
      <c r="C372" s="37" t="str"/>
      <c r="D372" s="37" t="str"/>
      <c r="E372" s="37" t="str"/>
      <c r="F372" s="37" t="str"/>
    </row>
    <row r="373">
      <c r="B373" s="37" t="str"/>
      <c r="C373" s="37" t="str"/>
      <c r="D373" s="37" t="str"/>
      <c r="E373" s="37" t="str"/>
      <c r="F373" s="37" t="str"/>
    </row>
    <row r="374">
      <c r="B374" s="37" t="str"/>
      <c r="C374" s="37" t="str"/>
      <c r="D374" s="37" t="str"/>
      <c r="E374" s="37" t="str"/>
      <c r="F374" s="37" t="str"/>
    </row>
    <row r="375">
      <c r="B375" s="37" t="str"/>
      <c r="C375" s="37" t="str"/>
      <c r="D375" s="37" t="str"/>
      <c r="E375" s="37" t="str"/>
      <c r="F375" s="37" t="str"/>
    </row>
    <row r="376">
      <c r="B376" s="37" t="str"/>
      <c r="C376" s="37" t="str"/>
      <c r="D376" s="37" t="str"/>
      <c r="E376" s="37" t="str"/>
      <c r="F376" s="37" t="str"/>
    </row>
    <row r="377">
      <c r="B377" s="37" t="str"/>
      <c r="C377" s="37" t="str"/>
      <c r="D377" s="37" t="str"/>
      <c r="E377" s="37" t="str"/>
      <c r="F377" s="37" t="str"/>
    </row>
    <row r="378">
      <c r="B378" s="37" t="str"/>
      <c r="C378" s="37" t="str"/>
      <c r="D378" s="37" t="str"/>
      <c r="E378" s="37" t="str"/>
      <c r="F378" s="37" t="str"/>
    </row>
    <row r="379">
      <c r="B379" s="37" t="str"/>
      <c r="C379" s="37" t="str"/>
      <c r="D379" s="37" t="str"/>
      <c r="E379" s="37" t="str"/>
      <c r="F379" s="37" t="str"/>
    </row>
    <row r="380">
      <c r="B380" s="37" t="str"/>
      <c r="C380" s="37" t="str"/>
      <c r="D380" s="37" t="str"/>
      <c r="E380" s="37" t="str"/>
      <c r="F380" s="37" t="str"/>
    </row>
    <row r="381">
      <c r="B381" s="37" t="str"/>
      <c r="C381" s="37" t="str"/>
      <c r="D381" s="37" t="str"/>
      <c r="E381" s="37" t="str"/>
      <c r="F381" s="37" t="str"/>
    </row>
    <row r="382">
      <c r="B382" s="37" t="str"/>
      <c r="C382" s="37" t="str"/>
      <c r="D382" s="37" t="str"/>
      <c r="E382" s="37" t="str"/>
      <c r="F382" s="37" t="str"/>
    </row>
    <row r="383">
      <c r="B383" s="37" t="str"/>
      <c r="C383" s="37" t="str"/>
      <c r="D383" s="37" t="str"/>
      <c r="E383" s="37" t="str"/>
      <c r="F383" s="37" t="str"/>
    </row>
    <row r="384">
      <c r="B384" s="37" t="str"/>
      <c r="C384" s="37" t="str"/>
      <c r="D384" s="37" t="str"/>
      <c r="E384" s="37" t="str"/>
      <c r="F384" s="37" t="str"/>
    </row>
    <row r="385">
      <c r="B385" s="37" t="str"/>
      <c r="C385" s="37" t="str"/>
      <c r="D385" s="37" t="str"/>
      <c r="E385" s="37" t="str"/>
      <c r="F385" s="37" t="str"/>
    </row>
    <row r="386">
      <c r="B386" s="37" t="str"/>
      <c r="C386" s="37" t="str"/>
      <c r="D386" s="37" t="str"/>
      <c r="E386" s="37" t="str"/>
      <c r="F386" s="37" t="str"/>
    </row>
    <row r="387">
      <c r="B387" s="37" t="str"/>
      <c r="C387" s="37" t="str"/>
      <c r="D387" s="37" t="str"/>
      <c r="E387" s="37" t="str"/>
      <c r="F387" s="37" t="str"/>
    </row>
    <row r="388">
      <c r="B388" s="37" t="str"/>
      <c r="C388" s="37" t="str"/>
      <c r="D388" s="37" t="str"/>
      <c r="E388" s="37" t="str"/>
      <c r="F388" s="37" t="str"/>
    </row>
    <row r="389">
      <c r="B389" s="37" t="str"/>
      <c r="C389" s="37" t="str"/>
      <c r="D389" s="37" t="str"/>
      <c r="E389" s="37" t="str"/>
      <c r="F389" s="37" t="str"/>
    </row>
    <row r="390">
      <c r="B390" s="37" t="str"/>
      <c r="C390" s="37" t="str"/>
      <c r="D390" s="37" t="str"/>
      <c r="E390" s="37" t="str"/>
      <c r="F390" s="37" t="str"/>
    </row>
    <row r="391">
      <c r="B391" s="37" t="str"/>
      <c r="C391" s="37" t="str"/>
      <c r="D391" s="37" t="str"/>
      <c r="E391" s="37" t="str"/>
      <c r="F391" s="37" t="str"/>
    </row>
    <row r="392">
      <c r="B392" s="37" t="str"/>
      <c r="C392" s="37" t="str"/>
      <c r="D392" s="37" t="str"/>
      <c r="E392" s="37" t="str"/>
      <c r="F392" s="37" t="str"/>
    </row>
    <row r="393">
      <c r="B393" s="37" t="str"/>
      <c r="C393" s="37" t="str"/>
      <c r="D393" s="37" t="str"/>
      <c r="E393" s="37" t="str"/>
      <c r="F393" s="37" t="str"/>
    </row>
    <row r="394">
      <c r="B394" s="37" t="str"/>
      <c r="C394" s="37" t="str"/>
      <c r="D394" s="37" t="str"/>
      <c r="E394" s="37" t="str"/>
      <c r="F394" s="37" t="str"/>
    </row>
    <row r="395">
      <c r="B395" s="37" t="str"/>
      <c r="C395" s="37" t="str"/>
      <c r="D395" s="37" t="str"/>
      <c r="E395" s="37" t="str"/>
      <c r="F395" s="37" t="str"/>
    </row>
    <row r="396">
      <c r="B396" s="37" t="str"/>
      <c r="C396" s="37" t="str"/>
      <c r="D396" s="37" t="str"/>
      <c r="E396" s="37" t="str"/>
      <c r="F396" s="37" t="str"/>
    </row>
    <row r="397">
      <c r="B397" s="37" t="str"/>
      <c r="C397" s="37" t="str"/>
      <c r="D397" s="37" t="str"/>
      <c r="E397" s="37" t="str"/>
      <c r="F397" s="37" t="str"/>
    </row>
    <row r="398">
      <c r="B398" s="37" t="str"/>
      <c r="C398" s="37" t="str"/>
      <c r="D398" s="37" t="str"/>
      <c r="E398" s="37" t="str"/>
      <c r="F398" s="37" t="str"/>
    </row>
    <row r="399">
      <c r="B399" s="37" t="str"/>
      <c r="C399" s="37" t="str"/>
      <c r="D399" s="37" t="str"/>
      <c r="E399" s="37" t="str"/>
      <c r="F399" s="37" t="str"/>
    </row>
    <row r="400">
      <c r="B400" s="37" t="str"/>
      <c r="C400" s="37" t="str"/>
      <c r="D400" s="37" t="str"/>
      <c r="E400" s="37" t="str"/>
      <c r="F400" s="37" t="str"/>
    </row>
    <row r="401">
      <c r="B401" s="37" t="str"/>
      <c r="C401" s="37" t="str"/>
      <c r="D401" s="37" t="str"/>
      <c r="E401" s="37" t="str"/>
      <c r="F401" s="37" t="str"/>
    </row>
    <row r="402">
      <c r="B402" s="37" t="str"/>
      <c r="C402" s="37" t="str"/>
      <c r="D402" s="37" t="str"/>
      <c r="E402" s="37" t="str"/>
      <c r="F402" s="37" t="str"/>
    </row>
    <row r="403">
      <c r="B403" s="37" t="str"/>
      <c r="C403" s="37" t="str"/>
      <c r="D403" s="37" t="str"/>
      <c r="E403" s="37" t="str"/>
      <c r="F403" s="37" t="str"/>
    </row>
    <row r="404">
      <c r="B404" s="37" t="str"/>
      <c r="C404" s="37" t="str"/>
      <c r="D404" s="37" t="str"/>
      <c r="E404" s="37" t="str"/>
      <c r="F404" s="37" t="str"/>
    </row>
    <row r="405">
      <c r="B405" s="37" t="str"/>
      <c r="C405" s="37" t="str"/>
      <c r="D405" s="37" t="str"/>
      <c r="E405" s="37" t="str"/>
      <c r="F405" s="37" t="str"/>
    </row>
    <row r="406">
      <c r="B406" s="37" t="str"/>
      <c r="C406" s="37" t="str"/>
      <c r="D406" s="37" t="str"/>
      <c r="E406" s="37" t="str"/>
      <c r="F406" s="37" t="str"/>
    </row>
    <row r="407">
      <c r="B407" s="37" t="str"/>
      <c r="C407" s="37" t="str"/>
      <c r="D407" s="37" t="str"/>
      <c r="E407" s="37" t="str"/>
      <c r="F407" s="37" t="str"/>
    </row>
    <row r="408">
      <c r="B408" s="37" t="str"/>
      <c r="C408" s="37" t="str"/>
      <c r="D408" s="37" t="str"/>
      <c r="E408" s="37" t="str"/>
      <c r="F408" s="37" t="str"/>
    </row>
    <row r="409">
      <c r="B409" s="37" t="str"/>
      <c r="C409" s="37" t="str"/>
      <c r="D409" s="37" t="str"/>
      <c r="E409" s="37" t="str"/>
      <c r="F409" s="37" t="str"/>
    </row>
    <row r="410">
      <c r="B410" s="37" t="str"/>
      <c r="C410" s="37" t="str"/>
      <c r="D410" s="37" t="str"/>
      <c r="E410" s="37" t="str"/>
      <c r="F410" s="37" t="str"/>
    </row>
    <row r="411">
      <c r="B411" s="37" t="str"/>
      <c r="C411" s="37" t="str"/>
      <c r="D411" s="37" t="str"/>
      <c r="E411" s="37" t="str"/>
      <c r="F411" s="37" t="str"/>
    </row>
    <row r="412">
      <c r="B412" s="37" t="str"/>
      <c r="C412" s="37" t="str"/>
      <c r="D412" s="37" t="str"/>
      <c r="E412" s="37" t="str"/>
      <c r="F412" s="37" t="str"/>
    </row>
    <row r="413">
      <c r="B413" s="37" t="str"/>
      <c r="C413" s="37" t="str"/>
      <c r="D413" s="37" t="str"/>
      <c r="E413" s="37" t="str"/>
      <c r="F413" s="37" t="str"/>
    </row>
    <row r="414">
      <c r="B414" s="37" t="str"/>
      <c r="C414" s="37" t="str"/>
      <c r="D414" s="37" t="str"/>
      <c r="E414" s="37" t="str"/>
      <c r="F414" s="37" t="str"/>
    </row>
    <row r="415">
      <c r="B415" s="37" t="str"/>
      <c r="C415" s="37" t="str"/>
      <c r="D415" s="37" t="str"/>
      <c r="E415" s="37" t="str"/>
      <c r="F415" s="37" t="str"/>
    </row>
    <row r="416">
      <c r="B416" s="37" t="str"/>
      <c r="C416" s="37" t="str"/>
      <c r="D416" s="37" t="str"/>
      <c r="E416" s="37" t="str"/>
      <c r="F416" s="37" t="str"/>
    </row>
    <row r="417">
      <c r="B417" s="37" t="str"/>
      <c r="C417" s="37" t="str"/>
      <c r="D417" s="37" t="str"/>
      <c r="E417" s="37" t="str"/>
      <c r="F417" s="37" t="str"/>
    </row>
    <row r="418">
      <c r="B418" s="37" t="str"/>
      <c r="C418" s="37" t="str"/>
      <c r="D418" s="37" t="str"/>
      <c r="E418" s="37" t="str"/>
      <c r="F418" s="37" t="str"/>
    </row>
    <row r="419">
      <c r="B419" s="37" t="str"/>
      <c r="C419" s="37" t="str"/>
      <c r="D419" s="37" t="str"/>
      <c r="E419" s="37" t="str"/>
      <c r="F419" s="37" t="str"/>
    </row>
    <row r="420">
      <c r="B420" s="37" t="str"/>
      <c r="C420" s="37" t="str"/>
      <c r="D420" s="37" t="str"/>
      <c r="E420" s="37" t="str"/>
      <c r="F420" s="37" t="str"/>
    </row>
    <row r="421">
      <c r="B421" s="37" t="str"/>
      <c r="C421" s="37" t="str"/>
      <c r="D421" s="37" t="str"/>
      <c r="E421" s="37" t="str"/>
      <c r="F421" s="37" t="str"/>
    </row>
    <row r="422">
      <c r="B422" s="37" t="str"/>
      <c r="C422" s="37" t="str"/>
      <c r="D422" s="37" t="str"/>
      <c r="E422" s="37" t="str"/>
      <c r="F422" s="37" t="str"/>
    </row>
    <row r="423">
      <c r="B423" s="37" t="str"/>
      <c r="C423" s="37" t="str"/>
      <c r="D423" s="37" t="str"/>
      <c r="E423" s="37" t="str"/>
      <c r="F423" s="37" t="str"/>
    </row>
    <row r="424">
      <c r="B424" s="37" t="str"/>
      <c r="C424" s="37" t="str"/>
      <c r="D424" s="37" t="str"/>
      <c r="E424" s="37" t="str"/>
      <c r="F424" s="37" t="str"/>
    </row>
    <row r="425">
      <c r="B425" s="37" t="str"/>
      <c r="C425" s="37" t="str"/>
      <c r="D425" s="37" t="str"/>
      <c r="E425" s="37" t="str"/>
      <c r="F425" s="37" t="str"/>
    </row>
    <row r="426">
      <c r="B426" s="37" t="str"/>
      <c r="C426" s="37" t="str"/>
      <c r="D426" s="37" t="str"/>
      <c r="E426" s="37" t="str"/>
      <c r="F426" s="37" t="str"/>
    </row>
    <row r="427">
      <c r="B427" s="37" t="str"/>
      <c r="C427" s="37" t="str"/>
      <c r="D427" s="37" t="str"/>
      <c r="E427" s="37" t="str"/>
      <c r="F427" s="37" t="str"/>
    </row>
    <row r="428">
      <c r="B428" s="37" t="str"/>
      <c r="C428" s="37" t="str"/>
      <c r="D428" s="37" t="str"/>
      <c r="E428" s="37" t="str"/>
      <c r="F428" s="37" t="str"/>
    </row>
    <row r="429">
      <c r="B429" s="37" t="str"/>
      <c r="C429" s="37" t="str"/>
      <c r="D429" s="37" t="str"/>
      <c r="E429" s="37" t="str"/>
      <c r="F429" s="37" t="str"/>
    </row>
    <row r="430">
      <c r="B430" s="37" t="str"/>
      <c r="C430" s="37" t="str"/>
      <c r="D430" s="37" t="str"/>
      <c r="E430" s="37" t="str"/>
      <c r="F430" s="37" t="str"/>
    </row>
    <row r="431">
      <c r="B431" s="37" t="str"/>
      <c r="C431" s="37" t="str"/>
      <c r="D431" s="37" t="str"/>
      <c r="E431" s="37" t="str"/>
      <c r="F431" s="37" t="str"/>
    </row>
    <row r="432">
      <c r="B432" s="37" t="str"/>
      <c r="C432" s="37" t="str"/>
      <c r="D432" s="37" t="str"/>
      <c r="E432" s="37" t="str"/>
      <c r="F432" s="37" t="str"/>
    </row>
    <row r="433">
      <c r="B433" s="37" t="str"/>
      <c r="C433" s="37" t="str"/>
      <c r="D433" s="37" t="str"/>
      <c r="E433" s="37" t="str"/>
      <c r="F433" s="37" t="str"/>
    </row>
    <row r="434">
      <c r="B434" s="37" t="str"/>
      <c r="C434" s="37" t="str"/>
      <c r="D434" s="37" t="str"/>
      <c r="E434" s="37" t="str"/>
      <c r="F434" s="37" t="str"/>
    </row>
    <row r="435">
      <c r="B435" s="37" t="str"/>
      <c r="C435" s="37" t="str"/>
      <c r="D435" s="37" t="str"/>
      <c r="E435" s="37" t="str"/>
      <c r="F435" s="37" t="str"/>
    </row>
    <row r="436">
      <c r="B436" s="37" t="str"/>
      <c r="C436" s="37" t="str"/>
      <c r="D436" s="37" t="str"/>
      <c r="E436" s="37" t="str"/>
      <c r="F436" s="37" t="str"/>
    </row>
    <row r="437">
      <c r="B437" s="37" t="str"/>
      <c r="C437" s="37" t="str"/>
      <c r="D437" s="37" t="str"/>
      <c r="E437" s="37" t="str"/>
      <c r="F437" s="37" t="str"/>
    </row>
    <row r="438">
      <c r="B438" s="37" t="str"/>
      <c r="C438" s="37" t="str"/>
      <c r="D438" s="37" t="str"/>
      <c r="E438" s="37" t="str"/>
      <c r="F438" s="37" t="str"/>
    </row>
    <row r="439">
      <c r="B439" s="37" t="str"/>
      <c r="C439" s="37" t="str"/>
      <c r="D439" s="37" t="str"/>
      <c r="E439" s="37" t="str"/>
      <c r="F439" s="37" t="str"/>
    </row>
    <row r="440">
      <c r="B440" s="37" t="str"/>
      <c r="C440" s="37" t="str"/>
      <c r="D440" s="37" t="str"/>
      <c r="E440" s="37" t="str"/>
      <c r="F440" s="37" t="str"/>
    </row>
    <row r="441">
      <c r="B441" s="37" t="str"/>
      <c r="C441" s="37" t="str"/>
      <c r="D441" s="37" t="str"/>
      <c r="E441" s="37" t="str"/>
      <c r="F441" s="37" t="str"/>
    </row>
    <row r="442">
      <c r="B442" s="37" t="str"/>
      <c r="C442" s="37" t="str"/>
      <c r="D442" s="37" t="str"/>
      <c r="E442" s="37" t="str"/>
      <c r="F442" s="37" t="str"/>
    </row>
    <row r="443">
      <c r="B443" s="37" t="str"/>
      <c r="C443" s="37" t="str"/>
      <c r="D443" s="37" t="str"/>
      <c r="E443" s="37" t="str"/>
      <c r="F443" s="37" t="str"/>
    </row>
    <row r="444">
      <c r="B444" s="37" t="str"/>
      <c r="C444" s="37" t="str"/>
      <c r="D444" s="37" t="str"/>
      <c r="E444" s="37" t="str"/>
      <c r="F444" s="37" t="str"/>
    </row>
    <row r="445">
      <c r="B445" s="37" t="str"/>
      <c r="C445" s="37" t="str"/>
      <c r="D445" s="37" t="str"/>
      <c r="E445" s="37" t="str"/>
      <c r="F445" s="37" t="str"/>
    </row>
    <row r="446">
      <c r="B446" s="37" t="str"/>
      <c r="C446" s="37" t="str"/>
      <c r="D446" s="37" t="str"/>
      <c r="E446" s="37" t="str"/>
      <c r="F446" s="37" t="str"/>
    </row>
    <row r="447">
      <c r="B447" s="37" t="str"/>
      <c r="C447" s="37" t="str"/>
      <c r="D447" s="37" t="str"/>
      <c r="E447" s="37" t="str"/>
      <c r="F447" s="37" t="str"/>
    </row>
    <row r="448">
      <c r="B448" s="37" t="str"/>
      <c r="C448" s="37" t="str"/>
      <c r="D448" s="37" t="str"/>
      <c r="E448" s="37" t="str"/>
      <c r="F448" s="37" t="str"/>
    </row>
    <row r="449">
      <c r="B449" s="37" t="str"/>
      <c r="C449" s="37" t="str"/>
      <c r="D449" s="37" t="str"/>
      <c r="E449" s="37" t="str"/>
      <c r="F449" s="37" t="str"/>
    </row>
    <row r="450">
      <c r="B450" s="37" t="str"/>
      <c r="C450" s="37" t="str"/>
      <c r="D450" s="37" t="str"/>
      <c r="E450" s="37" t="str"/>
      <c r="F450" s="37" t="str"/>
    </row>
    <row r="451">
      <c r="B451" s="37" t="str"/>
      <c r="C451" s="37" t="str"/>
      <c r="D451" s="37" t="str"/>
      <c r="E451" s="37" t="str"/>
      <c r="F451" s="37" t="str"/>
    </row>
    <row r="452">
      <c r="B452" s="37" t="str"/>
      <c r="C452" s="37" t="str"/>
      <c r="D452" s="37" t="str"/>
      <c r="E452" s="37" t="str"/>
      <c r="F452" s="37" t="str"/>
    </row>
    <row r="453">
      <c r="B453" s="37" t="str"/>
      <c r="C453" s="37" t="str"/>
      <c r="D453" s="37" t="str"/>
      <c r="E453" s="37" t="str"/>
      <c r="F453" s="37" t="str"/>
    </row>
    <row r="454">
      <c r="B454" s="37" t="str"/>
      <c r="C454" s="37" t="str"/>
      <c r="D454" s="37" t="str"/>
      <c r="E454" s="37" t="str"/>
      <c r="F454" s="37" t="str"/>
    </row>
    <row r="455">
      <c r="B455" s="37" t="str"/>
      <c r="C455" s="37" t="str"/>
      <c r="D455" s="37" t="str"/>
      <c r="E455" s="37" t="str"/>
      <c r="F455" s="37" t="str"/>
    </row>
    <row r="456">
      <c r="B456" s="37" t="str"/>
      <c r="C456" s="37" t="str"/>
      <c r="D456" s="37" t="str"/>
      <c r="E456" s="37" t="str"/>
      <c r="F456" s="37" t="str"/>
    </row>
    <row r="457">
      <c r="B457" s="37" t="str"/>
      <c r="C457" s="37" t="str"/>
      <c r="D457" s="37" t="str"/>
      <c r="E457" s="37" t="str"/>
      <c r="F457" s="37" t="str"/>
    </row>
    <row r="458">
      <c r="B458" s="37" t="str"/>
      <c r="C458" s="37" t="str"/>
      <c r="D458" s="37" t="str"/>
      <c r="E458" s="37" t="str"/>
      <c r="F458" s="37" t="str"/>
    </row>
    <row r="459">
      <c r="B459" s="37" t="str"/>
      <c r="C459" s="37" t="str"/>
      <c r="D459" s="37" t="str"/>
      <c r="E459" s="37" t="str"/>
      <c r="F459" s="37" t="str"/>
    </row>
    <row r="460">
      <c r="B460" s="37" t="str"/>
      <c r="C460" s="37" t="str"/>
      <c r="D460" s="37" t="str"/>
      <c r="E460" s="37" t="str"/>
      <c r="F460" s="37" t="str"/>
    </row>
    <row r="461">
      <c r="B461" s="37" t="str"/>
      <c r="C461" s="37" t="str"/>
      <c r="D461" s="37" t="str"/>
      <c r="E461" s="37" t="str"/>
      <c r="F461" s="37" t="str"/>
    </row>
    <row r="462">
      <c r="B462" s="37" t="str"/>
      <c r="C462" s="37" t="str"/>
      <c r="D462" s="37" t="str"/>
      <c r="E462" s="37" t="str"/>
      <c r="F462" s="37" t="str"/>
    </row>
    <row r="463">
      <c r="B463" s="37" t="str"/>
      <c r="C463" s="37" t="str"/>
      <c r="D463" s="37" t="str"/>
      <c r="E463" s="37" t="str"/>
      <c r="F463" s="37" t="str"/>
    </row>
    <row r="464">
      <c r="B464" s="37" t="str"/>
      <c r="C464" s="37" t="str"/>
      <c r="D464" s="37" t="str"/>
      <c r="E464" s="37" t="str"/>
      <c r="F464" s="37" t="str"/>
    </row>
    <row r="465">
      <c r="B465" s="37" t="str"/>
      <c r="C465" s="37" t="str"/>
      <c r="D465" s="37" t="str"/>
      <c r="E465" s="37" t="str"/>
      <c r="F465" s="37" t="str"/>
    </row>
    <row r="466">
      <c r="B466" s="37" t="str"/>
      <c r="C466" s="37" t="str"/>
      <c r="D466" s="37" t="str"/>
      <c r="E466" s="37" t="str"/>
      <c r="F466" s="37" t="str"/>
    </row>
    <row r="467">
      <c r="B467" s="37" t="str"/>
      <c r="C467" s="37" t="str"/>
      <c r="D467" s="37" t="str"/>
      <c r="E467" s="37" t="str"/>
      <c r="F467" s="37" t="str"/>
    </row>
    <row r="468">
      <c r="B468" s="37" t="str"/>
      <c r="C468" s="37" t="str"/>
      <c r="D468" s="37" t="str"/>
      <c r="E468" s="37" t="str"/>
      <c r="F468" s="37" t="str"/>
    </row>
    <row r="469">
      <c r="B469" s="37" t="str"/>
      <c r="C469" s="37" t="str"/>
      <c r="D469" s="37" t="str"/>
      <c r="E469" s="37" t="str"/>
      <c r="F469" s="37" t="str"/>
    </row>
    <row r="470">
      <c r="B470" s="37" t="str"/>
      <c r="C470" s="37" t="str"/>
      <c r="D470" s="37" t="str"/>
      <c r="E470" s="37" t="str"/>
      <c r="F470" s="37" t="str"/>
    </row>
    <row r="471">
      <c r="B471" s="37" t="str"/>
      <c r="C471" s="37" t="str"/>
      <c r="D471" s="37" t="str"/>
      <c r="E471" s="37" t="str"/>
      <c r="F471" s="37" t="str"/>
    </row>
    <row r="472">
      <c r="B472" s="37" t="str"/>
      <c r="C472" s="37" t="str"/>
      <c r="D472" s="37" t="str"/>
      <c r="E472" s="37" t="str"/>
      <c r="F472" s="37" t="str"/>
    </row>
    <row r="473">
      <c r="B473" s="37" t="str"/>
      <c r="C473" s="37" t="str"/>
      <c r="D473" s="37" t="str"/>
      <c r="E473" s="37" t="str"/>
      <c r="F473" s="37" t="str"/>
    </row>
    <row r="474">
      <c r="B474" s="37" t="str"/>
      <c r="C474" s="37" t="str"/>
      <c r="D474" s="37" t="str"/>
      <c r="E474" s="37" t="str"/>
      <c r="F474" s="37" t="str"/>
    </row>
    <row r="475">
      <c r="B475" s="37" t="str"/>
      <c r="C475" s="37" t="str"/>
      <c r="D475" s="37" t="str"/>
      <c r="E475" s="37" t="str"/>
      <c r="F475" s="37" t="str"/>
    </row>
    <row r="476">
      <c r="B476" s="37" t="str"/>
      <c r="C476" s="37" t="str"/>
      <c r="D476" s="37" t="str"/>
      <c r="E476" s="37" t="str"/>
      <c r="F476" s="37" t="str"/>
    </row>
    <row r="477">
      <c r="B477" s="37" t="str"/>
      <c r="C477" s="37" t="str"/>
      <c r="D477" s="37" t="str"/>
      <c r="E477" s="37" t="str"/>
      <c r="F477" s="37" t="str"/>
    </row>
    <row r="478">
      <c r="B478" s="37" t="str"/>
      <c r="C478" s="37" t="str"/>
      <c r="D478" s="37" t="str"/>
      <c r="E478" s="37" t="str"/>
      <c r="F478" s="37" t="str"/>
    </row>
    <row r="479">
      <c r="B479" s="37" t="str"/>
      <c r="C479" s="37" t="str"/>
      <c r="D479" s="37" t="str"/>
      <c r="E479" s="37" t="str"/>
      <c r="F479" s="37" t="str"/>
    </row>
    <row r="480">
      <c r="B480" s="37" t="str"/>
      <c r="C480" s="37" t="str"/>
      <c r="D480" s="37" t="str"/>
      <c r="E480" s="37" t="str"/>
      <c r="F480" s="37" t="str"/>
    </row>
    <row r="481">
      <c r="B481" s="37" t="str"/>
      <c r="C481" s="37" t="str"/>
      <c r="D481" s="37" t="str"/>
      <c r="E481" s="37" t="str"/>
      <c r="F481" s="37" t="str"/>
    </row>
    <row r="482">
      <c r="B482" s="37" t="str"/>
      <c r="C482" s="37" t="str"/>
      <c r="D482" s="37" t="str"/>
      <c r="E482" s="37" t="str"/>
      <c r="F482" s="37" t="str"/>
    </row>
    <row r="483">
      <c r="B483" s="37" t="str"/>
      <c r="C483" s="37" t="str"/>
      <c r="D483" s="37" t="str"/>
      <c r="E483" s="37" t="str"/>
      <c r="F483" s="37" t="str"/>
    </row>
    <row r="484">
      <c r="B484" s="37" t="str"/>
      <c r="C484" s="37" t="str"/>
      <c r="D484" s="37" t="str"/>
      <c r="E484" s="37" t="str"/>
      <c r="F484" s="37" t="str"/>
    </row>
    <row r="485">
      <c r="B485" s="37" t="str"/>
      <c r="C485" s="37" t="str"/>
      <c r="D485" s="37" t="str"/>
      <c r="E485" s="37" t="str"/>
      <c r="F485" s="37" t="str"/>
    </row>
    <row r="486">
      <c r="B486" s="37" t="str"/>
      <c r="C486" s="37" t="str"/>
      <c r="D486" s="37" t="str"/>
      <c r="E486" s="37" t="str"/>
      <c r="F486" s="37" t="str"/>
    </row>
    <row r="487">
      <c r="B487" s="37" t="str"/>
      <c r="C487" s="37" t="str"/>
      <c r="D487" s="37" t="str"/>
      <c r="E487" s="37" t="str"/>
      <c r="F487" s="37" t="str"/>
    </row>
    <row r="488">
      <c r="B488" s="37" t="str"/>
      <c r="C488" s="37" t="str"/>
      <c r="D488" s="37" t="str"/>
      <c r="E488" s="37" t="str"/>
      <c r="F488" s="37" t="str"/>
    </row>
    <row r="489">
      <c r="B489" s="37" t="str"/>
      <c r="C489" s="37" t="str"/>
      <c r="D489" s="37" t="str"/>
      <c r="E489" s="37" t="str"/>
      <c r="F489" s="37" t="str"/>
    </row>
    <row r="490">
      <c r="B490" s="37" t="str"/>
      <c r="C490" s="37" t="str"/>
      <c r="D490" s="37" t="str"/>
      <c r="E490" s="37" t="str"/>
      <c r="F490" s="37" t="str"/>
    </row>
    <row r="491">
      <c r="B491" s="37" t="str"/>
      <c r="C491" s="37" t="str"/>
      <c r="D491" s="37" t="str"/>
      <c r="E491" s="37" t="str"/>
      <c r="F491" s="37" t="str"/>
    </row>
    <row r="492">
      <c r="B492" s="37" t="str"/>
      <c r="C492" s="37" t="str"/>
      <c r="D492" s="37" t="str"/>
      <c r="E492" s="37" t="str"/>
      <c r="F492" s="37" t="str"/>
    </row>
    <row r="493">
      <c r="B493" s="37" t="str"/>
      <c r="C493" s="37" t="str"/>
      <c r="D493" s="37" t="str"/>
      <c r="E493" s="37" t="str"/>
      <c r="F493" s="37" t="str"/>
    </row>
    <row r="494">
      <c r="B494" s="37" t="str"/>
      <c r="C494" s="37" t="str"/>
      <c r="D494" s="37" t="str"/>
      <c r="E494" s="37" t="str"/>
      <c r="F494" s="37" t="str"/>
    </row>
    <row r="495">
      <c r="B495" s="37" t="str"/>
      <c r="C495" s="37" t="str"/>
      <c r="D495" s="37" t="str"/>
      <c r="E495" s="37" t="str"/>
      <c r="F495" s="37" t="str"/>
    </row>
    <row r="496">
      <c r="B496" s="37" t="str"/>
      <c r="C496" s="37" t="str"/>
      <c r="D496" s="37" t="str"/>
      <c r="E496" s="37" t="str"/>
      <c r="F496" s="37" t="str"/>
    </row>
    <row r="497">
      <c r="B497" s="37" t="str"/>
      <c r="C497" s="37" t="str"/>
      <c r="D497" s="37" t="str"/>
      <c r="E497" s="37" t="str"/>
      <c r="F497" s="37" t="str"/>
    </row>
    <row r="498">
      <c r="B498" s="37" t="str"/>
      <c r="C498" s="37" t="str"/>
      <c r="D498" s="37" t="str"/>
      <c r="E498" s="37" t="str"/>
      <c r="F498" s="37" t="str"/>
    </row>
    <row r="499">
      <c r="B499" s="37" t="str"/>
      <c r="C499" s="37" t="str"/>
      <c r="D499" s="37" t="str"/>
      <c r="E499" s="37" t="str"/>
      <c r="F499" s="37" t="str"/>
    </row>
    <row r="500">
      <c r="B500" s="37" t="str"/>
      <c r="C500" s="37" t="str"/>
      <c r="D500" s="37" t="str"/>
      <c r="E500" s="37" t="str"/>
      <c r="F500" s="37" t="str"/>
    </row>
    <row r="501">
      <c r="B501" s="37" t="str"/>
      <c r="C501" s="37" t="str"/>
      <c r="D501" s="37" t="str"/>
      <c r="E501" s="37" t="str"/>
      <c r="F501" s="37" t="str"/>
    </row>
    <row r="502">
      <c r="B502" s="37" t="str"/>
      <c r="C502" s="37" t="str"/>
      <c r="D502" s="37" t="str"/>
      <c r="E502" s="37" t="str"/>
      <c r="F502" s="37" t="str"/>
    </row>
    <row r="503">
      <c r="B503" s="37" t="str"/>
      <c r="C503" s="37" t="str"/>
      <c r="D503" s="37" t="str"/>
      <c r="E503" s="37" t="str"/>
      <c r="F503" s="37" t="str"/>
    </row>
    <row r="504">
      <c r="B504" s="37" t="str"/>
      <c r="C504" s="37" t="str"/>
      <c r="D504" s="37" t="str"/>
      <c r="E504" s="37" t="str"/>
      <c r="F504" s="37" t="str"/>
    </row>
    <row r="505">
      <c r="B505" s="37" t="str"/>
      <c r="C505" s="37" t="str"/>
      <c r="D505" s="37" t="str"/>
      <c r="E505" s="37" t="str"/>
      <c r="F505" s="37" t="str"/>
    </row>
    <row r="506">
      <c r="B506" s="37" t="str"/>
      <c r="C506" s="37" t="str"/>
      <c r="D506" s="37" t="str"/>
      <c r="E506" s="37" t="str"/>
      <c r="F506" s="37" t="str"/>
    </row>
    <row r="507">
      <c r="B507" s="37" t="str"/>
      <c r="C507" s="37" t="str"/>
      <c r="D507" s="37" t="str"/>
      <c r="E507" s="37" t="str"/>
      <c r="F507" s="37" t="str"/>
    </row>
  </sheetData>
  <sheetProtection selectLockedCells="0" selectUnlockedCells="0" sheet="1" objects="1" insertRows="1" insertHyperlinks="1" autoFilter="1" scenarios="1" formatColumns="1" deleteColumns="1" insertColumns="1" pivotTables="1" deleteRows="1" formatCells="1" formatRows="1" sort="1" password="BAE7"/>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13.75" customWidth="1" style="37" min="3" max="4"/>
    <col hidden="1" width="9" customWidth="1" min="26" max="26"/>
  </cols>
  <sheetData>
    <row r="1" hidden="1">
      <c r="B1" s="37" t="inlineStr">
        <is>
          <t>core::supplierPartNumber</t>
        </is>
      </c>
      <c r="C1" s="37" t="inlineStr">
        <is>
          <t>propSixtyFive::chemicalId</t>
        </is>
      </c>
      <c r="D1" s="37" t="inlineStr">
        <is>
          <t>propSixtyFive::toxicity</t>
        </is>
      </c>
    </row>
    <row r="2" ht="15" customHeight="1">
      <c r="B2" s="36" t="inlineStr">
        <is>
          <t>Basic Information</t>
        </is>
      </c>
      <c r="C2" s="43" t="inlineStr">
        <is>
          <t>Compliance</t>
        </is>
      </c>
      <c r="D2" s="47" t="n"/>
    </row>
    <row r="3">
      <c r="B3" s="3" t="inlineStr">
        <is>
          <t>Required</t>
        </is>
      </c>
      <c r="C3" s="3" t="inlineStr">
        <is>
          <t>Conditional</t>
        </is>
      </c>
      <c r="D3" s="3" t="inlineStr">
        <is>
          <t>Conditional</t>
        </is>
      </c>
    </row>
    <row r="4" ht="50.1" customHeight="1">
      <c r="A4" s="4" t="inlineStr">
        <is>
          <t>Errors</t>
        </is>
      </c>
      <c r="B4" s="4" t="inlineStr">
        <is>
          <t>Supplier Part Number</t>
        </is>
      </c>
      <c r="C4" s="4" t="inlineStr">
        <is>
          <t>Chemical</t>
        </is>
      </c>
      <c r="D4" s="4" t="inlineStr">
        <is>
          <t>Toxicity</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Select the chemical that requires the Prop65 warning.</t>
        </is>
      </c>
      <c r="D5" s="5" t="inlineStr">
        <is>
          <t>Select the toxicity that can result from the selected chemical.</t>
        </is>
      </c>
    </row>
    <row r="6" ht="50.1" customHeight="1">
      <c r="A6" s="5" t="inlineStr">
        <is>
          <t>Read-Only</t>
        </is>
      </c>
      <c r="B6" s="5" t="inlineStr">
        <is>
          <t>Text</t>
        </is>
      </c>
      <c r="C6" s="6" t="inlineStr">
        <is>
          <t>Select</t>
        </is>
      </c>
      <c r="D6" s="6" t="inlineStr">
        <is>
          <t>Please choose one or more from the following, using a semicolon (;) to separate each value: Cancer; Developmental</t>
        </is>
      </c>
    </row>
    <row r="7">
      <c r="A7" s="9">
        <f>IF('Additional Chemicals'!B7="","",IF('Additional Chemicals-WUO_ERR'!A7="","Validated",HYPERLINK("#"&amp;ADDRESS(7,'Additional Chemicals-WUO_TRK'!A7),_xlfn.TEXTAFTER('Additional Chemicals-WUO_ERR'!A7,":"))))</f>
        <v/>
      </c>
      <c r="Z7">
        <f t="array" ref="Z7:Z507">IF(B7:B507="","",IFERROR(_xlfn.XLOOKUP(B7:B507,_xlfn.VSTACK('441 - Coffee &amp; Cocktail'!B7:B507),_xlfn.VSTACK('441 - Coffee &amp; Cocktail'!G7:G507)),""))</f>
        <v/>
      </c>
    </row>
    <row r="8">
      <c r="A8" s="9">
        <f>IF('Additional Chemicals'!B8="","",IF('Additional Chemicals-WUO_ERR'!A8="","Validated",HYPERLINK("#"&amp;ADDRESS(8,'Additional Chemicals-WUO_TRK'!A8),_xlfn.TEXTAFTER('Additional Chemicals-WUO_ERR'!A8,":"))))</f>
        <v/>
      </c>
    </row>
    <row r="9">
      <c r="A9" s="9">
        <f>IF('Additional Chemicals'!B9="","",IF('Additional Chemicals-WUO_ERR'!A9="","Validated",HYPERLINK("#"&amp;ADDRESS(9,'Additional Chemicals-WUO_TRK'!A9),_xlfn.TEXTAFTER('Additional Chemicals-WUO_ERR'!A9,":"))))</f>
        <v/>
      </c>
    </row>
    <row r="10">
      <c r="A10" s="9">
        <f>IF('Additional Chemicals'!B10="","",IF('Additional Chemicals-WUO_ERR'!A10="","Validated",HYPERLINK("#"&amp;ADDRESS(10,'Additional Chemicals-WUO_TRK'!A10),_xlfn.TEXTAFTER('Additional Chemicals-WUO_ERR'!A10,":"))))</f>
        <v/>
      </c>
    </row>
    <row r="11">
      <c r="A11" s="9">
        <f>IF('Additional Chemicals'!B11="","",IF('Additional Chemicals-WUO_ERR'!A11="","Validated",HYPERLINK("#"&amp;ADDRESS(11,'Additional Chemicals-WUO_TRK'!A11),_xlfn.TEXTAFTER('Additional Chemicals-WUO_ERR'!A11,":"))))</f>
        <v/>
      </c>
    </row>
    <row r="12">
      <c r="A12" s="9">
        <f>IF('Additional Chemicals'!B12="","",IF('Additional Chemicals-WUO_ERR'!A12="","Validated",HYPERLINK("#"&amp;ADDRESS(12,'Additional Chemicals-WUO_TRK'!A12),_xlfn.TEXTAFTER('Additional Chemicals-WUO_ERR'!A12,":"))))</f>
        <v/>
      </c>
    </row>
    <row r="13">
      <c r="A13" s="9">
        <f>IF('Additional Chemicals'!B13="","",IF('Additional Chemicals-WUO_ERR'!A13="","Validated",HYPERLINK("#"&amp;ADDRESS(13,'Additional Chemicals-WUO_TRK'!A13),_xlfn.TEXTAFTER('Additional Chemicals-WUO_ERR'!A13,":"))))</f>
        <v/>
      </c>
    </row>
    <row r="14">
      <c r="A14" s="9">
        <f>IF('Additional Chemicals'!B14="","",IF('Additional Chemicals-WUO_ERR'!A14="","Validated",HYPERLINK("#"&amp;ADDRESS(14,'Additional Chemicals-WUO_TRK'!A14),_xlfn.TEXTAFTER('Additional Chemicals-WUO_ERR'!A14,":"))))</f>
        <v/>
      </c>
    </row>
    <row r="15">
      <c r="A15" s="9">
        <f>IF('Additional Chemicals'!B15="","",IF('Additional Chemicals-WUO_ERR'!A15="","Validated",HYPERLINK("#"&amp;ADDRESS(15,'Additional Chemicals-WUO_TRK'!A15),_xlfn.TEXTAFTER('Additional Chemicals-WUO_ERR'!A15,":"))))</f>
        <v/>
      </c>
    </row>
    <row r="16">
      <c r="A16" s="9">
        <f>IF('Additional Chemicals'!B16="","",IF('Additional Chemicals-WUO_ERR'!A16="","Validated",HYPERLINK("#"&amp;ADDRESS(16,'Additional Chemicals-WUO_TRK'!A16),_xlfn.TEXTAFTER('Additional Chemicals-WUO_ERR'!A16,":"))))</f>
        <v/>
      </c>
    </row>
    <row r="17">
      <c r="A17" s="9">
        <f>IF('Additional Chemicals'!B17="","",IF('Additional Chemicals-WUO_ERR'!A17="","Validated",HYPERLINK("#"&amp;ADDRESS(17,'Additional Chemicals-WUO_TRK'!A17),_xlfn.TEXTAFTER('Additional Chemicals-WUO_ERR'!A17,":"))))</f>
        <v/>
      </c>
    </row>
    <row r="18">
      <c r="A18" s="9">
        <f>IF('Additional Chemicals'!B18="","",IF('Additional Chemicals-WUO_ERR'!A18="","Validated",HYPERLINK("#"&amp;ADDRESS(18,'Additional Chemicals-WUO_TRK'!A18),_xlfn.TEXTAFTER('Additional Chemicals-WUO_ERR'!A18,":"))))</f>
        <v/>
      </c>
    </row>
    <row r="19">
      <c r="A19" s="9">
        <f>IF('Additional Chemicals'!B19="","",IF('Additional Chemicals-WUO_ERR'!A19="","Validated",HYPERLINK("#"&amp;ADDRESS(19,'Additional Chemicals-WUO_TRK'!A19),_xlfn.TEXTAFTER('Additional Chemicals-WUO_ERR'!A19,":"))))</f>
        <v/>
      </c>
    </row>
    <row r="20">
      <c r="A20" s="9">
        <f>IF('Additional Chemicals'!B20="","",IF('Additional Chemicals-WUO_ERR'!A20="","Validated",HYPERLINK("#"&amp;ADDRESS(20,'Additional Chemicals-WUO_TRK'!A20),_xlfn.TEXTAFTER('Additional Chemicals-WUO_ERR'!A20,":"))))</f>
        <v/>
      </c>
    </row>
    <row r="21">
      <c r="A21" s="9">
        <f>IF('Additional Chemicals'!B21="","",IF('Additional Chemicals-WUO_ERR'!A21="","Validated",HYPERLINK("#"&amp;ADDRESS(21,'Additional Chemicals-WUO_TRK'!A21),_xlfn.TEXTAFTER('Additional Chemicals-WUO_ERR'!A21,":"))))</f>
        <v/>
      </c>
    </row>
    <row r="22">
      <c r="A22" s="9">
        <f>IF('Additional Chemicals'!B22="","",IF('Additional Chemicals-WUO_ERR'!A22="","Validated",HYPERLINK("#"&amp;ADDRESS(22,'Additional Chemicals-WUO_TRK'!A22),_xlfn.TEXTAFTER('Additional Chemicals-WUO_ERR'!A22,":"))))</f>
        <v/>
      </c>
    </row>
    <row r="23">
      <c r="A23" s="9">
        <f>IF('Additional Chemicals'!B23="","",IF('Additional Chemicals-WUO_ERR'!A23="","Validated",HYPERLINK("#"&amp;ADDRESS(23,'Additional Chemicals-WUO_TRK'!A23),_xlfn.TEXTAFTER('Additional Chemicals-WUO_ERR'!A23,":"))))</f>
        <v/>
      </c>
    </row>
    <row r="24">
      <c r="A24" s="9">
        <f>IF('Additional Chemicals'!B24="","",IF('Additional Chemicals-WUO_ERR'!A24="","Validated",HYPERLINK("#"&amp;ADDRESS(24,'Additional Chemicals-WUO_TRK'!A24),_xlfn.TEXTAFTER('Additional Chemicals-WUO_ERR'!A24,":"))))</f>
        <v/>
      </c>
    </row>
    <row r="25">
      <c r="A25" s="9">
        <f>IF('Additional Chemicals'!B25="","",IF('Additional Chemicals-WUO_ERR'!A25="","Validated",HYPERLINK("#"&amp;ADDRESS(25,'Additional Chemicals-WUO_TRK'!A25),_xlfn.TEXTAFTER('Additional Chemicals-WUO_ERR'!A25,":"))))</f>
        <v/>
      </c>
    </row>
    <row r="26">
      <c r="A26" s="9">
        <f>IF('Additional Chemicals'!B26="","",IF('Additional Chemicals-WUO_ERR'!A26="","Validated",HYPERLINK("#"&amp;ADDRESS(26,'Additional Chemicals-WUO_TRK'!A26),_xlfn.TEXTAFTER('Additional Chemicals-WUO_ERR'!A26,":"))))</f>
        <v/>
      </c>
    </row>
    <row r="27">
      <c r="A27" s="9">
        <f>IF('Additional Chemicals'!B27="","",IF('Additional Chemicals-WUO_ERR'!A27="","Validated",HYPERLINK("#"&amp;ADDRESS(27,'Additional Chemicals-WUO_TRK'!A27),_xlfn.TEXTAFTER('Additional Chemicals-WUO_ERR'!A27,":"))))</f>
        <v/>
      </c>
    </row>
    <row r="28">
      <c r="A28" s="9">
        <f>IF('Additional Chemicals'!B28="","",IF('Additional Chemicals-WUO_ERR'!A28="","Validated",HYPERLINK("#"&amp;ADDRESS(28,'Additional Chemicals-WUO_TRK'!A28),_xlfn.TEXTAFTER('Additional Chemicals-WUO_ERR'!A28,":"))))</f>
        <v/>
      </c>
    </row>
    <row r="29">
      <c r="A29" s="9">
        <f>IF('Additional Chemicals'!B29="","",IF('Additional Chemicals-WUO_ERR'!A29="","Validated",HYPERLINK("#"&amp;ADDRESS(29,'Additional Chemicals-WUO_TRK'!A29),_xlfn.TEXTAFTER('Additional Chemicals-WUO_ERR'!A29,":"))))</f>
        <v/>
      </c>
    </row>
    <row r="30">
      <c r="A30" s="9">
        <f>IF('Additional Chemicals'!B30="","",IF('Additional Chemicals-WUO_ERR'!A30="","Validated",HYPERLINK("#"&amp;ADDRESS(30,'Additional Chemicals-WUO_TRK'!A30),_xlfn.TEXTAFTER('Additional Chemicals-WUO_ERR'!A30,":"))))</f>
        <v/>
      </c>
    </row>
    <row r="31">
      <c r="A31" s="9">
        <f>IF('Additional Chemicals'!B31="","",IF('Additional Chemicals-WUO_ERR'!A31="","Validated",HYPERLINK("#"&amp;ADDRESS(31,'Additional Chemicals-WUO_TRK'!A31),_xlfn.TEXTAFTER('Additional Chemicals-WUO_ERR'!A31,":"))))</f>
        <v/>
      </c>
    </row>
    <row r="32">
      <c r="A32" s="9">
        <f>IF('Additional Chemicals'!B32="","",IF('Additional Chemicals-WUO_ERR'!A32="","Validated",HYPERLINK("#"&amp;ADDRESS(32,'Additional Chemicals-WUO_TRK'!A32),_xlfn.TEXTAFTER('Additional Chemicals-WUO_ERR'!A32,":"))))</f>
        <v/>
      </c>
    </row>
    <row r="33">
      <c r="A33" s="9">
        <f>IF('Additional Chemicals'!B33="","",IF('Additional Chemicals-WUO_ERR'!A33="","Validated",HYPERLINK("#"&amp;ADDRESS(33,'Additional Chemicals-WUO_TRK'!A33),_xlfn.TEXTAFTER('Additional Chemicals-WUO_ERR'!A33,":"))))</f>
        <v/>
      </c>
    </row>
    <row r="34">
      <c r="A34" s="9">
        <f>IF('Additional Chemicals'!B34="","",IF('Additional Chemicals-WUO_ERR'!A34="","Validated",HYPERLINK("#"&amp;ADDRESS(34,'Additional Chemicals-WUO_TRK'!A34),_xlfn.TEXTAFTER('Additional Chemicals-WUO_ERR'!A34,":"))))</f>
        <v/>
      </c>
    </row>
    <row r="35">
      <c r="A35" s="9">
        <f>IF('Additional Chemicals'!B35="","",IF('Additional Chemicals-WUO_ERR'!A35="","Validated",HYPERLINK("#"&amp;ADDRESS(35,'Additional Chemicals-WUO_TRK'!A35),_xlfn.TEXTAFTER('Additional Chemicals-WUO_ERR'!A35,":"))))</f>
        <v/>
      </c>
    </row>
    <row r="36">
      <c r="A36" s="9">
        <f>IF('Additional Chemicals'!B36="","",IF('Additional Chemicals-WUO_ERR'!A36="","Validated",HYPERLINK("#"&amp;ADDRESS(36,'Additional Chemicals-WUO_TRK'!A36),_xlfn.TEXTAFTER('Additional Chemicals-WUO_ERR'!A36,":"))))</f>
        <v/>
      </c>
    </row>
    <row r="37">
      <c r="A37" s="9">
        <f>IF('Additional Chemicals'!B37="","",IF('Additional Chemicals-WUO_ERR'!A37="","Validated",HYPERLINK("#"&amp;ADDRESS(37,'Additional Chemicals-WUO_TRK'!A37),_xlfn.TEXTAFTER('Additional Chemicals-WUO_ERR'!A37,":"))))</f>
        <v/>
      </c>
    </row>
    <row r="38">
      <c r="A38" s="9">
        <f>IF('Additional Chemicals'!B38="","",IF('Additional Chemicals-WUO_ERR'!A38="","Validated",HYPERLINK("#"&amp;ADDRESS(38,'Additional Chemicals-WUO_TRK'!A38),_xlfn.TEXTAFTER('Additional Chemicals-WUO_ERR'!A38,":"))))</f>
        <v/>
      </c>
    </row>
    <row r="39">
      <c r="A39" s="9">
        <f>IF('Additional Chemicals'!B39="","",IF('Additional Chemicals-WUO_ERR'!A39="","Validated",HYPERLINK("#"&amp;ADDRESS(39,'Additional Chemicals-WUO_TRK'!A39),_xlfn.TEXTAFTER('Additional Chemicals-WUO_ERR'!A39,":"))))</f>
        <v/>
      </c>
    </row>
    <row r="40">
      <c r="A40" s="9">
        <f>IF('Additional Chemicals'!B40="","",IF('Additional Chemicals-WUO_ERR'!A40="","Validated",HYPERLINK("#"&amp;ADDRESS(40,'Additional Chemicals-WUO_TRK'!A40),_xlfn.TEXTAFTER('Additional Chemicals-WUO_ERR'!A40,":"))))</f>
        <v/>
      </c>
    </row>
    <row r="41">
      <c r="A41" s="9">
        <f>IF('Additional Chemicals'!B41="","",IF('Additional Chemicals-WUO_ERR'!A41="","Validated",HYPERLINK("#"&amp;ADDRESS(41,'Additional Chemicals-WUO_TRK'!A41),_xlfn.TEXTAFTER('Additional Chemicals-WUO_ERR'!A41,":"))))</f>
        <v/>
      </c>
    </row>
    <row r="42">
      <c r="A42" s="9">
        <f>IF('Additional Chemicals'!B42="","",IF('Additional Chemicals-WUO_ERR'!A42="","Validated",HYPERLINK("#"&amp;ADDRESS(42,'Additional Chemicals-WUO_TRK'!A42),_xlfn.TEXTAFTER('Additional Chemicals-WUO_ERR'!A42,":"))))</f>
        <v/>
      </c>
    </row>
    <row r="43">
      <c r="A43" s="9">
        <f>IF('Additional Chemicals'!B43="","",IF('Additional Chemicals-WUO_ERR'!A43="","Validated",HYPERLINK("#"&amp;ADDRESS(43,'Additional Chemicals-WUO_TRK'!A43),_xlfn.TEXTAFTER('Additional Chemicals-WUO_ERR'!A43,":"))))</f>
        <v/>
      </c>
    </row>
    <row r="44">
      <c r="A44" s="9">
        <f>IF('Additional Chemicals'!B44="","",IF('Additional Chemicals-WUO_ERR'!A44="","Validated",HYPERLINK("#"&amp;ADDRESS(44,'Additional Chemicals-WUO_TRK'!A44),_xlfn.TEXTAFTER('Additional Chemicals-WUO_ERR'!A44,":"))))</f>
        <v/>
      </c>
    </row>
    <row r="45">
      <c r="A45" s="9">
        <f>IF('Additional Chemicals'!B45="","",IF('Additional Chemicals-WUO_ERR'!A45="","Validated",HYPERLINK("#"&amp;ADDRESS(45,'Additional Chemicals-WUO_TRK'!A45),_xlfn.TEXTAFTER('Additional Chemicals-WUO_ERR'!A45,":"))))</f>
        <v/>
      </c>
    </row>
    <row r="46">
      <c r="A46" s="9">
        <f>IF('Additional Chemicals'!B46="","",IF('Additional Chemicals-WUO_ERR'!A46="","Validated",HYPERLINK("#"&amp;ADDRESS(46,'Additional Chemicals-WUO_TRK'!A46),_xlfn.TEXTAFTER('Additional Chemicals-WUO_ERR'!A46,":"))))</f>
        <v/>
      </c>
    </row>
    <row r="47">
      <c r="A47" s="9">
        <f>IF('Additional Chemicals'!B47="","",IF('Additional Chemicals-WUO_ERR'!A47="","Validated",HYPERLINK("#"&amp;ADDRESS(47,'Additional Chemicals-WUO_TRK'!A47),_xlfn.TEXTAFTER('Additional Chemicals-WUO_ERR'!A47,":"))))</f>
        <v/>
      </c>
    </row>
    <row r="48">
      <c r="A48" s="9">
        <f>IF('Additional Chemicals'!B48="","",IF('Additional Chemicals-WUO_ERR'!A48="","Validated",HYPERLINK("#"&amp;ADDRESS(48,'Additional Chemicals-WUO_TRK'!A48),_xlfn.TEXTAFTER('Additional Chemicals-WUO_ERR'!A48,":"))))</f>
        <v/>
      </c>
    </row>
    <row r="49">
      <c r="A49" s="9">
        <f>IF('Additional Chemicals'!B49="","",IF('Additional Chemicals-WUO_ERR'!A49="","Validated",HYPERLINK("#"&amp;ADDRESS(49,'Additional Chemicals-WUO_TRK'!A49),_xlfn.TEXTAFTER('Additional Chemicals-WUO_ERR'!A49,":"))))</f>
        <v/>
      </c>
    </row>
    <row r="50">
      <c r="A50" s="9">
        <f>IF('Additional Chemicals'!B50="","",IF('Additional Chemicals-WUO_ERR'!A50="","Validated",HYPERLINK("#"&amp;ADDRESS(50,'Additional Chemicals-WUO_TRK'!A50),_xlfn.TEXTAFTER('Additional Chemicals-WUO_ERR'!A50,":"))))</f>
        <v/>
      </c>
    </row>
    <row r="51">
      <c r="A51" s="9">
        <f>IF('Additional Chemicals'!B51="","",IF('Additional Chemicals-WUO_ERR'!A51="","Validated",HYPERLINK("#"&amp;ADDRESS(51,'Additional Chemicals-WUO_TRK'!A51),_xlfn.TEXTAFTER('Additional Chemicals-WUO_ERR'!A51,":"))))</f>
        <v/>
      </c>
    </row>
    <row r="52">
      <c r="A52" s="9">
        <f>IF('Additional Chemicals'!B52="","",IF('Additional Chemicals-WUO_ERR'!A52="","Validated",HYPERLINK("#"&amp;ADDRESS(52,'Additional Chemicals-WUO_TRK'!A52),_xlfn.TEXTAFTER('Additional Chemicals-WUO_ERR'!A52,":"))))</f>
        <v/>
      </c>
    </row>
    <row r="53">
      <c r="A53" s="9">
        <f>IF('Additional Chemicals'!B53="","",IF('Additional Chemicals-WUO_ERR'!A53="","Validated",HYPERLINK("#"&amp;ADDRESS(53,'Additional Chemicals-WUO_TRK'!A53),_xlfn.TEXTAFTER('Additional Chemicals-WUO_ERR'!A53,":"))))</f>
        <v/>
      </c>
    </row>
    <row r="54">
      <c r="A54" s="9">
        <f>IF('Additional Chemicals'!B54="","",IF('Additional Chemicals-WUO_ERR'!A54="","Validated",HYPERLINK("#"&amp;ADDRESS(54,'Additional Chemicals-WUO_TRK'!A54),_xlfn.TEXTAFTER('Additional Chemicals-WUO_ERR'!A54,":"))))</f>
        <v/>
      </c>
    </row>
    <row r="55">
      <c r="A55" s="9">
        <f>IF('Additional Chemicals'!B55="","",IF('Additional Chemicals-WUO_ERR'!A55="","Validated",HYPERLINK("#"&amp;ADDRESS(55,'Additional Chemicals-WUO_TRK'!A55),_xlfn.TEXTAFTER('Additional Chemicals-WUO_ERR'!A55,":"))))</f>
        <v/>
      </c>
    </row>
    <row r="56">
      <c r="A56" s="9">
        <f>IF('Additional Chemicals'!B56="","",IF('Additional Chemicals-WUO_ERR'!A56="","Validated",HYPERLINK("#"&amp;ADDRESS(56,'Additional Chemicals-WUO_TRK'!A56),_xlfn.TEXTAFTER('Additional Chemicals-WUO_ERR'!A56,":"))))</f>
        <v/>
      </c>
    </row>
    <row r="57">
      <c r="A57" s="9">
        <f>IF('Additional Chemicals'!B57="","",IF('Additional Chemicals-WUO_ERR'!A57="","Validated",HYPERLINK("#"&amp;ADDRESS(57,'Additional Chemicals-WUO_TRK'!A57),_xlfn.TEXTAFTER('Additional Chemicals-WUO_ERR'!A57,":"))))</f>
        <v/>
      </c>
    </row>
    <row r="58">
      <c r="A58" s="9">
        <f>IF('Additional Chemicals'!B58="","",IF('Additional Chemicals-WUO_ERR'!A58="","Validated",HYPERLINK("#"&amp;ADDRESS(58,'Additional Chemicals-WUO_TRK'!A58),_xlfn.TEXTAFTER('Additional Chemicals-WUO_ERR'!A58,":"))))</f>
        <v/>
      </c>
    </row>
    <row r="59">
      <c r="A59" s="9">
        <f>IF('Additional Chemicals'!B59="","",IF('Additional Chemicals-WUO_ERR'!A59="","Validated",HYPERLINK("#"&amp;ADDRESS(59,'Additional Chemicals-WUO_TRK'!A59),_xlfn.TEXTAFTER('Additional Chemicals-WUO_ERR'!A59,":"))))</f>
        <v/>
      </c>
    </row>
    <row r="60">
      <c r="A60" s="9">
        <f>IF('Additional Chemicals'!B60="","",IF('Additional Chemicals-WUO_ERR'!A60="","Validated",HYPERLINK("#"&amp;ADDRESS(60,'Additional Chemicals-WUO_TRK'!A60),_xlfn.TEXTAFTER('Additional Chemicals-WUO_ERR'!A60,":"))))</f>
        <v/>
      </c>
    </row>
    <row r="61">
      <c r="A61" s="9">
        <f>IF('Additional Chemicals'!B61="","",IF('Additional Chemicals-WUO_ERR'!A61="","Validated",HYPERLINK("#"&amp;ADDRESS(61,'Additional Chemicals-WUO_TRK'!A61),_xlfn.TEXTAFTER('Additional Chemicals-WUO_ERR'!A61,":"))))</f>
        <v/>
      </c>
    </row>
    <row r="62">
      <c r="A62" s="9">
        <f>IF('Additional Chemicals'!B62="","",IF('Additional Chemicals-WUO_ERR'!A62="","Validated",HYPERLINK("#"&amp;ADDRESS(62,'Additional Chemicals-WUO_TRK'!A62),_xlfn.TEXTAFTER('Additional Chemicals-WUO_ERR'!A62,":"))))</f>
        <v/>
      </c>
    </row>
    <row r="63">
      <c r="A63" s="9">
        <f>IF('Additional Chemicals'!B63="","",IF('Additional Chemicals-WUO_ERR'!A63="","Validated",HYPERLINK("#"&amp;ADDRESS(63,'Additional Chemicals-WUO_TRK'!A63),_xlfn.TEXTAFTER('Additional Chemicals-WUO_ERR'!A63,":"))))</f>
        <v/>
      </c>
    </row>
    <row r="64">
      <c r="A64" s="9">
        <f>IF('Additional Chemicals'!B64="","",IF('Additional Chemicals-WUO_ERR'!A64="","Validated",HYPERLINK("#"&amp;ADDRESS(64,'Additional Chemicals-WUO_TRK'!A64),_xlfn.TEXTAFTER('Additional Chemicals-WUO_ERR'!A64,":"))))</f>
        <v/>
      </c>
    </row>
    <row r="65">
      <c r="A65" s="9">
        <f>IF('Additional Chemicals'!B65="","",IF('Additional Chemicals-WUO_ERR'!A65="","Validated",HYPERLINK("#"&amp;ADDRESS(65,'Additional Chemicals-WUO_TRK'!A65),_xlfn.TEXTAFTER('Additional Chemicals-WUO_ERR'!A65,":"))))</f>
        <v/>
      </c>
    </row>
    <row r="66">
      <c r="A66" s="9">
        <f>IF('Additional Chemicals'!B66="","",IF('Additional Chemicals-WUO_ERR'!A66="","Validated",HYPERLINK("#"&amp;ADDRESS(66,'Additional Chemicals-WUO_TRK'!A66),_xlfn.TEXTAFTER('Additional Chemicals-WUO_ERR'!A66,":"))))</f>
        <v/>
      </c>
    </row>
    <row r="67">
      <c r="A67" s="9">
        <f>IF('Additional Chemicals'!B67="","",IF('Additional Chemicals-WUO_ERR'!A67="","Validated",HYPERLINK("#"&amp;ADDRESS(67,'Additional Chemicals-WUO_TRK'!A67),_xlfn.TEXTAFTER('Additional Chemicals-WUO_ERR'!A67,":"))))</f>
        <v/>
      </c>
    </row>
    <row r="68">
      <c r="A68" s="9">
        <f>IF('Additional Chemicals'!B68="","",IF('Additional Chemicals-WUO_ERR'!A68="","Validated",HYPERLINK("#"&amp;ADDRESS(68,'Additional Chemicals-WUO_TRK'!A68),_xlfn.TEXTAFTER('Additional Chemicals-WUO_ERR'!A68,":"))))</f>
        <v/>
      </c>
    </row>
    <row r="69">
      <c r="A69" s="9">
        <f>IF('Additional Chemicals'!B69="","",IF('Additional Chemicals-WUO_ERR'!A69="","Validated",HYPERLINK("#"&amp;ADDRESS(69,'Additional Chemicals-WUO_TRK'!A69),_xlfn.TEXTAFTER('Additional Chemicals-WUO_ERR'!A69,":"))))</f>
        <v/>
      </c>
    </row>
    <row r="70">
      <c r="A70" s="9">
        <f>IF('Additional Chemicals'!B70="","",IF('Additional Chemicals-WUO_ERR'!A70="","Validated",HYPERLINK("#"&amp;ADDRESS(70,'Additional Chemicals-WUO_TRK'!A70),_xlfn.TEXTAFTER('Additional Chemicals-WUO_ERR'!A70,":"))))</f>
        <v/>
      </c>
    </row>
    <row r="71">
      <c r="A71" s="9">
        <f>IF('Additional Chemicals'!B71="","",IF('Additional Chemicals-WUO_ERR'!A71="","Validated",HYPERLINK("#"&amp;ADDRESS(71,'Additional Chemicals-WUO_TRK'!A71),_xlfn.TEXTAFTER('Additional Chemicals-WUO_ERR'!A71,":"))))</f>
        <v/>
      </c>
    </row>
    <row r="72">
      <c r="A72" s="9">
        <f>IF('Additional Chemicals'!B72="","",IF('Additional Chemicals-WUO_ERR'!A72="","Validated",HYPERLINK("#"&amp;ADDRESS(72,'Additional Chemicals-WUO_TRK'!A72),_xlfn.TEXTAFTER('Additional Chemicals-WUO_ERR'!A72,":"))))</f>
        <v/>
      </c>
    </row>
    <row r="73">
      <c r="A73" s="9">
        <f>IF('Additional Chemicals'!B73="","",IF('Additional Chemicals-WUO_ERR'!A73="","Validated",HYPERLINK("#"&amp;ADDRESS(73,'Additional Chemicals-WUO_TRK'!A73),_xlfn.TEXTAFTER('Additional Chemicals-WUO_ERR'!A73,":"))))</f>
        <v/>
      </c>
    </row>
    <row r="74">
      <c r="A74" s="9">
        <f>IF('Additional Chemicals'!B74="","",IF('Additional Chemicals-WUO_ERR'!A74="","Validated",HYPERLINK("#"&amp;ADDRESS(74,'Additional Chemicals-WUO_TRK'!A74),_xlfn.TEXTAFTER('Additional Chemicals-WUO_ERR'!A74,":"))))</f>
        <v/>
      </c>
    </row>
    <row r="75">
      <c r="A75" s="9">
        <f>IF('Additional Chemicals'!B75="","",IF('Additional Chemicals-WUO_ERR'!A75="","Validated",HYPERLINK("#"&amp;ADDRESS(75,'Additional Chemicals-WUO_TRK'!A75),_xlfn.TEXTAFTER('Additional Chemicals-WUO_ERR'!A75,":"))))</f>
        <v/>
      </c>
    </row>
    <row r="76">
      <c r="A76" s="9">
        <f>IF('Additional Chemicals'!B76="","",IF('Additional Chemicals-WUO_ERR'!A76="","Validated",HYPERLINK("#"&amp;ADDRESS(76,'Additional Chemicals-WUO_TRK'!A76),_xlfn.TEXTAFTER('Additional Chemicals-WUO_ERR'!A76,":"))))</f>
        <v/>
      </c>
    </row>
    <row r="77">
      <c r="A77" s="9">
        <f>IF('Additional Chemicals'!B77="","",IF('Additional Chemicals-WUO_ERR'!A77="","Validated",HYPERLINK("#"&amp;ADDRESS(77,'Additional Chemicals-WUO_TRK'!A77),_xlfn.TEXTAFTER('Additional Chemicals-WUO_ERR'!A77,":"))))</f>
        <v/>
      </c>
    </row>
    <row r="78">
      <c r="A78" s="9">
        <f>IF('Additional Chemicals'!B78="","",IF('Additional Chemicals-WUO_ERR'!A78="","Validated",HYPERLINK("#"&amp;ADDRESS(78,'Additional Chemicals-WUO_TRK'!A78),_xlfn.TEXTAFTER('Additional Chemicals-WUO_ERR'!A78,":"))))</f>
        <v/>
      </c>
    </row>
    <row r="79">
      <c r="A79" s="9">
        <f>IF('Additional Chemicals'!B79="","",IF('Additional Chemicals-WUO_ERR'!A79="","Validated",HYPERLINK("#"&amp;ADDRESS(79,'Additional Chemicals-WUO_TRK'!A79),_xlfn.TEXTAFTER('Additional Chemicals-WUO_ERR'!A79,":"))))</f>
        <v/>
      </c>
    </row>
    <row r="80">
      <c r="A80" s="9">
        <f>IF('Additional Chemicals'!B80="","",IF('Additional Chemicals-WUO_ERR'!A80="","Validated",HYPERLINK("#"&amp;ADDRESS(80,'Additional Chemicals-WUO_TRK'!A80),_xlfn.TEXTAFTER('Additional Chemicals-WUO_ERR'!A80,":"))))</f>
        <v/>
      </c>
    </row>
    <row r="81">
      <c r="A81" s="9">
        <f>IF('Additional Chemicals'!B81="","",IF('Additional Chemicals-WUO_ERR'!A81="","Validated",HYPERLINK("#"&amp;ADDRESS(81,'Additional Chemicals-WUO_TRK'!A81),_xlfn.TEXTAFTER('Additional Chemicals-WUO_ERR'!A81,":"))))</f>
        <v/>
      </c>
    </row>
    <row r="82">
      <c r="A82" s="9">
        <f>IF('Additional Chemicals'!B82="","",IF('Additional Chemicals-WUO_ERR'!A82="","Validated",HYPERLINK("#"&amp;ADDRESS(82,'Additional Chemicals-WUO_TRK'!A82),_xlfn.TEXTAFTER('Additional Chemicals-WUO_ERR'!A82,":"))))</f>
        <v/>
      </c>
    </row>
    <row r="83">
      <c r="A83" s="9">
        <f>IF('Additional Chemicals'!B83="","",IF('Additional Chemicals-WUO_ERR'!A83="","Validated",HYPERLINK("#"&amp;ADDRESS(83,'Additional Chemicals-WUO_TRK'!A83),_xlfn.TEXTAFTER('Additional Chemicals-WUO_ERR'!A83,":"))))</f>
        <v/>
      </c>
    </row>
    <row r="84">
      <c r="A84" s="9">
        <f>IF('Additional Chemicals'!B84="","",IF('Additional Chemicals-WUO_ERR'!A84="","Validated",HYPERLINK("#"&amp;ADDRESS(84,'Additional Chemicals-WUO_TRK'!A84),_xlfn.TEXTAFTER('Additional Chemicals-WUO_ERR'!A84,":"))))</f>
        <v/>
      </c>
    </row>
    <row r="85">
      <c r="A85" s="9">
        <f>IF('Additional Chemicals'!B85="","",IF('Additional Chemicals-WUO_ERR'!A85="","Validated",HYPERLINK("#"&amp;ADDRESS(85,'Additional Chemicals-WUO_TRK'!A85),_xlfn.TEXTAFTER('Additional Chemicals-WUO_ERR'!A85,":"))))</f>
        <v/>
      </c>
    </row>
    <row r="86">
      <c r="A86" s="9">
        <f>IF('Additional Chemicals'!B86="","",IF('Additional Chemicals-WUO_ERR'!A86="","Validated",HYPERLINK("#"&amp;ADDRESS(86,'Additional Chemicals-WUO_TRK'!A86),_xlfn.TEXTAFTER('Additional Chemicals-WUO_ERR'!A86,":"))))</f>
        <v/>
      </c>
    </row>
    <row r="87">
      <c r="A87" s="9">
        <f>IF('Additional Chemicals'!B87="","",IF('Additional Chemicals-WUO_ERR'!A87="","Validated",HYPERLINK("#"&amp;ADDRESS(87,'Additional Chemicals-WUO_TRK'!A87),_xlfn.TEXTAFTER('Additional Chemicals-WUO_ERR'!A87,":"))))</f>
        <v/>
      </c>
    </row>
    <row r="88">
      <c r="A88" s="9">
        <f>IF('Additional Chemicals'!B88="","",IF('Additional Chemicals-WUO_ERR'!A88="","Validated",HYPERLINK("#"&amp;ADDRESS(88,'Additional Chemicals-WUO_TRK'!A88),_xlfn.TEXTAFTER('Additional Chemicals-WUO_ERR'!A88,":"))))</f>
        <v/>
      </c>
    </row>
    <row r="89">
      <c r="A89" s="9">
        <f>IF('Additional Chemicals'!B89="","",IF('Additional Chemicals-WUO_ERR'!A89="","Validated",HYPERLINK("#"&amp;ADDRESS(89,'Additional Chemicals-WUO_TRK'!A89),_xlfn.TEXTAFTER('Additional Chemicals-WUO_ERR'!A89,":"))))</f>
        <v/>
      </c>
    </row>
    <row r="90">
      <c r="A90" s="9">
        <f>IF('Additional Chemicals'!B90="","",IF('Additional Chemicals-WUO_ERR'!A90="","Validated",HYPERLINK("#"&amp;ADDRESS(90,'Additional Chemicals-WUO_TRK'!A90),_xlfn.TEXTAFTER('Additional Chemicals-WUO_ERR'!A90,":"))))</f>
        <v/>
      </c>
    </row>
    <row r="91">
      <c r="A91" s="9">
        <f>IF('Additional Chemicals'!B91="","",IF('Additional Chemicals-WUO_ERR'!A91="","Validated",HYPERLINK("#"&amp;ADDRESS(91,'Additional Chemicals-WUO_TRK'!A91),_xlfn.TEXTAFTER('Additional Chemicals-WUO_ERR'!A91,":"))))</f>
        <v/>
      </c>
    </row>
    <row r="92">
      <c r="A92" s="9">
        <f>IF('Additional Chemicals'!B92="","",IF('Additional Chemicals-WUO_ERR'!A92="","Validated",HYPERLINK("#"&amp;ADDRESS(92,'Additional Chemicals-WUO_TRK'!A92),_xlfn.TEXTAFTER('Additional Chemicals-WUO_ERR'!A92,":"))))</f>
        <v/>
      </c>
    </row>
    <row r="93">
      <c r="A93" s="9">
        <f>IF('Additional Chemicals'!B93="","",IF('Additional Chemicals-WUO_ERR'!A93="","Validated",HYPERLINK("#"&amp;ADDRESS(93,'Additional Chemicals-WUO_TRK'!A93),_xlfn.TEXTAFTER('Additional Chemicals-WUO_ERR'!A93,":"))))</f>
        <v/>
      </c>
    </row>
    <row r="94">
      <c r="A94" s="9">
        <f>IF('Additional Chemicals'!B94="","",IF('Additional Chemicals-WUO_ERR'!A94="","Validated",HYPERLINK("#"&amp;ADDRESS(94,'Additional Chemicals-WUO_TRK'!A94),_xlfn.TEXTAFTER('Additional Chemicals-WUO_ERR'!A94,":"))))</f>
        <v/>
      </c>
    </row>
    <row r="95">
      <c r="A95" s="9">
        <f>IF('Additional Chemicals'!B95="","",IF('Additional Chemicals-WUO_ERR'!A95="","Validated",HYPERLINK("#"&amp;ADDRESS(95,'Additional Chemicals-WUO_TRK'!A95),_xlfn.TEXTAFTER('Additional Chemicals-WUO_ERR'!A95,":"))))</f>
        <v/>
      </c>
    </row>
    <row r="96">
      <c r="A96" s="9">
        <f>IF('Additional Chemicals'!B96="","",IF('Additional Chemicals-WUO_ERR'!A96="","Validated",HYPERLINK("#"&amp;ADDRESS(96,'Additional Chemicals-WUO_TRK'!A96),_xlfn.TEXTAFTER('Additional Chemicals-WUO_ERR'!A96,":"))))</f>
        <v/>
      </c>
    </row>
    <row r="97">
      <c r="A97" s="9">
        <f>IF('Additional Chemicals'!B97="","",IF('Additional Chemicals-WUO_ERR'!A97="","Validated",HYPERLINK("#"&amp;ADDRESS(97,'Additional Chemicals-WUO_TRK'!A97),_xlfn.TEXTAFTER('Additional Chemicals-WUO_ERR'!A97,":"))))</f>
        <v/>
      </c>
    </row>
    <row r="98">
      <c r="A98" s="9">
        <f>IF('Additional Chemicals'!B98="","",IF('Additional Chemicals-WUO_ERR'!A98="","Validated",HYPERLINK("#"&amp;ADDRESS(98,'Additional Chemicals-WUO_TRK'!A98),_xlfn.TEXTAFTER('Additional Chemicals-WUO_ERR'!A98,":"))))</f>
        <v/>
      </c>
    </row>
    <row r="99">
      <c r="A99" s="9">
        <f>IF('Additional Chemicals'!B99="","",IF('Additional Chemicals-WUO_ERR'!A99="","Validated",HYPERLINK("#"&amp;ADDRESS(99,'Additional Chemicals-WUO_TRK'!A99),_xlfn.TEXTAFTER('Additional Chemicals-WUO_ERR'!A99,":"))))</f>
        <v/>
      </c>
    </row>
    <row r="100">
      <c r="A100" s="9">
        <f>IF('Additional Chemicals'!B100="","",IF('Additional Chemicals-WUO_ERR'!A100="","Validated",HYPERLINK("#"&amp;ADDRESS(100,'Additional Chemicals-WUO_TRK'!A100),_xlfn.TEXTAFTER('Additional Chemicals-WUO_ERR'!A100,":"))))</f>
        <v/>
      </c>
    </row>
    <row r="101">
      <c r="A101" s="9">
        <f>IF('Additional Chemicals'!B101="","",IF('Additional Chemicals-WUO_ERR'!A101="","Validated",HYPERLINK("#"&amp;ADDRESS(101,'Additional Chemicals-WUO_TRK'!A101),_xlfn.TEXTAFTER('Additional Chemicals-WUO_ERR'!A101,":"))))</f>
        <v/>
      </c>
    </row>
    <row r="102">
      <c r="A102" s="9">
        <f>IF('Additional Chemicals'!B102="","",IF('Additional Chemicals-WUO_ERR'!A102="","Validated",HYPERLINK("#"&amp;ADDRESS(102,'Additional Chemicals-WUO_TRK'!A102),_xlfn.TEXTAFTER('Additional Chemicals-WUO_ERR'!A102,":"))))</f>
        <v/>
      </c>
    </row>
    <row r="103">
      <c r="A103" s="9">
        <f>IF('Additional Chemicals'!B103="","",IF('Additional Chemicals-WUO_ERR'!A103="","Validated",HYPERLINK("#"&amp;ADDRESS(103,'Additional Chemicals-WUO_TRK'!A103),_xlfn.TEXTAFTER('Additional Chemicals-WUO_ERR'!A103,":"))))</f>
        <v/>
      </c>
    </row>
    <row r="104">
      <c r="A104" s="9">
        <f>IF('Additional Chemicals'!B104="","",IF('Additional Chemicals-WUO_ERR'!A104="","Validated",HYPERLINK("#"&amp;ADDRESS(104,'Additional Chemicals-WUO_TRK'!A104),_xlfn.TEXTAFTER('Additional Chemicals-WUO_ERR'!A104,":"))))</f>
        <v/>
      </c>
    </row>
    <row r="105">
      <c r="A105" s="9">
        <f>IF('Additional Chemicals'!B105="","",IF('Additional Chemicals-WUO_ERR'!A105="","Validated",HYPERLINK("#"&amp;ADDRESS(105,'Additional Chemicals-WUO_TRK'!A105),_xlfn.TEXTAFTER('Additional Chemicals-WUO_ERR'!A105,":"))))</f>
        <v/>
      </c>
    </row>
    <row r="106">
      <c r="A106" s="9">
        <f>IF('Additional Chemicals'!B106="","",IF('Additional Chemicals-WUO_ERR'!A106="","Validated",HYPERLINK("#"&amp;ADDRESS(106,'Additional Chemicals-WUO_TRK'!A106),_xlfn.TEXTAFTER('Additional Chemicals-WUO_ERR'!A106,":"))))</f>
        <v/>
      </c>
    </row>
    <row r="107">
      <c r="A107" s="9">
        <f>IF('Additional Chemicals'!B107="","",IF('Additional Chemicals-WUO_ERR'!A107="","Validated",HYPERLINK("#"&amp;ADDRESS(107,'Additional Chemicals-WUO_TRK'!A107),_xlfn.TEXTAFTER('Additional Chemicals-WUO_ERR'!A107,":"))))</f>
        <v/>
      </c>
    </row>
    <row r="108">
      <c r="A108" s="9">
        <f>IF('Additional Chemicals'!B108="","",IF('Additional Chemicals-WUO_ERR'!A108="","Validated",HYPERLINK("#"&amp;ADDRESS(108,'Additional Chemicals-WUO_TRK'!A108),_xlfn.TEXTAFTER('Additional Chemicals-WUO_ERR'!A108,":"))))</f>
        <v/>
      </c>
    </row>
    <row r="109">
      <c r="A109" s="9">
        <f>IF('Additional Chemicals'!B109="","",IF('Additional Chemicals-WUO_ERR'!A109="","Validated",HYPERLINK("#"&amp;ADDRESS(109,'Additional Chemicals-WUO_TRK'!A109),_xlfn.TEXTAFTER('Additional Chemicals-WUO_ERR'!A109,":"))))</f>
        <v/>
      </c>
    </row>
    <row r="110">
      <c r="A110" s="9">
        <f>IF('Additional Chemicals'!B110="","",IF('Additional Chemicals-WUO_ERR'!A110="","Validated",HYPERLINK("#"&amp;ADDRESS(110,'Additional Chemicals-WUO_TRK'!A110),_xlfn.TEXTAFTER('Additional Chemicals-WUO_ERR'!A110,":"))))</f>
        <v/>
      </c>
    </row>
    <row r="111">
      <c r="A111" s="9">
        <f>IF('Additional Chemicals'!B111="","",IF('Additional Chemicals-WUO_ERR'!A111="","Validated",HYPERLINK("#"&amp;ADDRESS(111,'Additional Chemicals-WUO_TRK'!A111),_xlfn.TEXTAFTER('Additional Chemicals-WUO_ERR'!A111,":"))))</f>
        <v/>
      </c>
    </row>
    <row r="112">
      <c r="A112" s="9">
        <f>IF('Additional Chemicals'!B112="","",IF('Additional Chemicals-WUO_ERR'!A112="","Validated",HYPERLINK("#"&amp;ADDRESS(112,'Additional Chemicals-WUO_TRK'!A112),_xlfn.TEXTAFTER('Additional Chemicals-WUO_ERR'!A112,":"))))</f>
        <v/>
      </c>
    </row>
    <row r="113">
      <c r="A113" s="9">
        <f>IF('Additional Chemicals'!B113="","",IF('Additional Chemicals-WUO_ERR'!A113="","Validated",HYPERLINK("#"&amp;ADDRESS(113,'Additional Chemicals-WUO_TRK'!A113),_xlfn.TEXTAFTER('Additional Chemicals-WUO_ERR'!A113,":"))))</f>
        <v/>
      </c>
    </row>
    <row r="114">
      <c r="A114" s="9">
        <f>IF('Additional Chemicals'!B114="","",IF('Additional Chemicals-WUO_ERR'!A114="","Validated",HYPERLINK("#"&amp;ADDRESS(114,'Additional Chemicals-WUO_TRK'!A114),_xlfn.TEXTAFTER('Additional Chemicals-WUO_ERR'!A114,":"))))</f>
        <v/>
      </c>
    </row>
    <row r="115">
      <c r="A115" s="9">
        <f>IF('Additional Chemicals'!B115="","",IF('Additional Chemicals-WUO_ERR'!A115="","Validated",HYPERLINK("#"&amp;ADDRESS(115,'Additional Chemicals-WUO_TRK'!A115),_xlfn.TEXTAFTER('Additional Chemicals-WUO_ERR'!A115,":"))))</f>
        <v/>
      </c>
    </row>
    <row r="116">
      <c r="A116" s="9">
        <f>IF('Additional Chemicals'!B116="","",IF('Additional Chemicals-WUO_ERR'!A116="","Validated",HYPERLINK("#"&amp;ADDRESS(116,'Additional Chemicals-WUO_TRK'!A116),_xlfn.TEXTAFTER('Additional Chemicals-WUO_ERR'!A116,":"))))</f>
        <v/>
      </c>
    </row>
    <row r="117">
      <c r="A117" s="9">
        <f>IF('Additional Chemicals'!B117="","",IF('Additional Chemicals-WUO_ERR'!A117="","Validated",HYPERLINK("#"&amp;ADDRESS(117,'Additional Chemicals-WUO_TRK'!A117),_xlfn.TEXTAFTER('Additional Chemicals-WUO_ERR'!A117,":"))))</f>
        <v/>
      </c>
    </row>
    <row r="118">
      <c r="A118" s="9">
        <f>IF('Additional Chemicals'!B118="","",IF('Additional Chemicals-WUO_ERR'!A118="","Validated",HYPERLINK("#"&amp;ADDRESS(118,'Additional Chemicals-WUO_TRK'!A118),_xlfn.TEXTAFTER('Additional Chemicals-WUO_ERR'!A118,":"))))</f>
        <v/>
      </c>
    </row>
    <row r="119">
      <c r="A119" s="9">
        <f>IF('Additional Chemicals'!B119="","",IF('Additional Chemicals-WUO_ERR'!A119="","Validated",HYPERLINK("#"&amp;ADDRESS(119,'Additional Chemicals-WUO_TRK'!A119),_xlfn.TEXTAFTER('Additional Chemicals-WUO_ERR'!A119,":"))))</f>
        <v/>
      </c>
    </row>
    <row r="120">
      <c r="A120" s="9">
        <f>IF('Additional Chemicals'!B120="","",IF('Additional Chemicals-WUO_ERR'!A120="","Validated",HYPERLINK("#"&amp;ADDRESS(120,'Additional Chemicals-WUO_TRK'!A120),_xlfn.TEXTAFTER('Additional Chemicals-WUO_ERR'!A120,":"))))</f>
        <v/>
      </c>
    </row>
    <row r="121">
      <c r="A121" s="9">
        <f>IF('Additional Chemicals'!B121="","",IF('Additional Chemicals-WUO_ERR'!A121="","Validated",HYPERLINK("#"&amp;ADDRESS(121,'Additional Chemicals-WUO_TRK'!A121),_xlfn.TEXTAFTER('Additional Chemicals-WUO_ERR'!A121,":"))))</f>
        <v/>
      </c>
    </row>
    <row r="122">
      <c r="A122" s="9">
        <f>IF('Additional Chemicals'!B122="","",IF('Additional Chemicals-WUO_ERR'!A122="","Validated",HYPERLINK("#"&amp;ADDRESS(122,'Additional Chemicals-WUO_TRK'!A122),_xlfn.TEXTAFTER('Additional Chemicals-WUO_ERR'!A122,":"))))</f>
        <v/>
      </c>
    </row>
    <row r="123">
      <c r="A123" s="9">
        <f>IF('Additional Chemicals'!B123="","",IF('Additional Chemicals-WUO_ERR'!A123="","Validated",HYPERLINK("#"&amp;ADDRESS(123,'Additional Chemicals-WUO_TRK'!A123),_xlfn.TEXTAFTER('Additional Chemicals-WUO_ERR'!A123,":"))))</f>
        <v/>
      </c>
    </row>
    <row r="124">
      <c r="A124" s="9">
        <f>IF('Additional Chemicals'!B124="","",IF('Additional Chemicals-WUO_ERR'!A124="","Validated",HYPERLINK("#"&amp;ADDRESS(124,'Additional Chemicals-WUO_TRK'!A124),_xlfn.TEXTAFTER('Additional Chemicals-WUO_ERR'!A124,":"))))</f>
        <v/>
      </c>
    </row>
    <row r="125">
      <c r="A125" s="9">
        <f>IF('Additional Chemicals'!B125="","",IF('Additional Chemicals-WUO_ERR'!A125="","Validated",HYPERLINK("#"&amp;ADDRESS(125,'Additional Chemicals-WUO_TRK'!A125),_xlfn.TEXTAFTER('Additional Chemicals-WUO_ERR'!A125,":"))))</f>
        <v/>
      </c>
    </row>
    <row r="126">
      <c r="A126" s="9">
        <f>IF('Additional Chemicals'!B126="","",IF('Additional Chemicals-WUO_ERR'!A126="","Validated",HYPERLINK("#"&amp;ADDRESS(126,'Additional Chemicals-WUO_TRK'!A126),_xlfn.TEXTAFTER('Additional Chemicals-WUO_ERR'!A126,":"))))</f>
        <v/>
      </c>
    </row>
    <row r="127">
      <c r="A127" s="9">
        <f>IF('Additional Chemicals'!B127="","",IF('Additional Chemicals-WUO_ERR'!A127="","Validated",HYPERLINK("#"&amp;ADDRESS(127,'Additional Chemicals-WUO_TRK'!A127),_xlfn.TEXTAFTER('Additional Chemicals-WUO_ERR'!A127,":"))))</f>
        <v/>
      </c>
    </row>
    <row r="128">
      <c r="A128" s="9">
        <f>IF('Additional Chemicals'!B128="","",IF('Additional Chemicals-WUO_ERR'!A128="","Validated",HYPERLINK("#"&amp;ADDRESS(128,'Additional Chemicals-WUO_TRK'!A128),_xlfn.TEXTAFTER('Additional Chemicals-WUO_ERR'!A128,":"))))</f>
        <v/>
      </c>
    </row>
    <row r="129">
      <c r="A129" s="9">
        <f>IF('Additional Chemicals'!B129="","",IF('Additional Chemicals-WUO_ERR'!A129="","Validated",HYPERLINK("#"&amp;ADDRESS(129,'Additional Chemicals-WUO_TRK'!A129),_xlfn.TEXTAFTER('Additional Chemicals-WUO_ERR'!A129,":"))))</f>
        <v/>
      </c>
    </row>
    <row r="130">
      <c r="A130" s="9">
        <f>IF('Additional Chemicals'!B130="","",IF('Additional Chemicals-WUO_ERR'!A130="","Validated",HYPERLINK("#"&amp;ADDRESS(130,'Additional Chemicals-WUO_TRK'!A130),_xlfn.TEXTAFTER('Additional Chemicals-WUO_ERR'!A130,":"))))</f>
        <v/>
      </c>
    </row>
    <row r="131">
      <c r="A131" s="9">
        <f>IF('Additional Chemicals'!B131="","",IF('Additional Chemicals-WUO_ERR'!A131="","Validated",HYPERLINK("#"&amp;ADDRESS(131,'Additional Chemicals-WUO_TRK'!A131),_xlfn.TEXTAFTER('Additional Chemicals-WUO_ERR'!A131,":"))))</f>
        <v/>
      </c>
    </row>
    <row r="132">
      <c r="A132" s="9">
        <f>IF('Additional Chemicals'!B132="","",IF('Additional Chemicals-WUO_ERR'!A132="","Validated",HYPERLINK("#"&amp;ADDRESS(132,'Additional Chemicals-WUO_TRK'!A132),_xlfn.TEXTAFTER('Additional Chemicals-WUO_ERR'!A132,":"))))</f>
        <v/>
      </c>
    </row>
    <row r="133">
      <c r="A133" s="9">
        <f>IF('Additional Chemicals'!B133="","",IF('Additional Chemicals-WUO_ERR'!A133="","Validated",HYPERLINK("#"&amp;ADDRESS(133,'Additional Chemicals-WUO_TRK'!A133),_xlfn.TEXTAFTER('Additional Chemicals-WUO_ERR'!A133,":"))))</f>
        <v/>
      </c>
    </row>
    <row r="134">
      <c r="A134" s="9">
        <f>IF('Additional Chemicals'!B134="","",IF('Additional Chemicals-WUO_ERR'!A134="","Validated",HYPERLINK("#"&amp;ADDRESS(134,'Additional Chemicals-WUO_TRK'!A134),_xlfn.TEXTAFTER('Additional Chemicals-WUO_ERR'!A134,":"))))</f>
        <v/>
      </c>
    </row>
    <row r="135">
      <c r="A135" s="9">
        <f>IF('Additional Chemicals'!B135="","",IF('Additional Chemicals-WUO_ERR'!A135="","Validated",HYPERLINK("#"&amp;ADDRESS(135,'Additional Chemicals-WUO_TRK'!A135),_xlfn.TEXTAFTER('Additional Chemicals-WUO_ERR'!A135,":"))))</f>
        <v/>
      </c>
    </row>
    <row r="136">
      <c r="A136" s="9">
        <f>IF('Additional Chemicals'!B136="","",IF('Additional Chemicals-WUO_ERR'!A136="","Validated",HYPERLINK("#"&amp;ADDRESS(136,'Additional Chemicals-WUO_TRK'!A136),_xlfn.TEXTAFTER('Additional Chemicals-WUO_ERR'!A136,":"))))</f>
        <v/>
      </c>
    </row>
    <row r="137">
      <c r="A137" s="9">
        <f>IF('Additional Chemicals'!B137="","",IF('Additional Chemicals-WUO_ERR'!A137="","Validated",HYPERLINK("#"&amp;ADDRESS(137,'Additional Chemicals-WUO_TRK'!A137),_xlfn.TEXTAFTER('Additional Chemicals-WUO_ERR'!A137,":"))))</f>
        <v/>
      </c>
    </row>
    <row r="138">
      <c r="A138" s="9">
        <f>IF('Additional Chemicals'!B138="","",IF('Additional Chemicals-WUO_ERR'!A138="","Validated",HYPERLINK("#"&amp;ADDRESS(138,'Additional Chemicals-WUO_TRK'!A138),_xlfn.TEXTAFTER('Additional Chemicals-WUO_ERR'!A138,":"))))</f>
        <v/>
      </c>
    </row>
    <row r="139">
      <c r="A139" s="9">
        <f>IF('Additional Chemicals'!B139="","",IF('Additional Chemicals-WUO_ERR'!A139="","Validated",HYPERLINK("#"&amp;ADDRESS(139,'Additional Chemicals-WUO_TRK'!A139),_xlfn.TEXTAFTER('Additional Chemicals-WUO_ERR'!A139,":"))))</f>
        <v/>
      </c>
    </row>
    <row r="140">
      <c r="A140" s="9">
        <f>IF('Additional Chemicals'!B140="","",IF('Additional Chemicals-WUO_ERR'!A140="","Validated",HYPERLINK("#"&amp;ADDRESS(140,'Additional Chemicals-WUO_TRK'!A140),_xlfn.TEXTAFTER('Additional Chemicals-WUO_ERR'!A140,":"))))</f>
        <v/>
      </c>
    </row>
    <row r="141">
      <c r="A141" s="9">
        <f>IF('Additional Chemicals'!B141="","",IF('Additional Chemicals-WUO_ERR'!A141="","Validated",HYPERLINK("#"&amp;ADDRESS(141,'Additional Chemicals-WUO_TRK'!A141),_xlfn.TEXTAFTER('Additional Chemicals-WUO_ERR'!A141,":"))))</f>
        <v/>
      </c>
    </row>
    <row r="142">
      <c r="A142" s="9">
        <f>IF('Additional Chemicals'!B142="","",IF('Additional Chemicals-WUO_ERR'!A142="","Validated",HYPERLINK("#"&amp;ADDRESS(142,'Additional Chemicals-WUO_TRK'!A142),_xlfn.TEXTAFTER('Additional Chemicals-WUO_ERR'!A142,":"))))</f>
        <v/>
      </c>
    </row>
    <row r="143">
      <c r="A143" s="9">
        <f>IF('Additional Chemicals'!B143="","",IF('Additional Chemicals-WUO_ERR'!A143="","Validated",HYPERLINK("#"&amp;ADDRESS(143,'Additional Chemicals-WUO_TRK'!A143),_xlfn.TEXTAFTER('Additional Chemicals-WUO_ERR'!A143,":"))))</f>
        <v/>
      </c>
    </row>
    <row r="144">
      <c r="A144" s="9">
        <f>IF('Additional Chemicals'!B144="","",IF('Additional Chemicals-WUO_ERR'!A144="","Validated",HYPERLINK("#"&amp;ADDRESS(144,'Additional Chemicals-WUO_TRK'!A144),_xlfn.TEXTAFTER('Additional Chemicals-WUO_ERR'!A144,":"))))</f>
        <v/>
      </c>
    </row>
    <row r="145">
      <c r="A145" s="9">
        <f>IF('Additional Chemicals'!B145="","",IF('Additional Chemicals-WUO_ERR'!A145="","Validated",HYPERLINK("#"&amp;ADDRESS(145,'Additional Chemicals-WUO_TRK'!A145),_xlfn.TEXTAFTER('Additional Chemicals-WUO_ERR'!A145,":"))))</f>
        <v/>
      </c>
    </row>
    <row r="146">
      <c r="A146" s="9">
        <f>IF('Additional Chemicals'!B146="","",IF('Additional Chemicals-WUO_ERR'!A146="","Validated",HYPERLINK("#"&amp;ADDRESS(146,'Additional Chemicals-WUO_TRK'!A146),_xlfn.TEXTAFTER('Additional Chemicals-WUO_ERR'!A146,":"))))</f>
        <v/>
      </c>
    </row>
    <row r="147">
      <c r="A147" s="9">
        <f>IF('Additional Chemicals'!B147="","",IF('Additional Chemicals-WUO_ERR'!A147="","Validated",HYPERLINK("#"&amp;ADDRESS(147,'Additional Chemicals-WUO_TRK'!A147),_xlfn.TEXTAFTER('Additional Chemicals-WUO_ERR'!A147,":"))))</f>
        <v/>
      </c>
    </row>
    <row r="148">
      <c r="A148" s="9">
        <f>IF('Additional Chemicals'!B148="","",IF('Additional Chemicals-WUO_ERR'!A148="","Validated",HYPERLINK("#"&amp;ADDRESS(148,'Additional Chemicals-WUO_TRK'!A148),_xlfn.TEXTAFTER('Additional Chemicals-WUO_ERR'!A148,":"))))</f>
        <v/>
      </c>
    </row>
    <row r="149">
      <c r="A149" s="9">
        <f>IF('Additional Chemicals'!B149="","",IF('Additional Chemicals-WUO_ERR'!A149="","Validated",HYPERLINK("#"&amp;ADDRESS(149,'Additional Chemicals-WUO_TRK'!A149),_xlfn.TEXTAFTER('Additional Chemicals-WUO_ERR'!A149,":"))))</f>
        <v/>
      </c>
    </row>
    <row r="150">
      <c r="A150" s="9">
        <f>IF('Additional Chemicals'!B150="","",IF('Additional Chemicals-WUO_ERR'!A150="","Validated",HYPERLINK("#"&amp;ADDRESS(150,'Additional Chemicals-WUO_TRK'!A150),_xlfn.TEXTAFTER('Additional Chemicals-WUO_ERR'!A150,":"))))</f>
        <v/>
      </c>
    </row>
    <row r="151">
      <c r="A151" s="9">
        <f>IF('Additional Chemicals'!B151="","",IF('Additional Chemicals-WUO_ERR'!A151="","Validated",HYPERLINK("#"&amp;ADDRESS(151,'Additional Chemicals-WUO_TRK'!A151),_xlfn.TEXTAFTER('Additional Chemicals-WUO_ERR'!A151,":"))))</f>
        <v/>
      </c>
    </row>
    <row r="152">
      <c r="A152" s="9">
        <f>IF('Additional Chemicals'!B152="","",IF('Additional Chemicals-WUO_ERR'!A152="","Validated",HYPERLINK("#"&amp;ADDRESS(152,'Additional Chemicals-WUO_TRK'!A152),_xlfn.TEXTAFTER('Additional Chemicals-WUO_ERR'!A152,":"))))</f>
        <v/>
      </c>
    </row>
    <row r="153">
      <c r="A153" s="9">
        <f>IF('Additional Chemicals'!B153="","",IF('Additional Chemicals-WUO_ERR'!A153="","Validated",HYPERLINK("#"&amp;ADDRESS(153,'Additional Chemicals-WUO_TRK'!A153),_xlfn.TEXTAFTER('Additional Chemicals-WUO_ERR'!A153,":"))))</f>
        <v/>
      </c>
    </row>
    <row r="154">
      <c r="A154" s="9">
        <f>IF('Additional Chemicals'!B154="","",IF('Additional Chemicals-WUO_ERR'!A154="","Validated",HYPERLINK("#"&amp;ADDRESS(154,'Additional Chemicals-WUO_TRK'!A154),_xlfn.TEXTAFTER('Additional Chemicals-WUO_ERR'!A154,":"))))</f>
        <v/>
      </c>
    </row>
    <row r="155">
      <c r="A155" s="9">
        <f>IF('Additional Chemicals'!B155="","",IF('Additional Chemicals-WUO_ERR'!A155="","Validated",HYPERLINK("#"&amp;ADDRESS(155,'Additional Chemicals-WUO_TRK'!A155),_xlfn.TEXTAFTER('Additional Chemicals-WUO_ERR'!A155,":"))))</f>
        <v/>
      </c>
    </row>
    <row r="156">
      <c r="A156" s="9">
        <f>IF('Additional Chemicals'!B156="","",IF('Additional Chemicals-WUO_ERR'!A156="","Validated",HYPERLINK("#"&amp;ADDRESS(156,'Additional Chemicals-WUO_TRK'!A156),_xlfn.TEXTAFTER('Additional Chemicals-WUO_ERR'!A156,":"))))</f>
        <v/>
      </c>
    </row>
    <row r="157">
      <c r="A157" s="9">
        <f>IF('Additional Chemicals'!B157="","",IF('Additional Chemicals-WUO_ERR'!A157="","Validated",HYPERLINK("#"&amp;ADDRESS(157,'Additional Chemicals-WUO_TRK'!A157),_xlfn.TEXTAFTER('Additional Chemicals-WUO_ERR'!A157,":"))))</f>
        <v/>
      </c>
    </row>
    <row r="158">
      <c r="A158" s="9">
        <f>IF('Additional Chemicals'!B158="","",IF('Additional Chemicals-WUO_ERR'!A158="","Validated",HYPERLINK("#"&amp;ADDRESS(158,'Additional Chemicals-WUO_TRK'!A158),_xlfn.TEXTAFTER('Additional Chemicals-WUO_ERR'!A158,":"))))</f>
        <v/>
      </c>
    </row>
    <row r="159">
      <c r="A159" s="9">
        <f>IF('Additional Chemicals'!B159="","",IF('Additional Chemicals-WUO_ERR'!A159="","Validated",HYPERLINK("#"&amp;ADDRESS(159,'Additional Chemicals-WUO_TRK'!A159),_xlfn.TEXTAFTER('Additional Chemicals-WUO_ERR'!A159,":"))))</f>
        <v/>
      </c>
    </row>
    <row r="160">
      <c r="A160" s="9">
        <f>IF('Additional Chemicals'!B160="","",IF('Additional Chemicals-WUO_ERR'!A160="","Validated",HYPERLINK("#"&amp;ADDRESS(160,'Additional Chemicals-WUO_TRK'!A160),_xlfn.TEXTAFTER('Additional Chemicals-WUO_ERR'!A160,":"))))</f>
        <v/>
      </c>
    </row>
    <row r="161">
      <c r="A161" s="9">
        <f>IF('Additional Chemicals'!B161="","",IF('Additional Chemicals-WUO_ERR'!A161="","Validated",HYPERLINK("#"&amp;ADDRESS(161,'Additional Chemicals-WUO_TRK'!A161),_xlfn.TEXTAFTER('Additional Chemicals-WUO_ERR'!A161,":"))))</f>
        <v/>
      </c>
    </row>
    <row r="162">
      <c r="A162" s="9">
        <f>IF('Additional Chemicals'!B162="","",IF('Additional Chemicals-WUO_ERR'!A162="","Validated",HYPERLINK("#"&amp;ADDRESS(162,'Additional Chemicals-WUO_TRK'!A162),_xlfn.TEXTAFTER('Additional Chemicals-WUO_ERR'!A162,":"))))</f>
        <v/>
      </c>
    </row>
    <row r="163">
      <c r="A163" s="9">
        <f>IF('Additional Chemicals'!B163="","",IF('Additional Chemicals-WUO_ERR'!A163="","Validated",HYPERLINK("#"&amp;ADDRESS(163,'Additional Chemicals-WUO_TRK'!A163),_xlfn.TEXTAFTER('Additional Chemicals-WUO_ERR'!A163,":"))))</f>
        <v/>
      </c>
    </row>
    <row r="164">
      <c r="A164" s="9">
        <f>IF('Additional Chemicals'!B164="","",IF('Additional Chemicals-WUO_ERR'!A164="","Validated",HYPERLINK("#"&amp;ADDRESS(164,'Additional Chemicals-WUO_TRK'!A164),_xlfn.TEXTAFTER('Additional Chemicals-WUO_ERR'!A164,":"))))</f>
        <v/>
      </c>
    </row>
    <row r="165">
      <c r="A165" s="9">
        <f>IF('Additional Chemicals'!B165="","",IF('Additional Chemicals-WUO_ERR'!A165="","Validated",HYPERLINK("#"&amp;ADDRESS(165,'Additional Chemicals-WUO_TRK'!A165),_xlfn.TEXTAFTER('Additional Chemicals-WUO_ERR'!A165,":"))))</f>
        <v/>
      </c>
    </row>
    <row r="166">
      <c r="A166" s="9">
        <f>IF('Additional Chemicals'!B166="","",IF('Additional Chemicals-WUO_ERR'!A166="","Validated",HYPERLINK("#"&amp;ADDRESS(166,'Additional Chemicals-WUO_TRK'!A166),_xlfn.TEXTAFTER('Additional Chemicals-WUO_ERR'!A166,":"))))</f>
        <v/>
      </c>
    </row>
    <row r="167">
      <c r="A167" s="9">
        <f>IF('Additional Chemicals'!B167="","",IF('Additional Chemicals-WUO_ERR'!A167="","Validated",HYPERLINK("#"&amp;ADDRESS(167,'Additional Chemicals-WUO_TRK'!A167),_xlfn.TEXTAFTER('Additional Chemicals-WUO_ERR'!A167,":"))))</f>
        <v/>
      </c>
    </row>
    <row r="168">
      <c r="A168" s="9">
        <f>IF('Additional Chemicals'!B168="","",IF('Additional Chemicals-WUO_ERR'!A168="","Validated",HYPERLINK("#"&amp;ADDRESS(168,'Additional Chemicals-WUO_TRK'!A168),_xlfn.TEXTAFTER('Additional Chemicals-WUO_ERR'!A168,":"))))</f>
        <v/>
      </c>
    </row>
    <row r="169">
      <c r="A169" s="9">
        <f>IF('Additional Chemicals'!B169="","",IF('Additional Chemicals-WUO_ERR'!A169="","Validated",HYPERLINK("#"&amp;ADDRESS(169,'Additional Chemicals-WUO_TRK'!A169),_xlfn.TEXTAFTER('Additional Chemicals-WUO_ERR'!A169,":"))))</f>
        <v/>
      </c>
    </row>
    <row r="170">
      <c r="A170" s="9">
        <f>IF('Additional Chemicals'!B170="","",IF('Additional Chemicals-WUO_ERR'!A170="","Validated",HYPERLINK("#"&amp;ADDRESS(170,'Additional Chemicals-WUO_TRK'!A170),_xlfn.TEXTAFTER('Additional Chemicals-WUO_ERR'!A170,":"))))</f>
        <v/>
      </c>
    </row>
    <row r="171">
      <c r="A171" s="9">
        <f>IF('Additional Chemicals'!B171="","",IF('Additional Chemicals-WUO_ERR'!A171="","Validated",HYPERLINK("#"&amp;ADDRESS(171,'Additional Chemicals-WUO_TRK'!A171),_xlfn.TEXTAFTER('Additional Chemicals-WUO_ERR'!A171,":"))))</f>
        <v/>
      </c>
    </row>
    <row r="172">
      <c r="A172" s="9">
        <f>IF('Additional Chemicals'!B172="","",IF('Additional Chemicals-WUO_ERR'!A172="","Validated",HYPERLINK("#"&amp;ADDRESS(172,'Additional Chemicals-WUO_TRK'!A172),_xlfn.TEXTAFTER('Additional Chemicals-WUO_ERR'!A172,":"))))</f>
        <v/>
      </c>
    </row>
    <row r="173">
      <c r="A173" s="9">
        <f>IF('Additional Chemicals'!B173="","",IF('Additional Chemicals-WUO_ERR'!A173="","Validated",HYPERLINK("#"&amp;ADDRESS(173,'Additional Chemicals-WUO_TRK'!A173),_xlfn.TEXTAFTER('Additional Chemicals-WUO_ERR'!A173,":"))))</f>
        <v/>
      </c>
    </row>
    <row r="174">
      <c r="A174" s="9">
        <f>IF('Additional Chemicals'!B174="","",IF('Additional Chemicals-WUO_ERR'!A174="","Validated",HYPERLINK("#"&amp;ADDRESS(174,'Additional Chemicals-WUO_TRK'!A174),_xlfn.TEXTAFTER('Additional Chemicals-WUO_ERR'!A174,":"))))</f>
        <v/>
      </c>
    </row>
    <row r="175">
      <c r="A175" s="9">
        <f>IF('Additional Chemicals'!B175="","",IF('Additional Chemicals-WUO_ERR'!A175="","Validated",HYPERLINK("#"&amp;ADDRESS(175,'Additional Chemicals-WUO_TRK'!A175),_xlfn.TEXTAFTER('Additional Chemicals-WUO_ERR'!A175,":"))))</f>
        <v/>
      </c>
    </row>
    <row r="176">
      <c r="A176" s="9">
        <f>IF('Additional Chemicals'!B176="","",IF('Additional Chemicals-WUO_ERR'!A176="","Validated",HYPERLINK("#"&amp;ADDRESS(176,'Additional Chemicals-WUO_TRK'!A176),_xlfn.TEXTAFTER('Additional Chemicals-WUO_ERR'!A176,":"))))</f>
        <v/>
      </c>
    </row>
    <row r="177">
      <c r="A177" s="9">
        <f>IF('Additional Chemicals'!B177="","",IF('Additional Chemicals-WUO_ERR'!A177="","Validated",HYPERLINK("#"&amp;ADDRESS(177,'Additional Chemicals-WUO_TRK'!A177),_xlfn.TEXTAFTER('Additional Chemicals-WUO_ERR'!A177,":"))))</f>
        <v/>
      </c>
    </row>
    <row r="178">
      <c r="A178" s="9">
        <f>IF('Additional Chemicals'!B178="","",IF('Additional Chemicals-WUO_ERR'!A178="","Validated",HYPERLINK("#"&amp;ADDRESS(178,'Additional Chemicals-WUO_TRK'!A178),_xlfn.TEXTAFTER('Additional Chemicals-WUO_ERR'!A178,":"))))</f>
        <v/>
      </c>
    </row>
    <row r="179">
      <c r="A179" s="9">
        <f>IF('Additional Chemicals'!B179="","",IF('Additional Chemicals-WUO_ERR'!A179="","Validated",HYPERLINK("#"&amp;ADDRESS(179,'Additional Chemicals-WUO_TRK'!A179),_xlfn.TEXTAFTER('Additional Chemicals-WUO_ERR'!A179,":"))))</f>
        <v/>
      </c>
    </row>
    <row r="180">
      <c r="A180" s="9">
        <f>IF('Additional Chemicals'!B180="","",IF('Additional Chemicals-WUO_ERR'!A180="","Validated",HYPERLINK("#"&amp;ADDRESS(180,'Additional Chemicals-WUO_TRK'!A180),_xlfn.TEXTAFTER('Additional Chemicals-WUO_ERR'!A180,":"))))</f>
        <v/>
      </c>
    </row>
    <row r="181">
      <c r="A181" s="9">
        <f>IF('Additional Chemicals'!B181="","",IF('Additional Chemicals-WUO_ERR'!A181="","Validated",HYPERLINK("#"&amp;ADDRESS(181,'Additional Chemicals-WUO_TRK'!A181),_xlfn.TEXTAFTER('Additional Chemicals-WUO_ERR'!A181,":"))))</f>
        <v/>
      </c>
    </row>
    <row r="182">
      <c r="A182" s="9">
        <f>IF('Additional Chemicals'!B182="","",IF('Additional Chemicals-WUO_ERR'!A182="","Validated",HYPERLINK("#"&amp;ADDRESS(182,'Additional Chemicals-WUO_TRK'!A182),_xlfn.TEXTAFTER('Additional Chemicals-WUO_ERR'!A182,":"))))</f>
        <v/>
      </c>
    </row>
    <row r="183">
      <c r="A183" s="9">
        <f>IF('Additional Chemicals'!B183="","",IF('Additional Chemicals-WUO_ERR'!A183="","Validated",HYPERLINK("#"&amp;ADDRESS(183,'Additional Chemicals-WUO_TRK'!A183),_xlfn.TEXTAFTER('Additional Chemicals-WUO_ERR'!A183,":"))))</f>
        <v/>
      </c>
    </row>
    <row r="184">
      <c r="A184" s="9">
        <f>IF('Additional Chemicals'!B184="","",IF('Additional Chemicals-WUO_ERR'!A184="","Validated",HYPERLINK("#"&amp;ADDRESS(184,'Additional Chemicals-WUO_TRK'!A184),_xlfn.TEXTAFTER('Additional Chemicals-WUO_ERR'!A184,":"))))</f>
        <v/>
      </c>
    </row>
    <row r="185">
      <c r="A185" s="9">
        <f>IF('Additional Chemicals'!B185="","",IF('Additional Chemicals-WUO_ERR'!A185="","Validated",HYPERLINK("#"&amp;ADDRESS(185,'Additional Chemicals-WUO_TRK'!A185),_xlfn.TEXTAFTER('Additional Chemicals-WUO_ERR'!A185,":"))))</f>
        <v/>
      </c>
    </row>
    <row r="186">
      <c r="A186" s="9">
        <f>IF('Additional Chemicals'!B186="","",IF('Additional Chemicals-WUO_ERR'!A186="","Validated",HYPERLINK("#"&amp;ADDRESS(186,'Additional Chemicals-WUO_TRK'!A186),_xlfn.TEXTAFTER('Additional Chemicals-WUO_ERR'!A186,":"))))</f>
        <v/>
      </c>
    </row>
    <row r="187">
      <c r="A187" s="9">
        <f>IF('Additional Chemicals'!B187="","",IF('Additional Chemicals-WUO_ERR'!A187="","Validated",HYPERLINK("#"&amp;ADDRESS(187,'Additional Chemicals-WUO_TRK'!A187),_xlfn.TEXTAFTER('Additional Chemicals-WUO_ERR'!A187,":"))))</f>
        <v/>
      </c>
    </row>
    <row r="188">
      <c r="A188" s="9">
        <f>IF('Additional Chemicals'!B188="","",IF('Additional Chemicals-WUO_ERR'!A188="","Validated",HYPERLINK("#"&amp;ADDRESS(188,'Additional Chemicals-WUO_TRK'!A188),_xlfn.TEXTAFTER('Additional Chemicals-WUO_ERR'!A188,":"))))</f>
        <v/>
      </c>
    </row>
    <row r="189">
      <c r="A189" s="9">
        <f>IF('Additional Chemicals'!B189="","",IF('Additional Chemicals-WUO_ERR'!A189="","Validated",HYPERLINK("#"&amp;ADDRESS(189,'Additional Chemicals-WUO_TRK'!A189),_xlfn.TEXTAFTER('Additional Chemicals-WUO_ERR'!A189,":"))))</f>
        <v/>
      </c>
    </row>
    <row r="190">
      <c r="A190" s="9">
        <f>IF('Additional Chemicals'!B190="","",IF('Additional Chemicals-WUO_ERR'!A190="","Validated",HYPERLINK("#"&amp;ADDRESS(190,'Additional Chemicals-WUO_TRK'!A190),_xlfn.TEXTAFTER('Additional Chemicals-WUO_ERR'!A190,":"))))</f>
        <v/>
      </c>
    </row>
    <row r="191">
      <c r="A191" s="9">
        <f>IF('Additional Chemicals'!B191="","",IF('Additional Chemicals-WUO_ERR'!A191="","Validated",HYPERLINK("#"&amp;ADDRESS(191,'Additional Chemicals-WUO_TRK'!A191),_xlfn.TEXTAFTER('Additional Chemicals-WUO_ERR'!A191,":"))))</f>
        <v/>
      </c>
    </row>
    <row r="192">
      <c r="A192" s="9">
        <f>IF('Additional Chemicals'!B192="","",IF('Additional Chemicals-WUO_ERR'!A192="","Validated",HYPERLINK("#"&amp;ADDRESS(192,'Additional Chemicals-WUO_TRK'!A192),_xlfn.TEXTAFTER('Additional Chemicals-WUO_ERR'!A192,":"))))</f>
        <v/>
      </c>
    </row>
    <row r="193">
      <c r="A193" s="9">
        <f>IF('Additional Chemicals'!B193="","",IF('Additional Chemicals-WUO_ERR'!A193="","Validated",HYPERLINK("#"&amp;ADDRESS(193,'Additional Chemicals-WUO_TRK'!A193),_xlfn.TEXTAFTER('Additional Chemicals-WUO_ERR'!A193,":"))))</f>
        <v/>
      </c>
    </row>
    <row r="194">
      <c r="A194" s="9">
        <f>IF('Additional Chemicals'!B194="","",IF('Additional Chemicals-WUO_ERR'!A194="","Validated",HYPERLINK("#"&amp;ADDRESS(194,'Additional Chemicals-WUO_TRK'!A194),_xlfn.TEXTAFTER('Additional Chemicals-WUO_ERR'!A194,":"))))</f>
        <v/>
      </c>
    </row>
    <row r="195">
      <c r="A195" s="9">
        <f>IF('Additional Chemicals'!B195="","",IF('Additional Chemicals-WUO_ERR'!A195="","Validated",HYPERLINK("#"&amp;ADDRESS(195,'Additional Chemicals-WUO_TRK'!A195),_xlfn.TEXTAFTER('Additional Chemicals-WUO_ERR'!A195,":"))))</f>
        <v/>
      </c>
    </row>
    <row r="196">
      <c r="A196" s="9">
        <f>IF('Additional Chemicals'!B196="","",IF('Additional Chemicals-WUO_ERR'!A196="","Validated",HYPERLINK("#"&amp;ADDRESS(196,'Additional Chemicals-WUO_TRK'!A196),_xlfn.TEXTAFTER('Additional Chemicals-WUO_ERR'!A196,":"))))</f>
        <v/>
      </c>
    </row>
    <row r="197">
      <c r="A197" s="9">
        <f>IF('Additional Chemicals'!B197="","",IF('Additional Chemicals-WUO_ERR'!A197="","Validated",HYPERLINK("#"&amp;ADDRESS(197,'Additional Chemicals-WUO_TRK'!A197),_xlfn.TEXTAFTER('Additional Chemicals-WUO_ERR'!A197,":"))))</f>
        <v/>
      </c>
    </row>
    <row r="198">
      <c r="A198" s="9">
        <f>IF('Additional Chemicals'!B198="","",IF('Additional Chemicals-WUO_ERR'!A198="","Validated",HYPERLINK("#"&amp;ADDRESS(198,'Additional Chemicals-WUO_TRK'!A198),_xlfn.TEXTAFTER('Additional Chemicals-WUO_ERR'!A198,":"))))</f>
        <v/>
      </c>
    </row>
    <row r="199">
      <c r="A199" s="9">
        <f>IF('Additional Chemicals'!B199="","",IF('Additional Chemicals-WUO_ERR'!A199="","Validated",HYPERLINK("#"&amp;ADDRESS(199,'Additional Chemicals-WUO_TRK'!A199),_xlfn.TEXTAFTER('Additional Chemicals-WUO_ERR'!A199,":"))))</f>
        <v/>
      </c>
    </row>
    <row r="200">
      <c r="A200" s="9">
        <f>IF('Additional Chemicals'!B200="","",IF('Additional Chemicals-WUO_ERR'!A200="","Validated",HYPERLINK("#"&amp;ADDRESS(200,'Additional Chemicals-WUO_TRK'!A200),_xlfn.TEXTAFTER('Additional Chemicals-WUO_ERR'!A200,":"))))</f>
        <v/>
      </c>
    </row>
    <row r="201">
      <c r="A201" s="9">
        <f>IF('Additional Chemicals'!B201="","",IF('Additional Chemicals-WUO_ERR'!A201="","Validated",HYPERLINK("#"&amp;ADDRESS(201,'Additional Chemicals-WUO_TRK'!A201),_xlfn.TEXTAFTER('Additional Chemicals-WUO_ERR'!A201,":"))))</f>
        <v/>
      </c>
    </row>
    <row r="202">
      <c r="A202" s="9">
        <f>IF('Additional Chemicals'!B202="","",IF('Additional Chemicals-WUO_ERR'!A202="","Validated",HYPERLINK("#"&amp;ADDRESS(202,'Additional Chemicals-WUO_TRK'!A202),_xlfn.TEXTAFTER('Additional Chemicals-WUO_ERR'!A202,":"))))</f>
        <v/>
      </c>
    </row>
    <row r="203">
      <c r="A203" s="9">
        <f>IF('Additional Chemicals'!B203="","",IF('Additional Chemicals-WUO_ERR'!A203="","Validated",HYPERLINK("#"&amp;ADDRESS(203,'Additional Chemicals-WUO_TRK'!A203),_xlfn.TEXTAFTER('Additional Chemicals-WUO_ERR'!A203,":"))))</f>
        <v/>
      </c>
    </row>
    <row r="204">
      <c r="A204" s="9">
        <f>IF('Additional Chemicals'!B204="","",IF('Additional Chemicals-WUO_ERR'!A204="","Validated",HYPERLINK("#"&amp;ADDRESS(204,'Additional Chemicals-WUO_TRK'!A204),_xlfn.TEXTAFTER('Additional Chemicals-WUO_ERR'!A204,":"))))</f>
        <v/>
      </c>
    </row>
    <row r="205">
      <c r="A205" s="9">
        <f>IF('Additional Chemicals'!B205="","",IF('Additional Chemicals-WUO_ERR'!A205="","Validated",HYPERLINK("#"&amp;ADDRESS(205,'Additional Chemicals-WUO_TRK'!A205),_xlfn.TEXTAFTER('Additional Chemicals-WUO_ERR'!A205,":"))))</f>
        <v/>
      </c>
    </row>
    <row r="206">
      <c r="A206" s="9">
        <f>IF('Additional Chemicals'!B206="","",IF('Additional Chemicals-WUO_ERR'!A206="","Validated",HYPERLINK("#"&amp;ADDRESS(206,'Additional Chemicals-WUO_TRK'!A206),_xlfn.TEXTAFTER('Additional Chemicals-WUO_ERR'!A206,":"))))</f>
        <v/>
      </c>
    </row>
    <row r="207">
      <c r="A207" s="9">
        <f>IF('Additional Chemicals'!B207="","",IF('Additional Chemicals-WUO_ERR'!A207="","Validated",HYPERLINK("#"&amp;ADDRESS(207,'Additional Chemicals-WUO_TRK'!A207),_xlfn.TEXTAFTER('Additional Chemicals-WUO_ERR'!A207,":"))))</f>
        <v/>
      </c>
    </row>
    <row r="208">
      <c r="A208" s="9">
        <f>IF('Additional Chemicals'!B208="","",IF('Additional Chemicals-WUO_ERR'!A208="","Validated",HYPERLINK("#"&amp;ADDRESS(208,'Additional Chemicals-WUO_TRK'!A208),_xlfn.TEXTAFTER('Additional Chemicals-WUO_ERR'!A208,":"))))</f>
        <v/>
      </c>
    </row>
    <row r="209">
      <c r="A209" s="9">
        <f>IF('Additional Chemicals'!B209="","",IF('Additional Chemicals-WUO_ERR'!A209="","Validated",HYPERLINK("#"&amp;ADDRESS(209,'Additional Chemicals-WUO_TRK'!A209),_xlfn.TEXTAFTER('Additional Chemicals-WUO_ERR'!A209,":"))))</f>
        <v/>
      </c>
    </row>
    <row r="210">
      <c r="A210" s="9">
        <f>IF('Additional Chemicals'!B210="","",IF('Additional Chemicals-WUO_ERR'!A210="","Validated",HYPERLINK("#"&amp;ADDRESS(210,'Additional Chemicals-WUO_TRK'!A210),_xlfn.TEXTAFTER('Additional Chemicals-WUO_ERR'!A210,":"))))</f>
        <v/>
      </c>
    </row>
    <row r="211">
      <c r="A211" s="9">
        <f>IF('Additional Chemicals'!B211="","",IF('Additional Chemicals-WUO_ERR'!A211="","Validated",HYPERLINK("#"&amp;ADDRESS(211,'Additional Chemicals-WUO_TRK'!A211),_xlfn.TEXTAFTER('Additional Chemicals-WUO_ERR'!A211,":"))))</f>
        <v/>
      </c>
    </row>
    <row r="212">
      <c r="A212" s="9">
        <f>IF('Additional Chemicals'!B212="","",IF('Additional Chemicals-WUO_ERR'!A212="","Validated",HYPERLINK("#"&amp;ADDRESS(212,'Additional Chemicals-WUO_TRK'!A212),_xlfn.TEXTAFTER('Additional Chemicals-WUO_ERR'!A212,":"))))</f>
        <v/>
      </c>
    </row>
    <row r="213">
      <c r="A213" s="9">
        <f>IF('Additional Chemicals'!B213="","",IF('Additional Chemicals-WUO_ERR'!A213="","Validated",HYPERLINK("#"&amp;ADDRESS(213,'Additional Chemicals-WUO_TRK'!A213),_xlfn.TEXTAFTER('Additional Chemicals-WUO_ERR'!A213,":"))))</f>
        <v/>
      </c>
    </row>
    <row r="214">
      <c r="A214" s="9">
        <f>IF('Additional Chemicals'!B214="","",IF('Additional Chemicals-WUO_ERR'!A214="","Validated",HYPERLINK("#"&amp;ADDRESS(214,'Additional Chemicals-WUO_TRK'!A214),_xlfn.TEXTAFTER('Additional Chemicals-WUO_ERR'!A214,":"))))</f>
        <v/>
      </c>
    </row>
    <row r="215">
      <c r="A215" s="9">
        <f>IF('Additional Chemicals'!B215="","",IF('Additional Chemicals-WUO_ERR'!A215="","Validated",HYPERLINK("#"&amp;ADDRESS(215,'Additional Chemicals-WUO_TRK'!A215),_xlfn.TEXTAFTER('Additional Chemicals-WUO_ERR'!A215,":"))))</f>
        <v/>
      </c>
    </row>
    <row r="216">
      <c r="A216" s="9">
        <f>IF('Additional Chemicals'!B216="","",IF('Additional Chemicals-WUO_ERR'!A216="","Validated",HYPERLINK("#"&amp;ADDRESS(216,'Additional Chemicals-WUO_TRK'!A216),_xlfn.TEXTAFTER('Additional Chemicals-WUO_ERR'!A216,":"))))</f>
        <v/>
      </c>
    </row>
    <row r="217">
      <c r="A217" s="9">
        <f>IF('Additional Chemicals'!B217="","",IF('Additional Chemicals-WUO_ERR'!A217="","Validated",HYPERLINK("#"&amp;ADDRESS(217,'Additional Chemicals-WUO_TRK'!A217),_xlfn.TEXTAFTER('Additional Chemicals-WUO_ERR'!A217,":"))))</f>
        <v/>
      </c>
    </row>
    <row r="218">
      <c r="A218" s="9">
        <f>IF('Additional Chemicals'!B218="","",IF('Additional Chemicals-WUO_ERR'!A218="","Validated",HYPERLINK("#"&amp;ADDRESS(218,'Additional Chemicals-WUO_TRK'!A218),_xlfn.TEXTAFTER('Additional Chemicals-WUO_ERR'!A218,":"))))</f>
        <v/>
      </c>
    </row>
    <row r="219">
      <c r="A219" s="9">
        <f>IF('Additional Chemicals'!B219="","",IF('Additional Chemicals-WUO_ERR'!A219="","Validated",HYPERLINK("#"&amp;ADDRESS(219,'Additional Chemicals-WUO_TRK'!A219),_xlfn.TEXTAFTER('Additional Chemicals-WUO_ERR'!A219,":"))))</f>
        <v/>
      </c>
    </row>
    <row r="220">
      <c r="A220" s="9">
        <f>IF('Additional Chemicals'!B220="","",IF('Additional Chemicals-WUO_ERR'!A220="","Validated",HYPERLINK("#"&amp;ADDRESS(220,'Additional Chemicals-WUO_TRK'!A220),_xlfn.TEXTAFTER('Additional Chemicals-WUO_ERR'!A220,":"))))</f>
        <v/>
      </c>
    </row>
    <row r="221">
      <c r="A221" s="9">
        <f>IF('Additional Chemicals'!B221="","",IF('Additional Chemicals-WUO_ERR'!A221="","Validated",HYPERLINK("#"&amp;ADDRESS(221,'Additional Chemicals-WUO_TRK'!A221),_xlfn.TEXTAFTER('Additional Chemicals-WUO_ERR'!A221,":"))))</f>
        <v/>
      </c>
    </row>
    <row r="222">
      <c r="A222" s="9">
        <f>IF('Additional Chemicals'!B222="","",IF('Additional Chemicals-WUO_ERR'!A222="","Validated",HYPERLINK("#"&amp;ADDRESS(222,'Additional Chemicals-WUO_TRK'!A222),_xlfn.TEXTAFTER('Additional Chemicals-WUO_ERR'!A222,":"))))</f>
        <v/>
      </c>
    </row>
    <row r="223">
      <c r="A223" s="9">
        <f>IF('Additional Chemicals'!B223="","",IF('Additional Chemicals-WUO_ERR'!A223="","Validated",HYPERLINK("#"&amp;ADDRESS(223,'Additional Chemicals-WUO_TRK'!A223),_xlfn.TEXTAFTER('Additional Chemicals-WUO_ERR'!A223,":"))))</f>
        <v/>
      </c>
    </row>
    <row r="224">
      <c r="A224" s="9">
        <f>IF('Additional Chemicals'!B224="","",IF('Additional Chemicals-WUO_ERR'!A224="","Validated",HYPERLINK("#"&amp;ADDRESS(224,'Additional Chemicals-WUO_TRK'!A224),_xlfn.TEXTAFTER('Additional Chemicals-WUO_ERR'!A224,":"))))</f>
        <v/>
      </c>
    </row>
    <row r="225">
      <c r="A225" s="9">
        <f>IF('Additional Chemicals'!B225="","",IF('Additional Chemicals-WUO_ERR'!A225="","Validated",HYPERLINK("#"&amp;ADDRESS(225,'Additional Chemicals-WUO_TRK'!A225),_xlfn.TEXTAFTER('Additional Chemicals-WUO_ERR'!A225,":"))))</f>
        <v/>
      </c>
    </row>
    <row r="226">
      <c r="A226" s="9">
        <f>IF('Additional Chemicals'!B226="","",IF('Additional Chemicals-WUO_ERR'!A226="","Validated",HYPERLINK("#"&amp;ADDRESS(226,'Additional Chemicals-WUO_TRK'!A226),_xlfn.TEXTAFTER('Additional Chemicals-WUO_ERR'!A226,":"))))</f>
        <v/>
      </c>
    </row>
    <row r="227">
      <c r="A227" s="9">
        <f>IF('Additional Chemicals'!B227="","",IF('Additional Chemicals-WUO_ERR'!A227="","Validated",HYPERLINK("#"&amp;ADDRESS(227,'Additional Chemicals-WUO_TRK'!A227),_xlfn.TEXTAFTER('Additional Chemicals-WUO_ERR'!A227,":"))))</f>
        <v/>
      </c>
    </row>
    <row r="228">
      <c r="A228" s="9">
        <f>IF('Additional Chemicals'!B228="","",IF('Additional Chemicals-WUO_ERR'!A228="","Validated",HYPERLINK("#"&amp;ADDRESS(228,'Additional Chemicals-WUO_TRK'!A228),_xlfn.TEXTAFTER('Additional Chemicals-WUO_ERR'!A228,":"))))</f>
        <v/>
      </c>
    </row>
    <row r="229">
      <c r="A229" s="9">
        <f>IF('Additional Chemicals'!B229="","",IF('Additional Chemicals-WUO_ERR'!A229="","Validated",HYPERLINK("#"&amp;ADDRESS(229,'Additional Chemicals-WUO_TRK'!A229),_xlfn.TEXTAFTER('Additional Chemicals-WUO_ERR'!A229,":"))))</f>
        <v/>
      </c>
    </row>
    <row r="230">
      <c r="A230" s="9">
        <f>IF('Additional Chemicals'!B230="","",IF('Additional Chemicals-WUO_ERR'!A230="","Validated",HYPERLINK("#"&amp;ADDRESS(230,'Additional Chemicals-WUO_TRK'!A230),_xlfn.TEXTAFTER('Additional Chemicals-WUO_ERR'!A230,":"))))</f>
        <v/>
      </c>
    </row>
    <row r="231">
      <c r="A231" s="9">
        <f>IF('Additional Chemicals'!B231="","",IF('Additional Chemicals-WUO_ERR'!A231="","Validated",HYPERLINK("#"&amp;ADDRESS(231,'Additional Chemicals-WUO_TRK'!A231),_xlfn.TEXTAFTER('Additional Chemicals-WUO_ERR'!A231,":"))))</f>
        <v/>
      </c>
    </row>
    <row r="232">
      <c r="A232" s="9">
        <f>IF('Additional Chemicals'!B232="","",IF('Additional Chemicals-WUO_ERR'!A232="","Validated",HYPERLINK("#"&amp;ADDRESS(232,'Additional Chemicals-WUO_TRK'!A232),_xlfn.TEXTAFTER('Additional Chemicals-WUO_ERR'!A232,":"))))</f>
        <v/>
      </c>
    </row>
    <row r="233">
      <c r="A233" s="9">
        <f>IF('Additional Chemicals'!B233="","",IF('Additional Chemicals-WUO_ERR'!A233="","Validated",HYPERLINK("#"&amp;ADDRESS(233,'Additional Chemicals-WUO_TRK'!A233),_xlfn.TEXTAFTER('Additional Chemicals-WUO_ERR'!A233,":"))))</f>
        <v/>
      </c>
    </row>
    <row r="234">
      <c r="A234" s="9">
        <f>IF('Additional Chemicals'!B234="","",IF('Additional Chemicals-WUO_ERR'!A234="","Validated",HYPERLINK("#"&amp;ADDRESS(234,'Additional Chemicals-WUO_TRK'!A234),_xlfn.TEXTAFTER('Additional Chemicals-WUO_ERR'!A234,":"))))</f>
        <v/>
      </c>
    </row>
    <row r="235">
      <c r="A235" s="9">
        <f>IF('Additional Chemicals'!B235="","",IF('Additional Chemicals-WUO_ERR'!A235="","Validated",HYPERLINK("#"&amp;ADDRESS(235,'Additional Chemicals-WUO_TRK'!A235),_xlfn.TEXTAFTER('Additional Chemicals-WUO_ERR'!A235,":"))))</f>
        <v/>
      </c>
    </row>
    <row r="236">
      <c r="A236" s="9">
        <f>IF('Additional Chemicals'!B236="","",IF('Additional Chemicals-WUO_ERR'!A236="","Validated",HYPERLINK("#"&amp;ADDRESS(236,'Additional Chemicals-WUO_TRK'!A236),_xlfn.TEXTAFTER('Additional Chemicals-WUO_ERR'!A236,":"))))</f>
        <v/>
      </c>
    </row>
    <row r="237">
      <c r="A237" s="9">
        <f>IF('Additional Chemicals'!B237="","",IF('Additional Chemicals-WUO_ERR'!A237="","Validated",HYPERLINK("#"&amp;ADDRESS(237,'Additional Chemicals-WUO_TRK'!A237),_xlfn.TEXTAFTER('Additional Chemicals-WUO_ERR'!A237,":"))))</f>
        <v/>
      </c>
    </row>
    <row r="238">
      <c r="A238" s="9">
        <f>IF('Additional Chemicals'!B238="","",IF('Additional Chemicals-WUO_ERR'!A238="","Validated",HYPERLINK("#"&amp;ADDRESS(238,'Additional Chemicals-WUO_TRK'!A238),_xlfn.TEXTAFTER('Additional Chemicals-WUO_ERR'!A238,":"))))</f>
        <v/>
      </c>
    </row>
    <row r="239">
      <c r="A239" s="9">
        <f>IF('Additional Chemicals'!B239="","",IF('Additional Chemicals-WUO_ERR'!A239="","Validated",HYPERLINK("#"&amp;ADDRESS(239,'Additional Chemicals-WUO_TRK'!A239),_xlfn.TEXTAFTER('Additional Chemicals-WUO_ERR'!A239,":"))))</f>
        <v/>
      </c>
    </row>
    <row r="240">
      <c r="A240" s="9">
        <f>IF('Additional Chemicals'!B240="","",IF('Additional Chemicals-WUO_ERR'!A240="","Validated",HYPERLINK("#"&amp;ADDRESS(240,'Additional Chemicals-WUO_TRK'!A240),_xlfn.TEXTAFTER('Additional Chemicals-WUO_ERR'!A240,":"))))</f>
        <v/>
      </c>
    </row>
    <row r="241">
      <c r="A241" s="9">
        <f>IF('Additional Chemicals'!B241="","",IF('Additional Chemicals-WUO_ERR'!A241="","Validated",HYPERLINK("#"&amp;ADDRESS(241,'Additional Chemicals-WUO_TRK'!A241),_xlfn.TEXTAFTER('Additional Chemicals-WUO_ERR'!A241,":"))))</f>
        <v/>
      </c>
    </row>
    <row r="242">
      <c r="A242" s="9">
        <f>IF('Additional Chemicals'!B242="","",IF('Additional Chemicals-WUO_ERR'!A242="","Validated",HYPERLINK("#"&amp;ADDRESS(242,'Additional Chemicals-WUO_TRK'!A242),_xlfn.TEXTAFTER('Additional Chemicals-WUO_ERR'!A242,":"))))</f>
        <v/>
      </c>
    </row>
    <row r="243">
      <c r="A243" s="9">
        <f>IF('Additional Chemicals'!B243="","",IF('Additional Chemicals-WUO_ERR'!A243="","Validated",HYPERLINK("#"&amp;ADDRESS(243,'Additional Chemicals-WUO_TRK'!A243),_xlfn.TEXTAFTER('Additional Chemicals-WUO_ERR'!A243,":"))))</f>
        <v/>
      </c>
    </row>
    <row r="244">
      <c r="A244" s="9">
        <f>IF('Additional Chemicals'!B244="","",IF('Additional Chemicals-WUO_ERR'!A244="","Validated",HYPERLINK("#"&amp;ADDRESS(244,'Additional Chemicals-WUO_TRK'!A244),_xlfn.TEXTAFTER('Additional Chemicals-WUO_ERR'!A244,":"))))</f>
        <v/>
      </c>
    </row>
    <row r="245">
      <c r="A245" s="9">
        <f>IF('Additional Chemicals'!B245="","",IF('Additional Chemicals-WUO_ERR'!A245="","Validated",HYPERLINK("#"&amp;ADDRESS(245,'Additional Chemicals-WUO_TRK'!A245),_xlfn.TEXTAFTER('Additional Chemicals-WUO_ERR'!A245,":"))))</f>
        <v/>
      </c>
    </row>
    <row r="246">
      <c r="A246" s="9">
        <f>IF('Additional Chemicals'!B246="","",IF('Additional Chemicals-WUO_ERR'!A246="","Validated",HYPERLINK("#"&amp;ADDRESS(246,'Additional Chemicals-WUO_TRK'!A246),_xlfn.TEXTAFTER('Additional Chemicals-WUO_ERR'!A246,":"))))</f>
        <v/>
      </c>
    </row>
    <row r="247">
      <c r="A247" s="9">
        <f>IF('Additional Chemicals'!B247="","",IF('Additional Chemicals-WUO_ERR'!A247="","Validated",HYPERLINK("#"&amp;ADDRESS(247,'Additional Chemicals-WUO_TRK'!A247),_xlfn.TEXTAFTER('Additional Chemicals-WUO_ERR'!A247,":"))))</f>
        <v/>
      </c>
    </row>
    <row r="248">
      <c r="A248" s="9">
        <f>IF('Additional Chemicals'!B248="","",IF('Additional Chemicals-WUO_ERR'!A248="","Validated",HYPERLINK("#"&amp;ADDRESS(248,'Additional Chemicals-WUO_TRK'!A248),_xlfn.TEXTAFTER('Additional Chemicals-WUO_ERR'!A248,":"))))</f>
        <v/>
      </c>
    </row>
    <row r="249">
      <c r="A249" s="9">
        <f>IF('Additional Chemicals'!B249="","",IF('Additional Chemicals-WUO_ERR'!A249="","Validated",HYPERLINK("#"&amp;ADDRESS(249,'Additional Chemicals-WUO_TRK'!A249),_xlfn.TEXTAFTER('Additional Chemicals-WUO_ERR'!A249,":"))))</f>
        <v/>
      </c>
    </row>
    <row r="250">
      <c r="A250" s="9">
        <f>IF('Additional Chemicals'!B250="","",IF('Additional Chemicals-WUO_ERR'!A250="","Validated",HYPERLINK("#"&amp;ADDRESS(250,'Additional Chemicals-WUO_TRK'!A250),_xlfn.TEXTAFTER('Additional Chemicals-WUO_ERR'!A250,":"))))</f>
        <v/>
      </c>
    </row>
    <row r="251">
      <c r="A251" s="9">
        <f>IF('Additional Chemicals'!B251="","",IF('Additional Chemicals-WUO_ERR'!A251="","Validated",HYPERLINK("#"&amp;ADDRESS(251,'Additional Chemicals-WUO_TRK'!A251),_xlfn.TEXTAFTER('Additional Chemicals-WUO_ERR'!A251,":"))))</f>
        <v/>
      </c>
    </row>
    <row r="252">
      <c r="A252" s="9">
        <f>IF('Additional Chemicals'!B252="","",IF('Additional Chemicals-WUO_ERR'!A252="","Validated",HYPERLINK("#"&amp;ADDRESS(252,'Additional Chemicals-WUO_TRK'!A252),_xlfn.TEXTAFTER('Additional Chemicals-WUO_ERR'!A252,":"))))</f>
        <v/>
      </c>
    </row>
    <row r="253">
      <c r="A253" s="9">
        <f>IF('Additional Chemicals'!B253="","",IF('Additional Chemicals-WUO_ERR'!A253="","Validated",HYPERLINK("#"&amp;ADDRESS(253,'Additional Chemicals-WUO_TRK'!A253),_xlfn.TEXTAFTER('Additional Chemicals-WUO_ERR'!A253,":"))))</f>
        <v/>
      </c>
    </row>
    <row r="254">
      <c r="A254" s="9">
        <f>IF('Additional Chemicals'!B254="","",IF('Additional Chemicals-WUO_ERR'!A254="","Validated",HYPERLINK("#"&amp;ADDRESS(254,'Additional Chemicals-WUO_TRK'!A254),_xlfn.TEXTAFTER('Additional Chemicals-WUO_ERR'!A254,":"))))</f>
        <v/>
      </c>
    </row>
    <row r="255">
      <c r="A255" s="9">
        <f>IF('Additional Chemicals'!B255="","",IF('Additional Chemicals-WUO_ERR'!A255="","Validated",HYPERLINK("#"&amp;ADDRESS(255,'Additional Chemicals-WUO_TRK'!A255),_xlfn.TEXTAFTER('Additional Chemicals-WUO_ERR'!A255,":"))))</f>
        <v/>
      </c>
    </row>
    <row r="256">
      <c r="A256" s="9">
        <f>IF('Additional Chemicals'!B256="","",IF('Additional Chemicals-WUO_ERR'!A256="","Validated",HYPERLINK("#"&amp;ADDRESS(256,'Additional Chemicals-WUO_TRK'!A256),_xlfn.TEXTAFTER('Additional Chemicals-WUO_ERR'!A256,":"))))</f>
        <v/>
      </c>
    </row>
    <row r="257">
      <c r="A257" s="9">
        <f>IF('Additional Chemicals'!B257="","",IF('Additional Chemicals-WUO_ERR'!A257="","Validated",HYPERLINK("#"&amp;ADDRESS(257,'Additional Chemicals-WUO_TRK'!A257),_xlfn.TEXTAFTER('Additional Chemicals-WUO_ERR'!A257,":"))))</f>
        <v/>
      </c>
    </row>
    <row r="258">
      <c r="A258" s="9">
        <f>IF('Additional Chemicals'!B258="","",IF('Additional Chemicals-WUO_ERR'!A258="","Validated",HYPERLINK("#"&amp;ADDRESS(258,'Additional Chemicals-WUO_TRK'!A258),_xlfn.TEXTAFTER('Additional Chemicals-WUO_ERR'!A258,":"))))</f>
        <v/>
      </c>
    </row>
    <row r="259">
      <c r="A259" s="9">
        <f>IF('Additional Chemicals'!B259="","",IF('Additional Chemicals-WUO_ERR'!A259="","Validated",HYPERLINK("#"&amp;ADDRESS(259,'Additional Chemicals-WUO_TRK'!A259),_xlfn.TEXTAFTER('Additional Chemicals-WUO_ERR'!A259,":"))))</f>
        <v/>
      </c>
    </row>
    <row r="260">
      <c r="A260" s="9">
        <f>IF('Additional Chemicals'!B260="","",IF('Additional Chemicals-WUO_ERR'!A260="","Validated",HYPERLINK("#"&amp;ADDRESS(260,'Additional Chemicals-WUO_TRK'!A260),_xlfn.TEXTAFTER('Additional Chemicals-WUO_ERR'!A260,":"))))</f>
        <v/>
      </c>
    </row>
    <row r="261">
      <c r="A261" s="9">
        <f>IF('Additional Chemicals'!B261="","",IF('Additional Chemicals-WUO_ERR'!A261="","Validated",HYPERLINK("#"&amp;ADDRESS(261,'Additional Chemicals-WUO_TRK'!A261),_xlfn.TEXTAFTER('Additional Chemicals-WUO_ERR'!A261,":"))))</f>
        <v/>
      </c>
    </row>
    <row r="262">
      <c r="A262" s="9">
        <f>IF('Additional Chemicals'!B262="","",IF('Additional Chemicals-WUO_ERR'!A262="","Validated",HYPERLINK("#"&amp;ADDRESS(262,'Additional Chemicals-WUO_TRK'!A262),_xlfn.TEXTAFTER('Additional Chemicals-WUO_ERR'!A262,":"))))</f>
        <v/>
      </c>
    </row>
    <row r="263">
      <c r="A263" s="9">
        <f>IF('Additional Chemicals'!B263="","",IF('Additional Chemicals-WUO_ERR'!A263="","Validated",HYPERLINK("#"&amp;ADDRESS(263,'Additional Chemicals-WUO_TRK'!A263),_xlfn.TEXTAFTER('Additional Chemicals-WUO_ERR'!A263,":"))))</f>
        <v/>
      </c>
    </row>
    <row r="264">
      <c r="A264" s="9">
        <f>IF('Additional Chemicals'!B264="","",IF('Additional Chemicals-WUO_ERR'!A264="","Validated",HYPERLINK("#"&amp;ADDRESS(264,'Additional Chemicals-WUO_TRK'!A264),_xlfn.TEXTAFTER('Additional Chemicals-WUO_ERR'!A264,":"))))</f>
        <v/>
      </c>
    </row>
    <row r="265">
      <c r="A265" s="9">
        <f>IF('Additional Chemicals'!B265="","",IF('Additional Chemicals-WUO_ERR'!A265="","Validated",HYPERLINK("#"&amp;ADDRESS(265,'Additional Chemicals-WUO_TRK'!A265),_xlfn.TEXTAFTER('Additional Chemicals-WUO_ERR'!A265,":"))))</f>
        <v/>
      </c>
    </row>
    <row r="266">
      <c r="A266" s="9">
        <f>IF('Additional Chemicals'!B266="","",IF('Additional Chemicals-WUO_ERR'!A266="","Validated",HYPERLINK("#"&amp;ADDRESS(266,'Additional Chemicals-WUO_TRK'!A266),_xlfn.TEXTAFTER('Additional Chemicals-WUO_ERR'!A266,":"))))</f>
        <v/>
      </c>
    </row>
    <row r="267">
      <c r="A267" s="9">
        <f>IF('Additional Chemicals'!B267="","",IF('Additional Chemicals-WUO_ERR'!A267="","Validated",HYPERLINK("#"&amp;ADDRESS(267,'Additional Chemicals-WUO_TRK'!A267),_xlfn.TEXTAFTER('Additional Chemicals-WUO_ERR'!A267,":"))))</f>
        <v/>
      </c>
    </row>
    <row r="268">
      <c r="A268" s="9">
        <f>IF('Additional Chemicals'!B268="","",IF('Additional Chemicals-WUO_ERR'!A268="","Validated",HYPERLINK("#"&amp;ADDRESS(268,'Additional Chemicals-WUO_TRK'!A268),_xlfn.TEXTAFTER('Additional Chemicals-WUO_ERR'!A268,":"))))</f>
        <v/>
      </c>
    </row>
    <row r="269">
      <c r="A269" s="9">
        <f>IF('Additional Chemicals'!B269="","",IF('Additional Chemicals-WUO_ERR'!A269="","Validated",HYPERLINK("#"&amp;ADDRESS(269,'Additional Chemicals-WUO_TRK'!A269),_xlfn.TEXTAFTER('Additional Chemicals-WUO_ERR'!A269,":"))))</f>
        <v/>
      </c>
    </row>
    <row r="270">
      <c r="A270" s="9">
        <f>IF('Additional Chemicals'!B270="","",IF('Additional Chemicals-WUO_ERR'!A270="","Validated",HYPERLINK("#"&amp;ADDRESS(270,'Additional Chemicals-WUO_TRK'!A270),_xlfn.TEXTAFTER('Additional Chemicals-WUO_ERR'!A270,":"))))</f>
        <v/>
      </c>
    </row>
    <row r="271">
      <c r="A271" s="9">
        <f>IF('Additional Chemicals'!B271="","",IF('Additional Chemicals-WUO_ERR'!A271="","Validated",HYPERLINK("#"&amp;ADDRESS(271,'Additional Chemicals-WUO_TRK'!A271),_xlfn.TEXTAFTER('Additional Chemicals-WUO_ERR'!A271,":"))))</f>
        <v/>
      </c>
    </row>
    <row r="272">
      <c r="A272" s="9">
        <f>IF('Additional Chemicals'!B272="","",IF('Additional Chemicals-WUO_ERR'!A272="","Validated",HYPERLINK("#"&amp;ADDRESS(272,'Additional Chemicals-WUO_TRK'!A272),_xlfn.TEXTAFTER('Additional Chemicals-WUO_ERR'!A272,":"))))</f>
        <v/>
      </c>
    </row>
    <row r="273">
      <c r="A273" s="9">
        <f>IF('Additional Chemicals'!B273="","",IF('Additional Chemicals-WUO_ERR'!A273="","Validated",HYPERLINK("#"&amp;ADDRESS(273,'Additional Chemicals-WUO_TRK'!A273),_xlfn.TEXTAFTER('Additional Chemicals-WUO_ERR'!A273,":"))))</f>
        <v/>
      </c>
    </row>
    <row r="274">
      <c r="A274" s="9">
        <f>IF('Additional Chemicals'!B274="","",IF('Additional Chemicals-WUO_ERR'!A274="","Validated",HYPERLINK("#"&amp;ADDRESS(274,'Additional Chemicals-WUO_TRK'!A274),_xlfn.TEXTAFTER('Additional Chemicals-WUO_ERR'!A274,":"))))</f>
        <v/>
      </c>
    </row>
    <row r="275">
      <c r="A275" s="9">
        <f>IF('Additional Chemicals'!B275="","",IF('Additional Chemicals-WUO_ERR'!A275="","Validated",HYPERLINK("#"&amp;ADDRESS(275,'Additional Chemicals-WUO_TRK'!A275),_xlfn.TEXTAFTER('Additional Chemicals-WUO_ERR'!A275,":"))))</f>
        <v/>
      </c>
    </row>
    <row r="276">
      <c r="A276" s="9">
        <f>IF('Additional Chemicals'!B276="","",IF('Additional Chemicals-WUO_ERR'!A276="","Validated",HYPERLINK("#"&amp;ADDRESS(276,'Additional Chemicals-WUO_TRK'!A276),_xlfn.TEXTAFTER('Additional Chemicals-WUO_ERR'!A276,":"))))</f>
        <v/>
      </c>
    </row>
    <row r="277">
      <c r="A277" s="9">
        <f>IF('Additional Chemicals'!B277="","",IF('Additional Chemicals-WUO_ERR'!A277="","Validated",HYPERLINK("#"&amp;ADDRESS(277,'Additional Chemicals-WUO_TRK'!A277),_xlfn.TEXTAFTER('Additional Chemicals-WUO_ERR'!A277,":"))))</f>
        <v/>
      </c>
    </row>
    <row r="278">
      <c r="A278" s="9">
        <f>IF('Additional Chemicals'!B278="","",IF('Additional Chemicals-WUO_ERR'!A278="","Validated",HYPERLINK("#"&amp;ADDRESS(278,'Additional Chemicals-WUO_TRK'!A278),_xlfn.TEXTAFTER('Additional Chemicals-WUO_ERR'!A278,":"))))</f>
        <v/>
      </c>
    </row>
    <row r="279">
      <c r="A279" s="9">
        <f>IF('Additional Chemicals'!B279="","",IF('Additional Chemicals-WUO_ERR'!A279="","Validated",HYPERLINK("#"&amp;ADDRESS(279,'Additional Chemicals-WUO_TRK'!A279),_xlfn.TEXTAFTER('Additional Chemicals-WUO_ERR'!A279,":"))))</f>
        <v/>
      </c>
    </row>
    <row r="280">
      <c r="A280" s="9">
        <f>IF('Additional Chemicals'!B280="","",IF('Additional Chemicals-WUO_ERR'!A280="","Validated",HYPERLINK("#"&amp;ADDRESS(280,'Additional Chemicals-WUO_TRK'!A280),_xlfn.TEXTAFTER('Additional Chemicals-WUO_ERR'!A280,":"))))</f>
        <v/>
      </c>
    </row>
    <row r="281">
      <c r="A281" s="9">
        <f>IF('Additional Chemicals'!B281="","",IF('Additional Chemicals-WUO_ERR'!A281="","Validated",HYPERLINK("#"&amp;ADDRESS(281,'Additional Chemicals-WUO_TRK'!A281),_xlfn.TEXTAFTER('Additional Chemicals-WUO_ERR'!A281,":"))))</f>
        <v/>
      </c>
    </row>
    <row r="282">
      <c r="A282" s="9">
        <f>IF('Additional Chemicals'!B282="","",IF('Additional Chemicals-WUO_ERR'!A282="","Validated",HYPERLINK("#"&amp;ADDRESS(282,'Additional Chemicals-WUO_TRK'!A282),_xlfn.TEXTAFTER('Additional Chemicals-WUO_ERR'!A282,":"))))</f>
        <v/>
      </c>
    </row>
    <row r="283">
      <c r="A283" s="9">
        <f>IF('Additional Chemicals'!B283="","",IF('Additional Chemicals-WUO_ERR'!A283="","Validated",HYPERLINK("#"&amp;ADDRESS(283,'Additional Chemicals-WUO_TRK'!A283),_xlfn.TEXTAFTER('Additional Chemicals-WUO_ERR'!A283,":"))))</f>
        <v/>
      </c>
    </row>
    <row r="284">
      <c r="A284" s="9">
        <f>IF('Additional Chemicals'!B284="","",IF('Additional Chemicals-WUO_ERR'!A284="","Validated",HYPERLINK("#"&amp;ADDRESS(284,'Additional Chemicals-WUO_TRK'!A284),_xlfn.TEXTAFTER('Additional Chemicals-WUO_ERR'!A284,":"))))</f>
        <v/>
      </c>
    </row>
    <row r="285">
      <c r="A285" s="9">
        <f>IF('Additional Chemicals'!B285="","",IF('Additional Chemicals-WUO_ERR'!A285="","Validated",HYPERLINK("#"&amp;ADDRESS(285,'Additional Chemicals-WUO_TRK'!A285),_xlfn.TEXTAFTER('Additional Chemicals-WUO_ERR'!A285,":"))))</f>
        <v/>
      </c>
    </row>
    <row r="286">
      <c r="A286" s="9">
        <f>IF('Additional Chemicals'!B286="","",IF('Additional Chemicals-WUO_ERR'!A286="","Validated",HYPERLINK("#"&amp;ADDRESS(286,'Additional Chemicals-WUO_TRK'!A286),_xlfn.TEXTAFTER('Additional Chemicals-WUO_ERR'!A286,":"))))</f>
        <v/>
      </c>
    </row>
    <row r="287">
      <c r="A287" s="9">
        <f>IF('Additional Chemicals'!B287="","",IF('Additional Chemicals-WUO_ERR'!A287="","Validated",HYPERLINK("#"&amp;ADDRESS(287,'Additional Chemicals-WUO_TRK'!A287),_xlfn.TEXTAFTER('Additional Chemicals-WUO_ERR'!A287,":"))))</f>
        <v/>
      </c>
    </row>
    <row r="288">
      <c r="A288" s="9">
        <f>IF('Additional Chemicals'!B288="","",IF('Additional Chemicals-WUO_ERR'!A288="","Validated",HYPERLINK("#"&amp;ADDRESS(288,'Additional Chemicals-WUO_TRK'!A288),_xlfn.TEXTAFTER('Additional Chemicals-WUO_ERR'!A288,":"))))</f>
        <v/>
      </c>
    </row>
    <row r="289">
      <c r="A289" s="9">
        <f>IF('Additional Chemicals'!B289="","",IF('Additional Chemicals-WUO_ERR'!A289="","Validated",HYPERLINK("#"&amp;ADDRESS(289,'Additional Chemicals-WUO_TRK'!A289),_xlfn.TEXTAFTER('Additional Chemicals-WUO_ERR'!A289,":"))))</f>
        <v/>
      </c>
    </row>
    <row r="290">
      <c r="A290" s="9">
        <f>IF('Additional Chemicals'!B290="","",IF('Additional Chemicals-WUO_ERR'!A290="","Validated",HYPERLINK("#"&amp;ADDRESS(290,'Additional Chemicals-WUO_TRK'!A290),_xlfn.TEXTAFTER('Additional Chemicals-WUO_ERR'!A290,":"))))</f>
        <v/>
      </c>
    </row>
    <row r="291">
      <c r="A291" s="9">
        <f>IF('Additional Chemicals'!B291="","",IF('Additional Chemicals-WUO_ERR'!A291="","Validated",HYPERLINK("#"&amp;ADDRESS(291,'Additional Chemicals-WUO_TRK'!A291),_xlfn.TEXTAFTER('Additional Chemicals-WUO_ERR'!A291,":"))))</f>
        <v/>
      </c>
    </row>
    <row r="292">
      <c r="A292" s="9">
        <f>IF('Additional Chemicals'!B292="","",IF('Additional Chemicals-WUO_ERR'!A292="","Validated",HYPERLINK("#"&amp;ADDRESS(292,'Additional Chemicals-WUO_TRK'!A292),_xlfn.TEXTAFTER('Additional Chemicals-WUO_ERR'!A292,":"))))</f>
        <v/>
      </c>
    </row>
    <row r="293">
      <c r="A293" s="9">
        <f>IF('Additional Chemicals'!B293="","",IF('Additional Chemicals-WUO_ERR'!A293="","Validated",HYPERLINK("#"&amp;ADDRESS(293,'Additional Chemicals-WUO_TRK'!A293),_xlfn.TEXTAFTER('Additional Chemicals-WUO_ERR'!A293,":"))))</f>
        <v/>
      </c>
    </row>
    <row r="294">
      <c r="A294" s="9">
        <f>IF('Additional Chemicals'!B294="","",IF('Additional Chemicals-WUO_ERR'!A294="","Validated",HYPERLINK("#"&amp;ADDRESS(294,'Additional Chemicals-WUO_TRK'!A294),_xlfn.TEXTAFTER('Additional Chemicals-WUO_ERR'!A294,":"))))</f>
        <v/>
      </c>
    </row>
    <row r="295">
      <c r="A295" s="9">
        <f>IF('Additional Chemicals'!B295="","",IF('Additional Chemicals-WUO_ERR'!A295="","Validated",HYPERLINK("#"&amp;ADDRESS(295,'Additional Chemicals-WUO_TRK'!A295),_xlfn.TEXTAFTER('Additional Chemicals-WUO_ERR'!A295,":"))))</f>
        <v/>
      </c>
    </row>
    <row r="296">
      <c r="A296" s="9">
        <f>IF('Additional Chemicals'!B296="","",IF('Additional Chemicals-WUO_ERR'!A296="","Validated",HYPERLINK("#"&amp;ADDRESS(296,'Additional Chemicals-WUO_TRK'!A296),_xlfn.TEXTAFTER('Additional Chemicals-WUO_ERR'!A296,":"))))</f>
        <v/>
      </c>
    </row>
    <row r="297">
      <c r="A297" s="9">
        <f>IF('Additional Chemicals'!B297="","",IF('Additional Chemicals-WUO_ERR'!A297="","Validated",HYPERLINK("#"&amp;ADDRESS(297,'Additional Chemicals-WUO_TRK'!A297),_xlfn.TEXTAFTER('Additional Chemicals-WUO_ERR'!A297,":"))))</f>
        <v/>
      </c>
    </row>
    <row r="298">
      <c r="A298" s="9">
        <f>IF('Additional Chemicals'!B298="","",IF('Additional Chemicals-WUO_ERR'!A298="","Validated",HYPERLINK("#"&amp;ADDRESS(298,'Additional Chemicals-WUO_TRK'!A298),_xlfn.TEXTAFTER('Additional Chemicals-WUO_ERR'!A298,":"))))</f>
        <v/>
      </c>
    </row>
    <row r="299">
      <c r="A299" s="9">
        <f>IF('Additional Chemicals'!B299="","",IF('Additional Chemicals-WUO_ERR'!A299="","Validated",HYPERLINK("#"&amp;ADDRESS(299,'Additional Chemicals-WUO_TRK'!A299),_xlfn.TEXTAFTER('Additional Chemicals-WUO_ERR'!A299,":"))))</f>
        <v/>
      </c>
    </row>
    <row r="300">
      <c r="A300" s="9">
        <f>IF('Additional Chemicals'!B300="","",IF('Additional Chemicals-WUO_ERR'!A300="","Validated",HYPERLINK("#"&amp;ADDRESS(300,'Additional Chemicals-WUO_TRK'!A300),_xlfn.TEXTAFTER('Additional Chemicals-WUO_ERR'!A300,":"))))</f>
        <v/>
      </c>
    </row>
    <row r="301">
      <c r="A301" s="9">
        <f>IF('Additional Chemicals'!B301="","",IF('Additional Chemicals-WUO_ERR'!A301="","Validated",HYPERLINK("#"&amp;ADDRESS(301,'Additional Chemicals-WUO_TRK'!A301),_xlfn.TEXTAFTER('Additional Chemicals-WUO_ERR'!A301,":"))))</f>
        <v/>
      </c>
    </row>
    <row r="302">
      <c r="A302" s="9">
        <f>IF('Additional Chemicals'!B302="","",IF('Additional Chemicals-WUO_ERR'!A302="","Validated",HYPERLINK("#"&amp;ADDRESS(302,'Additional Chemicals-WUO_TRK'!A302),_xlfn.TEXTAFTER('Additional Chemicals-WUO_ERR'!A302,":"))))</f>
        <v/>
      </c>
    </row>
    <row r="303">
      <c r="A303" s="9">
        <f>IF('Additional Chemicals'!B303="","",IF('Additional Chemicals-WUO_ERR'!A303="","Validated",HYPERLINK("#"&amp;ADDRESS(303,'Additional Chemicals-WUO_TRK'!A303),_xlfn.TEXTAFTER('Additional Chemicals-WUO_ERR'!A303,":"))))</f>
        <v/>
      </c>
    </row>
    <row r="304">
      <c r="A304" s="9">
        <f>IF('Additional Chemicals'!B304="","",IF('Additional Chemicals-WUO_ERR'!A304="","Validated",HYPERLINK("#"&amp;ADDRESS(304,'Additional Chemicals-WUO_TRK'!A304),_xlfn.TEXTAFTER('Additional Chemicals-WUO_ERR'!A304,":"))))</f>
        <v/>
      </c>
    </row>
    <row r="305">
      <c r="A305" s="9">
        <f>IF('Additional Chemicals'!B305="","",IF('Additional Chemicals-WUO_ERR'!A305="","Validated",HYPERLINK("#"&amp;ADDRESS(305,'Additional Chemicals-WUO_TRK'!A305),_xlfn.TEXTAFTER('Additional Chemicals-WUO_ERR'!A305,":"))))</f>
        <v/>
      </c>
    </row>
    <row r="306">
      <c r="A306" s="9">
        <f>IF('Additional Chemicals'!B306="","",IF('Additional Chemicals-WUO_ERR'!A306="","Validated",HYPERLINK("#"&amp;ADDRESS(306,'Additional Chemicals-WUO_TRK'!A306),_xlfn.TEXTAFTER('Additional Chemicals-WUO_ERR'!A306,":"))))</f>
        <v/>
      </c>
    </row>
    <row r="307">
      <c r="A307" s="9">
        <f>IF('Additional Chemicals'!B307="","",IF('Additional Chemicals-WUO_ERR'!A307="","Validated",HYPERLINK("#"&amp;ADDRESS(307,'Additional Chemicals-WUO_TRK'!A307),_xlfn.TEXTAFTER('Additional Chemicals-WUO_ERR'!A307,":"))))</f>
        <v/>
      </c>
    </row>
    <row r="308">
      <c r="A308" s="9">
        <f>IF('Additional Chemicals'!B308="","",IF('Additional Chemicals-WUO_ERR'!A308="","Validated",HYPERLINK("#"&amp;ADDRESS(308,'Additional Chemicals-WUO_TRK'!A308),_xlfn.TEXTAFTER('Additional Chemicals-WUO_ERR'!A308,":"))))</f>
        <v/>
      </c>
    </row>
    <row r="309">
      <c r="A309" s="9">
        <f>IF('Additional Chemicals'!B309="","",IF('Additional Chemicals-WUO_ERR'!A309="","Validated",HYPERLINK("#"&amp;ADDRESS(309,'Additional Chemicals-WUO_TRK'!A309),_xlfn.TEXTAFTER('Additional Chemicals-WUO_ERR'!A309,":"))))</f>
        <v/>
      </c>
    </row>
    <row r="310">
      <c r="A310" s="9">
        <f>IF('Additional Chemicals'!B310="","",IF('Additional Chemicals-WUO_ERR'!A310="","Validated",HYPERLINK("#"&amp;ADDRESS(310,'Additional Chemicals-WUO_TRK'!A310),_xlfn.TEXTAFTER('Additional Chemicals-WUO_ERR'!A310,":"))))</f>
        <v/>
      </c>
    </row>
    <row r="311">
      <c r="A311" s="9">
        <f>IF('Additional Chemicals'!B311="","",IF('Additional Chemicals-WUO_ERR'!A311="","Validated",HYPERLINK("#"&amp;ADDRESS(311,'Additional Chemicals-WUO_TRK'!A311),_xlfn.TEXTAFTER('Additional Chemicals-WUO_ERR'!A311,":"))))</f>
        <v/>
      </c>
    </row>
    <row r="312">
      <c r="A312" s="9">
        <f>IF('Additional Chemicals'!B312="","",IF('Additional Chemicals-WUO_ERR'!A312="","Validated",HYPERLINK("#"&amp;ADDRESS(312,'Additional Chemicals-WUO_TRK'!A312),_xlfn.TEXTAFTER('Additional Chemicals-WUO_ERR'!A312,":"))))</f>
        <v/>
      </c>
    </row>
    <row r="313">
      <c r="A313" s="9">
        <f>IF('Additional Chemicals'!B313="","",IF('Additional Chemicals-WUO_ERR'!A313="","Validated",HYPERLINK("#"&amp;ADDRESS(313,'Additional Chemicals-WUO_TRK'!A313),_xlfn.TEXTAFTER('Additional Chemicals-WUO_ERR'!A313,":"))))</f>
        <v/>
      </c>
    </row>
    <row r="314">
      <c r="A314" s="9">
        <f>IF('Additional Chemicals'!B314="","",IF('Additional Chemicals-WUO_ERR'!A314="","Validated",HYPERLINK("#"&amp;ADDRESS(314,'Additional Chemicals-WUO_TRK'!A314),_xlfn.TEXTAFTER('Additional Chemicals-WUO_ERR'!A314,":"))))</f>
        <v/>
      </c>
    </row>
    <row r="315">
      <c r="A315" s="9">
        <f>IF('Additional Chemicals'!B315="","",IF('Additional Chemicals-WUO_ERR'!A315="","Validated",HYPERLINK("#"&amp;ADDRESS(315,'Additional Chemicals-WUO_TRK'!A315),_xlfn.TEXTAFTER('Additional Chemicals-WUO_ERR'!A315,":"))))</f>
        <v/>
      </c>
    </row>
    <row r="316">
      <c r="A316" s="9">
        <f>IF('Additional Chemicals'!B316="","",IF('Additional Chemicals-WUO_ERR'!A316="","Validated",HYPERLINK("#"&amp;ADDRESS(316,'Additional Chemicals-WUO_TRK'!A316),_xlfn.TEXTAFTER('Additional Chemicals-WUO_ERR'!A316,":"))))</f>
        <v/>
      </c>
    </row>
    <row r="317">
      <c r="A317" s="9">
        <f>IF('Additional Chemicals'!B317="","",IF('Additional Chemicals-WUO_ERR'!A317="","Validated",HYPERLINK("#"&amp;ADDRESS(317,'Additional Chemicals-WUO_TRK'!A317),_xlfn.TEXTAFTER('Additional Chemicals-WUO_ERR'!A317,":"))))</f>
        <v/>
      </c>
    </row>
    <row r="318">
      <c r="A318" s="9">
        <f>IF('Additional Chemicals'!B318="","",IF('Additional Chemicals-WUO_ERR'!A318="","Validated",HYPERLINK("#"&amp;ADDRESS(318,'Additional Chemicals-WUO_TRK'!A318),_xlfn.TEXTAFTER('Additional Chemicals-WUO_ERR'!A318,":"))))</f>
        <v/>
      </c>
    </row>
    <row r="319">
      <c r="A319" s="9">
        <f>IF('Additional Chemicals'!B319="","",IF('Additional Chemicals-WUO_ERR'!A319="","Validated",HYPERLINK("#"&amp;ADDRESS(319,'Additional Chemicals-WUO_TRK'!A319),_xlfn.TEXTAFTER('Additional Chemicals-WUO_ERR'!A319,":"))))</f>
        <v/>
      </c>
    </row>
    <row r="320">
      <c r="A320" s="9">
        <f>IF('Additional Chemicals'!B320="","",IF('Additional Chemicals-WUO_ERR'!A320="","Validated",HYPERLINK("#"&amp;ADDRESS(320,'Additional Chemicals-WUO_TRK'!A320),_xlfn.TEXTAFTER('Additional Chemicals-WUO_ERR'!A320,":"))))</f>
        <v/>
      </c>
    </row>
    <row r="321">
      <c r="A321" s="9">
        <f>IF('Additional Chemicals'!B321="","",IF('Additional Chemicals-WUO_ERR'!A321="","Validated",HYPERLINK("#"&amp;ADDRESS(321,'Additional Chemicals-WUO_TRK'!A321),_xlfn.TEXTAFTER('Additional Chemicals-WUO_ERR'!A321,":"))))</f>
        <v/>
      </c>
    </row>
    <row r="322">
      <c r="A322" s="9">
        <f>IF('Additional Chemicals'!B322="","",IF('Additional Chemicals-WUO_ERR'!A322="","Validated",HYPERLINK("#"&amp;ADDRESS(322,'Additional Chemicals-WUO_TRK'!A322),_xlfn.TEXTAFTER('Additional Chemicals-WUO_ERR'!A322,":"))))</f>
        <v/>
      </c>
    </row>
    <row r="323">
      <c r="A323" s="9">
        <f>IF('Additional Chemicals'!B323="","",IF('Additional Chemicals-WUO_ERR'!A323="","Validated",HYPERLINK("#"&amp;ADDRESS(323,'Additional Chemicals-WUO_TRK'!A323),_xlfn.TEXTAFTER('Additional Chemicals-WUO_ERR'!A323,":"))))</f>
        <v/>
      </c>
    </row>
    <row r="324">
      <c r="A324" s="9">
        <f>IF('Additional Chemicals'!B324="","",IF('Additional Chemicals-WUO_ERR'!A324="","Validated",HYPERLINK("#"&amp;ADDRESS(324,'Additional Chemicals-WUO_TRK'!A324),_xlfn.TEXTAFTER('Additional Chemicals-WUO_ERR'!A324,":"))))</f>
        <v/>
      </c>
    </row>
    <row r="325">
      <c r="A325" s="9">
        <f>IF('Additional Chemicals'!B325="","",IF('Additional Chemicals-WUO_ERR'!A325="","Validated",HYPERLINK("#"&amp;ADDRESS(325,'Additional Chemicals-WUO_TRK'!A325),_xlfn.TEXTAFTER('Additional Chemicals-WUO_ERR'!A325,":"))))</f>
        <v/>
      </c>
    </row>
    <row r="326">
      <c r="A326" s="9">
        <f>IF('Additional Chemicals'!B326="","",IF('Additional Chemicals-WUO_ERR'!A326="","Validated",HYPERLINK("#"&amp;ADDRESS(326,'Additional Chemicals-WUO_TRK'!A326),_xlfn.TEXTAFTER('Additional Chemicals-WUO_ERR'!A326,":"))))</f>
        <v/>
      </c>
    </row>
    <row r="327">
      <c r="A327" s="9">
        <f>IF('Additional Chemicals'!B327="","",IF('Additional Chemicals-WUO_ERR'!A327="","Validated",HYPERLINK("#"&amp;ADDRESS(327,'Additional Chemicals-WUO_TRK'!A327),_xlfn.TEXTAFTER('Additional Chemicals-WUO_ERR'!A327,":"))))</f>
        <v/>
      </c>
    </row>
    <row r="328">
      <c r="A328" s="9">
        <f>IF('Additional Chemicals'!B328="","",IF('Additional Chemicals-WUO_ERR'!A328="","Validated",HYPERLINK("#"&amp;ADDRESS(328,'Additional Chemicals-WUO_TRK'!A328),_xlfn.TEXTAFTER('Additional Chemicals-WUO_ERR'!A328,":"))))</f>
        <v/>
      </c>
    </row>
    <row r="329">
      <c r="A329" s="9">
        <f>IF('Additional Chemicals'!B329="","",IF('Additional Chemicals-WUO_ERR'!A329="","Validated",HYPERLINK("#"&amp;ADDRESS(329,'Additional Chemicals-WUO_TRK'!A329),_xlfn.TEXTAFTER('Additional Chemicals-WUO_ERR'!A329,":"))))</f>
        <v/>
      </c>
    </row>
    <row r="330">
      <c r="A330" s="9">
        <f>IF('Additional Chemicals'!B330="","",IF('Additional Chemicals-WUO_ERR'!A330="","Validated",HYPERLINK("#"&amp;ADDRESS(330,'Additional Chemicals-WUO_TRK'!A330),_xlfn.TEXTAFTER('Additional Chemicals-WUO_ERR'!A330,":"))))</f>
        <v/>
      </c>
    </row>
    <row r="331">
      <c r="A331" s="9">
        <f>IF('Additional Chemicals'!B331="","",IF('Additional Chemicals-WUO_ERR'!A331="","Validated",HYPERLINK("#"&amp;ADDRESS(331,'Additional Chemicals-WUO_TRK'!A331),_xlfn.TEXTAFTER('Additional Chemicals-WUO_ERR'!A331,":"))))</f>
        <v/>
      </c>
    </row>
    <row r="332">
      <c r="A332" s="9">
        <f>IF('Additional Chemicals'!B332="","",IF('Additional Chemicals-WUO_ERR'!A332="","Validated",HYPERLINK("#"&amp;ADDRESS(332,'Additional Chemicals-WUO_TRK'!A332),_xlfn.TEXTAFTER('Additional Chemicals-WUO_ERR'!A332,":"))))</f>
        <v/>
      </c>
    </row>
    <row r="333">
      <c r="A333" s="9">
        <f>IF('Additional Chemicals'!B333="","",IF('Additional Chemicals-WUO_ERR'!A333="","Validated",HYPERLINK("#"&amp;ADDRESS(333,'Additional Chemicals-WUO_TRK'!A333),_xlfn.TEXTAFTER('Additional Chemicals-WUO_ERR'!A333,":"))))</f>
        <v/>
      </c>
    </row>
    <row r="334">
      <c r="A334" s="9">
        <f>IF('Additional Chemicals'!B334="","",IF('Additional Chemicals-WUO_ERR'!A334="","Validated",HYPERLINK("#"&amp;ADDRESS(334,'Additional Chemicals-WUO_TRK'!A334),_xlfn.TEXTAFTER('Additional Chemicals-WUO_ERR'!A334,":"))))</f>
        <v/>
      </c>
    </row>
    <row r="335">
      <c r="A335" s="9">
        <f>IF('Additional Chemicals'!B335="","",IF('Additional Chemicals-WUO_ERR'!A335="","Validated",HYPERLINK("#"&amp;ADDRESS(335,'Additional Chemicals-WUO_TRK'!A335),_xlfn.TEXTAFTER('Additional Chemicals-WUO_ERR'!A335,":"))))</f>
        <v/>
      </c>
    </row>
    <row r="336">
      <c r="A336" s="9">
        <f>IF('Additional Chemicals'!B336="","",IF('Additional Chemicals-WUO_ERR'!A336="","Validated",HYPERLINK("#"&amp;ADDRESS(336,'Additional Chemicals-WUO_TRK'!A336),_xlfn.TEXTAFTER('Additional Chemicals-WUO_ERR'!A336,":"))))</f>
        <v/>
      </c>
    </row>
    <row r="337">
      <c r="A337" s="9">
        <f>IF('Additional Chemicals'!B337="","",IF('Additional Chemicals-WUO_ERR'!A337="","Validated",HYPERLINK("#"&amp;ADDRESS(337,'Additional Chemicals-WUO_TRK'!A337),_xlfn.TEXTAFTER('Additional Chemicals-WUO_ERR'!A337,":"))))</f>
        <v/>
      </c>
    </row>
    <row r="338">
      <c r="A338" s="9">
        <f>IF('Additional Chemicals'!B338="","",IF('Additional Chemicals-WUO_ERR'!A338="","Validated",HYPERLINK("#"&amp;ADDRESS(338,'Additional Chemicals-WUO_TRK'!A338),_xlfn.TEXTAFTER('Additional Chemicals-WUO_ERR'!A338,":"))))</f>
        <v/>
      </c>
    </row>
    <row r="339">
      <c r="A339" s="9">
        <f>IF('Additional Chemicals'!B339="","",IF('Additional Chemicals-WUO_ERR'!A339="","Validated",HYPERLINK("#"&amp;ADDRESS(339,'Additional Chemicals-WUO_TRK'!A339),_xlfn.TEXTAFTER('Additional Chemicals-WUO_ERR'!A339,":"))))</f>
        <v/>
      </c>
    </row>
    <row r="340">
      <c r="A340" s="9">
        <f>IF('Additional Chemicals'!B340="","",IF('Additional Chemicals-WUO_ERR'!A340="","Validated",HYPERLINK("#"&amp;ADDRESS(340,'Additional Chemicals-WUO_TRK'!A340),_xlfn.TEXTAFTER('Additional Chemicals-WUO_ERR'!A340,":"))))</f>
        <v/>
      </c>
    </row>
    <row r="341">
      <c r="A341" s="9">
        <f>IF('Additional Chemicals'!B341="","",IF('Additional Chemicals-WUO_ERR'!A341="","Validated",HYPERLINK("#"&amp;ADDRESS(341,'Additional Chemicals-WUO_TRK'!A341),_xlfn.TEXTAFTER('Additional Chemicals-WUO_ERR'!A341,":"))))</f>
        <v/>
      </c>
    </row>
    <row r="342">
      <c r="A342" s="9">
        <f>IF('Additional Chemicals'!B342="","",IF('Additional Chemicals-WUO_ERR'!A342="","Validated",HYPERLINK("#"&amp;ADDRESS(342,'Additional Chemicals-WUO_TRK'!A342),_xlfn.TEXTAFTER('Additional Chemicals-WUO_ERR'!A342,":"))))</f>
        <v/>
      </c>
    </row>
    <row r="343">
      <c r="A343" s="9">
        <f>IF('Additional Chemicals'!B343="","",IF('Additional Chemicals-WUO_ERR'!A343="","Validated",HYPERLINK("#"&amp;ADDRESS(343,'Additional Chemicals-WUO_TRK'!A343),_xlfn.TEXTAFTER('Additional Chemicals-WUO_ERR'!A343,":"))))</f>
        <v/>
      </c>
    </row>
    <row r="344">
      <c r="A344" s="9">
        <f>IF('Additional Chemicals'!B344="","",IF('Additional Chemicals-WUO_ERR'!A344="","Validated",HYPERLINK("#"&amp;ADDRESS(344,'Additional Chemicals-WUO_TRK'!A344),_xlfn.TEXTAFTER('Additional Chemicals-WUO_ERR'!A344,":"))))</f>
        <v/>
      </c>
    </row>
    <row r="345">
      <c r="A345" s="9">
        <f>IF('Additional Chemicals'!B345="","",IF('Additional Chemicals-WUO_ERR'!A345="","Validated",HYPERLINK("#"&amp;ADDRESS(345,'Additional Chemicals-WUO_TRK'!A345),_xlfn.TEXTAFTER('Additional Chemicals-WUO_ERR'!A345,":"))))</f>
        <v/>
      </c>
    </row>
    <row r="346">
      <c r="A346" s="9">
        <f>IF('Additional Chemicals'!B346="","",IF('Additional Chemicals-WUO_ERR'!A346="","Validated",HYPERLINK("#"&amp;ADDRESS(346,'Additional Chemicals-WUO_TRK'!A346),_xlfn.TEXTAFTER('Additional Chemicals-WUO_ERR'!A346,":"))))</f>
        <v/>
      </c>
    </row>
    <row r="347">
      <c r="A347" s="9">
        <f>IF('Additional Chemicals'!B347="","",IF('Additional Chemicals-WUO_ERR'!A347="","Validated",HYPERLINK("#"&amp;ADDRESS(347,'Additional Chemicals-WUO_TRK'!A347),_xlfn.TEXTAFTER('Additional Chemicals-WUO_ERR'!A347,":"))))</f>
        <v/>
      </c>
    </row>
    <row r="348">
      <c r="A348" s="9">
        <f>IF('Additional Chemicals'!B348="","",IF('Additional Chemicals-WUO_ERR'!A348="","Validated",HYPERLINK("#"&amp;ADDRESS(348,'Additional Chemicals-WUO_TRK'!A348),_xlfn.TEXTAFTER('Additional Chemicals-WUO_ERR'!A348,":"))))</f>
        <v/>
      </c>
    </row>
    <row r="349">
      <c r="A349" s="9">
        <f>IF('Additional Chemicals'!B349="","",IF('Additional Chemicals-WUO_ERR'!A349="","Validated",HYPERLINK("#"&amp;ADDRESS(349,'Additional Chemicals-WUO_TRK'!A349),_xlfn.TEXTAFTER('Additional Chemicals-WUO_ERR'!A349,":"))))</f>
        <v/>
      </c>
    </row>
    <row r="350">
      <c r="A350" s="9">
        <f>IF('Additional Chemicals'!B350="","",IF('Additional Chemicals-WUO_ERR'!A350="","Validated",HYPERLINK("#"&amp;ADDRESS(350,'Additional Chemicals-WUO_TRK'!A350),_xlfn.TEXTAFTER('Additional Chemicals-WUO_ERR'!A350,":"))))</f>
        <v/>
      </c>
    </row>
    <row r="351">
      <c r="A351" s="9">
        <f>IF('Additional Chemicals'!B351="","",IF('Additional Chemicals-WUO_ERR'!A351="","Validated",HYPERLINK("#"&amp;ADDRESS(351,'Additional Chemicals-WUO_TRK'!A351),_xlfn.TEXTAFTER('Additional Chemicals-WUO_ERR'!A351,":"))))</f>
        <v/>
      </c>
    </row>
    <row r="352">
      <c r="A352" s="9">
        <f>IF('Additional Chemicals'!B352="","",IF('Additional Chemicals-WUO_ERR'!A352="","Validated",HYPERLINK("#"&amp;ADDRESS(352,'Additional Chemicals-WUO_TRK'!A352),_xlfn.TEXTAFTER('Additional Chemicals-WUO_ERR'!A352,":"))))</f>
        <v/>
      </c>
    </row>
    <row r="353">
      <c r="A353" s="9">
        <f>IF('Additional Chemicals'!B353="","",IF('Additional Chemicals-WUO_ERR'!A353="","Validated",HYPERLINK("#"&amp;ADDRESS(353,'Additional Chemicals-WUO_TRK'!A353),_xlfn.TEXTAFTER('Additional Chemicals-WUO_ERR'!A353,":"))))</f>
        <v/>
      </c>
    </row>
    <row r="354">
      <c r="A354" s="9">
        <f>IF('Additional Chemicals'!B354="","",IF('Additional Chemicals-WUO_ERR'!A354="","Validated",HYPERLINK("#"&amp;ADDRESS(354,'Additional Chemicals-WUO_TRK'!A354),_xlfn.TEXTAFTER('Additional Chemicals-WUO_ERR'!A354,":"))))</f>
        <v/>
      </c>
    </row>
    <row r="355">
      <c r="A355" s="9">
        <f>IF('Additional Chemicals'!B355="","",IF('Additional Chemicals-WUO_ERR'!A355="","Validated",HYPERLINK("#"&amp;ADDRESS(355,'Additional Chemicals-WUO_TRK'!A355),_xlfn.TEXTAFTER('Additional Chemicals-WUO_ERR'!A355,":"))))</f>
        <v/>
      </c>
    </row>
    <row r="356">
      <c r="A356" s="9">
        <f>IF('Additional Chemicals'!B356="","",IF('Additional Chemicals-WUO_ERR'!A356="","Validated",HYPERLINK("#"&amp;ADDRESS(356,'Additional Chemicals-WUO_TRK'!A356),_xlfn.TEXTAFTER('Additional Chemicals-WUO_ERR'!A356,":"))))</f>
        <v/>
      </c>
    </row>
    <row r="357">
      <c r="A357" s="9">
        <f>IF('Additional Chemicals'!B357="","",IF('Additional Chemicals-WUO_ERR'!A357="","Validated",HYPERLINK("#"&amp;ADDRESS(357,'Additional Chemicals-WUO_TRK'!A357),_xlfn.TEXTAFTER('Additional Chemicals-WUO_ERR'!A357,":"))))</f>
        <v/>
      </c>
    </row>
    <row r="358">
      <c r="A358" s="9">
        <f>IF('Additional Chemicals'!B358="","",IF('Additional Chemicals-WUO_ERR'!A358="","Validated",HYPERLINK("#"&amp;ADDRESS(358,'Additional Chemicals-WUO_TRK'!A358),_xlfn.TEXTAFTER('Additional Chemicals-WUO_ERR'!A358,":"))))</f>
        <v/>
      </c>
    </row>
    <row r="359">
      <c r="A359" s="9">
        <f>IF('Additional Chemicals'!B359="","",IF('Additional Chemicals-WUO_ERR'!A359="","Validated",HYPERLINK("#"&amp;ADDRESS(359,'Additional Chemicals-WUO_TRK'!A359),_xlfn.TEXTAFTER('Additional Chemicals-WUO_ERR'!A359,":"))))</f>
        <v/>
      </c>
    </row>
    <row r="360">
      <c r="A360" s="9">
        <f>IF('Additional Chemicals'!B360="","",IF('Additional Chemicals-WUO_ERR'!A360="","Validated",HYPERLINK("#"&amp;ADDRESS(360,'Additional Chemicals-WUO_TRK'!A360),_xlfn.TEXTAFTER('Additional Chemicals-WUO_ERR'!A360,":"))))</f>
        <v/>
      </c>
    </row>
    <row r="361">
      <c r="A361" s="9">
        <f>IF('Additional Chemicals'!B361="","",IF('Additional Chemicals-WUO_ERR'!A361="","Validated",HYPERLINK("#"&amp;ADDRESS(361,'Additional Chemicals-WUO_TRK'!A361),_xlfn.TEXTAFTER('Additional Chemicals-WUO_ERR'!A361,":"))))</f>
        <v/>
      </c>
    </row>
    <row r="362">
      <c r="A362" s="9">
        <f>IF('Additional Chemicals'!B362="","",IF('Additional Chemicals-WUO_ERR'!A362="","Validated",HYPERLINK("#"&amp;ADDRESS(362,'Additional Chemicals-WUO_TRK'!A362),_xlfn.TEXTAFTER('Additional Chemicals-WUO_ERR'!A362,":"))))</f>
        <v/>
      </c>
    </row>
    <row r="363">
      <c r="A363" s="9">
        <f>IF('Additional Chemicals'!B363="","",IF('Additional Chemicals-WUO_ERR'!A363="","Validated",HYPERLINK("#"&amp;ADDRESS(363,'Additional Chemicals-WUO_TRK'!A363),_xlfn.TEXTAFTER('Additional Chemicals-WUO_ERR'!A363,":"))))</f>
        <v/>
      </c>
    </row>
    <row r="364">
      <c r="A364" s="9">
        <f>IF('Additional Chemicals'!B364="","",IF('Additional Chemicals-WUO_ERR'!A364="","Validated",HYPERLINK("#"&amp;ADDRESS(364,'Additional Chemicals-WUO_TRK'!A364),_xlfn.TEXTAFTER('Additional Chemicals-WUO_ERR'!A364,":"))))</f>
        <v/>
      </c>
    </row>
    <row r="365">
      <c r="A365" s="9">
        <f>IF('Additional Chemicals'!B365="","",IF('Additional Chemicals-WUO_ERR'!A365="","Validated",HYPERLINK("#"&amp;ADDRESS(365,'Additional Chemicals-WUO_TRK'!A365),_xlfn.TEXTAFTER('Additional Chemicals-WUO_ERR'!A365,":"))))</f>
        <v/>
      </c>
    </row>
    <row r="366">
      <c r="A366" s="9">
        <f>IF('Additional Chemicals'!B366="","",IF('Additional Chemicals-WUO_ERR'!A366="","Validated",HYPERLINK("#"&amp;ADDRESS(366,'Additional Chemicals-WUO_TRK'!A366),_xlfn.TEXTAFTER('Additional Chemicals-WUO_ERR'!A366,":"))))</f>
        <v/>
      </c>
    </row>
    <row r="367">
      <c r="A367" s="9">
        <f>IF('Additional Chemicals'!B367="","",IF('Additional Chemicals-WUO_ERR'!A367="","Validated",HYPERLINK("#"&amp;ADDRESS(367,'Additional Chemicals-WUO_TRK'!A367),_xlfn.TEXTAFTER('Additional Chemicals-WUO_ERR'!A367,":"))))</f>
        <v/>
      </c>
    </row>
    <row r="368">
      <c r="A368" s="9">
        <f>IF('Additional Chemicals'!B368="","",IF('Additional Chemicals-WUO_ERR'!A368="","Validated",HYPERLINK("#"&amp;ADDRESS(368,'Additional Chemicals-WUO_TRK'!A368),_xlfn.TEXTAFTER('Additional Chemicals-WUO_ERR'!A368,":"))))</f>
        <v/>
      </c>
    </row>
    <row r="369">
      <c r="A369" s="9">
        <f>IF('Additional Chemicals'!B369="","",IF('Additional Chemicals-WUO_ERR'!A369="","Validated",HYPERLINK("#"&amp;ADDRESS(369,'Additional Chemicals-WUO_TRK'!A369),_xlfn.TEXTAFTER('Additional Chemicals-WUO_ERR'!A369,":"))))</f>
        <v/>
      </c>
    </row>
    <row r="370">
      <c r="A370" s="9">
        <f>IF('Additional Chemicals'!B370="","",IF('Additional Chemicals-WUO_ERR'!A370="","Validated",HYPERLINK("#"&amp;ADDRESS(370,'Additional Chemicals-WUO_TRK'!A370),_xlfn.TEXTAFTER('Additional Chemicals-WUO_ERR'!A370,":"))))</f>
        <v/>
      </c>
    </row>
    <row r="371">
      <c r="A371" s="9">
        <f>IF('Additional Chemicals'!B371="","",IF('Additional Chemicals-WUO_ERR'!A371="","Validated",HYPERLINK("#"&amp;ADDRESS(371,'Additional Chemicals-WUO_TRK'!A371),_xlfn.TEXTAFTER('Additional Chemicals-WUO_ERR'!A371,":"))))</f>
        <v/>
      </c>
    </row>
    <row r="372">
      <c r="A372" s="9">
        <f>IF('Additional Chemicals'!B372="","",IF('Additional Chemicals-WUO_ERR'!A372="","Validated",HYPERLINK("#"&amp;ADDRESS(372,'Additional Chemicals-WUO_TRK'!A372),_xlfn.TEXTAFTER('Additional Chemicals-WUO_ERR'!A372,":"))))</f>
        <v/>
      </c>
    </row>
    <row r="373">
      <c r="A373" s="9">
        <f>IF('Additional Chemicals'!B373="","",IF('Additional Chemicals-WUO_ERR'!A373="","Validated",HYPERLINK("#"&amp;ADDRESS(373,'Additional Chemicals-WUO_TRK'!A373),_xlfn.TEXTAFTER('Additional Chemicals-WUO_ERR'!A373,":"))))</f>
        <v/>
      </c>
    </row>
    <row r="374">
      <c r="A374" s="9">
        <f>IF('Additional Chemicals'!B374="","",IF('Additional Chemicals-WUO_ERR'!A374="","Validated",HYPERLINK("#"&amp;ADDRESS(374,'Additional Chemicals-WUO_TRK'!A374),_xlfn.TEXTAFTER('Additional Chemicals-WUO_ERR'!A374,":"))))</f>
        <v/>
      </c>
    </row>
    <row r="375">
      <c r="A375" s="9">
        <f>IF('Additional Chemicals'!B375="","",IF('Additional Chemicals-WUO_ERR'!A375="","Validated",HYPERLINK("#"&amp;ADDRESS(375,'Additional Chemicals-WUO_TRK'!A375),_xlfn.TEXTAFTER('Additional Chemicals-WUO_ERR'!A375,":"))))</f>
        <v/>
      </c>
    </row>
    <row r="376">
      <c r="A376" s="9">
        <f>IF('Additional Chemicals'!B376="","",IF('Additional Chemicals-WUO_ERR'!A376="","Validated",HYPERLINK("#"&amp;ADDRESS(376,'Additional Chemicals-WUO_TRK'!A376),_xlfn.TEXTAFTER('Additional Chemicals-WUO_ERR'!A376,":"))))</f>
        <v/>
      </c>
    </row>
    <row r="377">
      <c r="A377" s="9">
        <f>IF('Additional Chemicals'!B377="","",IF('Additional Chemicals-WUO_ERR'!A377="","Validated",HYPERLINK("#"&amp;ADDRESS(377,'Additional Chemicals-WUO_TRK'!A377),_xlfn.TEXTAFTER('Additional Chemicals-WUO_ERR'!A377,":"))))</f>
        <v/>
      </c>
    </row>
    <row r="378">
      <c r="A378" s="9">
        <f>IF('Additional Chemicals'!B378="","",IF('Additional Chemicals-WUO_ERR'!A378="","Validated",HYPERLINK("#"&amp;ADDRESS(378,'Additional Chemicals-WUO_TRK'!A378),_xlfn.TEXTAFTER('Additional Chemicals-WUO_ERR'!A378,":"))))</f>
        <v/>
      </c>
    </row>
    <row r="379">
      <c r="A379" s="9">
        <f>IF('Additional Chemicals'!B379="","",IF('Additional Chemicals-WUO_ERR'!A379="","Validated",HYPERLINK("#"&amp;ADDRESS(379,'Additional Chemicals-WUO_TRK'!A379),_xlfn.TEXTAFTER('Additional Chemicals-WUO_ERR'!A379,":"))))</f>
        <v/>
      </c>
    </row>
    <row r="380">
      <c r="A380" s="9">
        <f>IF('Additional Chemicals'!B380="","",IF('Additional Chemicals-WUO_ERR'!A380="","Validated",HYPERLINK("#"&amp;ADDRESS(380,'Additional Chemicals-WUO_TRK'!A380),_xlfn.TEXTAFTER('Additional Chemicals-WUO_ERR'!A380,":"))))</f>
        <v/>
      </c>
    </row>
    <row r="381">
      <c r="A381" s="9">
        <f>IF('Additional Chemicals'!B381="","",IF('Additional Chemicals-WUO_ERR'!A381="","Validated",HYPERLINK("#"&amp;ADDRESS(381,'Additional Chemicals-WUO_TRK'!A381),_xlfn.TEXTAFTER('Additional Chemicals-WUO_ERR'!A381,":"))))</f>
        <v/>
      </c>
    </row>
    <row r="382">
      <c r="A382" s="9">
        <f>IF('Additional Chemicals'!B382="","",IF('Additional Chemicals-WUO_ERR'!A382="","Validated",HYPERLINK("#"&amp;ADDRESS(382,'Additional Chemicals-WUO_TRK'!A382),_xlfn.TEXTAFTER('Additional Chemicals-WUO_ERR'!A382,":"))))</f>
        <v/>
      </c>
    </row>
    <row r="383">
      <c r="A383" s="9">
        <f>IF('Additional Chemicals'!B383="","",IF('Additional Chemicals-WUO_ERR'!A383="","Validated",HYPERLINK("#"&amp;ADDRESS(383,'Additional Chemicals-WUO_TRK'!A383),_xlfn.TEXTAFTER('Additional Chemicals-WUO_ERR'!A383,":"))))</f>
        <v/>
      </c>
    </row>
    <row r="384">
      <c r="A384" s="9">
        <f>IF('Additional Chemicals'!B384="","",IF('Additional Chemicals-WUO_ERR'!A384="","Validated",HYPERLINK("#"&amp;ADDRESS(384,'Additional Chemicals-WUO_TRK'!A384),_xlfn.TEXTAFTER('Additional Chemicals-WUO_ERR'!A384,":"))))</f>
        <v/>
      </c>
    </row>
    <row r="385">
      <c r="A385" s="9">
        <f>IF('Additional Chemicals'!B385="","",IF('Additional Chemicals-WUO_ERR'!A385="","Validated",HYPERLINK("#"&amp;ADDRESS(385,'Additional Chemicals-WUO_TRK'!A385),_xlfn.TEXTAFTER('Additional Chemicals-WUO_ERR'!A385,":"))))</f>
        <v/>
      </c>
    </row>
    <row r="386">
      <c r="A386" s="9">
        <f>IF('Additional Chemicals'!B386="","",IF('Additional Chemicals-WUO_ERR'!A386="","Validated",HYPERLINK("#"&amp;ADDRESS(386,'Additional Chemicals-WUO_TRK'!A386),_xlfn.TEXTAFTER('Additional Chemicals-WUO_ERR'!A386,":"))))</f>
        <v/>
      </c>
    </row>
    <row r="387">
      <c r="A387" s="9">
        <f>IF('Additional Chemicals'!B387="","",IF('Additional Chemicals-WUO_ERR'!A387="","Validated",HYPERLINK("#"&amp;ADDRESS(387,'Additional Chemicals-WUO_TRK'!A387),_xlfn.TEXTAFTER('Additional Chemicals-WUO_ERR'!A387,":"))))</f>
        <v/>
      </c>
    </row>
    <row r="388">
      <c r="A388" s="9">
        <f>IF('Additional Chemicals'!B388="","",IF('Additional Chemicals-WUO_ERR'!A388="","Validated",HYPERLINK("#"&amp;ADDRESS(388,'Additional Chemicals-WUO_TRK'!A388),_xlfn.TEXTAFTER('Additional Chemicals-WUO_ERR'!A388,":"))))</f>
        <v/>
      </c>
    </row>
    <row r="389">
      <c r="A389" s="9">
        <f>IF('Additional Chemicals'!B389="","",IF('Additional Chemicals-WUO_ERR'!A389="","Validated",HYPERLINK("#"&amp;ADDRESS(389,'Additional Chemicals-WUO_TRK'!A389),_xlfn.TEXTAFTER('Additional Chemicals-WUO_ERR'!A389,":"))))</f>
        <v/>
      </c>
    </row>
    <row r="390">
      <c r="A390" s="9">
        <f>IF('Additional Chemicals'!B390="","",IF('Additional Chemicals-WUO_ERR'!A390="","Validated",HYPERLINK("#"&amp;ADDRESS(390,'Additional Chemicals-WUO_TRK'!A390),_xlfn.TEXTAFTER('Additional Chemicals-WUO_ERR'!A390,":"))))</f>
        <v/>
      </c>
    </row>
    <row r="391">
      <c r="A391" s="9">
        <f>IF('Additional Chemicals'!B391="","",IF('Additional Chemicals-WUO_ERR'!A391="","Validated",HYPERLINK("#"&amp;ADDRESS(391,'Additional Chemicals-WUO_TRK'!A391),_xlfn.TEXTAFTER('Additional Chemicals-WUO_ERR'!A391,":"))))</f>
        <v/>
      </c>
    </row>
    <row r="392">
      <c r="A392" s="9">
        <f>IF('Additional Chemicals'!B392="","",IF('Additional Chemicals-WUO_ERR'!A392="","Validated",HYPERLINK("#"&amp;ADDRESS(392,'Additional Chemicals-WUO_TRK'!A392),_xlfn.TEXTAFTER('Additional Chemicals-WUO_ERR'!A392,":"))))</f>
        <v/>
      </c>
    </row>
    <row r="393">
      <c r="A393" s="9">
        <f>IF('Additional Chemicals'!B393="","",IF('Additional Chemicals-WUO_ERR'!A393="","Validated",HYPERLINK("#"&amp;ADDRESS(393,'Additional Chemicals-WUO_TRK'!A393),_xlfn.TEXTAFTER('Additional Chemicals-WUO_ERR'!A393,":"))))</f>
        <v/>
      </c>
    </row>
    <row r="394">
      <c r="A394" s="9">
        <f>IF('Additional Chemicals'!B394="","",IF('Additional Chemicals-WUO_ERR'!A394="","Validated",HYPERLINK("#"&amp;ADDRESS(394,'Additional Chemicals-WUO_TRK'!A394),_xlfn.TEXTAFTER('Additional Chemicals-WUO_ERR'!A394,":"))))</f>
        <v/>
      </c>
    </row>
    <row r="395">
      <c r="A395" s="9">
        <f>IF('Additional Chemicals'!B395="","",IF('Additional Chemicals-WUO_ERR'!A395="","Validated",HYPERLINK("#"&amp;ADDRESS(395,'Additional Chemicals-WUO_TRK'!A395),_xlfn.TEXTAFTER('Additional Chemicals-WUO_ERR'!A395,":"))))</f>
        <v/>
      </c>
    </row>
    <row r="396">
      <c r="A396" s="9">
        <f>IF('Additional Chemicals'!B396="","",IF('Additional Chemicals-WUO_ERR'!A396="","Validated",HYPERLINK("#"&amp;ADDRESS(396,'Additional Chemicals-WUO_TRK'!A396),_xlfn.TEXTAFTER('Additional Chemicals-WUO_ERR'!A396,":"))))</f>
        <v/>
      </c>
    </row>
    <row r="397">
      <c r="A397" s="9">
        <f>IF('Additional Chemicals'!B397="","",IF('Additional Chemicals-WUO_ERR'!A397="","Validated",HYPERLINK("#"&amp;ADDRESS(397,'Additional Chemicals-WUO_TRK'!A397),_xlfn.TEXTAFTER('Additional Chemicals-WUO_ERR'!A397,":"))))</f>
        <v/>
      </c>
    </row>
    <row r="398">
      <c r="A398" s="9">
        <f>IF('Additional Chemicals'!B398="","",IF('Additional Chemicals-WUO_ERR'!A398="","Validated",HYPERLINK("#"&amp;ADDRESS(398,'Additional Chemicals-WUO_TRK'!A398),_xlfn.TEXTAFTER('Additional Chemicals-WUO_ERR'!A398,":"))))</f>
        <v/>
      </c>
    </row>
    <row r="399">
      <c r="A399" s="9">
        <f>IF('Additional Chemicals'!B399="","",IF('Additional Chemicals-WUO_ERR'!A399="","Validated",HYPERLINK("#"&amp;ADDRESS(399,'Additional Chemicals-WUO_TRK'!A399),_xlfn.TEXTAFTER('Additional Chemicals-WUO_ERR'!A399,":"))))</f>
        <v/>
      </c>
    </row>
    <row r="400">
      <c r="A400" s="9">
        <f>IF('Additional Chemicals'!B400="","",IF('Additional Chemicals-WUO_ERR'!A400="","Validated",HYPERLINK("#"&amp;ADDRESS(400,'Additional Chemicals-WUO_TRK'!A400),_xlfn.TEXTAFTER('Additional Chemicals-WUO_ERR'!A400,":"))))</f>
        <v/>
      </c>
    </row>
    <row r="401">
      <c r="A401" s="9">
        <f>IF('Additional Chemicals'!B401="","",IF('Additional Chemicals-WUO_ERR'!A401="","Validated",HYPERLINK("#"&amp;ADDRESS(401,'Additional Chemicals-WUO_TRK'!A401),_xlfn.TEXTAFTER('Additional Chemicals-WUO_ERR'!A401,":"))))</f>
        <v/>
      </c>
    </row>
    <row r="402">
      <c r="A402" s="9">
        <f>IF('Additional Chemicals'!B402="","",IF('Additional Chemicals-WUO_ERR'!A402="","Validated",HYPERLINK("#"&amp;ADDRESS(402,'Additional Chemicals-WUO_TRK'!A402),_xlfn.TEXTAFTER('Additional Chemicals-WUO_ERR'!A402,":"))))</f>
        <v/>
      </c>
    </row>
    <row r="403">
      <c r="A403" s="9">
        <f>IF('Additional Chemicals'!B403="","",IF('Additional Chemicals-WUO_ERR'!A403="","Validated",HYPERLINK("#"&amp;ADDRESS(403,'Additional Chemicals-WUO_TRK'!A403),_xlfn.TEXTAFTER('Additional Chemicals-WUO_ERR'!A403,":"))))</f>
        <v/>
      </c>
    </row>
    <row r="404">
      <c r="A404" s="9">
        <f>IF('Additional Chemicals'!B404="","",IF('Additional Chemicals-WUO_ERR'!A404="","Validated",HYPERLINK("#"&amp;ADDRESS(404,'Additional Chemicals-WUO_TRK'!A404),_xlfn.TEXTAFTER('Additional Chemicals-WUO_ERR'!A404,":"))))</f>
        <v/>
      </c>
    </row>
    <row r="405">
      <c r="A405" s="9">
        <f>IF('Additional Chemicals'!B405="","",IF('Additional Chemicals-WUO_ERR'!A405="","Validated",HYPERLINK("#"&amp;ADDRESS(405,'Additional Chemicals-WUO_TRK'!A405),_xlfn.TEXTAFTER('Additional Chemicals-WUO_ERR'!A405,":"))))</f>
        <v/>
      </c>
    </row>
    <row r="406">
      <c r="A406" s="9">
        <f>IF('Additional Chemicals'!B406="","",IF('Additional Chemicals-WUO_ERR'!A406="","Validated",HYPERLINK("#"&amp;ADDRESS(406,'Additional Chemicals-WUO_TRK'!A406),_xlfn.TEXTAFTER('Additional Chemicals-WUO_ERR'!A406,":"))))</f>
        <v/>
      </c>
    </row>
    <row r="407">
      <c r="A407" s="9">
        <f>IF('Additional Chemicals'!B407="","",IF('Additional Chemicals-WUO_ERR'!A407="","Validated",HYPERLINK("#"&amp;ADDRESS(407,'Additional Chemicals-WUO_TRK'!A407),_xlfn.TEXTAFTER('Additional Chemicals-WUO_ERR'!A407,":"))))</f>
        <v/>
      </c>
    </row>
    <row r="408">
      <c r="A408" s="9">
        <f>IF('Additional Chemicals'!B408="","",IF('Additional Chemicals-WUO_ERR'!A408="","Validated",HYPERLINK("#"&amp;ADDRESS(408,'Additional Chemicals-WUO_TRK'!A408),_xlfn.TEXTAFTER('Additional Chemicals-WUO_ERR'!A408,":"))))</f>
        <v/>
      </c>
    </row>
    <row r="409">
      <c r="A409" s="9">
        <f>IF('Additional Chemicals'!B409="","",IF('Additional Chemicals-WUO_ERR'!A409="","Validated",HYPERLINK("#"&amp;ADDRESS(409,'Additional Chemicals-WUO_TRK'!A409),_xlfn.TEXTAFTER('Additional Chemicals-WUO_ERR'!A409,":"))))</f>
        <v/>
      </c>
    </row>
    <row r="410">
      <c r="A410" s="9">
        <f>IF('Additional Chemicals'!B410="","",IF('Additional Chemicals-WUO_ERR'!A410="","Validated",HYPERLINK("#"&amp;ADDRESS(410,'Additional Chemicals-WUO_TRK'!A410),_xlfn.TEXTAFTER('Additional Chemicals-WUO_ERR'!A410,":"))))</f>
        <v/>
      </c>
    </row>
    <row r="411">
      <c r="A411" s="9">
        <f>IF('Additional Chemicals'!B411="","",IF('Additional Chemicals-WUO_ERR'!A411="","Validated",HYPERLINK("#"&amp;ADDRESS(411,'Additional Chemicals-WUO_TRK'!A411),_xlfn.TEXTAFTER('Additional Chemicals-WUO_ERR'!A411,":"))))</f>
        <v/>
      </c>
    </row>
    <row r="412">
      <c r="A412" s="9">
        <f>IF('Additional Chemicals'!B412="","",IF('Additional Chemicals-WUO_ERR'!A412="","Validated",HYPERLINK("#"&amp;ADDRESS(412,'Additional Chemicals-WUO_TRK'!A412),_xlfn.TEXTAFTER('Additional Chemicals-WUO_ERR'!A412,":"))))</f>
        <v/>
      </c>
    </row>
    <row r="413">
      <c r="A413" s="9">
        <f>IF('Additional Chemicals'!B413="","",IF('Additional Chemicals-WUO_ERR'!A413="","Validated",HYPERLINK("#"&amp;ADDRESS(413,'Additional Chemicals-WUO_TRK'!A413),_xlfn.TEXTAFTER('Additional Chemicals-WUO_ERR'!A413,":"))))</f>
        <v/>
      </c>
    </row>
    <row r="414">
      <c r="A414" s="9">
        <f>IF('Additional Chemicals'!B414="","",IF('Additional Chemicals-WUO_ERR'!A414="","Validated",HYPERLINK("#"&amp;ADDRESS(414,'Additional Chemicals-WUO_TRK'!A414),_xlfn.TEXTAFTER('Additional Chemicals-WUO_ERR'!A414,":"))))</f>
        <v/>
      </c>
    </row>
    <row r="415">
      <c r="A415" s="9">
        <f>IF('Additional Chemicals'!B415="","",IF('Additional Chemicals-WUO_ERR'!A415="","Validated",HYPERLINK("#"&amp;ADDRESS(415,'Additional Chemicals-WUO_TRK'!A415),_xlfn.TEXTAFTER('Additional Chemicals-WUO_ERR'!A415,":"))))</f>
        <v/>
      </c>
    </row>
    <row r="416">
      <c r="A416" s="9">
        <f>IF('Additional Chemicals'!B416="","",IF('Additional Chemicals-WUO_ERR'!A416="","Validated",HYPERLINK("#"&amp;ADDRESS(416,'Additional Chemicals-WUO_TRK'!A416),_xlfn.TEXTAFTER('Additional Chemicals-WUO_ERR'!A416,":"))))</f>
        <v/>
      </c>
    </row>
    <row r="417">
      <c r="A417" s="9">
        <f>IF('Additional Chemicals'!B417="","",IF('Additional Chemicals-WUO_ERR'!A417="","Validated",HYPERLINK("#"&amp;ADDRESS(417,'Additional Chemicals-WUO_TRK'!A417),_xlfn.TEXTAFTER('Additional Chemicals-WUO_ERR'!A417,":"))))</f>
        <v/>
      </c>
    </row>
    <row r="418">
      <c r="A418" s="9">
        <f>IF('Additional Chemicals'!B418="","",IF('Additional Chemicals-WUO_ERR'!A418="","Validated",HYPERLINK("#"&amp;ADDRESS(418,'Additional Chemicals-WUO_TRK'!A418),_xlfn.TEXTAFTER('Additional Chemicals-WUO_ERR'!A418,":"))))</f>
        <v/>
      </c>
    </row>
    <row r="419">
      <c r="A419" s="9">
        <f>IF('Additional Chemicals'!B419="","",IF('Additional Chemicals-WUO_ERR'!A419="","Validated",HYPERLINK("#"&amp;ADDRESS(419,'Additional Chemicals-WUO_TRK'!A419),_xlfn.TEXTAFTER('Additional Chemicals-WUO_ERR'!A419,":"))))</f>
        <v/>
      </c>
    </row>
    <row r="420">
      <c r="A420" s="9">
        <f>IF('Additional Chemicals'!B420="","",IF('Additional Chemicals-WUO_ERR'!A420="","Validated",HYPERLINK("#"&amp;ADDRESS(420,'Additional Chemicals-WUO_TRK'!A420),_xlfn.TEXTAFTER('Additional Chemicals-WUO_ERR'!A420,":"))))</f>
        <v/>
      </c>
    </row>
    <row r="421">
      <c r="A421" s="9">
        <f>IF('Additional Chemicals'!B421="","",IF('Additional Chemicals-WUO_ERR'!A421="","Validated",HYPERLINK("#"&amp;ADDRESS(421,'Additional Chemicals-WUO_TRK'!A421),_xlfn.TEXTAFTER('Additional Chemicals-WUO_ERR'!A421,":"))))</f>
        <v/>
      </c>
    </row>
    <row r="422">
      <c r="A422" s="9">
        <f>IF('Additional Chemicals'!B422="","",IF('Additional Chemicals-WUO_ERR'!A422="","Validated",HYPERLINK("#"&amp;ADDRESS(422,'Additional Chemicals-WUO_TRK'!A422),_xlfn.TEXTAFTER('Additional Chemicals-WUO_ERR'!A422,":"))))</f>
        <v/>
      </c>
    </row>
    <row r="423">
      <c r="A423" s="9">
        <f>IF('Additional Chemicals'!B423="","",IF('Additional Chemicals-WUO_ERR'!A423="","Validated",HYPERLINK("#"&amp;ADDRESS(423,'Additional Chemicals-WUO_TRK'!A423),_xlfn.TEXTAFTER('Additional Chemicals-WUO_ERR'!A423,":"))))</f>
        <v/>
      </c>
    </row>
    <row r="424">
      <c r="A424" s="9">
        <f>IF('Additional Chemicals'!B424="","",IF('Additional Chemicals-WUO_ERR'!A424="","Validated",HYPERLINK("#"&amp;ADDRESS(424,'Additional Chemicals-WUO_TRK'!A424),_xlfn.TEXTAFTER('Additional Chemicals-WUO_ERR'!A424,":"))))</f>
        <v/>
      </c>
    </row>
    <row r="425">
      <c r="A425" s="9">
        <f>IF('Additional Chemicals'!B425="","",IF('Additional Chemicals-WUO_ERR'!A425="","Validated",HYPERLINK("#"&amp;ADDRESS(425,'Additional Chemicals-WUO_TRK'!A425),_xlfn.TEXTAFTER('Additional Chemicals-WUO_ERR'!A425,":"))))</f>
        <v/>
      </c>
    </row>
    <row r="426">
      <c r="A426" s="9">
        <f>IF('Additional Chemicals'!B426="","",IF('Additional Chemicals-WUO_ERR'!A426="","Validated",HYPERLINK("#"&amp;ADDRESS(426,'Additional Chemicals-WUO_TRK'!A426),_xlfn.TEXTAFTER('Additional Chemicals-WUO_ERR'!A426,":"))))</f>
        <v/>
      </c>
    </row>
    <row r="427">
      <c r="A427" s="9">
        <f>IF('Additional Chemicals'!B427="","",IF('Additional Chemicals-WUO_ERR'!A427="","Validated",HYPERLINK("#"&amp;ADDRESS(427,'Additional Chemicals-WUO_TRK'!A427),_xlfn.TEXTAFTER('Additional Chemicals-WUO_ERR'!A427,":"))))</f>
        <v/>
      </c>
    </row>
    <row r="428">
      <c r="A428" s="9">
        <f>IF('Additional Chemicals'!B428="","",IF('Additional Chemicals-WUO_ERR'!A428="","Validated",HYPERLINK("#"&amp;ADDRESS(428,'Additional Chemicals-WUO_TRK'!A428),_xlfn.TEXTAFTER('Additional Chemicals-WUO_ERR'!A428,":"))))</f>
        <v/>
      </c>
    </row>
    <row r="429">
      <c r="A429" s="9">
        <f>IF('Additional Chemicals'!B429="","",IF('Additional Chemicals-WUO_ERR'!A429="","Validated",HYPERLINK("#"&amp;ADDRESS(429,'Additional Chemicals-WUO_TRK'!A429),_xlfn.TEXTAFTER('Additional Chemicals-WUO_ERR'!A429,":"))))</f>
        <v/>
      </c>
    </row>
    <row r="430">
      <c r="A430" s="9">
        <f>IF('Additional Chemicals'!B430="","",IF('Additional Chemicals-WUO_ERR'!A430="","Validated",HYPERLINK("#"&amp;ADDRESS(430,'Additional Chemicals-WUO_TRK'!A430),_xlfn.TEXTAFTER('Additional Chemicals-WUO_ERR'!A430,":"))))</f>
        <v/>
      </c>
    </row>
    <row r="431">
      <c r="A431" s="9">
        <f>IF('Additional Chemicals'!B431="","",IF('Additional Chemicals-WUO_ERR'!A431="","Validated",HYPERLINK("#"&amp;ADDRESS(431,'Additional Chemicals-WUO_TRK'!A431),_xlfn.TEXTAFTER('Additional Chemicals-WUO_ERR'!A431,":"))))</f>
        <v/>
      </c>
    </row>
    <row r="432">
      <c r="A432" s="9">
        <f>IF('Additional Chemicals'!B432="","",IF('Additional Chemicals-WUO_ERR'!A432="","Validated",HYPERLINK("#"&amp;ADDRESS(432,'Additional Chemicals-WUO_TRK'!A432),_xlfn.TEXTAFTER('Additional Chemicals-WUO_ERR'!A432,":"))))</f>
        <v/>
      </c>
    </row>
    <row r="433">
      <c r="A433" s="9">
        <f>IF('Additional Chemicals'!B433="","",IF('Additional Chemicals-WUO_ERR'!A433="","Validated",HYPERLINK("#"&amp;ADDRESS(433,'Additional Chemicals-WUO_TRK'!A433),_xlfn.TEXTAFTER('Additional Chemicals-WUO_ERR'!A433,":"))))</f>
        <v/>
      </c>
    </row>
    <row r="434">
      <c r="A434" s="9">
        <f>IF('Additional Chemicals'!B434="","",IF('Additional Chemicals-WUO_ERR'!A434="","Validated",HYPERLINK("#"&amp;ADDRESS(434,'Additional Chemicals-WUO_TRK'!A434),_xlfn.TEXTAFTER('Additional Chemicals-WUO_ERR'!A434,":"))))</f>
        <v/>
      </c>
    </row>
    <row r="435">
      <c r="A435" s="9">
        <f>IF('Additional Chemicals'!B435="","",IF('Additional Chemicals-WUO_ERR'!A435="","Validated",HYPERLINK("#"&amp;ADDRESS(435,'Additional Chemicals-WUO_TRK'!A435),_xlfn.TEXTAFTER('Additional Chemicals-WUO_ERR'!A435,":"))))</f>
        <v/>
      </c>
    </row>
    <row r="436">
      <c r="A436" s="9">
        <f>IF('Additional Chemicals'!B436="","",IF('Additional Chemicals-WUO_ERR'!A436="","Validated",HYPERLINK("#"&amp;ADDRESS(436,'Additional Chemicals-WUO_TRK'!A436),_xlfn.TEXTAFTER('Additional Chemicals-WUO_ERR'!A436,":"))))</f>
        <v/>
      </c>
    </row>
    <row r="437">
      <c r="A437" s="9">
        <f>IF('Additional Chemicals'!B437="","",IF('Additional Chemicals-WUO_ERR'!A437="","Validated",HYPERLINK("#"&amp;ADDRESS(437,'Additional Chemicals-WUO_TRK'!A437),_xlfn.TEXTAFTER('Additional Chemicals-WUO_ERR'!A437,":"))))</f>
        <v/>
      </c>
    </row>
    <row r="438">
      <c r="A438" s="9">
        <f>IF('Additional Chemicals'!B438="","",IF('Additional Chemicals-WUO_ERR'!A438="","Validated",HYPERLINK("#"&amp;ADDRESS(438,'Additional Chemicals-WUO_TRK'!A438),_xlfn.TEXTAFTER('Additional Chemicals-WUO_ERR'!A438,":"))))</f>
        <v/>
      </c>
    </row>
    <row r="439">
      <c r="A439" s="9">
        <f>IF('Additional Chemicals'!B439="","",IF('Additional Chemicals-WUO_ERR'!A439="","Validated",HYPERLINK("#"&amp;ADDRESS(439,'Additional Chemicals-WUO_TRK'!A439),_xlfn.TEXTAFTER('Additional Chemicals-WUO_ERR'!A439,":"))))</f>
        <v/>
      </c>
    </row>
    <row r="440">
      <c r="A440" s="9">
        <f>IF('Additional Chemicals'!B440="","",IF('Additional Chemicals-WUO_ERR'!A440="","Validated",HYPERLINK("#"&amp;ADDRESS(440,'Additional Chemicals-WUO_TRK'!A440),_xlfn.TEXTAFTER('Additional Chemicals-WUO_ERR'!A440,":"))))</f>
        <v/>
      </c>
    </row>
    <row r="441">
      <c r="A441" s="9">
        <f>IF('Additional Chemicals'!B441="","",IF('Additional Chemicals-WUO_ERR'!A441="","Validated",HYPERLINK("#"&amp;ADDRESS(441,'Additional Chemicals-WUO_TRK'!A441),_xlfn.TEXTAFTER('Additional Chemicals-WUO_ERR'!A441,":"))))</f>
        <v/>
      </c>
    </row>
    <row r="442">
      <c r="A442" s="9">
        <f>IF('Additional Chemicals'!B442="","",IF('Additional Chemicals-WUO_ERR'!A442="","Validated",HYPERLINK("#"&amp;ADDRESS(442,'Additional Chemicals-WUO_TRK'!A442),_xlfn.TEXTAFTER('Additional Chemicals-WUO_ERR'!A442,":"))))</f>
        <v/>
      </c>
    </row>
    <row r="443">
      <c r="A443" s="9">
        <f>IF('Additional Chemicals'!B443="","",IF('Additional Chemicals-WUO_ERR'!A443="","Validated",HYPERLINK("#"&amp;ADDRESS(443,'Additional Chemicals-WUO_TRK'!A443),_xlfn.TEXTAFTER('Additional Chemicals-WUO_ERR'!A443,":"))))</f>
        <v/>
      </c>
    </row>
    <row r="444">
      <c r="A444" s="9">
        <f>IF('Additional Chemicals'!B444="","",IF('Additional Chemicals-WUO_ERR'!A444="","Validated",HYPERLINK("#"&amp;ADDRESS(444,'Additional Chemicals-WUO_TRK'!A444),_xlfn.TEXTAFTER('Additional Chemicals-WUO_ERR'!A444,":"))))</f>
        <v/>
      </c>
    </row>
    <row r="445">
      <c r="A445" s="9">
        <f>IF('Additional Chemicals'!B445="","",IF('Additional Chemicals-WUO_ERR'!A445="","Validated",HYPERLINK("#"&amp;ADDRESS(445,'Additional Chemicals-WUO_TRK'!A445),_xlfn.TEXTAFTER('Additional Chemicals-WUO_ERR'!A445,":"))))</f>
        <v/>
      </c>
    </row>
    <row r="446">
      <c r="A446" s="9">
        <f>IF('Additional Chemicals'!B446="","",IF('Additional Chemicals-WUO_ERR'!A446="","Validated",HYPERLINK("#"&amp;ADDRESS(446,'Additional Chemicals-WUO_TRK'!A446),_xlfn.TEXTAFTER('Additional Chemicals-WUO_ERR'!A446,":"))))</f>
        <v/>
      </c>
    </row>
    <row r="447">
      <c r="A447" s="9">
        <f>IF('Additional Chemicals'!B447="","",IF('Additional Chemicals-WUO_ERR'!A447="","Validated",HYPERLINK("#"&amp;ADDRESS(447,'Additional Chemicals-WUO_TRK'!A447),_xlfn.TEXTAFTER('Additional Chemicals-WUO_ERR'!A447,":"))))</f>
        <v/>
      </c>
    </row>
    <row r="448">
      <c r="A448" s="9">
        <f>IF('Additional Chemicals'!B448="","",IF('Additional Chemicals-WUO_ERR'!A448="","Validated",HYPERLINK("#"&amp;ADDRESS(448,'Additional Chemicals-WUO_TRK'!A448),_xlfn.TEXTAFTER('Additional Chemicals-WUO_ERR'!A448,":"))))</f>
        <v/>
      </c>
    </row>
    <row r="449">
      <c r="A449" s="9">
        <f>IF('Additional Chemicals'!B449="","",IF('Additional Chemicals-WUO_ERR'!A449="","Validated",HYPERLINK("#"&amp;ADDRESS(449,'Additional Chemicals-WUO_TRK'!A449),_xlfn.TEXTAFTER('Additional Chemicals-WUO_ERR'!A449,":"))))</f>
        <v/>
      </c>
    </row>
    <row r="450">
      <c r="A450" s="9">
        <f>IF('Additional Chemicals'!B450="","",IF('Additional Chemicals-WUO_ERR'!A450="","Validated",HYPERLINK("#"&amp;ADDRESS(450,'Additional Chemicals-WUO_TRK'!A450),_xlfn.TEXTAFTER('Additional Chemicals-WUO_ERR'!A450,":"))))</f>
        <v/>
      </c>
    </row>
    <row r="451">
      <c r="A451" s="9">
        <f>IF('Additional Chemicals'!B451="","",IF('Additional Chemicals-WUO_ERR'!A451="","Validated",HYPERLINK("#"&amp;ADDRESS(451,'Additional Chemicals-WUO_TRK'!A451),_xlfn.TEXTAFTER('Additional Chemicals-WUO_ERR'!A451,":"))))</f>
        <v/>
      </c>
    </row>
    <row r="452">
      <c r="A452" s="9">
        <f>IF('Additional Chemicals'!B452="","",IF('Additional Chemicals-WUO_ERR'!A452="","Validated",HYPERLINK("#"&amp;ADDRESS(452,'Additional Chemicals-WUO_TRK'!A452),_xlfn.TEXTAFTER('Additional Chemicals-WUO_ERR'!A452,":"))))</f>
        <v/>
      </c>
    </row>
    <row r="453">
      <c r="A453" s="9">
        <f>IF('Additional Chemicals'!B453="","",IF('Additional Chemicals-WUO_ERR'!A453="","Validated",HYPERLINK("#"&amp;ADDRESS(453,'Additional Chemicals-WUO_TRK'!A453),_xlfn.TEXTAFTER('Additional Chemicals-WUO_ERR'!A453,":"))))</f>
        <v/>
      </c>
    </row>
    <row r="454">
      <c r="A454" s="9">
        <f>IF('Additional Chemicals'!B454="","",IF('Additional Chemicals-WUO_ERR'!A454="","Validated",HYPERLINK("#"&amp;ADDRESS(454,'Additional Chemicals-WUO_TRK'!A454),_xlfn.TEXTAFTER('Additional Chemicals-WUO_ERR'!A454,":"))))</f>
        <v/>
      </c>
    </row>
    <row r="455">
      <c r="A455" s="9">
        <f>IF('Additional Chemicals'!B455="","",IF('Additional Chemicals-WUO_ERR'!A455="","Validated",HYPERLINK("#"&amp;ADDRESS(455,'Additional Chemicals-WUO_TRK'!A455),_xlfn.TEXTAFTER('Additional Chemicals-WUO_ERR'!A455,":"))))</f>
        <v/>
      </c>
    </row>
    <row r="456">
      <c r="A456" s="9">
        <f>IF('Additional Chemicals'!B456="","",IF('Additional Chemicals-WUO_ERR'!A456="","Validated",HYPERLINK("#"&amp;ADDRESS(456,'Additional Chemicals-WUO_TRK'!A456),_xlfn.TEXTAFTER('Additional Chemicals-WUO_ERR'!A456,":"))))</f>
        <v/>
      </c>
    </row>
    <row r="457">
      <c r="A457" s="9">
        <f>IF('Additional Chemicals'!B457="","",IF('Additional Chemicals-WUO_ERR'!A457="","Validated",HYPERLINK("#"&amp;ADDRESS(457,'Additional Chemicals-WUO_TRK'!A457),_xlfn.TEXTAFTER('Additional Chemicals-WUO_ERR'!A457,":"))))</f>
        <v/>
      </c>
    </row>
    <row r="458">
      <c r="A458" s="9">
        <f>IF('Additional Chemicals'!B458="","",IF('Additional Chemicals-WUO_ERR'!A458="","Validated",HYPERLINK("#"&amp;ADDRESS(458,'Additional Chemicals-WUO_TRK'!A458),_xlfn.TEXTAFTER('Additional Chemicals-WUO_ERR'!A458,":"))))</f>
        <v/>
      </c>
    </row>
    <row r="459">
      <c r="A459" s="9">
        <f>IF('Additional Chemicals'!B459="","",IF('Additional Chemicals-WUO_ERR'!A459="","Validated",HYPERLINK("#"&amp;ADDRESS(459,'Additional Chemicals-WUO_TRK'!A459),_xlfn.TEXTAFTER('Additional Chemicals-WUO_ERR'!A459,":"))))</f>
        <v/>
      </c>
    </row>
    <row r="460">
      <c r="A460" s="9">
        <f>IF('Additional Chemicals'!B460="","",IF('Additional Chemicals-WUO_ERR'!A460="","Validated",HYPERLINK("#"&amp;ADDRESS(460,'Additional Chemicals-WUO_TRK'!A460),_xlfn.TEXTAFTER('Additional Chemicals-WUO_ERR'!A460,":"))))</f>
        <v/>
      </c>
    </row>
    <row r="461">
      <c r="A461" s="9">
        <f>IF('Additional Chemicals'!B461="","",IF('Additional Chemicals-WUO_ERR'!A461="","Validated",HYPERLINK("#"&amp;ADDRESS(461,'Additional Chemicals-WUO_TRK'!A461),_xlfn.TEXTAFTER('Additional Chemicals-WUO_ERR'!A461,":"))))</f>
        <v/>
      </c>
    </row>
    <row r="462">
      <c r="A462" s="9">
        <f>IF('Additional Chemicals'!B462="","",IF('Additional Chemicals-WUO_ERR'!A462="","Validated",HYPERLINK("#"&amp;ADDRESS(462,'Additional Chemicals-WUO_TRK'!A462),_xlfn.TEXTAFTER('Additional Chemicals-WUO_ERR'!A462,":"))))</f>
        <v/>
      </c>
    </row>
    <row r="463">
      <c r="A463" s="9">
        <f>IF('Additional Chemicals'!B463="","",IF('Additional Chemicals-WUO_ERR'!A463="","Validated",HYPERLINK("#"&amp;ADDRESS(463,'Additional Chemicals-WUO_TRK'!A463),_xlfn.TEXTAFTER('Additional Chemicals-WUO_ERR'!A463,":"))))</f>
        <v/>
      </c>
    </row>
    <row r="464">
      <c r="A464" s="9">
        <f>IF('Additional Chemicals'!B464="","",IF('Additional Chemicals-WUO_ERR'!A464="","Validated",HYPERLINK("#"&amp;ADDRESS(464,'Additional Chemicals-WUO_TRK'!A464),_xlfn.TEXTAFTER('Additional Chemicals-WUO_ERR'!A464,":"))))</f>
        <v/>
      </c>
    </row>
    <row r="465">
      <c r="A465" s="9">
        <f>IF('Additional Chemicals'!B465="","",IF('Additional Chemicals-WUO_ERR'!A465="","Validated",HYPERLINK("#"&amp;ADDRESS(465,'Additional Chemicals-WUO_TRK'!A465),_xlfn.TEXTAFTER('Additional Chemicals-WUO_ERR'!A465,":"))))</f>
        <v/>
      </c>
    </row>
    <row r="466">
      <c r="A466" s="9">
        <f>IF('Additional Chemicals'!B466="","",IF('Additional Chemicals-WUO_ERR'!A466="","Validated",HYPERLINK("#"&amp;ADDRESS(466,'Additional Chemicals-WUO_TRK'!A466),_xlfn.TEXTAFTER('Additional Chemicals-WUO_ERR'!A466,":"))))</f>
        <v/>
      </c>
    </row>
    <row r="467">
      <c r="A467" s="9">
        <f>IF('Additional Chemicals'!B467="","",IF('Additional Chemicals-WUO_ERR'!A467="","Validated",HYPERLINK("#"&amp;ADDRESS(467,'Additional Chemicals-WUO_TRK'!A467),_xlfn.TEXTAFTER('Additional Chemicals-WUO_ERR'!A467,":"))))</f>
        <v/>
      </c>
    </row>
    <row r="468">
      <c r="A468" s="9">
        <f>IF('Additional Chemicals'!B468="","",IF('Additional Chemicals-WUO_ERR'!A468="","Validated",HYPERLINK("#"&amp;ADDRESS(468,'Additional Chemicals-WUO_TRK'!A468),_xlfn.TEXTAFTER('Additional Chemicals-WUO_ERR'!A468,":"))))</f>
        <v/>
      </c>
    </row>
    <row r="469">
      <c r="A469" s="9">
        <f>IF('Additional Chemicals'!B469="","",IF('Additional Chemicals-WUO_ERR'!A469="","Validated",HYPERLINK("#"&amp;ADDRESS(469,'Additional Chemicals-WUO_TRK'!A469),_xlfn.TEXTAFTER('Additional Chemicals-WUO_ERR'!A469,":"))))</f>
        <v/>
      </c>
    </row>
    <row r="470">
      <c r="A470" s="9">
        <f>IF('Additional Chemicals'!B470="","",IF('Additional Chemicals-WUO_ERR'!A470="","Validated",HYPERLINK("#"&amp;ADDRESS(470,'Additional Chemicals-WUO_TRK'!A470),_xlfn.TEXTAFTER('Additional Chemicals-WUO_ERR'!A470,":"))))</f>
        <v/>
      </c>
    </row>
    <row r="471">
      <c r="A471" s="9">
        <f>IF('Additional Chemicals'!B471="","",IF('Additional Chemicals-WUO_ERR'!A471="","Validated",HYPERLINK("#"&amp;ADDRESS(471,'Additional Chemicals-WUO_TRK'!A471),_xlfn.TEXTAFTER('Additional Chemicals-WUO_ERR'!A471,":"))))</f>
        <v/>
      </c>
    </row>
    <row r="472">
      <c r="A472" s="9">
        <f>IF('Additional Chemicals'!B472="","",IF('Additional Chemicals-WUO_ERR'!A472="","Validated",HYPERLINK("#"&amp;ADDRESS(472,'Additional Chemicals-WUO_TRK'!A472),_xlfn.TEXTAFTER('Additional Chemicals-WUO_ERR'!A472,":"))))</f>
        <v/>
      </c>
    </row>
    <row r="473">
      <c r="A473" s="9">
        <f>IF('Additional Chemicals'!B473="","",IF('Additional Chemicals-WUO_ERR'!A473="","Validated",HYPERLINK("#"&amp;ADDRESS(473,'Additional Chemicals-WUO_TRK'!A473),_xlfn.TEXTAFTER('Additional Chemicals-WUO_ERR'!A473,":"))))</f>
        <v/>
      </c>
    </row>
    <row r="474">
      <c r="A474" s="9">
        <f>IF('Additional Chemicals'!B474="","",IF('Additional Chemicals-WUO_ERR'!A474="","Validated",HYPERLINK("#"&amp;ADDRESS(474,'Additional Chemicals-WUO_TRK'!A474),_xlfn.TEXTAFTER('Additional Chemicals-WUO_ERR'!A474,":"))))</f>
        <v/>
      </c>
    </row>
    <row r="475">
      <c r="A475" s="9">
        <f>IF('Additional Chemicals'!B475="","",IF('Additional Chemicals-WUO_ERR'!A475="","Validated",HYPERLINK("#"&amp;ADDRESS(475,'Additional Chemicals-WUO_TRK'!A475),_xlfn.TEXTAFTER('Additional Chemicals-WUO_ERR'!A475,":"))))</f>
        <v/>
      </c>
    </row>
    <row r="476">
      <c r="A476" s="9">
        <f>IF('Additional Chemicals'!B476="","",IF('Additional Chemicals-WUO_ERR'!A476="","Validated",HYPERLINK("#"&amp;ADDRESS(476,'Additional Chemicals-WUO_TRK'!A476),_xlfn.TEXTAFTER('Additional Chemicals-WUO_ERR'!A476,":"))))</f>
        <v/>
      </c>
    </row>
    <row r="477">
      <c r="A477" s="9">
        <f>IF('Additional Chemicals'!B477="","",IF('Additional Chemicals-WUO_ERR'!A477="","Validated",HYPERLINK("#"&amp;ADDRESS(477,'Additional Chemicals-WUO_TRK'!A477),_xlfn.TEXTAFTER('Additional Chemicals-WUO_ERR'!A477,":"))))</f>
        <v/>
      </c>
    </row>
    <row r="478">
      <c r="A478" s="9">
        <f>IF('Additional Chemicals'!B478="","",IF('Additional Chemicals-WUO_ERR'!A478="","Validated",HYPERLINK("#"&amp;ADDRESS(478,'Additional Chemicals-WUO_TRK'!A478),_xlfn.TEXTAFTER('Additional Chemicals-WUO_ERR'!A478,":"))))</f>
        <v/>
      </c>
    </row>
    <row r="479">
      <c r="A479" s="9">
        <f>IF('Additional Chemicals'!B479="","",IF('Additional Chemicals-WUO_ERR'!A479="","Validated",HYPERLINK("#"&amp;ADDRESS(479,'Additional Chemicals-WUO_TRK'!A479),_xlfn.TEXTAFTER('Additional Chemicals-WUO_ERR'!A479,":"))))</f>
        <v/>
      </c>
    </row>
    <row r="480">
      <c r="A480" s="9">
        <f>IF('Additional Chemicals'!B480="","",IF('Additional Chemicals-WUO_ERR'!A480="","Validated",HYPERLINK("#"&amp;ADDRESS(480,'Additional Chemicals-WUO_TRK'!A480),_xlfn.TEXTAFTER('Additional Chemicals-WUO_ERR'!A480,":"))))</f>
        <v/>
      </c>
    </row>
    <row r="481">
      <c r="A481" s="9">
        <f>IF('Additional Chemicals'!B481="","",IF('Additional Chemicals-WUO_ERR'!A481="","Validated",HYPERLINK("#"&amp;ADDRESS(481,'Additional Chemicals-WUO_TRK'!A481),_xlfn.TEXTAFTER('Additional Chemicals-WUO_ERR'!A481,":"))))</f>
        <v/>
      </c>
    </row>
    <row r="482">
      <c r="A482" s="9">
        <f>IF('Additional Chemicals'!B482="","",IF('Additional Chemicals-WUO_ERR'!A482="","Validated",HYPERLINK("#"&amp;ADDRESS(482,'Additional Chemicals-WUO_TRK'!A482),_xlfn.TEXTAFTER('Additional Chemicals-WUO_ERR'!A482,":"))))</f>
        <v/>
      </c>
    </row>
    <row r="483">
      <c r="A483" s="9">
        <f>IF('Additional Chemicals'!B483="","",IF('Additional Chemicals-WUO_ERR'!A483="","Validated",HYPERLINK("#"&amp;ADDRESS(483,'Additional Chemicals-WUO_TRK'!A483),_xlfn.TEXTAFTER('Additional Chemicals-WUO_ERR'!A483,":"))))</f>
        <v/>
      </c>
    </row>
    <row r="484">
      <c r="A484" s="9">
        <f>IF('Additional Chemicals'!B484="","",IF('Additional Chemicals-WUO_ERR'!A484="","Validated",HYPERLINK("#"&amp;ADDRESS(484,'Additional Chemicals-WUO_TRK'!A484),_xlfn.TEXTAFTER('Additional Chemicals-WUO_ERR'!A484,":"))))</f>
        <v/>
      </c>
    </row>
    <row r="485">
      <c r="A485" s="9">
        <f>IF('Additional Chemicals'!B485="","",IF('Additional Chemicals-WUO_ERR'!A485="","Validated",HYPERLINK("#"&amp;ADDRESS(485,'Additional Chemicals-WUO_TRK'!A485),_xlfn.TEXTAFTER('Additional Chemicals-WUO_ERR'!A485,":"))))</f>
        <v/>
      </c>
    </row>
    <row r="486">
      <c r="A486" s="9">
        <f>IF('Additional Chemicals'!B486="","",IF('Additional Chemicals-WUO_ERR'!A486="","Validated",HYPERLINK("#"&amp;ADDRESS(486,'Additional Chemicals-WUO_TRK'!A486),_xlfn.TEXTAFTER('Additional Chemicals-WUO_ERR'!A486,":"))))</f>
        <v/>
      </c>
    </row>
    <row r="487">
      <c r="A487" s="9">
        <f>IF('Additional Chemicals'!B487="","",IF('Additional Chemicals-WUO_ERR'!A487="","Validated",HYPERLINK("#"&amp;ADDRESS(487,'Additional Chemicals-WUO_TRK'!A487),_xlfn.TEXTAFTER('Additional Chemicals-WUO_ERR'!A487,":"))))</f>
        <v/>
      </c>
    </row>
    <row r="488">
      <c r="A488" s="9">
        <f>IF('Additional Chemicals'!B488="","",IF('Additional Chemicals-WUO_ERR'!A488="","Validated",HYPERLINK("#"&amp;ADDRESS(488,'Additional Chemicals-WUO_TRK'!A488),_xlfn.TEXTAFTER('Additional Chemicals-WUO_ERR'!A488,":"))))</f>
        <v/>
      </c>
    </row>
    <row r="489">
      <c r="A489" s="9">
        <f>IF('Additional Chemicals'!B489="","",IF('Additional Chemicals-WUO_ERR'!A489="","Validated",HYPERLINK("#"&amp;ADDRESS(489,'Additional Chemicals-WUO_TRK'!A489),_xlfn.TEXTAFTER('Additional Chemicals-WUO_ERR'!A489,":"))))</f>
        <v/>
      </c>
    </row>
    <row r="490">
      <c r="A490" s="9">
        <f>IF('Additional Chemicals'!B490="","",IF('Additional Chemicals-WUO_ERR'!A490="","Validated",HYPERLINK("#"&amp;ADDRESS(490,'Additional Chemicals-WUO_TRK'!A490),_xlfn.TEXTAFTER('Additional Chemicals-WUO_ERR'!A490,":"))))</f>
        <v/>
      </c>
    </row>
    <row r="491">
      <c r="A491" s="9">
        <f>IF('Additional Chemicals'!B491="","",IF('Additional Chemicals-WUO_ERR'!A491="","Validated",HYPERLINK("#"&amp;ADDRESS(491,'Additional Chemicals-WUO_TRK'!A491),_xlfn.TEXTAFTER('Additional Chemicals-WUO_ERR'!A491,":"))))</f>
        <v/>
      </c>
    </row>
    <row r="492">
      <c r="A492" s="9">
        <f>IF('Additional Chemicals'!B492="","",IF('Additional Chemicals-WUO_ERR'!A492="","Validated",HYPERLINK("#"&amp;ADDRESS(492,'Additional Chemicals-WUO_TRK'!A492),_xlfn.TEXTAFTER('Additional Chemicals-WUO_ERR'!A492,":"))))</f>
        <v/>
      </c>
    </row>
    <row r="493">
      <c r="A493" s="9">
        <f>IF('Additional Chemicals'!B493="","",IF('Additional Chemicals-WUO_ERR'!A493="","Validated",HYPERLINK("#"&amp;ADDRESS(493,'Additional Chemicals-WUO_TRK'!A493),_xlfn.TEXTAFTER('Additional Chemicals-WUO_ERR'!A493,":"))))</f>
        <v/>
      </c>
    </row>
    <row r="494">
      <c r="A494" s="9">
        <f>IF('Additional Chemicals'!B494="","",IF('Additional Chemicals-WUO_ERR'!A494="","Validated",HYPERLINK("#"&amp;ADDRESS(494,'Additional Chemicals-WUO_TRK'!A494),_xlfn.TEXTAFTER('Additional Chemicals-WUO_ERR'!A494,":"))))</f>
        <v/>
      </c>
    </row>
    <row r="495">
      <c r="A495" s="9">
        <f>IF('Additional Chemicals'!B495="","",IF('Additional Chemicals-WUO_ERR'!A495="","Validated",HYPERLINK("#"&amp;ADDRESS(495,'Additional Chemicals-WUO_TRK'!A495),_xlfn.TEXTAFTER('Additional Chemicals-WUO_ERR'!A495,":"))))</f>
        <v/>
      </c>
    </row>
    <row r="496">
      <c r="A496" s="9">
        <f>IF('Additional Chemicals'!B496="","",IF('Additional Chemicals-WUO_ERR'!A496="","Validated",HYPERLINK("#"&amp;ADDRESS(496,'Additional Chemicals-WUO_TRK'!A496),_xlfn.TEXTAFTER('Additional Chemicals-WUO_ERR'!A496,":"))))</f>
        <v/>
      </c>
    </row>
    <row r="497">
      <c r="A497" s="9">
        <f>IF('Additional Chemicals'!B497="","",IF('Additional Chemicals-WUO_ERR'!A497="","Validated",HYPERLINK("#"&amp;ADDRESS(497,'Additional Chemicals-WUO_TRK'!A497),_xlfn.TEXTAFTER('Additional Chemicals-WUO_ERR'!A497,":"))))</f>
        <v/>
      </c>
    </row>
    <row r="498">
      <c r="A498" s="9">
        <f>IF('Additional Chemicals'!B498="","",IF('Additional Chemicals-WUO_ERR'!A498="","Validated",HYPERLINK("#"&amp;ADDRESS(498,'Additional Chemicals-WUO_TRK'!A498),_xlfn.TEXTAFTER('Additional Chemicals-WUO_ERR'!A498,":"))))</f>
        <v/>
      </c>
    </row>
    <row r="499">
      <c r="A499" s="9">
        <f>IF('Additional Chemicals'!B499="","",IF('Additional Chemicals-WUO_ERR'!A499="","Validated",HYPERLINK("#"&amp;ADDRESS(499,'Additional Chemicals-WUO_TRK'!A499),_xlfn.TEXTAFTER('Additional Chemicals-WUO_ERR'!A499,":"))))</f>
        <v/>
      </c>
    </row>
    <row r="500">
      <c r="A500" s="9">
        <f>IF('Additional Chemicals'!B500="","",IF('Additional Chemicals-WUO_ERR'!A500="","Validated",HYPERLINK("#"&amp;ADDRESS(500,'Additional Chemicals-WUO_TRK'!A500),_xlfn.TEXTAFTER('Additional Chemicals-WUO_ERR'!A500,":"))))</f>
        <v/>
      </c>
    </row>
    <row r="501">
      <c r="A501" s="9">
        <f>IF('Additional Chemicals'!B501="","",IF('Additional Chemicals-WUO_ERR'!A501="","Validated",HYPERLINK("#"&amp;ADDRESS(501,'Additional Chemicals-WUO_TRK'!A501),_xlfn.TEXTAFTER('Additional Chemicals-WUO_ERR'!A501,":"))))</f>
        <v/>
      </c>
    </row>
    <row r="502">
      <c r="A502" s="9">
        <f>IF('Additional Chemicals'!B502="","",IF('Additional Chemicals-WUO_ERR'!A502="","Validated",HYPERLINK("#"&amp;ADDRESS(502,'Additional Chemicals-WUO_TRK'!A502),_xlfn.TEXTAFTER('Additional Chemicals-WUO_ERR'!A502,":"))))</f>
        <v/>
      </c>
    </row>
    <row r="503">
      <c r="A503" s="9">
        <f>IF('Additional Chemicals'!B503="","",IF('Additional Chemicals-WUO_ERR'!A503="","Validated",HYPERLINK("#"&amp;ADDRESS(503,'Additional Chemicals-WUO_TRK'!A503),_xlfn.TEXTAFTER('Additional Chemicals-WUO_ERR'!A503,":"))))</f>
        <v/>
      </c>
    </row>
    <row r="504">
      <c r="A504" s="9">
        <f>IF('Additional Chemicals'!B504="","",IF('Additional Chemicals-WUO_ERR'!A504="","Validated",HYPERLINK("#"&amp;ADDRESS(504,'Additional Chemicals-WUO_TRK'!A504),_xlfn.TEXTAFTER('Additional Chemicals-WUO_ERR'!A504,":"))))</f>
        <v/>
      </c>
    </row>
    <row r="505">
      <c r="A505" s="9">
        <f>IF('Additional Chemicals'!B505="","",IF('Additional Chemicals-WUO_ERR'!A505="","Validated",HYPERLINK("#"&amp;ADDRESS(505,'Additional Chemicals-WUO_TRK'!A505),_xlfn.TEXTAFTER('Additional Chemicals-WUO_ERR'!A505,":"))))</f>
        <v/>
      </c>
    </row>
    <row r="506">
      <c r="A506" s="9">
        <f>IF('Additional Chemicals'!B506="","",IF('Additional Chemicals-WUO_ERR'!A506="","Validated",HYPERLINK("#"&amp;ADDRESS(506,'Additional Chemicals-WUO_TRK'!A506),_xlfn.TEXTAFTER('Additional Chemicals-WUO_ERR'!A506,":"))))</f>
        <v/>
      </c>
    </row>
    <row r="507">
      <c r="A507" s="9">
        <f>IF('Additional Chemicals'!B507="","",IF('Additional Chemicals-WUO_ERR'!A507="","Validated",HYPERLINK("#"&amp;ADDRESS(507,'Additional Chemicals-WUO_TRK'!A507),_xlfn.TEXTAFTER('Additional Chemicals-WUO_ERR'!A507,":"))))</f>
        <v/>
      </c>
    </row>
  </sheetData>
  <sheetProtection selectLockedCells="0" selectUnlockedCells="0" sheet="1" objects="1" insertRows="1" insertHyperlinks="1" autoFilter="1" scenarios="1" formatColumns="0" deleteColumns="1" insertColumns="1" pivotTables="1" deleteRows="1" formatCells="1" formatRows="0" sort="1" password="8F06"/>
  <mergeCells count="1">
    <mergeCell ref="C2:D2"/>
  </mergeCells>
  <conditionalFormatting sqref="A7:A507">
    <cfRule type="expression" priority="5" dxfId="6">
      <formula>A7="Validated"</formula>
    </cfRule>
  </conditionalFormatting>
  <hyperlinks>
    <hyperlink ref="C6" location="'Valid Values'!H1" display="Select"/>
    <hyperlink ref="D6" location="'Valid Values'!I1" display="Please choose one or more from the following, using a semicolon (;) to separate each value: Cancer; Development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D507"/>
  <sheetViews>
    <sheetView topLeftCell="A2" workbookViewId="0">
      <selection activeCell="A1" sqref="A1"/>
    </sheetView>
  </sheetViews>
  <sheetFormatPr baseColWidth="8" defaultColWidth="9" defaultRowHeight="13.5"/>
  <cols>
    <col width="25.75" customWidth="1" style="37" min="2" max="2"/>
    <col width="13.75" customWidth="1" style="37" min="3" max="4"/>
  </cols>
  <sheetData>
    <row r="1" hidden="1">
      <c r="B1" s="37" t="inlineStr">
        <is>
          <t>core::supplierPartNumber</t>
        </is>
      </c>
      <c r="C1" s="37" t="inlineStr">
        <is>
          <t>propSixtyFive::chemicalId</t>
        </is>
      </c>
      <c r="D1" s="37" t="inlineStr">
        <is>
          <t>propSixtyFive::toxicity</t>
        </is>
      </c>
    </row>
    <row r="3">
      <c r="B3" s="3" t="inlineStr">
        <is>
          <t>Required</t>
        </is>
      </c>
      <c r="C3" s="3" t="inlineStr">
        <is>
          <t>Conditional</t>
        </is>
      </c>
      <c r="D3" s="3" t="inlineStr">
        <is>
          <t>Conditional</t>
        </is>
      </c>
    </row>
    <row r="4" ht="50.1" customHeight="1">
      <c r="B4" s="4" t="inlineStr">
        <is>
          <t>Supplier Part Number</t>
        </is>
      </c>
      <c r="C4" s="4" t="inlineStr">
        <is>
          <t>Chemical</t>
        </is>
      </c>
      <c r="D4" s="4" t="inlineStr">
        <is>
          <t>Toxicity</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Select the chemical that requires the Prop65 warning.</t>
        </is>
      </c>
      <c r="D5" s="5" t="inlineStr">
        <is>
          <t>Select the toxicity that can result from the selected chemical.</t>
        </is>
      </c>
    </row>
    <row r="6" ht="50.1" customHeight="1">
      <c r="B6" s="5" t="inlineStr">
        <is>
          <t>Text</t>
        </is>
      </c>
      <c r="C6" s="6" t="inlineStr">
        <is>
          <t>Select</t>
        </is>
      </c>
      <c r="D6" s="6" t="inlineStr">
        <is>
          <t>Please choose one or more from the following, using a semicolon (;) to separate each value: Cancer; Developmental</t>
        </is>
      </c>
    </row>
    <row r="7">
      <c r="A7">
        <f t="array" ref="A7:A507">_xlfn.BYROW(B7:E507,_xlfn.LAMBDA(_xlpm.r,_xlfn.LET(_xlpm.high_priority,IFERROR(INDEX(_xlpm.r,MATCH(TRUE,(_xlpm.r&lt;&gt;"")*((LEFT(_xlpm.r,2)="1:")+(LEFT(_xlpm.r,2)="3:"))&gt;0,0)),""),IF(_xlpm.high_priority&lt;&gt;"",_xlpm.high_priority,IFERROR(INDEX(_xlpm.r,MATCH(TRUE,(_xlpm.r&lt;&gt;"")*(LEFT(_xlpm.r,2)="4:")&gt;0,0)),"")))))</f>
        <v/>
      </c>
      <c r="B7" s="37">
        <f t="array" ref="B7:B507">_xlfn.MAP('Additional Chemicals'!B7:B507,'Additional Chemicals'!B7:B507,_xlfn.LAMBDA(_xlpm.part,_xlpm.val,IF(_xlpm.part="","",_xlfn.LET(_xlpm.check1,IF(OR(ISNUMBER(SEARCH({","},_xlpm.val))),"1:Please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Chemicals'!B7:B507,'Additional Chemicals'!C7:C507,'Additional Chemicals'!D7:D507,_xlfn.LAMBDA(_xlpm.part,_xlpm.val,_xlpm.dep1,IF(_xlpm.part="","",_xlfn.LET(_xlpm.check1,IF(AND(_xlpm.val="",C$3="Required"),"3:Chemical - Value is required",""),IF(LEN(_xlpm.check1)&gt;0,_xlpm.check1,IF(_xlpm.dep1&lt;&gt;"",IF(_xlpm.val="","3:Please provide a chemical",""),""))))))</f>
        <v/>
      </c>
      <c r="D7" s="37">
        <f t="array" ref="D7:D507">_xlfn.MAP('Additional Chemicals'!B7:B507,'Additional Chemicals'!D7:D507,'Additional Chemicals'!C7:C507,_xlfn.LAMBDA(_xlpm.part,_xlpm.val,_xlpm.dep1,IF(_xlpm.part="","",_xlfn.LET(_xlpm.check1,IF(NOT(ISBLANK(_xlpm.val)),_xlfn.LET(_xlpm.items,_xlfn.TEXTSPLIT(_xlpm.val,";"),_xlpm.trimmed,_xlfn.MAP(_xlpm.items,_xlfn.LAMBDA(_xlpm.x,TRIM(_xlpm.x))),_xlpm.invalid,_xlfn._xlws.FILTER(_xlpm.trimmed,ISNA(MATCH(_xlpm.trimmed,allowedpropSixtyFive__toxicity,0)),""),IF(AND(_xlpm.invalid&lt;&gt;"",COUNTA(_xlpm.invalid)&gt;0),"1:Please select valid values from the provided list. Answers are case-sensitive and must be separated by a semicolon.","")),""),IF(LEN(_xlpm.check1)&gt;0,_xlpm.check1,_xlfn.LET(_xlpm.check2,IF(AND(_xlpm.val="",D$3="Required"),"3:Toxicity - Value is required",""),IF(LEN(_xlpm.check2)&gt;0,_xlpm.check2,IF(_xlpm.dep1&lt;&gt;"",IF(_xlpm.val="","3:Please select a toxicity from the provided dropdown",""),""))))))))</f>
        <v/>
      </c>
    </row>
    <row r="8">
      <c r="B8" s="37" t="str"/>
      <c r="C8" s="37" t="str"/>
      <c r="D8" s="37" t="str"/>
    </row>
    <row r="9">
      <c r="B9" s="37" t="str"/>
      <c r="C9" s="37" t="str"/>
      <c r="D9" s="37" t="str"/>
    </row>
    <row r="10">
      <c r="B10" s="37" t="str"/>
      <c r="C10" s="37" t="str"/>
      <c r="D10" s="37" t="str"/>
    </row>
    <row r="11">
      <c r="B11" s="37" t="str"/>
      <c r="C11" s="37" t="str"/>
      <c r="D11" s="37" t="str"/>
    </row>
    <row r="12">
      <c r="B12" s="37" t="str"/>
      <c r="C12" s="37" t="str"/>
      <c r="D12" s="37" t="str"/>
    </row>
    <row r="13">
      <c r="B13" s="37" t="str"/>
      <c r="C13" s="37" t="str"/>
      <c r="D13" s="37" t="str"/>
    </row>
    <row r="14">
      <c r="B14" s="37" t="str"/>
      <c r="C14" s="37" t="str"/>
      <c r="D14" s="37" t="str"/>
    </row>
    <row r="15">
      <c r="B15" s="37" t="str"/>
      <c r="C15" s="37" t="str"/>
      <c r="D15" s="37" t="str"/>
    </row>
    <row r="16">
      <c r="B16" s="37" t="str"/>
      <c r="C16" s="37" t="str"/>
      <c r="D16" s="37" t="str"/>
    </row>
    <row r="17">
      <c r="B17" s="37" t="str"/>
      <c r="C17" s="37" t="str"/>
      <c r="D17" s="37" t="str"/>
    </row>
    <row r="18">
      <c r="B18" s="37" t="str"/>
      <c r="C18" s="37" t="str"/>
      <c r="D18" s="37" t="str"/>
    </row>
    <row r="19">
      <c r="B19" s="37" t="str"/>
      <c r="C19" s="37" t="str"/>
      <c r="D19" s="37" t="str"/>
    </row>
    <row r="20">
      <c r="B20" s="37" t="str"/>
      <c r="C20" s="37" t="str"/>
      <c r="D20" s="37" t="str"/>
    </row>
    <row r="21">
      <c r="B21" s="37" t="str"/>
      <c r="C21" s="37" t="str"/>
      <c r="D21" s="37" t="str"/>
    </row>
    <row r="22">
      <c r="B22" s="37" t="str"/>
      <c r="C22" s="37" t="str"/>
      <c r="D22" s="37" t="str"/>
    </row>
    <row r="23">
      <c r="B23" s="37" t="str"/>
      <c r="C23" s="37" t="str"/>
      <c r="D23" s="37" t="str"/>
    </row>
    <row r="24">
      <c r="B24" s="37" t="str"/>
      <c r="C24" s="37" t="str"/>
      <c r="D24" s="37" t="str"/>
    </row>
    <row r="25">
      <c r="B25" s="37" t="str"/>
      <c r="C25" s="37" t="str"/>
      <c r="D25" s="37" t="str"/>
    </row>
    <row r="26">
      <c r="B26" s="37" t="str"/>
      <c r="C26" s="37" t="str"/>
      <c r="D26" s="37" t="str"/>
    </row>
    <row r="27">
      <c r="B27" s="37" t="str"/>
      <c r="C27" s="37" t="str"/>
      <c r="D27" s="37" t="str"/>
    </row>
    <row r="28">
      <c r="B28" s="37" t="str"/>
      <c r="C28" s="37" t="str"/>
      <c r="D28" s="37" t="str"/>
    </row>
    <row r="29">
      <c r="B29" s="37" t="str"/>
      <c r="C29" s="37" t="str"/>
      <c r="D29" s="37" t="str"/>
    </row>
    <row r="30">
      <c r="B30" s="37" t="str"/>
      <c r="C30" s="37" t="str"/>
      <c r="D30" s="37" t="str"/>
    </row>
    <row r="31">
      <c r="B31" s="37" t="str"/>
      <c r="C31" s="37" t="str"/>
      <c r="D31" s="37" t="str"/>
    </row>
    <row r="32">
      <c r="B32" s="37" t="str"/>
      <c r="C32" s="37" t="str"/>
      <c r="D32" s="37" t="str"/>
    </row>
    <row r="33">
      <c r="B33" s="37" t="str"/>
      <c r="C33" s="37" t="str"/>
      <c r="D33" s="37" t="str"/>
    </row>
    <row r="34">
      <c r="B34" s="37" t="str"/>
      <c r="C34" s="37" t="str"/>
      <c r="D34" s="37" t="str"/>
    </row>
    <row r="35">
      <c r="B35" s="37" t="str"/>
      <c r="C35" s="37" t="str"/>
      <c r="D35" s="37" t="str"/>
    </row>
    <row r="36">
      <c r="B36" s="37" t="str"/>
      <c r="C36" s="37" t="str"/>
      <c r="D36" s="37" t="str"/>
    </row>
    <row r="37">
      <c r="B37" s="37" t="str"/>
      <c r="C37" s="37" t="str"/>
      <c r="D37" s="37" t="str"/>
    </row>
    <row r="38">
      <c r="B38" s="37" t="str"/>
      <c r="C38" s="37" t="str"/>
      <c r="D38" s="37" t="str"/>
    </row>
    <row r="39">
      <c r="B39" s="37" t="str"/>
      <c r="C39" s="37" t="str"/>
      <c r="D39" s="37" t="str"/>
    </row>
    <row r="40">
      <c r="B40" s="37" t="str"/>
      <c r="C40" s="37" t="str"/>
      <c r="D40" s="37" t="str"/>
    </row>
    <row r="41">
      <c r="B41" s="37" t="str"/>
      <c r="C41" s="37" t="str"/>
      <c r="D41" s="37" t="str"/>
    </row>
    <row r="42">
      <c r="B42" s="37" t="str"/>
      <c r="C42" s="37" t="str"/>
      <c r="D42" s="37" t="str"/>
    </row>
    <row r="43">
      <c r="B43" s="37" t="str"/>
      <c r="C43" s="37" t="str"/>
      <c r="D43" s="37" t="str"/>
    </row>
    <row r="44">
      <c r="B44" s="37" t="str"/>
      <c r="C44" s="37" t="str"/>
      <c r="D44" s="37" t="str"/>
    </row>
    <row r="45">
      <c r="B45" s="37" t="str"/>
      <c r="C45" s="37" t="str"/>
      <c r="D45" s="37" t="str"/>
    </row>
    <row r="46">
      <c r="B46" s="37" t="str"/>
      <c r="C46" s="37" t="str"/>
      <c r="D46" s="37" t="str"/>
    </row>
    <row r="47">
      <c r="B47" s="37" t="str"/>
      <c r="C47" s="37" t="str"/>
      <c r="D47" s="37" t="str"/>
    </row>
    <row r="48">
      <c r="B48" s="37" t="str"/>
      <c r="C48" s="37" t="str"/>
      <c r="D48" s="37" t="str"/>
    </row>
    <row r="49">
      <c r="B49" s="37" t="str"/>
      <c r="C49" s="37" t="str"/>
      <c r="D49" s="37" t="str"/>
    </row>
    <row r="50">
      <c r="B50" s="37" t="str"/>
      <c r="C50" s="37" t="str"/>
      <c r="D50" s="37" t="str"/>
    </row>
    <row r="51">
      <c r="B51" s="37" t="str"/>
      <c r="C51" s="37" t="str"/>
      <c r="D51" s="37" t="str"/>
    </row>
    <row r="52">
      <c r="B52" s="37" t="str"/>
      <c r="C52" s="37" t="str"/>
      <c r="D52" s="37" t="str"/>
    </row>
    <row r="53">
      <c r="B53" s="37" t="str"/>
      <c r="C53" s="37" t="str"/>
      <c r="D53" s="37" t="str"/>
    </row>
    <row r="54">
      <c r="B54" s="37" t="str"/>
      <c r="C54" s="37" t="str"/>
      <c r="D54" s="37" t="str"/>
    </row>
    <row r="55">
      <c r="B55" s="37" t="str"/>
      <c r="C55" s="37" t="str"/>
      <c r="D55" s="37" t="str"/>
    </row>
    <row r="56">
      <c r="B56" s="37" t="str"/>
      <c r="C56" s="37" t="str"/>
      <c r="D56" s="37" t="str"/>
    </row>
    <row r="57">
      <c r="B57" s="37" t="str"/>
      <c r="C57" s="37" t="str"/>
      <c r="D57" s="37" t="str"/>
    </row>
    <row r="58">
      <c r="B58" s="37" t="str"/>
      <c r="C58" s="37" t="str"/>
      <c r="D58" s="37" t="str"/>
    </row>
    <row r="59">
      <c r="B59" s="37" t="str"/>
      <c r="C59" s="37" t="str"/>
      <c r="D59" s="37" t="str"/>
    </row>
    <row r="60">
      <c r="B60" s="37" t="str"/>
      <c r="C60" s="37" t="str"/>
      <c r="D60" s="37" t="str"/>
    </row>
    <row r="61">
      <c r="B61" s="37" t="str"/>
      <c r="C61" s="37" t="str"/>
      <c r="D61" s="37" t="str"/>
    </row>
    <row r="62">
      <c r="B62" s="37" t="str"/>
      <c r="C62" s="37" t="str"/>
      <c r="D62" s="37" t="str"/>
    </row>
    <row r="63">
      <c r="B63" s="37" t="str"/>
      <c r="C63" s="37" t="str"/>
      <c r="D63" s="37" t="str"/>
    </row>
    <row r="64">
      <c r="B64" s="37" t="str"/>
      <c r="C64" s="37" t="str"/>
      <c r="D64" s="37" t="str"/>
    </row>
    <row r="65">
      <c r="B65" s="37" t="str"/>
      <c r="C65" s="37" t="str"/>
      <c r="D65" s="37" t="str"/>
    </row>
    <row r="66">
      <c r="B66" s="37" t="str"/>
      <c r="C66" s="37" t="str"/>
      <c r="D66" s="37" t="str"/>
    </row>
    <row r="67">
      <c r="B67" s="37" t="str"/>
      <c r="C67" s="37" t="str"/>
      <c r="D67" s="37" t="str"/>
    </row>
    <row r="68">
      <c r="B68" s="37" t="str"/>
      <c r="C68" s="37" t="str"/>
      <c r="D68" s="37" t="str"/>
    </row>
    <row r="69">
      <c r="B69" s="37" t="str"/>
      <c r="C69" s="37" t="str"/>
      <c r="D69" s="37" t="str"/>
    </row>
    <row r="70">
      <c r="B70" s="37" t="str"/>
      <c r="C70" s="37" t="str"/>
      <c r="D70" s="37" t="str"/>
    </row>
    <row r="71">
      <c r="B71" s="37" t="str"/>
      <c r="C71" s="37" t="str"/>
      <c r="D71" s="37" t="str"/>
    </row>
    <row r="72">
      <c r="B72" s="37" t="str"/>
      <c r="C72" s="37" t="str"/>
      <c r="D72" s="37" t="str"/>
    </row>
    <row r="73">
      <c r="B73" s="37" t="str"/>
      <c r="C73" s="37" t="str"/>
      <c r="D73" s="37" t="str"/>
    </row>
    <row r="74">
      <c r="B74" s="37" t="str"/>
      <c r="C74" s="37" t="str"/>
      <c r="D74" s="37" t="str"/>
    </row>
    <row r="75">
      <c r="B75" s="37" t="str"/>
      <c r="C75" s="37" t="str"/>
      <c r="D75" s="37" t="str"/>
    </row>
    <row r="76">
      <c r="B76" s="37" t="str"/>
      <c r="C76" s="37" t="str"/>
      <c r="D76" s="37" t="str"/>
    </row>
    <row r="77">
      <c r="B77" s="37" t="str"/>
      <c r="C77" s="37" t="str"/>
      <c r="D77" s="37" t="str"/>
    </row>
    <row r="78">
      <c r="B78" s="37" t="str"/>
      <c r="C78" s="37" t="str"/>
      <c r="D78" s="37" t="str"/>
    </row>
    <row r="79">
      <c r="B79" s="37" t="str"/>
      <c r="C79" s="37" t="str"/>
      <c r="D79" s="37" t="str"/>
    </row>
    <row r="80">
      <c r="B80" s="37" t="str"/>
      <c r="C80" s="37" t="str"/>
      <c r="D80" s="37" t="str"/>
    </row>
    <row r="81">
      <c r="B81" s="37" t="str"/>
      <c r="C81" s="37" t="str"/>
      <c r="D81" s="37" t="str"/>
    </row>
    <row r="82">
      <c r="B82" s="37" t="str"/>
      <c r="C82" s="37" t="str"/>
      <c r="D82" s="37" t="str"/>
    </row>
    <row r="83">
      <c r="B83" s="37" t="str"/>
      <c r="C83" s="37" t="str"/>
      <c r="D83" s="37" t="str"/>
    </row>
    <row r="84">
      <c r="B84" s="37" t="str"/>
      <c r="C84" s="37" t="str"/>
      <c r="D84" s="37" t="str"/>
    </row>
    <row r="85">
      <c r="B85" s="37" t="str"/>
      <c r="C85" s="37" t="str"/>
      <c r="D85" s="37" t="str"/>
    </row>
    <row r="86">
      <c r="B86" s="37" t="str"/>
      <c r="C86" s="37" t="str"/>
      <c r="D86" s="37" t="str"/>
    </row>
    <row r="87">
      <c r="B87" s="37" t="str"/>
      <c r="C87" s="37" t="str"/>
      <c r="D87" s="37" t="str"/>
    </row>
    <row r="88">
      <c r="B88" s="37" t="str"/>
      <c r="C88" s="37" t="str"/>
      <c r="D88" s="37" t="str"/>
    </row>
    <row r="89">
      <c r="B89" s="37" t="str"/>
      <c r="C89" s="37" t="str"/>
      <c r="D89" s="37" t="str"/>
    </row>
    <row r="90">
      <c r="B90" s="37" t="str"/>
      <c r="C90" s="37" t="str"/>
      <c r="D90" s="37" t="str"/>
    </row>
    <row r="91">
      <c r="B91" s="37" t="str"/>
      <c r="C91" s="37" t="str"/>
      <c r="D91" s="37" t="str"/>
    </row>
    <row r="92">
      <c r="B92" s="37" t="str"/>
      <c r="C92" s="37" t="str"/>
      <c r="D92" s="37" t="str"/>
    </row>
    <row r="93">
      <c r="B93" s="37" t="str"/>
      <c r="C93" s="37" t="str"/>
      <c r="D93" s="37" t="str"/>
    </row>
    <row r="94">
      <c r="B94" s="37" t="str"/>
      <c r="C94" s="37" t="str"/>
      <c r="D94" s="37" t="str"/>
    </row>
    <row r="95">
      <c r="B95" s="37" t="str"/>
      <c r="C95" s="37" t="str"/>
      <c r="D95" s="37" t="str"/>
    </row>
    <row r="96">
      <c r="B96" s="37" t="str"/>
      <c r="C96" s="37" t="str"/>
      <c r="D96" s="37" t="str"/>
    </row>
    <row r="97">
      <c r="B97" s="37" t="str"/>
      <c r="C97" s="37" t="str"/>
      <c r="D97" s="37" t="str"/>
    </row>
    <row r="98">
      <c r="B98" s="37" t="str"/>
      <c r="C98" s="37" t="str"/>
      <c r="D98" s="37" t="str"/>
    </row>
    <row r="99">
      <c r="B99" s="37" t="str"/>
      <c r="C99" s="37" t="str"/>
      <c r="D99" s="37" t="str"/>
    </row>
    <row r="100">
      <c r="B100" s="37" t="str"/>
      <c r="C100" s="37" t="str"/>
      <c r="D100" s="37" t="str"/>
    </row>
    <row r="101">
      <c r="B101" s="37" t="str"/>
      <c r="C101" s="37" t="str"/>
      <c r="D101" s="37" t="str"/>
    </row>
    <row r="102">
      <c r="B102" s="37" t="str"/>
      <c r="C102" s="37" t="str"/>
      <c r="D102" s="37" t="str"/>
    </row>
    <row r="103">
      <c r="B103" s="37" t="str"/>
      <c r="C103" s="37" t="str"/>
      <c r="D103" s="37" t="str"/>
    </row>
    <row r="104">
      <c r="B104" s="37" t="str"/>
      <c r="C104" s="37" t="str"/>
      <c r="D104" s="37" t="str"/>
    </row>
    <row r="105">
      <c r="B105" s="37" t="str"/>
      <c r="C105" s="37" t="str"/>
      <c r="D105" s="37" t="str"/>
    </row>
    <row r="106">
      <c r="B106" s="37" t="str"/>
      <c r="C106" s="37" t="str"/>
      <c r="D106" s="37" t="str"/>
    </row>
    <row r="107">
      <c r="B107" s="37" t="str"/>
      <c r="C107" s="37" t="str"/>
      <c r="D107" s="37" t="str"/>
    </row>
    <row r="108">
      <c r="B108" s="37" t="str"/>
      <c r="C108" s="37" t="str"/>
      <c r="D108" s="37" t="str"/>
    </row>
    <row r="109">
      <c r="B109" s="37" t="str"/>
      <c r="C109" s="37" t="str"/>
      <c r="D109" s="37" t="str"/>
    </row>
    <row r="110">
      <c r="B110" s="37" t="str"/>
      <c r="C110" s="37" t="str"/>
      <c r="D110" s="37" t="str"/>
    </row>
    <row r="111">
      <c r="B111" s="37" t="str"/>
      <c r="C111" s="37" t="str"/>
      <c r="D111" s="37" t="str"/>
    </row>
    <row r="112">
      <c r="B112" s="37" t="str"/>
      <c r="C112" s="37" t="str"/>
      <c r="D112" s="37" t="str"/>
    </row>
    <row r="113">
      <c r="B113" s="37" t="str"/>
      <c r="C113" s="37" t="str"/>
      <c r="D113" s="37" t="str"/>
    </row>
    <row r="114">
      <c r="B114" s="37" t="str"/>
      <c r="C114" s="37" t="str"/>
      <c r="D114" s="37" t="str"/>
    </row>
    <row r="115">
      <c r="B115" s="37" t="str"/>
      <c r="C115" s="37" t="str"/>
      <c r="D115" s="37" t="str"/>
    </row>
    <row r="116">
      <c r="B116" s="37" t="str"/>
      <c r="C116" s="37" t="str"/>
      <c r="D116" s="37" t="str"/>
    </row>
    <row r="117">
      <c r="B117" s="37" t="str"/>
      <c r="C117" s="37" t="str"/>
      <c r="D117" s="37" t="str"/>
    </row>
    <row r="118">
      <c r="B118" s="37" t="str"/>
      <c r="C118" s="37" t="str"/>
      <c r="D118" s="37" t="str"/>
    </row>
    <row r="119">
      <c r="B119" s="37" t="str"/>
      <c r="C119" s="37" t="str"/>
      <c r="D119" s="37" t="str"/>
    </row>
    <row r="120">
      <c r="B120" s="37" t="str"/>
      <c r="C120" s="37" t="str"/>
      <c r="D120" s="37" t="str"/>
    </row>
    <row r="121">
      <c r="B121" s="37" t="str"/>
      <c r="C121" s="37" t="str"/>
      <c r="D121" s="37" t="str"/>
    </row>
    <row r="122">
      <c r="B122" s="37" t="str"/>
      <c r="C122" s="37" t="str"/>
      <c r="D122" s="37" t="str"/>
    </row>
    <row r="123">
      <c r="B123" s="37" t="str"/>
      <c r="C123" s="37" t="str"/>
      <c r="D123" s="37" t="str"/>
    </row>
    <row r="124">
      <c r="B124" s="37" t="str"/>
      <c r="C124" s="37" t="str"/>
      <c r="D124" s="37" t="str"/>
    </row>
    <row r="125">
      <c r="B125" s="37" t="str"/>
      <c r="C125" s="37" t="str"/>
      <c r="D125" s="37" t="str"/>
    </row>
    <row r="126">
      <c r="B126" s="37" t="str"/>
      <c r="C126" s="37" t="str"/>
      <c r="D126" s="37" t="str"/>
    </row>
    <row r="127">
      <c r="B127" s="37" t="str"/>
      <c r="C127" s="37" t="str"/>
      <c r="D127" s="37" t="str"/>
    </row>
    <row r="128">
      <c r="B128" s="37" t="str"/>
      <c r="C128" s="37" t="str"/>
      <c r="D128" s="37" t="str"/>
    </row>
    <row r="129">
      <c r="B129" s="37" t="str"/>
      <c r="C129" s="37" t="str"/>
      <c r="D129" s="37" t="str"/>
    </row>
    <row r="130">
      <c r="B130" s="37" t="str"/>
      <c r="C130" s="37" t="str"/>
      <c r="D130" s="37" t="str"/>
    </row>
    <row r="131">
      <c r="B131" s="37" t="str"/>
      <c r="C131" s="37" t="str"/>
      <c r="D131" s="37" t="str"/>
    </row>
    <row r="132">
      <c r="B132" s="37" t="str"/>
      <c r="C132" s="37" t="str"/>
      <c r="D132" s="37" t="str"/>
    </row>
    <row r="133">
      <c r="B133" s="37" t="str"/>
      <c r="C133" s="37" t="str"/>
      <c r="D133" s="37" t="str"/>
    </row>
    <row r="134">
      <c r="B134" s="37" t="str"/>
      <c r="C134" s="37" t="str"/>
      <c r="D134" s="37" t="str"/>
    </row>
    <row r="135">
      <c r="B135" s="37" t="str"/>
      <c r="C135" s="37" t="str"/>
      <c r="D135" s="37" t="str"/>
    </row>
    <row r="136">
      <c r="B136" s="37" t="str"/>
      <c r="C136" s="37" t="str"/>
      <c r="D136" s="37" t="str"/>
    </row>
    <row r="137">
      <c r="B137" s="37" t="str"/>
      <c r="C137" s="37" t="str"/>
      <c r="D137" s="37" t="str"/>
    </row>
    <row r="138">
      <c r="B138" s="37" t="str"/>
      <c r="C138" s="37" t="str"/>
      <c r="D138" s="37" t="str"/>
    </row>
    <row r="139">
      <c r="B139" s="37" t="str"/>
      <c r="C139" s="37" t="str"/>
      <c r="D139" s="37" t="str"/>
    </row>
    <row r="140">
      <c r="B140" s="37" t="str"/>
      <c r="C140" s="37" t="str"/>
      <c r="D140" s="37" t="str"/>
    </row>
    <row r="141">
      <c r="B141" s="37" t="str"/>
      <c r="C141" s="37" t="str"/>
      <c r="D141" s="37" t="str"/>
    </row>
    <row r="142">
      <c r="B142" s="37" t="str"/>
      <c r="C142" s="37" t="str"/>
      <c r="D142" s="37" t="str"/>
    </row>
    <row r="143">
      <c r="B143" s="37" t="str"/>
      <c r="C143" s="37" t="str"/>
      <c r="D143" s="37" t="str"/>
    </row>
    <row r="144">
      <c r="B144" s="37" t="str"/>
      <c r="C144" s="37" t="str"/>
      <c r="D144" s="37" t="str"/>
    </row>
    <row r="145">
      <c r="B145" s="37" t="str"/>
      <c r="C145" s="37" t="str"/>
      <c r="D145" s="37" t="str"/>
    </row>
    <row r="146">
      <c r="B146" s="37" t="str"/>
      <c r="C146" s="37" t="str"/>
      <c r="D146" s="37" t="str"/>
    </row>
    <row r="147">
      <c r="B147" s="37" t="str"/>
      <c r="C147" s="37" t="str"/>
      <c r="D147" s="37" t="str"/>
    </row>
    <row r="148">
      <c r="B148" s="37" t="str"/>
      <c r="C148" s="37" t="str"/>
      <c r="D148" s="37" t="str"/>
    </row>
    <row r="149">
      <c r="B149" s="37" t="str"/>
      <c r="C149" s="37" t="str"/>
      <c r="D149" s="37" t="str"/>
    </row>
    <row r="150">
      <c r="B150" s="37" t="str"/>
      <c r="C150" s="37" t="str"/>
      <c r="D150" s="37" t="str"/>
    </row>
    <row r="151">
      <c r="B151" s="37" t="str"/>
      <c r="C151" s="37" t="str"/>
      <c r="D151" s="37" t="str"/>
    </row>
    <row r="152">
      <c r="B152" s="37" t="str"/>
      <c r="C152" s="37" t="str"/>
      <c r="D152" s="37" t="str"/>
    </row>
    <row r="153">
      <c r="B153" s="37" t="str"/>
      <c r="C153" s="37" t="str"/>
      <c r="D153" s="37" t="str"/>
    </row>
    <row r="154">
      <c r="B154" s="37" t="str"/>
      <c r="C154" s="37" t="str"/>
      <c r="D154" s="37" t="str"/>
    </row>
    <row r="155">
      <c r="B155" s="37" t="str"/>
      <c r="C155" s="37" t="str"/>
      <c r="D155" s="37" t="str"/>
    </row>
    <row r="156">
      <c r="B156" s="37" t="str"/>
      <c r="C156" s="37" t="str"/>
      <c r="D156" s="37" t="str"/>
    </row>
    <row r="157">
      <c r="B157" s="37" t="str"/>
      <c r="C157" s="37" t="str"/>
      <c r="D157" s="37" t="str"/>
    </row>
    <row r="158">
      <c r="B158" s="37" t="str"/>
      <c r="C158" s="37" t="str"/>
      <c r="D158" s="37" t="str"/>
    </row>
    <row r="159">
      <c r="B159" s="37" t="str"/>
      <c r="C159" s="37" t="str"/>
      <c r="D159" s="37" t="str"/>
    </row>
    <row r="160">
      <c r="B160" s="37" t="str"/>
      <c r="C160" s="37" t="str"/>
      <c r="D160" s="37" t="str"/>
    </row>
    <row r="161">
      <c r="B161" s="37" t="str"/>
      <c r="C161" s="37" t="str"/>
      <c r="D161" s="37" t="str"/>
    </row>
    <row r="162">
      <c r="B162" s="37" t="str"/>
      <c r="C162" s="37" t="str"/>
      <c r="D162" s="37" t="str"/>
    </row>
    <row r="163">
      <c r="B163" s="37" t="str"/>
      <c r="C163" s="37" t="str"/>
      <c r="D163" s="37" t="str"/>
    </row>
    <row r="164">
      <c r="B164" s="37" t="str"/>
      <c r="C164" s="37" t="str"/>
      <c r="D164" s="37" t="str"/>
    </row>
    <row r="165">
      <c r="B165" s="37" t="str"/>
      <c r="C165" s="37" t="str"/>
      <c r="D165" s="37" t="str"/>
    </row>
    <row r="166">
      <c r="B166" s="37" t="str"/>
      <c r="C166" s="37" t="str"/>
      <c r="D166" s="37" t="str"/>
    </row>
    <row r="167">
      <c r="B167" s="37" t="str"/>
      <c r="C167" s="37" t="str"/>
      <c r="D167" s="37" t="str"/>
    </row>
    <row r="168">
      <c r="B168" s="37" t="str"/>
      <c r="C168" s="37" t="str"/>
      <c r="D168" s="37" t="str"/>
    </row>
    <row r="169">
      <c r="B169" s="37" t="str"/>
      <c r="C169" s="37" t="str"/>
      <c r="D169" s="37" t="str"/>
    </row>
    <row r="170">
      <c r="B170" s="37" t="str"/>
      <c r="C170" s="37" t="str"/>
      <c r="D170" s="37" t="str"/>
    </row>
    <row r="171">
      <c r="B171" s="37" t="str"/>
      <c r="C171" s="37" t="str"/>
      <c r="D171" s="37" t="str"/>
    </row>
    <row r="172">
      <c r="B172" s="37" t="str"/>
      <c r="C172" s="37" t="str"/>
      <c r="D172" s="37" t="str"/>
    </row>
    <row r="173">
      <c r="B173" s="37" t="str"/>
      <c r="C173" s="37" t="str"/>
      <c r="D173" s="37" t="str"/>
    </row>
    <row r="174">
      <c r="B174" s="37" t="str"/>
      <c r="C174" s="37" t="str"/>
      <c r="D174" s="37" t="str"/>
    </row>
    <row r="175">
      <c r="B175" s="37" t="str"/>
      <c r="C175" s="37" t="str"/>
      <c r="D175" s="37" t="str"/>
    </row>
    <row r="176">
      <c r="B176" s="37" t="str"/>
      <c r="C176" s="37" t="str"/>
      <c r="D176" s="37" t="str"/>
    </row>
    <row r="177">
      <c r="B177" s="37" t="str"/>
      <c r="C177" s="37" t="str"/>
      <c r="D177" s="37" t="str"/>
    </row>
    <row r="178">
      <c r="B178" s="37" t="str"/>
      <c r="C178" s="37" t="str"/>
      <c r="D178" s="37" t="str"/>
    </row>
    <row r="179">
      <c r="B179" s="37" t="str"/>
      <c r="C179" s="37" t="str"/>
      <c r="D179" s="37" t="str"/>
    </row>
    <row r="180">
      <c r="B180" s="37" t="str"/>
      <c r="C180" s="37" t="str"/>
      <c r="D180" s="37" t="str"/>
    </row>
    <row r="181">
      <c r="B181" s="37" t="str"/>
      <c r="C181" s="37" t="str"/>
      <c r="D181" s="37" t="str"/>
    </row>
    <row r="182">
      <c r="B182" s="37" t="str"/>
      <c r="C182" s="37" t="str"/>
      <c r="D182" s="37" t="str"/>
    </row>
    <row r="183">
      <c r="B183" s="37" t="str"/>
      <c r="C183" s="37" t="str"/>
      <c r="D183" s="37" t="str"/>
    </row>
    <row r="184">
      <c r="B184" s="37" t="str"/>
      <c r="C184" s="37" t="str"/>
      <c r="D184" s="37" t="str"/>
    </row>
    <row r="185">
      <c r="B185" s="37" t="str"/>
      <c r="C185" s="37" t="str"/>
      <c r="D185" s="37" t="str"/>
    </row>
    <row r="186">
      <c r="B186" s="37" t="str"/>
      <c r="C186" s="37" t="str"/>
      <c r="D186" s="37" t="str"/>
    </row>
    <row r="187">
      <c r="B187" s="37" t="str"/>
      <c r="C187" s="37" t="str"/>
      <c r="D187" s="37" t="str"/>
    </row>
    <row r="188">
      <c r="B188" s="37" t="str"/>
      <c r="C188" s="37" t="str"/>
      <c r="D188" s="37" t="str"/>
    </row>
    <row r="189">
      <c r="B189" s="37" t="str"/>
      <c r="C189" s="37" t="str"/>
      <c r="D189" s="37" t="str"/>
    </row>
    <row r="190">
      <c r="B190" s="37" t="str"/>
      <c r="C190" s="37" t="str"/>
      <c r="D190" s="37" t="str"/>
    </row>
    <row r="191">
      <c r="B191" s="37" t="str"/>
      <c r="C191" s="37" t="str"/>
      <c r="D191" s="37" t="str"/>
    </row>
    <row r="192">
      <c r="B192" s="37" t="str"/>
      <c r="C192" s="37" t="str"/>
      <c r="D192" s="37" t="str"/>
    </row>
    <row r="193">
      <c r="B193" s="37" t="str"/>
      <c r="C193" s="37" t="str"/>
      <c r="D193" s="37" t="str"/>
    </row>
    <row r="194">
      <c r="B194" s="37" t="str"/>
      <c r="C194" s="37" t="str"/>
      <c r="D194" s="37" t="str"/>
    </row>
    <row r="195">
      <c r="B195" s="37" t="str"/>
      <c r="C195" s="37" t="str"/>
      <c r="D195" s="37" t="str"/>
    </row>
    <row r="196">
      <c r="B196" s="37" t="str"/>
      <c r="C196" s="37" t="str"/>
      <c r="D196" s="37" t="str"/>
    </row>
    <row r="197">
      <c r="B197" s="37" t="str"/>
      <c r="C197" s="37" t="str"/>
      <c r="D197" s="37" t="str"/>
    </row>
    <row r="198">
      <c r="B198" s="37" t="str"/>
      <c r="C198" s="37" t="str"/>
      <c r="D198" s="37" t="str"/>
    </row>
    <row r="199">
      <c r="B199" s="37" t="str"/>
      <c r="C199" s="37" t="str"/>
      <c r="D199" s="37" t="str"/>
    </row>
    <row r="200">
      <c r="B200" s="37" t="str"/>
      <c r="C200" s="37" t="str"/>
      <c r="D200" s="37" t="str"/>
    </row>
    <row r="201">
      <c r="B201" s="37" t="str"/>
      <c r="C201" s="37" t="str"/>
      <c r="D201" s="37" t="str"/>
    </row>
    <row r="202">
      <c r="B202" s="37" t="str"/>
      <c r="C202" s="37" t="str"/>
      <c r="D202" s="37" t="str"/>
    </row>
    <row r="203">
      <c r="B203" s="37" t="str"/>
      <c r="C203" s="37" t="str"/>
      <c r="D203" s="37" t="str"/>
    </row>
    <row r="204">
      <c r="B204" s="37" t="str"/>
      <c r="C204" s="37" t="str"/>
      <c r="D204" s="37" t="str"/>
    </row>
    <row r="205">
      <c r="B205" s="37" t="str"/>
      <c r="C205" s="37" t="str"/>
      <c r="D205" s="37" t="str"/>
    </row>
    <row r="206">
      <c r="B206" s="37" t="str"/>
      <c r="C206" s="37" t="str"/>
      <c r="D206" s="37" t="str"/>
    </row>
    <row r="207">
      <c r="B207" s="37" t="str"/>
      <c r="C207" s="37" t="str"/>
      <c r="D207" s="37" t="str"/>
    </row>
    <row r="208">
      <c r="B208" s="37" t="str"/>
      <c r="C208" s="37" t="str"/>
      <c r="D208" s="37" t="str"/>
    </row>
    <row r="209">
      <c r="B209" s="37" t="str"/>
      <c r="C209" s="37" t="str"/>
      <c r="D209" s="37" t="str"/>
    </row>
    <row r="210">
      <c r="B210" s="37" t="str"/>
      <c r="C210" s="37" t="str"/>
      <c r="D210" s="37" t="str"/>
    </row>
    <row r="211">
      <c r="B211" s="37" t="str"/>
      <c r="C211" s="37" t="str"/>
      <c r="D211" s="37" t="str"/>
    </row>
    <row r="212">
      <c r="B212" s="37" t="str"/>
      <c r="C212" s="37" t="str"/>
      <c r="D212" s="37" t="str"/>
    </row>
    <row r="213">
      <c r="B213" s="37" t="str"/>
      <c r="C213" s="37" t="str"/>
      <c r="D213" s="37" t="str"/>
    </row>
    <row r="214">
      <c r="B214" s="37" t="str"/>
      <c r="C214" s="37" t="str"/>
      <c r="D214" s="37" t="str"/>
    </row>
    <row r="215">
      <c r="B215" s="37" t="str"/>
      <c r="C215" s="37" t="str"/>
      <c r="D215" s="37" t="str"/>
    </row>
    <row r="216">
      <c r="B216" s="37" t="str"/>
      <c r="C216" s="37" t="str"/>
      <c r="D216" s="37" t="str"/>
    </row>
    <row r="217">
      <c r="B217" s="37" t="str"/>
      <c r="C217" s="37" t="str"/>
      <c r="D217" s="37" t="str"/>
    </row>
    <row r="218">
      <c r="B218" s="37" t="str"/>
      <c r="C218" s="37" t="str"/>
      <c r="D218" s="37" t="str"/>
    </row>
    <row r="219">
      <c r="B219" s="37" t="str"/>
      <c r="C219" s="37" t="str"/>
      <c r="D219" s="37" t="str"/>
    </row>
    <row r="220">
      <c r="B220" s="37" t="str"/>
      <c r="C220" s="37" t="str"/>
      <c r="D220" s="37" t="str"/>
    </row>
    <row r="221">
      <c r="B221" s="37" t="str"/>
      <c r="C221" s="37" t="str"/>
      <c r="D221" s="37" t="str"/>
    </row>
    <row r="222">
      <c r="B222" s="37" t="str"/>
      <c r="C222" s="37" t="str"/>
      <c r="D222" s="37" t="str"/>
    </row>
    <row r="223">
      <c r="B223" s="37" t="str"/>
      <c r="C223" s="37" t="str"/>
      <c r="D223" s="37" t="str"/>
    </row>
    <row r="224">
      <c r="B224" s="37" t="str"/>
      <c r="C224" s="37" t="str"/>
      <c r="D224" s="37" t="str"/>
    </row>
    <row r="225">
      <c r="B225" s="37" t="str"/>
      <c r="C225" s="37" t="str"/>
      <c r="D225" s="37" t="str"/>
    </row>
    <row r="226">
      <c r="B226" s="37" t="str"/>
      <c r="C226" s="37" t="str"/>
      <c r="D226" s="37" t="str"/>
    </row>
    <row r="227">
      <c r="B227" s="37" t="str"/>
      <c r="C227" s="37" t="str"/>
      <c r="D227" s="37" t="str"/>
    </row>
    <row r="228">
      <c r="B228" s="37" t="str"/>
      <c r="C228" s="37" t="str"/>
      <c r="D228" s="37" t="str"/>
    </row>
    <row r="229">
      <c r="B229" s="37" t="str"/>
      <c r="C229" s="37" t="str"/>
      <c r="D229" s="37" t="str"/>
    </row>
    <row r="230">
      <c r="B230" s="37" t="str"/>
      <c r="C230" s="37" t="str"/>
      <c r="D230" s="37" t="str"/>
    </row>
    <row r="231">
      <c r="B231" s="37" t="str"/>
      <c r="C231" s="37" t="str"/>
      <c r="D231" s="37" t="str"/>
    </row>
    <row r="232">
      <c r="B232" s="37" t="str"/>
      <c r="C232" s="37" t="str"/>
      <c r="D232" s="37" t="str"/>
    </row>
    <row r="233">
      <c r="B233" s="37" t="str"/>
      <c r="C233" s="37" t="str"/>
      <c r="D233" s="37" t="str"/>
    </row>
    <row r="234">
      <c r="B234" s="37" t="str"/>
      <c r="C234" s="37" t="str"/>
      <c r="D234" s="37" t="str"/>
    </row>
    <row r="235">
      <c r="B235" s="37" t="str"/>
      <c r="C235" s="37" t="str"/>
      <c r="D235" s="37" t="str"/>
    </row>
    <row r="236">
      <c r="B236" s="37" t="str"/>
      <c r="C236" s="37" t="str"/>
      <c r="D236" s="37" t="str"/>
    </row>
    <row r="237">
      <c r="B237" s="37" t="str"/>
      <c r="C237" s="37" t="str"/>
      <c r="D237" s="37" t="str"/>
    </row>
    <row r="238">
      <c r="B238" s="37" t="str"/>
      <c r="C238" s="37" t="str"/>
      <c r="D238" s="37" t="str"/>
    </row>
    <row r="239">
      <c r="B239" s="37" t="str"/>
      <c r="C239" s="37" t="str"/>
      <c r="D239" s="37" t="str"/>
    </row>
    <row r="240">
      <c r="B240" s="37" t="str"/>
      <c r="C240" s="37" t="str"/>
      <c r="D240" s="37" t="str"/>
    </row>
    <row r="241">
      <c r="B241" s="37" t="str"/>
      <c r="C241" s="37" t="str"/>
      <c r="D241" s="37" t="str"/>
    </row>
    <row r="242">
      <c r="B242" s="37" t="str"/>
      <c r="C242" s="37" t="str"/>
      <c r="D242" s="37" t="str"/>
    </row>
    <row r="243">
      <c r="B243" s="37" t="str"/>
      <c r="C243" s="37" t="str"/>
      <c r="D243" s="37" t="str"/>
    </row>
    <row r="244">
      <c r="B244" s="37" t="str"/>
      <c r="C244" s="37" t="str"/>
      <c r="D244" s="37" t="str"/>
    </row>
    <row r="245">
      <c r="B245" s="37" t="str"/>
      <c r="C245" s="37" t="str"/>
      <c r="D245" s="37" t="str"/>
    </row>
    <row r="246">
      <c r="B246" s="37" t="str"/>
      <c r="C246" s="37" t="str"/>
      <c r="D246" s="37" t="str"/>
    </row>
    <row r="247">
      <c r="B247" s="37" t="str"/>
      <c r="C247" s="37" t="str"/>
      <c r="D247" s="37" t="str"/>
    </row>
    <row r="248">
      <c r="B248" s="37" t="str"/>
      <c r="C248" s="37" t="str"/>
      <c r="D248" s="37" t="str"/>
    </row>
    <row r="249">
      <c r="B249" s="37" t="str"/>
      <c r="C249" s="37" t="str"/>
      <c r="D249" s="37" t="str"/>
    </row>
    <row r="250">
      <c r="B250" s="37" t="str"/>
      <c r="C250" s="37" t="str"/>
      <c r="D250" s="37" t="str"/>
    </row>
    <row r="251">
      <c r="B251" s="37" t="str"/>
      <c r="C251" s="37" t="str"/>
      <c r="D251" s="37" t="str"/>
    </row>
    <row r="252">
      <c r="B252" s="37" t="str"/>
      <c r="C252" s="37" t="str"/>
      <c r="D252" s="37" t="str"/>
    </row>
    <row r="253">
      <c r="B253" s="37" t="str"/>
      <c r="C253" s="37" t="str"/>
      <c r="D253" s="37" t="str"/>
    </row>
    <row r="254">
      <c r="B254" s="37" t="str"/>
      <c r="C254" s="37" t="str"/>
      <c r="D254" s="37" t="str"/>
    </row>
    <row r="255">
      <c r="B255" s="37" t="str"/>
      <c r="C255" s="37" t="str"/>
      <c r="D255" s="37" t="str"/>
    </row>
    <row r="256">
      <c r="B256" s="37" t="str"/>
      <c r="C256" s="37" t="str"/>
      <c r="D256" s="37" t="str"/>
    </row>
    <row r="257">
      <c r="B257" s="37" t="str"/>
      <c r="C257" s="37" t="str"/>
      <c r="D257" s="37" t="str"/>
    </row>
    <row r="258">
      <c r="B258" s="37" t="str"/>
      <c r="C258" s="37" t="str"/>
      <c r="D258" s="37" t="str"/>
    </row>
    <row r="259">
      <c r="B259" s="37" t="str"/>
      <c r="C259" s="37" t="str"/>
      <c r="D259" s="37" t="str"/>
    </row>
    <row r="260">
      <c r="B260" s="37" t="str"/>
      <c r="C260" s="37" t="str"/>
      <c r="D260" s="37" t="str"/>
    </row>
    <row r="261">
      <c r="B261" s="37" t="str"/>
      <c r="C261" s="37" t="str"/>
      <c r="D261" s="37" t="str"/>
    </row>
    <row r="262">
      <c r="B262" s="37" t="str"/>
      <c r="C262" s="37" t="str"/>
      <c r="D262" s="37" t="str"/>
    </row>
    <row r="263">
      <c r="B263" s="37" t="str"/>
      <c r="C263" s="37" t="str"/>
      <c r="D263" s="37" t="str"/>
    </row>
    <row r="264">
      <c r="B264" s="37" t="str"/>
      <c r="C264" s="37" t="str"/>
      <c r="D264" s="37" t="str"/>
    </row>
    <row r="265">
      <c r="B265" s="37" t="str"/>
      <c r="C265" s="37" t="str"/>
      <c r="D265" s="37" t="str"/>
    </row>
    <row r="266">
      <c r="B266" s="37" t="str"/>
      <c r="C266" s="37" t="str"/>
      <c r="D266" s="37" t="str"/>
    </row>
    <row r="267">
      <c r="B267" s="37" t="str"/>
      <c r="C267" s="37" t="str"/>
      <c r="D267" s="37" t="str"/>
    </row>
    <row r="268">
      <c r="B268" s="37" t="str"/>
      <c r="C268" s="37" t="str"/>
      <c r="D268" s="37" t="str"/>
    </row>
    <row r="269">
      <c r="B269" s="37" t="str"/>
      <c r="C269" s="37" t="str"/>
      <c r="D269" s="37" t="str"/>
    </row>
    <row r="270">
      <c r="B270" s="37" t="str"/>
      <c r="C270" s="37" t="str"/>
      <c r="D270" s="37" t="str"/>
    </row>
    <row r="271">
      <c r="B271" s="37" t="str"/>
      <c r="C271" s="37" t="str"/>
      <c r="D271" s="37" t="str"/>
    </row>
    <row r="272">
      <c r="B272" s="37" t="str"/>
      <c r="C272" s="37" t="str"/>
      <c r="D272" s="37" t="str"/>
    </row>
    <row r="273">
      <c r="B273" s="37" t="str"/>
      <c r="C273" s="37" t="str"/>
      <c r="D273" s="37" t="str"/>
    </row>
    <row r="274">
      <c r="B274" s="37" t="str"/>
      <c r="C274" s="37" t="str"/>
      <c r="D274" s="37" t="str"/>
    </row>
    <row r="275">
      <c r="B275" s="37" t="str"/>
      <c r="C275" s="37" t="str"/>
      <c r="D275" s="37" t="str"/>
    </row>
    <row r="276">
      <c r="B276" s="37" t="str"/>
      <c r="C276" s="37" t="str"/>
      <c r="D276" s="37" t="str"/>
    </row>
    <row r="277">
      <c r="B277" s="37" t="str"/>
      <c r="C277" s="37" t="str"/>
      <c r="D277" s="37" t="str"/>
    </row>
    <row r="278">
      <c r="B278" s="37" t="str"/>
      <c r="C278" s="37" t="str"/>
      <c r="D278" s="37" t="str"/>
    </row>
    <row r="279">
      <c r="B279" s="37" t="str"/>
      <c r="C279" s="37" t="str"/>
      <c r="D279" s="37" t="str"/>
    </row>
    <row r="280">
      <c r="B280" s="37" t="str"/>
      <c r="C280" s="37" t="str"/>
      <c r="D280" s="37" t="str"/>
    </row>
    <row r="281">
      <c r="B281" s="37" t="str"/>
      <c r="C281" s="37" t="str"/>
      <c r="D281" s="37" t="str"/>
    </row>
    <row r="282">
      <c r="B282" s="37" t="str"/>
      <c r="C282" s="37" t="str"/>
      <c r="D282" s="37" t="str"/>
    </row>
    <row r="283">
      <c r="B283" s="37" t="str"/>
      <c r="C283" s="37" t="str"/>
      <c r="D283" s="37" t="str"/>
    </row>
    <row r="284">
      <c r="B284" s="37" t="str"/>
      <c r="C284" s="37" t="str"/>
      <c r="D284" s="37" t="str"/>
    </row>
    <row r="285">
      <c r="B285" s="37" t="str"/>
      <c r="C285" s="37" t="str"/>
      <c r="D285" s="37" t="str"/>
    </row>
    <row r="286">
      <c r="B286" s="37" t="str"/>
      <c r="C286" s="37" t="str"/>
      <c r="D286" s="37" t="str"/>
    </row>
    <row r="287">
      <c r="B287" s="37" t="str"/>
      <c r="C287" s="37" t="str"/>
      <c r="D287" s="37" t="str"/>
    </row>
    <row r="288">
      <c r="B288" s="37" t="str"/>
      <c r="C288" s="37" t="str"/>
      <c r="D288" s="37" t="str"/>
    </row>
    <row r="289">
      <c r="B289" s="37" t="str"/>
      <c r="C289" s="37" t="str"/>
      <c r="D289" s="37" t="str"/>
    </row>
    <row r="290">
      <c r="B290" s="37" t="str"/>
      <c r="C290" s="37" t="str"/>
      <c r="D290" s="37" t="str"/>
    </row>
    <row r="291">
      <c r="B291" s="37" t="str"/>
      <c r="C291" s="37" t="str"/>
      <c r="D291" s="37" t="str"/>
    </row>
    <row r="292">
      <c r="B292" s="37" t="str"/>
      <c r="C292" s="37" t="str"/>
      <c r="D292" s="37" t="str"/>
    </row>
    <row r="293">
      <c r="B293" s="37" t="str"/>
      <c r="C293" s="37" t="str"/>
      <c r="D293" s="37" t="str"/>
    </row>
    <row r="294">
      <c r="B294" s="37" t="str"/>
      <c r="C294" s="37" t="str"/>
      <c r="D294" s="37" t="str"/>
    </row>
    <row r="295">
      <c r="B295" s="37" t="str"/>
      <c r="C295" s="37" t="str"/>
      <c r="D295" s="37" t="str"/>
    </row>
    <row r="296">
      <c r="B296" s="37" t="str"/>
      <c r="C296" s="37" t="str"/>
      <c r="D296" s="37" t="str"/>
    </row>
    <row r="297">
      <c r="B297" s="37" t="str"/>
      <c r="C297" s="37" t="str"/>
      <c r="D297" s="37" t="str"/>
    </row>
    <row r="298">
      <c r="B298" s="37" t="str"/>
      <c r="C298" s="37" t="str"/>
      <c r="D298" s="37" t="str"/>
    </row>
    <row r="299">
      <c r="B299" s="37" t="str"/>
      <c r="C299" s="37" t="str"/>
      <c r="D299" s="37" t="str"/>
    </row>
    <row r="300">
      <c r="B300" s="37" t="str"/>
      <c r="C300" s="37" t="str"/>
      <c r="D300" s="37" t="str"/>
    </row>
    <row r="301">
      <c r="B301" s="37" t="str"/>
      <c r="C301" s="37" t="str"/>
      <c r="D301" s="37" t="str"/>
    </row>
    <row r="302">
      <c r="B302" s="37" t="str"/>
      <c r="C302" s="37" t="str"/>
      <c r="D302" s="37" t="str"/>
    </row>
    <row r="303">
      <c r="B303" s="37" t="str"/>
      <c r="C303" s="37" t="str"/>
      <c r="D303" s="37" t="str"/>
    </row>
    <row r="304">
      <c r="B304" s="37" t="str"/>
      <c r="C304" s="37" t="str"/>
      <c r="D304" s="37" t="str"/>
    </row>
    <row r="305">
      <c r="B305" s="37" t="str"/>
      <c r="C305" s="37" t="str"/>
      <c r="D305" s="37" t="str"/>
    </row>
    <row r="306">
      <c r="B306" s="37" t="str"/>
      <c r="C306" s="37" t="str"/>
      <c r="D306" s="37" t="str"/>
    </row>
    <row r="307">
      <c r="B307" s="37" t="str"/>
      <c r="C307" s="37" t="str"/>
      <c r="D307" s="37" t="str"/>
    </row>
    <row r="308">
      <c r="B308" s="37" t="str"/>
      <c r="C308" s="37" t="str"/>
      <c r="D308" s="37" t="str"/>
    </row>
    <row r="309">
      <c r="B309" s="37" t="str"/>
      <c r="C309" s="37" t="str"/>
      <c r="D309" s="37" t="str"/>
    </row>
    <row r="310">
      <c r="B310" s="37" t="str"/>
      <c r="C310" s="37" t="str"/>
      <c r="D310" s="37" t="str"/>
    </row>
    <row r="311">
      <c r="B311" s="37" t="str"/>
      <c r="C311" s="37" t="str"/>
      <c r="D311" s="37" t="str"/>
    </row>
    <row r="312">
      <c r="B312" s="37" t="str"/>
      <c r="C312" s="37" t="str"/>
      <c r="D312" s="37" t="str"/>
    </row>
    <row r="313">
      <c r="B313" s="37" t="str"/>
      <c r="C313" s="37" t="str"/>
      <c r="D313" s="37" t="str"/>
    </row>
    <row r="314">
      <c r="B314" s="37" t="str"/>
      <c r="C314" s="37" t="str"/>
      <c r="D314" s="37" t="str"/>
    </row>
    <row r="315">
      <c r="B315" s="37" t="str"/>
      <c r="C315" s="37" t="str"/>
      <c r="D315" s="37" t="str"/>
    </row>
    <row r="316">
      <c r="B316" s="37" t="str"/>
      <c r="C316" s="37" t="str"/>
      <c r="D316" s="37" t="str"/>
    </row>
    <row r="317">
      <c r="B317" s="37" t="str"/>
      <c r="C317" s="37" t="str"/>
      <c r="D317" s="37" t="str"/>
    </row>
    <row r="318">
      <c r="B318" s="37" t="str"/>
      <c r="C318" s="37" t="str"/>
      <c r="D318" s="37" t="str"/>
    </row>
    <row r="319">
      <c r="B319" s="37" t="str"/>
      <c r="C319" s="37" t="str"/>
      <c r="D319" s="37" t="str"/>
    </row>
    <row r="320">
      <c r="B320" s="37" t="str"/>
      <c r="C320" s="37" t="str"/>
      <c r="D320" s="37" t="str"/>
    </row>
    <row r="321">
      <c r="B321" s="37" t="str"/>
      <c r="C321" s="37" t="str"/>
      <c r="D321" s="37" t="str"/>
    </row>
    <row r="322">
      <c r="B322" s="37" t="str"/>
      <c r="C322" s="37" t="str"/>
      <c r="D322" s="37" t="str"/>
    </row>
    <row r="323">
      <c r="B323" s="37" t="str"/>
      <c r="C323" s="37" t="str"/>
      <c r="D323" s="37" t="str"/>
    </row>
    <row r="324">
      <c r="B324" s="37" t="str"/>
      <c r="C324" s="37" t="str"/>
      <c r="D324" s="37" t="str"/>
    </row>
    <row r="325">
      <c r="B325" s="37" t="str"/>
      <c r="C325" s="37" t="str"/>
      <c r="D325" s="37" t="str"/>
    </row>
    <row r="326">
      <c r="B326" s="37" t="str"/>
      <c r="C326" s="37" t="str"/>
      <c r="D326" s="37" t="str"/>
    </row>
    <row r="327">
      <c r="B327" s="37" t="str"/>
      <c r="C327" s="37" t="str"/>
      <c r="D327" s="37" t="str"/>
    </row>
    <row r="328">
      <c r="B328" s="37" t="str"/>
      <c r="C328" s="37" t="str"/>
      <c r="D328" s="37" t="str"/>
    </row>
    <row r="329">
      <c r="B329" s="37" t="str"/>
      <c r="C329" s="37" t="str"/>
      <c r="D329" s="37" t="str"/>
    </row>
    <row r="330">
      <c r="B330" s="37" t="str"/>
      <c r="C330" s="37" t="str"/>
      <c r="D330" s="37" t="str"/>
    </row>
    <row r="331">
      <c r="B331" s="37" t="str"/>
      <c r="C331" s="37" t="str"/>
      <c r="D331" s="37" t="str"/>
    </row>
    <row r="332">
      <c r="B332" s="37" t="str"/>
      <c r="C332" s="37" t="str"/>
      <c r="D332" s="37" t="str"/>
    </row>
    <row r="333">
      <c r="B333" s="37" t="str"/>
      <c r="C333" s="37" t="str"/>
      <c r="D333" s="37" t="str"/>
    </row>
    <row r="334">
      <c r="B334" s="37" t="str"/>
      <c r="C334" s="37" t="str"/>
      <c r="D334" s="37" t="str"/>
    </row>
    <row r="335">
      <c r="B335" s="37" t="str"/>
      <c r="C335" s="37" t="str"/>
      <c r="D335" s="37" t="str"/>
    </row>
    <row r="336">
      <c r="B336" s="37" t="str"/>
      <c r="C336" s="37" t="str"/>
      <c r="D336" s="37" t="str"/>
    </row>
    <row r="337">
      <c r="B337" s="37" t="str"/>
      <c r="C337" s="37" t="str"/>
      <c r="D337" s="37" t="str"/>
    </row>
    <row r="338">
      <c r="B338" s="37" t="str"/>
      <c r="C338" s="37" t="str"/>
      <c r="D338" s="37" t="str"/>
    </row>
    <row r="339">
      <c r="B339" s="37" t="str"/>
      <c r="C339" s="37" t="str"/>
      <c r="D339" s="37" t="str"/>
    </row>
    <row r="340">
      <c r="B340" s="37" t="str"/>
      <c r="C340" s="37" t="str"/>
      <c r="D340" s="37" t="str"/>
    </row>
    <row r="341">
      <c r="B341" s="37" t="str"/>
      <c r="C341" s="37" t="str"/>
      <c r="D341" s="37" t="str"/>
    </row>
    <row r="342">
      <c r="B342" s="37" t="str"/>
      <c r="C342" s="37" t="str"/>
      <c r="D342" s="37" t="str"/>
    </row>
    <row r="343">
      <c r="B343" s="37" t="str"/>
      <c r="C343" s="37" t="str"/>
      <c r="D343" s="37" t="str"/>
    </row>
    <row r="344">
      <c r="B344" s="37" t="str"/>
      <c r="C344" s="37" t="str"/>
      <c r="D344" s="37" t="str"/>
    </row>
    <row r="345">
      <c r="B345" s="37" t="str"/>
      <c r="C345" s="37" t="str"/>
      <c r="D345" s="37" t="str"/>
    </row>
    <row r="346">
      <c r="B346" s="37" t="str"/>
      <c r="C346" s="37" t="str"/>
      <c r="D346" s="37" t="str"/>
    </row>
    <row r="347">
      <c r="B347" s="37" t="str"/>
      <c r="C347" s="37" t="str"/>
      <c r="D347" s="37" t="str"/>
    </row>
    <row r="348">
      <c r="B348" s="37" t="str"/>
      <c r="C348" s="37" t="str"/>
      <c r="D348" s="37" t="str"/>
    </row>
    <row r="349">
      <c r="B349" s="37" t="str"/>
      <c r="C349" s="37" t="str"/>
      <c r="D349" s="37" t="str"/>
    </row>
    <row r="350">
      <c r="B350" s="37" t="str"/>
      <c r="C350" s="37" t="str"/>
      <c r="D350" s="37" t="str"/>
    </row>
    <row r="351">
      <c r="B351" s="37" t="str"/>
      <c r="C351" s="37" t="str"/>
      <c r="D351" s="37" t="str"/>
    </row>
    <row r="352">
      <c r="B352" s="37" t="str"/>
      <c r="C352" s="37" t="str"/>
      <c r="D352" s="37" t="str"/>
    </row>
    <row r="353">
      <c r="B353" s="37" t="str"/>
      <c r="C353" s="37" t="str"/>
      <c r="D353" s="37" t="str"/>
    </row>
    <row r="354">
      <c r="B354" s="37" t="str"/>
      <c r="C354" s="37" t="str"/>
      <c r="D354" s="37" t="str"/>
    </row>
    <row r="355">
      <c r="B355" s="37" t="str"/>
      <c r="C355" s="37" t="str"/>
      <c r="D355" s="37" t="str"/>
    </row>
    <row r="356">
      <c r="B356" s="37" t="str"/>
      <c r="C356" s="37" t="str"/>
      <c r="D356" s="37" t="str"/>
    </row>
    <row r="357">
      <c r="B357" s="37" t="str"/>
      <c r="C357" s="37" t="str"/>
      <c r="D357" s="37" t="str"/>
    </row>
    <row r="358">
      <c r="B358" s="37" t="str"/>
      <c r="C358" s="37" t="str"/>
      <c r="D358" s="37" t="str"/>
    </row>
    <row r="359">
      <c r="B359" s="37" t="str"/>
      <c r="C359" s="37" t="str"/>
      <c r="D359" s="37" t="str"/>
    </row>
    <row r="360">
      <c r="B360" s="37" t="str"/>
      <c r="C360" s="37" t="str"/>
      <c r="D360" s="37" t="str"/>
    </row>
    <row r="361">
      <c r="B361" s="37" t="str"/>
      <c r="C361" s="37" t="str"/>
      <c r="D361" s="37" t="str"/>
    </row>
    <row r="362">
      <c r="B362" s="37" t="str"/>
      <c r="C362" s="37" t="str"/>
      <c r="D362" s="37" t="str"/>
    </row>
    <row r="363">
      <c r="B363" s="37" t="str"/>
      <c r="C363" s="37" t="str"/>
      <c r="D363" s="37" t="str"/>
    </row>
    <row r="364">
      <c r="B364" s="37" t="str"/>
      <c r="C364" s="37" t="str"/>
      <c r="D364" s="37" t="str"/>
    </row>
    <row r="365">
      <c r="B365" s="37" t="str"/>
      <c r="C365" s="37" t="str"/>
      <c r="D365" s="37" t="str"/>
    </row>
    <row r="366">
      <c r="B366" s="37" t="str"/>
      <c r="C366" s="37" t="str"/>
      <c r="D366" s="37" t="str"/>
    </row>
    <row r="367">
      <c r="B367" s="37" t="str"/>
      <c r="C367" s="37" t="str"/>
      <c r="D367" s="37" t="str"/>
    </row>
    <row r="368">
      <c r="B368" s="37" t="str"/>
      <c r="C368" s="37" t="str"/>
      <c r="D368" s="37" t="str"/>
    </row>
    <row r="369">
      <c r="B369" s="37" t="str"/>
      <c r="C369" s="37" t="str"/>
      <c r="D369" s="37" t="str"/>
    </row>
    <row r="370">
      <c r="B370" s="37" t="str"/>
      <c r="C370" s="37" t="str"/>
      <c r="D370" s="37" t="str"/>
    </row>
    <row r="371">
      <c r="B371" s="37" t="str"/>
      <c r="C371" s="37" t="str"/>
      <c r="D371" s="37" t="str"/>
    </row>
    <row r="372">
      <c r="B372" s="37" t="str"/>
      <c r="C372" s="37" t="str"/>
      <c r="D372" s="37" t="str"/>
    </row>
    <row r="373">
      <c r="B373" s="37" t="str"/>
      <c r="C373" s="37" t="str"/>
      <c r="D373" s="37" t="str"/>
    </row>
    <row r="374">
      <c r="B374" s="37" t="str"/>
      <c r="C374" s="37" t="str"/>
      <c r="D374" s="37" t="str"/>
    </row>
    <row r="375">
      <c r="B375" s="37" t="str"/>
      <c r="C375" s="37" t="str"/>
      <c r="D375" s="37" t="str"/>
    </row>
    <row r="376">
      <c r="B376" s="37" t="str"/>
      <c r="C376" s="37" t="str"/>
      <c r="D376" s="37" t="str"/>
    </row>
    <row r="377">
      <c r="B377" s="37" t="str"/>
      <c r="C377" s="37" t="str"/>
      <c r="D377" s="37" t="str"/>
    </row>
    <row r="378">
      <c r="B378" s="37" t="str"/>
      <c r="C378" s="37" t="str"/>
      <c r="D378" s="37" t="str"/>
    </row>
    <row r="379">
      <c r="B379" s="37" t="str"/>
      <c r="C379" s="37" t="str"/>
      <c r="D379" s="37" t="str"/>
    </row>
    <row r="380">
      <c r="B380" s="37" t="str"/>
      <c r="C380" s="37" t="str"/>
      <c r="D380" s="37" t="str"/>
    </row>
    <row r="381">
      <c r="B381" s="37" t="str"/>
      <c r="C381" s="37" t="str"/>
      <c r="D381" s="37" t="str"/>
    </row>
    <row r="382">
      <c r="B382" s="37" t="str"/>
      <c r="C382" s="37" t="str"/>
      <c r="D382" s="37" t="str"/>
    </row>
    <row r="383">
      <c r="B383" s="37" t="str"/>
      <c r="C383" s="37" t="str"/>
      <c r="D383" s="37" t="str"/>
    </row>
    <row r="384">
      <c r="B384" s="37" t="str"/>
      <c r="C384" s="37" t="str"/>
      <c r="D384" s="37" t="str"/>
    </row>
    <row r="385">
      <c r="B385" s="37" t="str"/>
      <c r="C385" s="37" t="str"/>
      <c r="D385" s="37" t="str"/>
    </row>
    <row r="386">
      <c r="B386" s="37" t="str"/>
      <c r="C386" s="37" t="str"/>
      <c r="D386" s="37" t="str"/>
    </row>
    <row r="387">
      <c r="B387" s="37" t="str"/>
      <c r="C387" s="37" t="str"/>
      <c r="D387" s="37" t="str"/>
    </row>
    <row r="388">
      <c r="B388" s="37" t="str"/>
      <c r="C388" s="37" t="str"/>
      <c r="D388" s="37" t="str"/>
    </row>
    <row r="389">
      <c r="B389" s="37" t="str"/>
      <c r="C389" s="37" t="str"/>
      <c r="D389" s="37" t="str"/>
    </row>
    <row r="390">
      <c r="B390" s="37" t="str"/>
      <c r="C390" s="37" t="str"/>
      <c r="D390" s="37" t="str"/>
    </row>
    <row r="391">
      <c r="B391" s="37" t="str"/>
      <c r="C391" s="37" t="str"/>
      <c r="D391" s="37" t="str"/>
    </row>
    <row r="392">
      <c r="B392" s="37" t="str"/>
      <c r="C392" s="37" t="str"/>
      <c r="D392" s="37" t="str"/>
    </row>
    <row r="393">
      <c r="B393" s="37" t="str"/>
      <c r="C393" s="37" t="str"/>
      <c r="D393" s="37" t="str"/>
    </row>
    <row r="394">
      <c r="B394" s="37" t="str"/>
      <c r="C394" s="37" t="str"/>
      <c r="D394" s="37" t="str"/>
    </row>
    <row r="395">
      <c r="B395" s="37" t="str"/>
      <c r="C395" s="37" t="str"/>
      <c r="D395" s="37" t="str"/>
    </row>
    <row r="396">
      <c r="B396" s="37" t="str"/>
      <c r="C396" s="37" t="str"/>
      <c r="D396" s="37" t="str"/>
    </row>
    <row r="397">
      <c r="B397" s="37" t="str"/>
      <c r="C397" s="37" t="str"/>
      <c r="D397" s="37" t="str"/>
    </row>
    <row r="398">
      <c r="B398" s="37" t="str"/>
      <c r="C398" s="37" t="str"/>
      <c r="D398" s="37" t="str"/>
    </row>
    <row r="399">
      <c r="B399" s="37" t="str"/>
      <c r="C399" s="37" t="str"/>
      <c r="D399" s="37" t="str"/>
    </row>
    <row r="400">
      <c r="B400" s="37" t="str"/>
      <c r="C400" s="37" t="str"/>
      <c r="D400" s="37" t="str"/>
    </row>
    <row r="401">
      <c r="B401" s="37" t="str"/>
      <c r="C401" s="37" t="str"/>
      <c r="D401" s="37" t="str"/>
    </row>
    <row r="402">
      <c r="B402" s="37" t="str"/>
      <c r="C402" s="37" t="str"/>
      <c r="D402" s="37" t="str"/>
    </row>
    <row r="403">
      <c r="B403" s="37" t="str"/>
      <c r="C403" s="37" t="str"/>
      <c r="D403" s="37" t="str"/>
    </row>
    <row r="404">
      <c r="B404" s="37" t="str"/>
      <c r="C404" s="37" t="str"/>
      <c r="D404" s="37" t="str"/>
    </row>
    <row r="405">
      <c r="B405" s="37" t="str"/>
      <c r="C405" s="37" t="str"/>
      <c r="D405" s="37" t="str"/>
    </row>
    <row r="406">
      <c r="B406" s="37" t="str"/>
      <c r="C406" s="37" t="str"/>
      <c r="D406" s="37" t="str"/>
    </row>
    <row r="407">
      <c r="B407" s="37" t="str"/>
      <c r="C407" s="37" t="str"/>
      <c r="D407" s="37" t="str"/>
    </row>
    <row r="408">
      <c r="B408" s="37" t="str"/>
      <c r="C408" s="37" t="str"/>
      <c r="D408" s="37" t="str"/>
    </row>
    <row r="409">
      <c r="B409" s="37" t="str"/>
      <c r="C409" s="37" t="str"/>
      <c r="D409" s="37" t="str"/>
    </row>
    <row r="410">
      <c r="B410" s="37" t="str"/>
      <c r="C410" s="37" t="str"/>
      <c r="D410" s="37" t="str"/>
    </row>
    <row r="411">
      <c r="B411" s="37" t="str"/>
      <c r="C411" s="37" t="str"/>
      <c r="D411" s="37" t="str"/>
    </row>
    <row r="412">
      <c r="B412" s="37" t="str"/>
      <c r="C412" s="37" t="str"/>
      <c r="D412" s="37" t="str"/>
    </row>
    <row r="413">
      <c r="B413" s="37" t="str"/>
      <c r="C413" s="37" t="str"/>
      <c r="D413" s="37" t="str"/>
    </row>
    <row r="414">
      <c r="B414" s="37" t="str"/>
      <c r="C414" s="37" t="str"/>
      <c r="D414" s="37" t="str"/>
    </row>
    <row r="415">
      <c r="B415" s="37" t="str"/>
      <c r="C415" s="37" t="str"/>
      <c r="D415" s="37" t="str"/>
    </row>
    <row r="416">
      <c r="B416" s="37" t="str"/>
      <c r="C416" s="37" t="str"/>
      <c r="D416" s="37" t="str"/>
    </row>
    <row r="417">
      <c r="B417" s="37" t="str"/>
      <c r="C417" s="37" t="str"/>
      <c r="D417" s="37" t="str"/>
    </row>
    <row r="418">
      <c r="B418" s="37" t="str"/>
      <c r="C418" s="37" t="str"/>
      <c r="D418" s="37" t="str"/>
    </row>
    <row r="419">
      <c r="B419" s="37" t="str"/>
      <c r="C419" s="37" t="str"/>
      <c r="D419" s="37" t="str"/>
    </row>
    <row r="420">
      <c r="B420" s="37" t="str"/>
      <c r="C420" s="37" t="str"/>
      <c r="D420" s="37" t="str"/>
    </row>
    <row r="421">
      <c r="B421" s="37" t="str"/>
      <c r="C421" s="37" t="str"/>
      <c r="D421" s="37" t="str"/>
    </row>
    <row r="422">
      <c r="B422" s="37" t="str"/>
      <c r="C422" s="37" t="str"/>
      <c r="D422" s="37" t="str"/>
    </row>
    <row r="423">
      <c r="B423" s="37" t="str"/>
      <c r="C423" s="37" t="str"/>
      <c r="D423" s="37" t="str"/>
    </row>
    <row r="424">
      <c r="B424" s="37" t="str"/>
      <c r="C424" s="37" t="str"/>
      <c r="D424" s="37" t="str"/>
    </row>
    <row r="425">
      <c r="B425" s="37" t="str"/>
      <c r="C425" s="37" t="str"/>
      <c r="D425" s="37" t="str"/>
    </row>
    <row r="426">
      <c r="B426" s="37" t="str"/>
      <c r="C426" s="37" t="str"/>
      <c r="D426" s="37" t="str"/>
    </row>
    <row r="427">
      <c r="B427" s="37" t="str"/>
      <c r="C427" s="37" t="str"/>
      <c r="D427" s="37" t="str"/>
    </row>
    <row r="428">
      <c r="B428" s="37" t="str"/>
      <c r="C428" s="37" t="str"/>
      <c r="D428" s="37" t="str"/>
    </row>
    <row r="429">
      <c r="B429" s="37" t="str"/>
      <c r="C429" s="37" t="str"/>
      <c r="D429" s="37" t="str"/>
    </row>
    <row r="430">
      <c r="B430" s="37" t="str"/>
      <c r="C430" s="37" t="str"/>
      <c r="D430" s="37" t="str"/>
    </row>
    <row r="431">
      <c r="B431" s="37" t="str"/>
      <c r="C431" s="37" t="str"/>
      <c r="D431" s="37" t="str"/>
    </row>
    <row r="432">
      <c r="B432" s="37" t="str"/>
      <c r="C432" s="37" t="str"/>
      <c r="D432" s="37" t="str"/>
    </row>
    <row r="433">
      <c r="B433" s="37" t="str"/>
      <c r="C433" s="37" t="str"/>
      <c r="D433" s="37" t="str"/>
    </row>
    <row r="434">
      <c r="B434" s="37" t="str"/>
      <c r="C434" s="37" t="str"/>
      <c r="D434" s="37" t="str"/>
    </row>
    <row r="435">
      <c r="B435" s="37" t="str"/>
      <c r="C435" s="37" t="str"/>
      <c r="D435" s="37" t="str"/>
    </row>
    <row r="436">
      <c r="B436" s="37" t="str"/>
      <c r="C436" s="37" t="str"/>
      <c r="D436" s="37" t="str"/>
    </row>
    <row r="437">
      <c r="B437" s="37" t="str"/>
      <c r="C437" s="37" t="str"/>
      <c r="D437" s="37" t="str"/>
    </row>
    <row r="438">
      <c r="B438" s="37" t="str"/>
      <c r="C438" s="37" t="str"/>
      <c r="D438" s="37" t="str"/>
    </row>
    <row r="439">
      <c r="B439" s="37" t="str"/>
      <c r="C439" s="37" t="str"/>
      <c r="D439" s="37" t="str"/>
    </row>
    <row r="440">
      <c r="B440" s="37" t="str"/>
      <c r="C440" s="37" t="str"/>
      <c r="D440" s="37" t="str"/>
    </row>
    <row r="441">
      <c r="B441" s="37" t="str"/>
      <c r="C441" s="37" t="str"/>
      <c r="D441" s="37" t="str"/>
    </row>
    <row r="442">
      <c r="B442" s="37" t="str"/>
      <c r="C442" s="37" t="str"/>
      <c r="D442" s="37" t="str"/>
    </row>
    <row r="443">
      <c r="B443" s="37" t="str"/>
      <c r="C443" s="37" t="str"/>
      <c r="D443" s="37" t="str"/>
    </row>
    <row r="444">
      <c r="B444" s="37" t="str"/>
      <c r="C444" s="37" t="str"/>
      <c r="D444" s="37" t="str"/>
    </row>
    <row r="445">
      <c r="B445" s="37" t="str"/>
      <c r="C445" s="37" t="str"/>
      <c r="D445" s="37" t="str"/>
    </row>
    <row r="446">
      <c r="B446" s="37" t="str"/>
      <c r="C446" s="37" t="str"/>
      <c r="D446" s="37" t="str"/>
    </row>
    <row r="447">
      <c r="B447" s="37" t="str"/>
      <c r="C447" s="37" t="str"/>
      <c r="D447" s="37" t="str"/>
    </row>
    <row r="448">
      <c r="B448" s="37" t="str"/>
      <c r="C448" s="37" t="str"/>
      <c r="D448" s="37" t="str"/>
    </row>
    <row r="449">
      <c r="B449" s="37" t="str"/>
      <c r="C449" s="37" t="str"/>
      <c r="D449" s="37" t="str"/>
    </row>
    <row r="450">
      <c r="B450" s="37" t="str"/>
      <c r="C450" s="37" t="str"/>
      <c r="D450" s="37" t="str"/>
    </row>
    <row r="451">
      <c r="B451" s="37" t="str"/>
      <c r="C451" s="37" t="str"/>
      <c r="D451" s="37" t="str"/>
    </row>
    <row r="452">
      <c r="B452" s="37" t="str"/>
      <c r="C452" s="37" t="str"/>
      <c r="D452" s="37" t="str"/>
    </row>
    <row r="453">
      <c r="B453" s="37" t="str"/>
      <c r="C453" s="37" t="str"/>
      <c r="D453" s="37" t="str"/>
    </row>
    <row r="454">
      <c r="B454" s="37" t="str"/>
      <c r="C454" s="37" t="str"/>
      <c r="D454" s="37" t="str"/>
    </row>
    <row r="455">
      <c r="B455" s="37" t="str"/>
      <c r="C455" s="37" t="str"/>
      <c r="D455" s="37" t="str"/>
    </row>
    <row r="456">
      <c r="B456" s="37" t="str"/>
      <c r="C456" s="37" t="str"/>
      <c r="D456" s="37" t="str"/>
    </row>
    <row r="457">
      <c r="B457" s="37" t="str"/>
      <c r="C457" s="37" t="str"/>
      <c r="D457" s="37" t="str"/>
    </row>
    <row r="458">
      <c r="B458" s="37" t="str"/>
      <c r="C458" s="37" t="str"/>
      <c r="D458" s="37" t="str"/>
    </row>
    <row r="459">
      <c r="B459" s="37" t="str"/>
      <c r="C459" s="37" t="str"/>
      <c r="D459" s="37" t="str"/>
    </row>
    <row r="460">
      <c r="B460" s="37" t="str"/>
      <c r="C460" s="37" t="str"/>
      <c r="D460" s="37" t="str"/>
    </row>
    <row r="461">
      <c r="B461" s="37" t="str"/>
      <c r="C461" s="37" t="str"/>
      <c r="D461" s="37" t="str"/>
    </row>
    <row r="462">
      <c r="B462" s="37" t="str"/>
      <c r="C462" s="37" t="str"/>
      <c r="D462" s="37" t="str"/>
    </row>
    <row r="463">
      <c r="B463" s="37" t="str"/>
      <c r="C463" s="37" t="str"/>
      <c r="D463" s="37" t="str"/>
    </row>
    <row r="464">
      <c r="B464" s="37" t="str"/>
      <c r="C464" s="37" t="str"/>
      <c r="D464" s="37" t="str"/>
    </row>
    <row r="465">
      <c r="B465" s="37" t="str"/>
      <c r="C465" s="37" t="str"/>
      <c r="D465" s="37" t="str"/>
    </row>
    <row r="466">
      <c r="B466" s="37" t="str"/>
      <c r="C466" s="37" t="str"/>
      <c r="D466" s="37" t="str"/>
    </row>
    <row r="467">
      <c r="B467" s="37" t="str"/>
      <c r="C467" s="37" t="str"/>
      <c r="D467" s="37" t="str"/>
    </row>
    <row r="468">
      <c r="B468" s="37" t="str"/>
      <c r="C468" s="37" t="str"/>
      <c r="D468" s="37" t="str"/>
    </row>
    <row r="469">
      <c r="B469" s="37" t="str"/>
      <c r="C469" s="37" t="str"/>
      <c r="D469" s="37" t="str"/>
    </row>
    <row r="470">
      <c r="B470" s="37" t="str"/>
      <c r="C470" s="37" t="str"/>
      <c r="D470" s="37" t="str"/>
    </row>
    <row r="471">
      <c r="B471" s="37" t="str"/>
      <c r="C471" s="37" t="str"/>
      <c r="D471" s="37" t="str"/>
    </row>
    <row r="472">
      <c r="B472" s="37" t="str"/>
      <c r="C472" s="37" t="str"/>
      <c r="D472" s="37" t="str"/>
    </row>
    <row r="473">
      <c r="B473" s="37" t="str"/>
      <c r="C473" s="37" t="str"/>
      <c r="D473" s="37" t="str"/>
    </row>
    <row r="474">
      <c r="B474" s="37" t="str"/>
      <c r="C474" s="37" t="str"/>
      <c r="D474" s="37" t="str"/>
    </row>
    <row r="475">
      <c r="B475" s="37" t="str"/>
      <c r="C475" s="37" t="str"/>
      <c r="D475" s="37" t="str"/>
    </row>
    <row r="476">
      <c r="B476" s="37" t="str"/>
      <c r="C476" s="37" t="str"/>
      <c r="D476" s="37" t="str"/>
    </row>
    <row r="477">
      <c r="B477" s="37" t="str"/>
      <c r="C477" s="37" t="str"/>
      <c r="D477" s="37" t="str"/>
    </row>
    <row r="478">
      <c r="B478" s="37" t="str"/>
      <c r="C478" s="37" t="str"/>
      <c r="D478" s="37" t="str"/>
    </row>
    <row r="479">
      <c r="B479" s="37" t="str"/>
      <c r="C479" s="37" t="str"/>
      <c r="D479" s="37" t="str"/>
    </row>
    <row r="480">
      <c r="B480" s="37" t="str"/>
      <c r="C480" s="37" t="str"/>
      <c r="D480" s="37" t="str"/>
    </row>
    <row r="481">
      <c r="B481" s="37" t="str"/>
      <c r="C481" s="37" t="str"/>
      <c r="D481" s="37" t="str"/>
    </row>
    <row r="482">
      <c r="B482" s="37" t="str"/>
      <c r="C482" s="37" t="str"/>
      <c r="D482" s="37" t="str"/>
    </row>
    <row r="483">
      <c r="B483" s="37" t="str"/>
      <c r="C483" s="37" t="str"/>
      <c r="D483" s="37" t="str"/>
    </row>
    <row r="484">
      <c r="B484" s="37" t="str"/>
      <c r="C484" s="37" t="str"/>
      <c r="D484" s="37" t="str"/>
    </row>
    <row r="485">
      <c r="B485" s="37" t="str"/>
      <c r="C485" s="37" t="str"/>
      <c r="D485" s="37" t="str"/>
    </row>
    <row r="486">
      <c r="B486" s="37" t="str"/>
      <c r="C486" s="37" t="str"/>
      <c r="D486" s="37" t="str"/>
    </row>
    <row r="487">
      <c r="B487" s="37" t="str"/>
      <c r="C487" s="37" t="str"/>
      <c r="D487" s="37" t="str"/>
    </row>
    <row r="488">
      <c r="B488" s="37" t="str"/>
      <c r="C488" s="37" t="str"/>
      <c r="D488" s="37" t="str"/>
    </row>
    <row r="489">
      <c r="B489" s="37" t="str"/>
      <c r="C489" s="37" t="str"/>
      <c r="D489" s="37" t="str"/>
    </row>
    <row r="490">
      <c r="B490" s="37" t="str"/>
      <c r="C490" s="37" t="str"/>
      <c r="D490" s="37" t="str"/>
    </row>
    <row r="491">
      <c r="B491" s="37" t="str"/>
      <c r="C491" s="37" t="str"/>
      <c r="D491" s="37" t="str"/>
    </row>
    <row r="492">
      <c r="B492" s="37" t="str"/>
      <c r="C492" s="37" t="str"/>
      <c r="D492" s="37" t="str"/>
    </row>
    <row r="493">
      <c r="B493" s="37" t="str"/>
      <c r="C493" s="37" t="str"/>
      <c r="D493" s="37" t="str"/>
    </row>
    <row r="494">
      <c r="B494" s="37" t="str"/>
      <c r="C494" s="37" t="str"/>
      <c r="D494" s="37" t="str"/>
    </row>
    <row r="495">
      <c r="B495" s="37" t="str"/>
      <c r="C495" s="37" t="str"/>
      <c r="D495" s="37" t="str"/>
    </row>
    <row r="496">
      <c r="B496" s="37" t="str"/>
      <c r="C496" s="37" t="str"/>
      <c r="D496" s="37" t="str"/>
    </row>
    <row r="497">
      <c r="B497" s="37" t="str"/>
      <c r="C497" s="37" t="str"/>
      <c r="D497" s="37" t="str"/>
    </row>
    <row r="498">
      <c r="B498" s="37" t="str"/>
      <c r="C498" s="37" t="str"/>
      <c r="D498" s="37" t="str"/>
    </row>
    <row r="499">
      <c r="B499" s="37" t="str"/>
      <c r="C499" s="37" t="str"/>
      <c r="D499" s="37" t="str"/>
    </row>
    <row r="500">
      <c r="B500" s="37" t="str"/>
      <c r="C500" s="37" t="str"/>
      <c r="D500" s="37" t="str"/>
    </row>
    <row r="501">
      <c r="B501" s="37" t="str"/>
      <c r="C501" s="37" t="str"/>
      <c r="D501" s="37" t="str"/>
    </row>
    <row r="502">
      <c r="B502" s="37" t="str"/>
      <c r="C502" s="37" t="str"/>
      <c r="D502" s="37" t="str"/>
    </row>
    <row r="503">
      <c r="B503" s="37" t="str"/>
      <c r="C503" s="37" t="str"/>
      <c r="D503" s="37" t="str"/>
    </row>
    <row r="504">
      <c r="B504" s="37" t="str"/>
      <c r="C504" s="37" t="str"/>
      <c r="D504" s="37" t="str"/>
    </row>
    <row r="505">
      <c r="B505" s="37" t="str"/>
      <c r="C505" s="37" t="str"/>
      <c r="D505" s="37" t="str"/>
    </row>
    <row r="506">
      <c r="B506" s="37" t="str"/>
      <c r="C506" s="37" t="str"/>
      <c r="D506" s="37" t="str"/>
    </row>
    <row r="507">
      <c r="B507" s="37" t="str"/>
      <c r="C507" s="37" t="str"/>
      <c r="D507" s="37" t="str"/>
    </row>
  </sheetData>
  <sheetProtection selectLockedCells="0" selectUnlockedCells="0" sheet="1" objects="1" insertRows="1" insertHyperlinks="1" autoFilter="1" scenarios="1" formatColumns="1" deleteColumns="1" insertColumns="1" pivotTables="1" deleteRows="1" formatCells="1" formatRows="1" sort="1" password="D0D7"/>
  <hyperlinks>
    <hyperlink ref="C6" location="'Valid Values'!H1" display="Select"/>
    <hyperlink ref="D6" location="'Valid Values'!I1" display="Please choose one or more from the following, using a semicolon (;) to separate each value: Cancer; Development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D507"/>
  <sheetViews>
    <sheetView topLeftCell="A2" workbookViewId="0">
      <selection activeCell="A1" sqref="A1"/>
    </sheetView>
  </sheetViews>
  <sheetFormatPr baseColWidth="8" defaultColWidth="9" defaultRowHeight="13.5"/>
  <cols>
    <col width="25.75" customWidth="1" style="37" min="2" max="2"/>
    <col width="13.75" customWidth="1" style="37" min="3" max="4"/>
  </cols>
  <sheetData>
    <row r="1" hidden="1">
      <c r="B1" s="37" t="inlineStr">
        <is>
          <t>core::supplierPartNumber</t>
        </is>
      </c>
      <c r="C1" s="37" t="inlineStr">
        <is>
          <t>propSixtyFive::chemicalId</t>
        </is>
      </c>
      <c r="D1" s="37" t="inlineStr">
        <is>
          <t>propSixtyFive::toxicity</t>
        </is>
      </c>
    </row>
    <row r="3">
      <c r="B3" s="3" t="inlineStr">
        <is>
          <t>Required</t>
        </is>
      </c>
      <c r="C3" s="3" t="inlineStr">
        <is>
          <t>Conditional</t>
        </is>
      </c>
      <c r="D3" s="3" t="inlineStr">
        <is>
          <t>Conditional</t>
        </is>
      </c>
    </row>
    <row r="4" ht="50.1" customHeight="1">
      <c r="B4" s="4" t="inlineStr">
        <is>
          <t>Supplier Part Number</t>
        </is>
      </c>
      <c r="C4" s="4" t="inlineStr">
        <is>
          <t>Chemical</t>
        </is>
      </c>
      <c r="D4" s="4" t="inlineStr">
        <is>
          <t>Toxicity</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Select the chemical that requires the Prop65 warning.</t>
        </is>
      </c>
      <c r="D5" s="5" t="inlineStr">
        <is>
          <t>Select the toxicity that can result from the selected chemical.</t>
        </is>
      </c>
    </row>
    <row r="6" ht="50.1" customHeight="1">
      <c r="B6" s="5" t="inlineStr">
        <is>
          <t>Text</t>
        </is>
      </c>
      <c r="C6" s="6" t="inlineStr">
        <is>
          <t>Select</t>
        </is>
      </c>
      <c r="D6" s="6" t="inlineStr">
        <is>
          <t>Please choose one or more from the following, using a semicolon (;) to separate each value: Cancer; Developmental</t>
        </is>
      </c>
    </row>
    <row r="7">
      <c r="A7">
        <f t="array" ref="A7:A507">_xlfn.BYROW(B7:E507,_xlfn.LAMBDA(_xlpm.r,_xlfn.LET(_xlpm.high_priority_idx,IFERROR(MATCH(TRUE,(_xlpm.r="Error")+(_xlpm.r="Required")&gt;0,0),0),IF(_xlpm.high_priority_idx&gt;0,_xlpm.high_priority_idx+1,IFERROR(MATCH(1,(_xlpm.r="Warning")*1,0)+1,"")))))</f>
        <v/>
      </c>
      <c r="B7" s="37">
        <f t="array" ref="B7:B507">_xlfn.MAP('Additional Chemicals'!B7:B507,'Additional Chemicals'!B7:B507,'Additional Chemicals-WUO_ERR'!B7:B507,_xlfn.LAMBDA(_xlpm.part,_xlpm.val,_xlpm.error,IF(_xlpm.part="","",IF(LEN(_xlpm.error),_xlfn.SWITCH(IFERROR(_xlfn.TEXTBEFORE(_xlpm.error,":"),""),"1","Error","2","Disabled","3","Required","4","Warning","Valid"),"Valid"))))</f>
        <v/>
      </c>
      <c r="C7" s="37">
        <f t="array" ref="C7:C507">_xlfn.MAP('Additional Chemicals'!B7:B507,'Additional Chemicals'!C7:C507,'Additional Chemicals-WUO_ERR'!C7:C507,_xlfn.LAMBDA(_xlpm.part,_xlpm.val,_xlpm.error,IF(_xlpm.part="","",IF(LEN(_xlpm.error),_xlfn.SWITCH(IFERROR(_xlfn.TEXTBEFORE(_xlpm.error,":"),""),"1","Error","2","Disabled","3","Required","4","Warning","Valid"),"Valid"))))</f>
        <v/>
      </c>
      <c r="D7" s="37">
        <f t="array" ref="D7:D507">_xlfn.MAP('Additional Chemicals'!B7:B507,'Additional Chemicals'!D7:D507,'Additional Chemicals-WUO_ERR'!D7:D507,_xlfn.LAMBDA(_xlpm.part,_xlpm.val,_xlpm.error,IF(_xlpm.part="","",IF(LEN(_xlpm.error),_xlfn.SWITCH(IFERROR(_xlfn.TEXTBEFORE(_xlpm.error,":"),""),"1","Error","2","Disabled","3","Required","4","Warning","Valid"),"Valid"))))</f>
        <v/>
      </c>
    </row>
    <row r="8">
      <c r="B8" s="37" t="str"/>
      <c r="C8" s="37" t="str"/>
      <c r="D8" s="37" t="str"/>
    </row>
    <row r="9">
      <c r="B9" s="37" t="str"/>
      <c r="C9" s="37" t="str"/>
      <c r="D9" s="37" t="str"/>
    </row>
    <row r="10">
      <c r="B10" s="37" t="str"/>
      <c r="C10" s="37" t="str"/>
      <c r="D10" s="37" t="str"/>
    </row>
    <row r="11">
      <c r="B11" s="37" t="str"/>
      <c r="C11" s="37" t="str"/>
      <c r="D11" s="37" t="str"/>
    </row>
    <row r="12">
      <c r="B12" s="37" t="str"/>
      <c r="C12" s="37" t="str"/>
      <c r="D12" s="37" t="str"/>
    </row>
    <row r="13">
      <c r="B13" s="37" t="str"/>
      <c r="C13" s="37" t="str"/>
      <c r="D13" s="37" t="str"/>
    </row>
    <row r="14">
      <c r="B14" s="37" t="str"/>
      <c r="C14" s="37" t="str"/>
      <c r="D14" s="37" t="str"/>
    </row>
    <row r="15">
      <c r="B15" s="37" t="str"/>
      <c r="C15" s="37" t="str"/>
      <c r="D15" s="37" t="str"/>
    </row>
    <row r="16">
      <c r="B16" s="37" t="str"/>
      <c r="C16" s="37" t="str"/>
      <c r="D16" s="37" t="str"/>
    </row>
    <row r="17">
      <c r="B17" s="37" t="str"/>
      <c r="C17" s="37" t="str"/>
      <c r="D17" s="37" t="str"/>
    </row>
    <row r="18">
      <c r="B18" s="37" t="str"/>
      <c r="C18" s="37" t="str"/>
      <c r="D18" s="37" t="str"/>
    </row>
    <row r="19">
      <c r="B19" s="37" t="str"/>
      <c r="C19" s="37" t="str"/>
      <c r="D19" s="37" t="str"/>
    </row>
    <row r="20">
      <c r="B20" s="37" t="str"/>
      <c r="C20" s="37" t="str"/>
      <c r="D20" s="37" t="str"/>
    </row>
    <row r="21">
      <c r="B21" s="37" t="str"/>
      <c r="C21" s="37" t="str"/>
      <c r="D21" s="37" t="str"/>
    </row>
    <row r="22">
      <c r="B22" s="37" t="str"/>
      <c r="C22" s="37" t="str"/>
      <c r="D22" s="37" t="str"/>
    </row>
    <row r="23">
      <c r="B23" s="37" t="str"/>
      <c r="C23" s="37" t="str"/>
      <c r="D23" s="37" t="str"/>
    </row>
    <row r="24">
      <c r="B24" s="37" t="str"/>
      <c r="C24" s="37" t="str"/>
      <c r="D24" s="37" t="str"/>
    </row>
    <row r="25">
      <c r="B25" s="37" t="str"/>
      <c r="C25" s="37" t="str"/>
      <c r="D25" s="37" t="str"/>
    </row>
    <row r="26">
      <c r="B26" s="37" t="str"/>
      <c r="C26" s="37" t="str"/>
      <c r="D26" s="37" t="str"/>
    </row>
    <row r="27">
      <c r="B27" s="37" t="str"/>
      <c r="C27" s="37" t="str"/>
      <c r="D27" s="37" t="str"/>
    </row>
    <row r="28">
      <c r="B28" s="37" t="str"/>
      <c r="C28" s="37" t="str"/>
      <c r="D28" s="37" t="str"/>
    </row>
    <row r="29">
      <c r="B29" s="37" t="str"/>
      <c r="C29" s="37" t="str"/>
      <c r="D29" s="37" t="str"/>
    </row>
    <row r="30">
      <c r="B30" s="37" t="str"/>
      <c r="C30" s="37" t="str"/>
      <c r="D30" s="37" t="str"/>
    </row>
    <row r="31">
      <c r="B31" s="37" t="str"/>
      <c r="C31" s="37" t="str"/>
      <c r="D31" s="37" t="str"/>
    </row>
    <row r="32">
      <c r="B32" s="37" t="str"/>
      <c r="C32" s="37" t="str"/>
      <c r="D32" s="37" t="str"/>
    </row>
    <row r="33">
      <c r="B33" s="37" t="str"/>
      <c r="C33" s="37" t="str"/>
      <c r="D33" s="37" t="str"/>
    </row>
    <row r="34">
      <c r="B34" s="37" t="str"/>
      <c r="C34" s="37" t="str"/>
      <c r="D34" s="37" t="str"/>
    </row>
    <row r="35">
      <c r="B35" s="37" t="str"/>
      <c r="C35" s="37" t="str"/>
      <c r="D35" s="37" t="str"/>
    </row>
    <row r="36">
      <c r="B36" s="37" t="str"/>
      <c r="C36" s="37" t="str"/>
      <c r="D36" s="37" t="str"/>
    </row>
    <row r="37">
      <c r="B37" s="37" t="str"/>
      <c r="C37" s="37" t="str"/>
      <c r="D37" s="37" t="str"/>
    </row>
    <row r="38">
      <c r="B38" s="37" t="str"/>
      <c r="C38" s="37" t="str"/>
      <c r="D38" s="37" t="str"/>
    </row>
    <row r="39">
      <c r="B39" s="37" t="str"/>
      <c r="C39" s="37" t="str"/>
      <c r="D39" s="37" t="str"/>
    </row>
    <row r="40">
      <c r="B40" s="37" t="str"/>
      <c r="C40" s="37" t="str"/>
      <c r="D40" s="37" t="str"/>
    </row>
    <row r="41">
      <c r="B41" s="37" t="str"/>
      <c r="C41" s="37" t="str"/>
      <c r="D41" s="37" t="str"/>
    </row>
    <row r="42">
      <c r="B42" s="37" t="str"/>
      <c r="C42" s="37" t="str"/>
      <c r="D42" s="37" t="str"/>
    </row>
    <row r="43">
      <c r="B43" s="37" t="str"/>
      <c r="C43" s="37" t="str"/>
      <c r="D43" s="37" t="str"/>
    </row>
    <row r="44">
      <c r="B44" s="37" t="str"/>
      <c r="C44" s="37" t="str"/>
      <c r="D44" s="37" t="str"/>
    </row>
    <row r="45">
      <c r="B45" s="37" t="str"/>
      <c r="C45" s="37" t="str"/>
      <c r="D45" s="37" t="str"/>
    </row>
    <row r="46">
      <c r="B46" s="37" t="str"/>
      <c r="C46" s="37" t="str"/>
      <c r="D46" s="37" t="str"/>
    </row>
    <row r="47">
      <c r="B47" s="37" t="str"/>
      <c r="C47" s="37" t="str"/>
      <c r="D47" s="37" t="str"/>
    </row>
    <row r="48">
      <c r="B48" s="37" t="str"/>
      <c r="C48" s="37" t="str"/>
      <c r="D48" s="37" t="str"/>
    </row>
    <row r="49">
      <c r="B49" s="37" t="str"/>
      <c r="C49" s="37" t="str"/>
      <c r="D49" s="37" t="str"/>
    </row>
    <row r="50">
      <c r="B50" s="37" t="str"/>
      <c r="C50" s="37" t="str"/>
      <c r="D50" s="37" t="str"/>
    </row>
    <row r="51">
      <c r="B51" s="37" t="str"/>
      <c r="C51" s="37" t="str"/>
      <c r="D51" s="37" t="str"/>
    </row>
    <row r="52">
      <c r="B52" s="37" t="str"/>
      <c r="C52" s="37" t="str"/>
      <c r="D52" s="37" t="str"/>
    </row>
    <row r="53">
      <c r="B53" s="37" t="str"/>
      <c r="C53" s="37" t="str"/>
      <c r="D53" s="37" t="str"/>
    </row>
    <row r="54">
      <c r="B54" s="37" t="str"/>
      <c r="C54" s="37" t="str"/>
      <c r="D54" s="37" t="str"/>
    </row>
    <row r="55">
      <c r="B55" s="37" t="str"/>
      <c r="C55" s="37" t="str"/>
      <c r="D55" s="37" t="str"/>
    </row>
    <row r="56">
      <c r="B56" s="37" t="str"/>
      <c r="C56" s="37" t="str"/>
      <c r="D56" s="37" t="str"/>
    </row>
    <row r="57">
      <c r="B57" s="37" t="str"/>
      <c r="C57" s="37" t="str"/>
      <c r="D57" s="37" t="str"/>
    </row>
    <row r="58">
      <c r="B58" s="37" t="str"/>
      <c r="C58" s="37" t="str"/>
      <c r="D58" s="37" t="str"/>
    </row>
    <row r="59">
      <c r="B59" s="37" t="str"/>
      <c r="C59" s="37" t="str"/>
      <c r="D59" s="37" t="str"/>
    </row>
    <row r="60">
      <c r="B60" s="37" t="str"/>
      <c r="C60" s="37" t="str"/>
      <c r="D60" s="37" t="str"/>
    </row>
    <row r="61">
      <c r="B61" s="37" t="str"/>
      <c r="C61" s="37" t="str"/>
      <c r="D61" s="37" t="str"/>
    </row>
    <row r="62">
      <c r="B62" s="37" t="str"/>
      <c r="C62" s="37" t="str"/>
      <c r="D62" s="37" t="str"/>
    </row>
    <row r="63">
      <c r="B63" s="37" t="str"/>
      <c r="C63" s="37" t="str"/>
      <c r="D63" s="37" t="str"/>
    </row>
    <row r="64">
      <c r="B64" s="37" t="str"/>
      <c r="C64" s="37" t="str"/>
      <c r="D64" s="37" t="str"/>
    </row>
    <row r="65">
      <c r="B65" s="37" t="str"/>
      <c r="C65" s="37" t="str"/>
      <c r="D65" s="37" t="str"/>
    </row>
    <row r="66">
      <c r="B66" s="37" t="str"/>
      <c r="C66" s="37" t="str"/>
      <c r="D66" s="37" t="str"/>
    </row>
    <row r="67">
      <c r="B67" s="37" t="str"/>
      <c r="C67" s="37" t="str"/>
      <c r="D67" s="37" t="str"/>
    </row>
    <row r="68">
      <c r="B68" s="37" t="str"/>
      <c r="C68" s="37" t="str"/>
      <c r="D68" s="37" t="str"/>
    </row>
    <row r="69">
      <c r="B69" s="37" t="str"/>
      <c r="C69" s="37" t="str"/>
      <c r="D69" s="37" t="str"/>
    </row>
    <row r="70">
      <c r="B70" s="37" t="str"/>
      <c r="C70" s="37" t="str"/>
      <c r="D70" s="37" t="str"/>
    </row>
    <row r="71">
      <c r="B71" s="37" t="str"/>
      <c r="C71" s="37" t="str"/>
      <c r="D71" s="37" t="str"/>
    </row>
    <row r="72">
      <c r="B72" s="37" t="str"/>
      <c r="C72" s="37" t="str"/>
      <c r="D72" s="37" t="str"/>
    </row>
    <row r="73">
      <c r="B73" s="37" t="str"/>
      <c r="C73" s="37" t="str"/>
      <c r="D73" s="37" t="str"/>
    </row>
    <row r="74">
      <c r="B74" s="37" t="str"/>
      <c r="C74" s="37" t="str"/>
      <c r="D74" s="37" t="str"/>
    </row>
    <row r="75">
      <c r="B75" s="37" t="str"/>
      <c r="C75" s="37" t="str"/>
      <c r="D75" s="37" t="str"/>
    </row>
    <row r="76">
      <c r="B76" s="37" t="str"/>
      <c r="C76" s="37" t="str"/>
      <c r="D76" s="37" t="str"/>
    </row>
    <row r="77">
      <c r="B77" s="37" t="str"/>
      <c r="C77" s="37" t="str"/>
      <c r="D77" s="37" t="str"/>
    </row>
    <row r="78">
      <c r="B78" s="37" t="str"/>
      <c r="C78" s="37" t="str"/>
      <c r="D78" s="37" t="str"/>
    </row>
    <row r="79">
      <c r="B79" s="37" t="str"/>
      <c r="C79" s="37" t="str"/>
      <c r="D79" s="37" t="str"/>
    </row>
    <row r="80">
      <c r="B80" s="37" t="str"/>
      <c r="C80" s="37" t="str"/>
      <c r="D80" s="37" t="str"/>
    </row>
    <row r="81">
      <c r="B81" s="37" t="str"/>
      <c r="C81" s="37" t="str"/>
      <c r="D81" s="37" t="str"/>
    </row>
    <row r="82">
      <c r="B82" s="37" t="str"/>
      <c r="C82" s="37" t="str"/>
      <c r="D82" s="37" t="str"/>
    </row>
    <row r="83">
      <c r="B83" s="37" t="str"/>
      <c r="C83" s="37" t="str"/>
      <c r="D83" s="37" t="str"/>
    </row>
    <row r="84">
      <c r="B84" s="37" t="str"/>
      <c r="C84" s="37" t="str"/>
      <c r="D84" s="37" t="str"/>
    </row>
    <row r="85">
      <c r="B85" s="37" t="str"/>
      <c r="C85" s="37" t="str"/>
      <c r="D85" s="37" t="str"/>
    </row>
    <row r="86">
      <c r="B86" s="37" t="str"/>
      <c r="C86" s="37" t="str"/>
      <c r="D86" s="37" t="str"/>
    </row>
    <row r="87">
      <c r="B87" s="37" t="str"/>
      <c r="C87" s="37" t="str"/>
      <c r="D87" s="37" t="str"/>
    </row>
    <row r="88">
      <c r="B88" s="37" t="str"/>
      <c r="C88" s="37" t="str"/>
      <c r="D88" s="37" t="str"/>
    </row>
    <row r="89">
      <c r="B89" s="37" t="str"/>
      <c r="C89" s="37" t="str"/>
      <c r="D89" s="37" t="str"/>
    </row>
    <row r="90">
      <c r="B90" s="37" t="str"/>
      <c r="C90" s="37" t="str"/>
      <c r="D90" s="37" t="str"/>
    </row>
    <row r="91">
      <c r="B91" s="37" t="str"/>
      <c r="C91" s="37" t="str"/>
      <c r="D91" s="37" t="str"/>
    </row>
    <row r="92">
      <c r="B92" s="37" t="str"/>
      <c r="C92" s="37" t="str"/>
      <c r="D92" s="37" t="str"/>
    </row>
    <row r="93">
      <c r="B93" s="37" t="str"/>
      <c r="C93" s="37" t="str"/>
      <c r="D93" s="37" t="str"/>
    </row>
    <row r="94">
      <c r="B94" s="37" t="str"/>
      <c r="C94" s="37" t="str"/>
      <c r="D94" s="37" t="str"/>
    </row>
    <row r="95">
      <c r="B95" s="37" t="str"/>
      <c r="C95" s="37" t="str"/>
      <c r="D95" s="37" t="str"/>
    </row>
    <row r="96">
      <c r="B96" s="37" t="str"/>
      <c r="C96" s="37" t="str"/>
      <c r="D96" s="37" t="str"/>
    </row>
    <row r="97">
      <c r="B97" s="37" t="str"/>
      <c r="C97" s="37" t="str"/>
      <c r="D97" s="37" t="str"/>
    </row>
    <row r="98">
      <c r="B98" s="37" t="str"/>
      <c r="C98" s="37" t="str"/>
      <c r="D98" s="37" t="str"/>
    </row>
    <row r="99">
      <c r="B99" s="37" t="str"/>
      <c r="C99" s="37" t="str"/>
      <c r="D99" s="37" t="str"/>
    </row>
    <row r="100">
      <c r="B100" s="37" t="str"/>
      <c r="C100" s="37" t="str"/>
      <c r="D100" s="37" t="str"/>
    </row>
    <row r="101">
      <c r="B101" s="37" t="str"/>
      <c r="C101" s="37" t="str"/>
      <c r="D101" s="37" t="str"/>
    </row>
    <row r="102">
      <c r="B102" s="37" t="str"/>
      <c r="C102" s="37" t="str"/>
      <c r="D102" s="37" t="str"/>
    </row>
    <row r="103">
      <c r="B103" s="37" t="str"/>
      <c r="C103" s="37" t="str"/>
      <c r="D103" s="37" t="str"/>
    </row>
    <row r="104">
      <c r="B104" s="37" t="str"/>
      <c r="C104" s="37" t="str"/>
      <c r="D104" s="37" t="str"/>
    </row>
    <row r="105">
      <c r="B105" s="37" t="str"/>
      <c r="C105" s="37" t="str"/>
      <c r="D105" s="37" t="str"/>
    </row>
    <row r="106">
      <c r="B106" s="37" t="str"/>
      <c r="C106" s="37" t="str"/>
      <c r="D106" s="37" t="str"/>
    </row>
    <row r="107">
      <c r="B107" s="37" t="str"/>
      <c r="C107" s="37" t="str"/>
      <c r="D107" s="37" t="str"/>
    </row>
    <row r="108">
      <c r="B108" s="37" t="str"/>
      <c r="C108" s="37" t="str"/>
      <c r="D108" s="37" t="str"/>
    </row>
    <row r="109">
      <c r="B109" s="37" t="str"/>
      <c r="C109" s="37" t="str"/>
      <c r="D109" s="37" t="str"/>
    </row>
    <row r="110">
      <c r="B110" s="37" t="str"/>
      <c r="C110" s="37" t="str"/>
      <c r="D110" s="37" t="str"/>
    </row>
    <row r="111">
      <c r="B111" s="37" t="str"/>
      <c r="C111" s="37" t="str"/>
      <c r="D111" s="37" t="str"/>
    </row>
    <row r="112">
      <c r="B112" s="37" t="str"/>
      <c r="C112" s="37" t="str"/>
      <c r="D112" s="37" t="str"/>
    </row>
    <row r="113">
      <c r="B113" s="37" t="str"/>
      <c r="C113" s="37" t="str"/>
      <c r="D113" s="37" t="str"/>
    </row>
    <row r="114">
      <c r="B114" s="37" t="str"/>
      <c r="C114" s="37" t="str"/>
      <c r="D114" s="37" t="str"/>
    </row>
    <row r="115">
      <c r="B115" s="37" t="str"/>
      <c r="C115" s="37" t="str"/>
      <c r="D115" s="37" t="str"/>
    </row>
    <row r="116">
      <c r="B116" s="37" t="str"/>
      <c r="C116" s="37" t="str"/>
      <c r="D116" s="37" t="str"/>
    </row>
    <row r="117">
      <c r="B117" s="37" t="str"/>
      <c r="C117" s="37" t="str"/>
      <c r="D117" s="37" t="str"/>
    </row>
    <row r="118">
      <c r="B118" s="37" t="str"/>
      <c r="C118" s="37" t="str"/>
      <c r="D118" s="37" t="str"/>
    </row>
    <row r="119">
      <c r="B119" s="37" t="str"/>
      <c r="C119" s="37" t="str"/>
      <c r="D119" s="37" t="str"/>
    </row>
    <row r="120">
      <c r="B120" s="37" t="str"/>
      <c r="C120" s="37" t="str"/>
      <c r="D120" s="37" t="str"/>
    </row>
    <row r="121">
      <c r="B121" s="37" t="str"/>
      <c r="C121" s="37" t="str"/>
      <c r="D121" s="37" t="str"/>
    </row>
    <row r="122">
      <c r="B122" s="37" t="str"/>
      <c r="C122" s="37" t="str"/>
      <c r="D122" s="37" t="str"/>
    </row>
    <row r="123">
      <c r="B123" s="37" t="str"/>
      <c r="C123" s="37" t="str"/>
      <c r="D123" s="37" t="str"/>
    </row>
    <row r="124">
      <c r="B124" s="37" t="str"/>
      <c r="C124" s="37" t="str"/>
      <c r="D124" s="37" t="str"/>
    </row>
    <row r="125">
      <c r="B125" s="37" t="str"/>
      <c r="C125" s="37" t="str"/>
      <c r="D125" s="37" t="str"/>
    </row>
    <row r="126">
      <c r="B126" s="37" t="str"/>
      <c r="C126" s="37" t="str"/>
      <c r="D126" s="37" t="str"/>
    </row>
    <row r="127">
      <c r="B127" s="37" t="str"/>
      <c r="C127" s="37" t="str"/>
      <c r="D127" s="37" t="str"/>
    </row>
    <row r="128">
      <c r="B128" s="37" t="str"/>
      <c r="C128" s="37" t="str"/>
      <c r="D128" s="37" t="str"/>
    </row>
    <row r="129">
      <c r="B129" s="37" t="str"/>
      <c r="C129" s="37" t="str"/>
      <c r="D129" s="37" t="str"/>
    </row>
    <row r="130">
      <c r="B130" s="37" t="str"/>
      <c r="C130" s="37" t="str"/>
      <c r="D130" s="37" t="str"/>
    </row>
    <row r="131">
      <c r="B131" s="37" t="str"/>
      <c r="C131" s="37" t="str"/>
      <c r="D131" s="37" t="str"/>
    </row>
    <row r="132">
      <c r="B132" s="37" t="str"/>
      <c r="C132" s="37" t="str"/>
      <c r="D132" s="37" t="str"/>
    </row>
    <row r="133">
      <c r="B133" s="37" t="str"/>
      <c r="C133" s="37" t="str"/>
      <c r="D133" s="37" t="str"/>
    </row>
    <row r="134">
      <c r="B134" s="37" t="str"/>
      <c r="C134" s="37" t="str"/>
      <c r="D134" s="37" t="str"/>
    </row>
    <row r="135">
      <c r="B135" s="37" t="str"/>
      <c r="C135" s="37" t="str"/>
      <c r="D135" s="37" t="str"/>
    </row>
    <row r="136">
      <c r="B136" s="37" t="str"/>
      <c r="C136" s="37" t="str"/>
      <c r="D136" s="37" t="str"/>
    </row>
    <row r="137">
      <c r="B137" s="37" t="str"/>
      <c r="C137" s="37" t="str"/>
      <c r="D137" s="37" t="str"/>
    </row>
    <row r="138">
      <c r="B138" s="37" t="str"/>
      <c r="C138" s="37" t="str"/>
      <c r="D138" s="37" t="str"/>
    </row>
    <row r="139">
      <c r="B139" s="37" t="str"/>
      <c r="C139" s="37" t="str"/>
      <c r="D139" s="37" t="str"/>
    </row>
    <row r="140">
      <c r="B140" s="37" t="str"/>
      <c r="C140" s="37" t="str"/>
      <c r="D140" s="37" t="str"/>
    </row>
    <row r="141">
      <c r="B141" s="37" t="str"/>
      <c r="C141" s="37" t="str"/>
      <c r="D141" s="37" t="str"/>
    </row>
    <row r="142">
      <c r="B142" s="37" t="str"/>
      <c r="C142" s="37" t="str"/>
      <c r="D142" s="37" t="str"/>
    </row>
    <row r="143">
      <c r="B143" s="37" t="str"/>
      <c r="C143" s="37" t="str"/>
      <c r="D143" s="37" t="str"/>
    </row>
    <row r="144">
      <c r="B144" s="37" t="str"/>
      <c r="C144" s="37" t="str"/>
      <c r="D144" s="37" t="str"/>
    </row>
    <row r="145">
      <c r="B145" s="37" t="str"/>
      <c r="C145" s="37" t="str"/>
      <c r="D145" s="37" t="str"/>
    </row>
    <row r="146">
      <c r="B146" s="37" t="str"/>
      <c r="C146" s="37" t="str"/>
      <c r="D146" s="37" t="str"/>
    </row>
    <row r="147">
      <c r="B147" s="37" t="str"/>
      <c r="C147" s="37" t="str"/>
      <c r="D147" s="37" t="str"/>
    </row>
    <row r="148">
      <c r="B148" s="37" t="str"/>
      <c r="C148" s="37" t="str"/>
      <c r="D148" s="37" t="str"/>
    </row>
    <row r="149">
      <c r="B149" s="37" t="str"/>
      <c r="C149" s="37" t="str"/>
      <c r="D149" s="37" t="str"/>
    </row>
    <row r="150">
      <c r="B150" s="37" t="str"/>
      <c r="C150" s="37" t="str"/>
      <c r="D150" s="37" t="str"/>
    </row>
    <row r="151">
      <c r="B151" s="37" t="str"/>
      <c r="C151" s="37" t="str"/>
      <c r="D151" s="37" t="str"/>
    </row>
    <row r="152">
      <c r="B152" s="37" t="str"/>
      <c r="C152" s="37" t="str"/>
      <c r="D152" s="37" t="str"/>
    </row>
    <row r="153">
      <c r="B153" s="37" t="str"/>
      <c r="C153" s="37" t="str"/>
      <c r="D153" s="37" t="str"/>
    </row>
    <row r="154">
      <c r="B154" s="37" t="str"/>
      <c r="C154" s="37" t="str"/>
      <c r="D154" s="37" t="str"/>
    </row>
    <row r="155">
      <c r="B155" s="37" t="str"/>
      <c r="C155" s="37" t="str"/>
      <c r="D155" s="37" t="str"/>
    </row>
    <row r="156">
      <c r="B156" s="37" t="str"/>
      <c r="C156" s="37" t="str"/>
      <c r="D156" s="37" t="str"/>
    </row>
    <row r="157">
      <c r="B157" s="37" t="str"/>
      <c r="C157" s="37" t="str"/>
      <c r="D157" s="37" t="str"/>
    </row>
    <row r="158">
      <c r="B158" s="37" t="str"/>
      <c r="C158" s="37" t="str"/>
      <c r="D158" s="37" t="str"/>
    </row>
    <row r="159">
      <c r="B159" s="37" t="str"/>
      <c r="C159" s="37" t="str"/>
      <c r="D159" s="37" t="str"/>
    </row>
    <row r="160">
      <c r="B160" s="37" t="str"/>
      <c r="C160" s="37" t="str"/>
      <c r="D160" s="37" t="str"/>
    </row>
    <row r="161">
      <c r="B161" s="37" t="str"/>
      <c r="C161" s="37" t="str"/>
      <c r="D161" s="37" t="str"/>
    </row>
    <row r="162">
      <c r="B162" s="37" t="str"/>
      <c r="C162" s="37" t="str"/>
      <c r="D162" s="37" t="str"/>
    </row>
    <row r="163">
      <c r="B163" s="37" t="str"/>
      <c r="C163" s="37" t="str"/>
      <c r="D163" s="37" t="str"/>
    </row>
    <row r="164">
      <c r="B164" s="37" t="str"/>
      <c r="C164" s="37" t="str"/>
      <c r="D164" s="37" t="str"/>
    </row>
    <row r="165">
      <c r="B165" s="37" t="str"/>
      <c r="C165" s="37" t="str"/>
      <c r="D165" s="37" t="str"/>
    </row>
    <row r="166">
      <c r="B166" s="37" t="str"/>
      <c r="C166" s="37" t="str"/>
      <c r="D166" s="37" t="str"/>
    </row>
    <row r="167">
      <c r="B167" s="37" t="str"/>
      <c r="C167" s="37" t="str"/>
      <c r="D167" s="37" t="str"/>
    </row>
    <row r="168">
      <c r="B168" s="37" t="str"/>
      <c r="C168" s="37" t="str"/>
      <c r="D168" s="37" t="str"/>
    </row>
    <row r="169">
      <c r="B169" s="37" t="str"/>
      <c r="C169" s="37" t="str"/>
      <c r="D169" s="37" t="str"/>
    </row>
    <row r="170">
      <c r="B170" s="37" t="str"/>
      <c r="C170" s="37" t="str"/>
      <c r="D170" s="37" t="str"/>
    </row>
    <row r="171">
      <c r="B171" s="37" t="str"/>
      <c r="C171" s="37" t="str"/>
      <c r="D171" s="37" t="str"/>
    </row>
    <row r="172">
      <c r="B172" s="37" t="str"/>
      <c r="C172" s="37" t="str"/>
      <c r="D172" s="37" t="str"/>
    </row>
    <row r="173">
      <c r="B173" s="37" t="str"/>
      <c r="C173" s="37" t="str"/>
      <c r="D173" s="37" t="str"/>
    </row>
    <row r="174">
      <c r="B174" s="37" t="str"/>
      <c r="C174" s="37" t="str"/>
      <c r="D174" s="37" t="str"/>
    </row>
    <row r="175">
      <c r="B175" s="37" t="str"/>
      <c r="C175" s="37" t="str"/>
      <c r="D175" s="37" t="str"/>
    </row>
    <row r="176">
      <c r="B176" s="37" t="str"/>
      <c r="C176" s="37" t="str"/>
      <c r="D176" s="37" t="str"/>
    </row>
    <row r="177">
      <c r="B177" s="37" t="str"/>
      <c r="C177" s="37" t="str"/>
      <c r="D177" s="37" t="str"/>
    </row>
    <row r="178">
      <c r="B178" s="37" t="str"/>
      <c r="C178" s="37" t="str"/>
      <c r="D178" s="37" t="str"/>
    </row>
    <row r="179">
      <c r="B179" s="37" t="str"/>
      <c r="C179" s="37" t="str"/>
      <c r="D179" s="37" t="str"/>
    </row>
    <row r="180">
      <c r="B180" s="37" t="str"/>
      <c r="C180" s="37" t="str"/>
      <c r="D180" s="37" t="str"/>
    </row>
    <row r="181">
      <c r="B181" s="37" t="str"/>
      <c r="C181" s="37" t="str"/>
      <c r="D181" s="37" t="str"/>
    </row>
    <row r="182">
      <c r="B182" s="37" t="str"/>
      <c r="C182" s="37" t="str"/>
      <c r="D182" s="37" t="str"/>
    </row>
    <row r="183">
      <c r="B183" s="37" t="str"/>
      <c r="C183" s="37" t="str"/>
      <c r="D183" s="37" t="str"/>
    </row>
    <row r="184">
      <c r="B184" s="37" t="str"/>
      <c r="C184" s="37" t="str"/>
      <c r="D184" s="37" t="str"/>
    </row>
    <row r="185">
      <c r="B185" s="37" t="str"/>
      <c r="C185" s="37" t="str"/>
      <c r="D185" s="37" t="str"/>
    </row>
    <row r="186">
      <c r="B186" s="37" t="str"/>
      <c r="C186" s="37" t="str"/>
      <c r="D186" s="37" t="str"/>
    </row>
    <row r="187">
      <c r="B187" s="37" t="str"/>
      <c r="C187" s="37" t="str"/>
      <c r="D187" s="37" t="str"/>
    </row>
    <row r="188">
      <c r="B188" s="37" t="str"/>
      <c r="C188" s="37" t="str"/>
      <c r="D188" s="37" t="str"/>
    </row>
    <row r="189">
      <c r="B189" s="37" t="str"/>
      <c r="C189" s="37" t="str"/>
      <c r="D189" s="37" t="str"/>
    </row>
    <row r="190">
      <c r="B190" s="37" t="str"/>
      <c r="C190" s="37" t="str"/>
      <c r="D190" s="37" t="str"/>
    </row>
    <row r="191">
      <c r="B191" s="37" t="str"/>
      <c r="C191" s="37" t="str"/>
      <c r="D191" s="37" t="str"/>
    </row>
    <row r="192">
      <c r="B192" s="37" t="str"/>
      <c r="C192" s="37" t="str"/>
      <c r="D192" s="37" t="str"/>
    </row>
    <row r="193">
      <c r="B193" s="37" t="str"/>
      <c r="C193" s="37" t="str"/>
      <c r="D193" s="37" t="str"/>
    </row>
    <row r="194">
      <c r="B194" s="37" t="str"/>
      <c r="C194" s="37" t="str"/>
      <c r="D194" s="37" t="str"/>
    </row>
    <row r="195">
      <c r="B195" s="37" t="str"/>
      <c r="C195" s="37" t="str"/>
      <c r="D195" s="37" t="str"/>
    </row>
    <row r="196">
      <c r="B196" s="37" t="str"/>
      <c r="C196" s="37" t="str"/>
      <c r="D196" s="37" t="str"/>
    </row>
    <row r="197">
      <c r="B197" s="37" t="str"/>
      <c r="C197" s="37" t="str"/>
      <c r="D197" s="37" t="str"/>
    </row>
    <row r="198">
      <c r="B198" s="37" t="str"/>
      <c r="C198" s="37" t="str"/>
      <c r="D198" s="37" t="str"/>
    </row>
    <row r="199">
      <c r="B199" s="37" t="str"/>
      <c r="C199" s="37" t="str"/>
      <c r="D199" s="37" t="str"/>
    </row>
    <row r="200">
      <c r="B200" s="37" t="str"/>
      <c r="C200" s="37" t="str"/>
      <c r="D200" s="37" t="str"/>
    </row>
    <row r="201">
      <c r="B201" s="37" t="str"/>
      <c r="C201" s="37" t="str"/>
      <c r="D201" s="37" t="str"/>
    </row>
    <row r="202">
      <c r="B202" s="37" t="str"/>
      <c r="C202" s="37" t="str"/>
      <c r="D202" s="37" t="str"/>
    </row>
    <row r="203">
      <c r="B203" s="37" t="str"/>
      <c r="C203" s="37" t="str"/>
      <c r="D203" s="37" t="str"/>
    </row>
    <row r="204">
      <c r="B204" s="37" t="str"/>
      <c r="C204" s="37" t="str"/>
      <c r="D204" s="37" t="str"/>
    </row>
    <row r="205">
      <c r="B205" s="37" t="str"/>
      <c r="C205" s="37" t="str"/>
      <c r="D205" s="37" t="str"/>
    </row>
    <row r="206">
      <c r="B206" s="37" t="str"/>
      <c r="C206" s="37" t="str"/>
      <c r="D206" s="37" t="str"/>
    </row>
    <row r="207">
      <c r="B207" s="37" t="str"/>
      <c r="C207" s="37" t="str"/>
      <c r="D207" s="37" t="str"/>
    </row>
    <row r="208">
      <c r="B208" s="37" t="str"/>
      <c r="C208" s="37" t="str"/>
      <c r="D208" s="37" t="str"/>
    </row>
    <row r="209">
      <c r="B209" s="37" t="str"/>
      <c r="C209" s="37" t="str"/>
      <c r="D209" s="37" t="str"/>
    </row>
    <row r="210">
      <c r="B210" s="37" t="str"/>
      <c r="C210" s="37" t="str"/>
      <c r="D210" s="37" t="str"/>
    </row>
    <row r="211">
      <c r="B211" s="37" t="str"/>
      <c r="C211" s="37" t="str"/>
      <c r="D211" s="37" t="str"/>
    </row>
    <row r="212">
      <c r="B212" s="37" t="str"/>
      <c r="C212" s="37" t="str"/>
      <c r="D212" s="37" t="str"/>
    </row>
    <row r="213">
      <c r="B213" s="37" t="str"/>
      <c r="C213" s="37" t="str"/>
      <c r="D213" s="37" t="str"/>
    </row>
    <row r="214">
      <c r="B214" s="37" t="str"/>
      <c r="C214" s="37" t="str"/>
      <c r="D214" s="37" t="str"/>
    </row>
    <row r="215">
      <c r="B215" s="37" t="str"/>
      <c r="C215" s="37" t="str"/>
      <c r="D215" s="37" t="str"/>
    </row>
    <row r="216">
      <c r="B216" s="37" t="str"/>
      <c r="C216" s="37" t="str"/>
      <c r="D216" s="37" t="str"/>
    </row>
    <row r="217">
      <c r="B217" s="37" t="str"/>
      <c r="C217" s="37" t="str"/>
      <c r="D217" s="37" t="str"/>
    </row>
    <row r="218">
      <c r="B218" s="37" t="str"/>
      <c r="C218" s="37" t="str"/>
      <c r="D218" s="37" t="str"/>
    </row>
    <row r="219">
      <c r="B219" s="37" t="str"/>
      <c r="C219" s="37" t="str"/>
      <c r="D219" s="37" t="str"/>
    </row>
    <row r="220">
      <c r="B220" s="37" t="str"/>
      <c r="C220" s="37" t="str"/>
      <c r="D220" s="37" t="str"/>
    </row>
    <row r="221">
      <c r="B221" s="37" t="str"/>
      <c r="C221" s="37" t="str"/>
      <c r="D221" s="37" t="str"/>
    </row>
    <row r="222">
      <c r="B222" s="37" t="str"/>
      <c r="C222" s="37" t="str"/>
      <c r="D222" s="37" t="str"/>
    </row>
    <row r="223">
      <c r="B223" s="37" t="str"/>
      <c r="C223" s="37" t="str"/>
      <c r="D223" s="37" t="str"/>
    </row>
    <row r="224">
      <c r="B224" s="37" t="str"/>
      <c r="C224" s="37" t="str"/>
      <c r="D224" s="37" t="str"/>
    </row>
    <row r="225">
      <c r="B225" s="37" t="str"/>
      <c r="C225" s="37" t="str"/>
      <c r="D225" s="37" t="str"/>
    </row>
    <row r="226">
      <c r="B226" s="37" t="str"/>
      <c r="C226" s="37" t="str"/>
      <c r="D226" s="37" t="str"/>
    </row>
    <row r="227">
      <c r="B227" s="37" t="str"/>
      <c r="C227" s="37" t="str"/>
      <c r="D227" s="37" t="str"/>
    </row>
    <row r="228">
      <c r="B228" s="37" t="str"/>
      <c r="C228" s="37" t="str"/>
      <c r="D228" s="37" t="str"/>
    </row>
    <row r="229">
      <c r="B229" s="37" t="str"/>
      <c r="C229" s="37" t="str"/>
      <c r="D229" s="37" t="str"/>
    </row>
    <row r="230">
      <c r="B230" s="37" t="str"/>
      <c r="C230" s="37" t="str"/>
      <c r="D230" s="37" t="str"/>
    </row>
    <row r="231">
      <c r="B231" s="37" t="str"/>
      <c r="C231" s="37" t="str"/>
      <c r="D231" s="37" t="str"/>
    </row>
    <row r="232">
      <c r="B232" s="37" t="str"/>
      <c r="C232" s="37" t="str"/>
      <c r="D232" s="37" t="str"/>
    </row>
    <row r="233">
      <c r="B233" s="37" t="str"/>
      <c r="C233" s="37" t="str"/>
      <c r="D233" s="37" t="str"/>
    </row>
    <row r="234">
      <c r="B234" s="37" t="str"/>
      <c r="C234" s="37" t="str"/>
      <c r="D234" s="37" t="str"/>
    </row>
    <row r="235">
      <c r="B235" s="37" t="str"/>
      <c r="C235" s="37" t="str"/>
      <c r="D235" s="37" t="str"/>
    </row>
    <row r="236">
      <c r="B236" s="37" t="str"/>
      <c r="C236" s="37" t="str"/>
      <c r="D236" s="37" t="str"/>
    </row>
    <row r="237">
      <c r="B237" s="37" t="str"/>
      <c r="C237" s="37" t="str"/>
      <c r="D237" s="37" t="str"/>
    </row>
    <row r="238">
      <c r="B238" s="37" t="str"/>
      <c r="C238" s="37" t="str"/>
      <c r="D238" s="37" t="str"/>
    </row>
    <row r="239">
      <c r="B239" s="37" t="str"/>
      <c r="C239" s="37" t="str"/>
      <c r="D239" s="37" t="str"/>
    </row>
    <row r="240">
      <c r="B240" s="37" t="str"/>
      <c r="C240" s="37" t="str"/>
      <c r="D240" s="37" t="str"/>
    </row>
    <row r="241">
      <c r="B241" s="37" t="str"/>
      <c r="C241" s="37" t="str"/>
      <c r="D241" s="37" t="str"/>
    </row>
    <row r="242">
      <c r="B242" s="37" t="str"/>
      <c r="C242" s="37" t="str"/>
      <c r="D242" s="37" t="str"/>
    </row>
    <row r="243">
      <c r="B243" s="37" t="str"/>
      <c r="C243" s="37" t="str"/>
      <c r="D243" s="37" t="str"/>
    </row>
    <row r="244">
      <c r="B244" s="37" t="str"/>
      <c r="C244" s="37" t="str"/>
      <c r="D244" s="37" t="str"/>
    </row>
    <row r="245">
      <c r="B245" s="37" t="str"/>
      <c r="C245" s="37" t="str"/>
      <c r="D245" s="37" t="str"/>
    </row>
    <row r="246">
      <c r="B246" s="37" t="str"/>
      <c r="C246" s="37" t="str"/>
      <c r="D246" s="37" t="str"/>
    </row>
    <row r="247">
      <c r="B247" s="37" t="str"/>
      <c r="C247" s="37" t="str"/>
      <c r="D247" s="37" t="str"/>
    </row>
    <row r="248">
      <c r="B248" s="37" t="str"/>
      <c r="C248" s="37" t="str"/>
      <c r="D248" s="37" t="str"/>
    </row>
    <row r="249">
      <c r="B249" s="37" t="str"/>
      <c r="C249" s="37" t="str"/>
      <c r="D249" s="37" t="str"/>
    </row>
    <row r="250">
      <c r="B250" s="37" t="str"/>
      <c r="C250" s="37" t="str"/>
      <c r="D250" s="37" t="str"/>
    </row>
    <row r="251">
      <c r="B251" s="37" t="str"/>
      <c r="C251" s="37" t="str"/>
      <c r="D251" s="37" t="str"/>
    </row>
    <row r="252">
      <c r="B252" s="37" t="str"/>
      <c r="C252" s="37" t="str"/>
      <c r="D252" s="37" t="str"/>
    </row>
    <row r="253">
      <c r="B253" s="37" t="str"/>
      <c r="C253" s="37" t="str"/>
      <c r="D253" s="37" t="str"/>
    </row>
    <row r="254">
      <c r="B254" s="37" t="str"/>
      <c r="C254" s="37" t="str"/>
      <c r="D254" s="37" t="str"/>
    </row>
    <row r="255">
      <c r="B255" s="37" t="str"/>
      <c r="C255" s="37" t="str"/>
      <c r="D255" s="37" t="str"/>
    </row>
    <row r="256">
      <c r="B256" s="37" t="str"/>
      <c r="C256" s="37" t="str"/>
      <c r="D256" s="37" t="str"/>
    </row>
    <row r="257">
      <c r="B257" s="37" t="str"/>
      <c r="C257" s="37" t="str"/>
      <c r="D257" s="37" t="str"/>
    </row>
    <row r="258">
      <c r="B258" s="37" t="str"/>
      <c r="C258" s="37" t="str"/>
      <c r="D258" s="37" t="str"/>
    </row>
    <row r="259">
      <c r="B259" s="37" t="str"/>
      <c r="C259" s="37" t="str"/>
      <c r="D259" s="37" t="str"/>
    </row>
    <row r="260">
      <c r="B260" s="37" t="str"/>
      <c r="C260" s="37" t="str"/>
      <c r="D260" s="37" t="str"/>
    </row>
    <row r="261">
      <c r="B261" s="37" t="str"/>
      <c r="C261" s="37" t="str"/>
      <c r="D261" s="37" t="str"/>
    </row>
    <row r="262">
      <c r="B262" s="37" t="str"/>
      <c r="C262" s="37" t="str"/>
      <c r="D262" s="37" t="str"/>
    </row>
    <row r="263">
      <c r="B263" s="37" t="str"/>
      <c r="C263" s="37" t="str"/>
      <c r="D263" s="37" t="str"/>
    </row>
    <row r="264">
      <c r="B264" s="37" t="str"/>
      <c r="C264" s="37" t="str"/>
      <c r="D264" s="37" t="str"/>
    </row>
    <row r="265">
      <c r="B265" s="37" t="str"/>
      <c r="C265" s="37" t="str"/>
      <c r="D265" s="37" t="str"/>
    </row>
    <row r="266">
      <c r="B266" s="37" t="str"/>
      <c r="C266" s="37" t="str"/>
      <c r="D266" s="37" t="str"/>
    </row>
    <row r="267">
      <c r="B267" s="37" t="str"/>
      <c r="C267" s="37" t="str"/>
      <c r="D267" s="37" t="str"/>
    </row>
    <row r="268">
      <c r="B268" s="37" t="str"/>
      <c r="C268" s="37" t="str"/>
      <c r="D268" s="37" t="str"/>
    </row>
    <row r="269">
      <c r="B269" s="37" t="str"/>
      <c r="C269" s="37" t="str"/>
      <c r="D269" s="37" t="str"/>
    </row>
    <row r="270">
      <c r="B270" s="37" t="str"/>
      <c r="C270" s="37" t="str"/>
      <c r="D270" s="37" t="str"/>
    </row>
    <row r="271">
      <c r="B271" s="37" t="str"/>
      <c r="C271" s="37" t="str"/>
      <c r="D271" s="37" t="str"/>
    </row>
    <row r="272">
      <c r="B272" s="37" t="str"/>
      <c r="C272" s="37" t="str"/>
      <c r="D272" s="37" t="str"/>
    </row>
    <row r="273">
      <c r="B273" s="37" t="str"/>
      <c r="C273" s="37" t="str"/>
      <c r="D273" s="37" t="str"/>
    </row>
    <row r="274">
      <c r="B274" s="37" t="str"/>
      <c r="C274" s="37" t="str"/>
      <c r="D274" s="37" t="str"/>
    </row>
    <row r="275">
      <c r="B275" s="37" t="str"/>
      <c r="C275" s="37" t="str"/>
      <c r="D275" s="37" t="str"/>
    </row>
    <row r="276">
      <c r="B276" s="37" t="str"/>
      <c r="C276" s="37" t="str"/>
      <c r="D276" s="37" t="str"/>
    </row>
    <row r="277">
      <c r="B277" s="37" t="str"/>
      <c r="C277" s="37" t="str"/>
      <c r="D277" s="37" t="str"/>
    </row>
    <row r="278">
      <c r="B278" s="37" t="str"/>
      <c r="C278" s="37" t="str"/>
      <c r="D278" s="37" t="str"/>
    </row>
    <row r="279">
      <c r="B279" s="37" t="str"/>
      <c r="C279" s="37" t="str"/>
      <c r="D279" s="37" t="str"/>
    </row>
    <row r="280">
      <c r="B280" s="37" t="str"/>
      <c r="C280" s="37" t="str"/>
      <c r="D280" s="37" t="str"/>
    </row>
    <row r="281">
      <c r="B281" s="37" t="str"/>
      <c r="C281" s="37" t="str"/>
      <c r="D281" s="37" t="str"/>
    </row>
    <row r="282">
      <c r="B282" s="37" t="str"/>
      <c r="C282" s="37" t="str"/>
      <c r="D282" s="37" t="str"/>
    </row>
    <row r="283">
      <c r="B283" s="37" t="str"/>
      <c r="C283" s="37" t="str"/>
      <c r="D283" s="37" t="str"/>
    </row>
    <row r="284">
      <c r="B284" s="37" t="str"/>
      <c r="C284" s="37" t="str"/>
      <c r="D284" s="37" t="str"/>
    </row>
    <row r="285">
      <c r="B285" s="37" t="str"/>
      <c r="C285" s="37" t="str"/>
      <c r="D285" s="37" t="str"/>
    </row>
    <row r="286">
      <c r="B286" s="37" t="str"/>
      <c r="C286" s="37" t="str"/>
      <c r="D286" s="37" t="str"/>
    </row>
    <row r="287">
      <c r="B287" s="37" t="str"/>
      <c r="C287" s="37" t="str"/>
      <c r="D287" s="37" t="str"/>
    </row>
    <row r="288">
      <c r="B288" s="37" t="str"/>
      <c r="C288" s="37" t="str"/>
      <c r="D288" s="37" t="str"/>
    </row>
    <row r="289">
      <c r="B289" s="37" t="str"/>
      <c r="C289" s="37" t="str"/>
      <c r="D289" s="37" t="str"/>
    </row>
    <row r="290">
      <c r="B290" s="37" t="str"/>
      <c r="C290" s="37" t="str"/>
      <c r="D290" s="37" t="str"/>
    </row>
    <row r="291">
      <c r="B291" s="37" t="str"/>
      <c r="C291" s="37" t="str"/>
      <c r="D291" s="37" t="str"/>
    </row>
    <row r="292">
      <c r="B292" s="37" t="str"/>
      <c r="C292" s="37" t="str"/>
      <c r="D292" s="37" t="str"/>
    </row>
    <row r="293">
      <c r="B293" s="37" t="str"/>
      <c r="C293" s="37" t="str"/>
      <c r="D293" s="37" t="str"/>
    </row>
    <row r="294">
      <c r="B294" s="37" t="str"/>
      <c r="C294" s="37" t="str"/>
      <c r="D294" s="37" t="str"/>
    </row>
    <row r="295">
      <c r="B295" s="37" t="str"/>
      <c r="C295" s="37" t="str"/>
      <c r="D295" s="37" t="str"/>
    </row>
    <row r="296">
      <c r="B296" s="37" t="str"/>
      <c r="C296" s="37" t="str"/>
      <c r="D296" s="37" t="str"/>
    </row>
    <row r="297">
      <c r="B297" s="37" t="str"/>
      <c r="C297" s="37" t="str"/>
      <c r="D297" s="37" t="str"/>
    </row>
    <row r="298">
      <c r="B298" s="37" t="str"/>
      <c r="C298" s="37" t="str"/>
      <c r="D298" s="37" t="str"/>
    </row>
    <row r="299">
      <c r="B299" s="37" t="str"/>
      <c r="C299" s="37" t="str"/>
      <c r="D299" s="37" t="str"/>
    </row>
    <row r="300">
      <c r="B300" s="37" t="str"/>
      <c r="C300" s="37" t="str"/>
      <c r="D300" s="37" t="str"/>
    </row>
    <row r="301">
      <c r="B301" s="37" t="str"/>
      <c r="C301" s="37" t="str"/>
      <c r="D301" s="37" t="str"/>
    </row>
    <row r="302">
      <c r="B302" s="37" t="str"/>
      <c r="C302" s="37" t="str"/>
      <c r="D302" s="37" t="str"/>
    </row>
    <row r="303">
      <c r="B303" s="37" t="str"/>
      <c r="C303" s="37" t="str"/>
      <c r="D303" s="37" t="str"/>
    </row>
    <row r="304">
      <c r="B304" s="37" t="str"/>
      <c r="C304" s="37" t="str"/>
      <c r="D304" s="37" t="str"/>
    </row>
    <row r="305">
      <c r="B305" s="37" t="str"/>
      <c r="C305" s="37" t="str"/>
      <c r="D305" s="37" t="str"/>
    </row>
    <row r="306">
      <c r="B306" s="37" t="str"/>
      <c r="C306" s="37" t="str"/>
      <c r="D306" s="37" t="str"/>
    </row>
    <row r="307">
      <c r="B307" s="37" t="str"/>
      <c r="C307" s="37" t="str"/>
      <c r="D307" s="37" t="str"/>
    </row>
    <row r="308">
      <c r="B308" s="37" t="str"/>
      <c r="C308" s="37" t="str"/>
      <c r="D308" s="37" t="str"/>
    </row>
    <row r="309">
      <c r="B309" s="37" t="str"/>
      <c r="C309" s="37" t="str"/>
      <c r="D309" s="37" t="str"/>
    </row>
    <row r="310">
      <c r="B310" s="37" t="str"/>
      <c r="C310" s="37" t="str"/>
      <c r="D310" s="37" t="str"/>
    </row>
    <row r="311">
      <c r="B311" s="37" t="str"/>
      <c r="C311" s="37" t="str"/>
      <c r="D311" s="37" t="str"/>
    </row>
    <row r="312">
      <c r="B312" s="37" t="str"/>
      <c r="C312" s="37" t="str"/>
      <c r="D312" s="37" t="str"/>
    </row>
    <row r="313">
      <c r="B313" s="37" t="str"/>
      <c r="C313" s="37" t="str"/>
      <c r="D313" s="37" t="str"/>
    </row>
    <row r="314">
      <c r="B314" s="37" t="str"/>
      <c r="C314" s="37" t="str"/>
      <c r="D314" s="37" t="str"/>
    </row>
    <row r="315">
      <c r="B315" s="37" t="str"/>
      <c r="C315" s="37" t="str"/>
      <c r="D315" s="37" t="str"/>
    </row>
    <row r="316">
      <c r="B316" s="37" t="str"/>
      <c r="C316" s="37" t="str"/>
      <c r="D316" s="37" t="str"/>
    </row>
    <row r="317">
      <c r="B317" s="37" t="str"/>
      <c r="C317" s="37" t="str"/>
      <c r="D317" s="37" t="str"/>
    </row>
    <row r="318">
      <c r="B318" s="37" t="str"/>
      <c r="C318" s="37" t="str"/>
      <c r="D318" s="37" t="str"/>
    </row>
    <row r="319">
      <c r="B319" s="37" t="str"/>
      <c r="C319" s="37" t="str"/>
      <c r="D319" s="37" t="str"/>
    </row>
    <row r="320">
      <c r="B320" s="37" t="str"/>
      <c r="C320" s="37" t="str"/>
      <c r="D320" s="37" t="str"/>
    </row>
    <row r="321">
      <c r="B321" s="37" t="str"/>
      <c r="C321" s="37" t="str"/>
      <c r="D321" s="37" t="str"/>
    </row>
    <row r="322">
      <c r="B322" s="37" t="str"/>
      <c r="C322" s="37" t="str"/>
      <c r="D322" s="37" t="str"/>
    </row>
    <row r="323">
      <c r="B323" s="37" t="str"/>
      <c r="C323" s="37" t="str"/>
      <c r="D323" s="37" t="str"/>
    </row>
    <row r="324">
      <c r="B324" s="37" t="str"/>
      <c r="C324" s="37" t="str"/>
      <c r="D324" s="37" t="str"/>
    </row>
    <row r="325">
      <c r="B325" s="37" t="str"/>
      <c r="C325" s="37" t="str"/>
      <c r="D325" s="37" t="str"/>
    </row>
    <row r="326">
      <c r="B326" s="37" t="str"/>
      <c r="C326" s="37" t="str"/>
      <c r="D326" s="37" t="str"/>
    </row>
    <row r="327">
      <c r="B327" s="37" t="str"/>
      <c r="C327" s="37" t="str"/>
      <c r="D327" s="37" t="str"/>
    </row>
    <row r="328">
      <c r="B328" s="37" t="str"/>
      <c r="C328" s="37" t="str"/>
      <c r="D328" s="37" t="str"/>
    </row>
    <row r="329">
      <c r="B329" s="37" t="str"/>
      <c r="C329" s="37" t="str"/>
      <c r="D329" s="37" t="str"/>
    </row>
    <row r="330">
      <c r="B330" s="37" t="str"/>
      <c r="C330" s="37" t="str"/>
      <c r="D330" s="37" t="str"/>
    </row>
    <row r="331">
      <c r="B331" s="37" t="str"/>
      <c r="C331" s="37" t="str"/>
      <c r="D331" s="37" t="str"/>
    </row>
    <row r="332">
      <c r="B332" s="37" t="str"/>
      <c r="C332" s="37" t="str"/>
      <c r="D332" s="37" t="str"/>
    </row>
    <row r="333">
      <c r="B333" s="37" t="str"/>
      <c r="C333" s="37" t="str"/>
      <c r="D333" s="37" t="str"/>
    </row>
    <row r="334">
      <c r="B334" s="37" t="str"/>
      <c r="C334" s="37" t="str"/>
      <c r="D334" s="37" t="str"/>
    </row>
    <row r="335">
      <c r="B335" s="37" t="str"/>
      <c r="C335" s="37" t="str"/>
      <c r="D335" s="37" t="str"/>
    </row>
    <row r="336">
      <c r="B336" s="37" t="str"/>
      <c r="C336" s="37" t="str"/>
      <c r="D336" s="37" t="str"/>
    </row>
    <row r="337">
      <c r="B337" s="37" t="str"/>
      <c r="C337" s="37" t="str"/>
      <c r="D337" s="37" t="str"/>
    </row>
    <row r="338">
      <c r="B338" s="37" t="str"/>
      <c r="C338" s="37" t="str"/>
      <c r="D338" s="37" t="str"/>
    </row>
    <row r="339">
      <c r="B339" s="37" t="str"/>
      <c r="C339" s="37" t="str"/>
      <c r="D339" s="37" t="str"/>
    </row>
    <row r="340">
      <c r="B340" s="37" t="str"/>
      <c r="C340" s="37" t="str"/>
      <c r="D340" s="37" t="str"/>
    </row>
    <row r="341">
      <c r="B341" s="37" t="str"/>
      <c r="C341" s="37" t="str"/>
      <c r="D341" s="37" t="str"/>
    </row>
    <row r="342">
      <c r="B342" s="37" t="str"/>
      <c r="C342" s="37" t="str"/>
      <c r="D342" s="37" t="str"/>
    </row>
    <row r="343">
      <c r="B343" s="37" t="str"/>
      <c r="C343" s="37" t="str"/>
      <c r="D343" s="37" t="str"/>
    </row>
    <row r="344">
      <c r="B344" s="37" t="str"/>
      <c r="C344" s="37" t="str"/>
      <c r="D344" s="37" t="str"/>
    </row>
    <row r="345">
      <c r="B345" s="37" t="str"/>
      <c r="C345" s="37" t="str"/>
      <c r="D345" s="37" t="str"/>
    </row>
    <row r="346">
      <c r="B346" s="37" t="str"/>
      <c r="C346" s="37" t="str"/>
      <c r="D346" s="37" t="str"/>
    </row>
    <row r="347">
      <c r="B347" s="37" t="str"/>
      <c r="C347" s="37" t="str"/>
      <c r="D347" s="37" t="str"/>
    </row>
    <row r="348">
      <c r="B348" s="37" t="str"/>
      <c r="C348" s="37" t="str"/>
      <c r="D348" s="37" t="str"/>
    </row>
    <row r="349">
      <c r="B349" s="37" t="str"/>
      <c r="C349" s="37" t="str"/>
      <c r="D349" s="37" t="str"/>
    </row>
    <row r="350">
      <c r="B350" s="37" t="str"/>
      <c r="C350" s="37" t="str"/>
      <c r="D350" s="37" t="str"/>
    </row>
    <row r="351">
      <c r="B351" s="37" t="str"/>
      <c r="C351" s="37" t="str"/>
      <c r="D351" s="37" t="str"/>
    </row>
    <row r="352">
      <c r="B352" s="37" t="str"/>
      <c r="C352" s="37" t="str"/>
      <c r="D352" s="37" t="str"/>
    </row>
    <row r="353">
      <c r="B353" s="37" t="str"/>
      <c r="C353" s="37" t="str"/>
      <c r="D353" s="37" t="str"/>
    </row>
    <row r="354">
      <c r="B354" s="37" t="str"/>
      <c r="C354" s="37" t="str"/>
      <c r="D354" s="37" t="str"/>
    </row>
    <row r="355">
      <c r="B355" s="37" t="str"/>
      <c r="C355" s="37" t="str"/>
      <c r="D355" s="37" t="str"/>
    </row>
    <row r="356">
      <c r="B356" s="37" t="str"/>
      <c r="C356" s="37" t="str"/>
      <c r="D356" s="37" t="str"/>
    </row>
    <row r="357">
      <c r="B357" s="37" t="str"/>
      <c r="C357" s="37" t="str"/>
      <c r="D357" s="37" t="str"/>
    </row>
    <row r="358">
      <c r="B358" s="37" t="str"/>
      <c r="C358" s="37" t="str"/>
      <c r="D358" s="37" t="str"/>
    </row>
    <row r="359">
      <c r="B359" s="37" t="str"/>
      <c r="C359" s="37" t="str"/>
      <c r="D359" s="37" t="str"/>
    </row>
    <row r="360">
      <c r="B360" s="37" t="str"/>
      <c r="C360" s="37" t="str"/>
      <c r="D360" s="37" t="str"/>
    </row>
    <row r="361">
      <c r="B361" s="37" t="str"/>
      <c r="C361" s="37" t="str"/>
      <c r="D361" s="37" t="str"/>
    </row>
    <row r="362">
      <c r="B362" s="37" t="str"/>
      <c r="C362" s="37" t="str"/>
      <c r="D362" s="37" t="str"/>
    </row>
    <row r="363">
      <c r="B363" s="37" t="str"/>
      <c r="C363" s="37" t="str"/>
      <c r="D363" s="37" t="str"/>
    </row>
    <row r="364">
      <c r="B364" s="37" t="str"/>
      <c r="C364" s="37" t="str"/>
      <c r="D364" s="37" t="str"/>
    </row>
    <row r="365">
      <c r="B365" s="37" t="str"/>
      <c r="C365" s="37" t="str"/>
      <c r="D365" s="37" t="str"/>
    </row>
    <row r="366">
      <c r="B366" s="37" t="str"/>
      <c r="C366" s="37" t="str"/>
      <c r="D366" s="37" t="str"/>
    </row>
    <row r="367">
      <c r="B367" s="37" t="str"/>
      <c r="C367" s="37" t="str"/>
      <c r="D367" s="37" t="str"/>
    </row>
    <row r="368">
      <c r="B368" s="37" t="str"/>
      <c r="C368" s="37" t="str"/>
      <c r="D368" s="37" t="str"/>
    </row>
    <row r="369">
      <c r="B369" s="37" t="str"/>
      <c r="C369" s="37" t="str"/>
      <c r="D369" s="37" t="str"/>
    </row>
    <row r="370">
      <c r="B370" s="37" t="str"/>
      <c r="C370" s="37" t="str"/>
      <c r="D370" s="37" t="str"/>
    </row>
    <row r="371">
      <c r="B371" s="37" t="str"/>
      <c r="C371" s="37" t="str"/>
      <c r="D371" s="37" t="str"/>
    </row>
    <row r="372">
      <c r="B372" s="37" t="str"/>
      <c r="C372" s="37" t="str"/>
      <c r="D372" s="37" t="str"/>
    </row>
    <row r="373">
      <c r="B373" s="37" t="str"/>
      <c r="C373" s="37" t="str"/>
      <c r="D373" s="37" t="str"/>
    </row>
    <row r="374">
      <c r="B374" s="37" t="str"/>
      <c r="C374" s="37" t="str"/>
      <c r="D374" s="37" t="str"/>
    </row>
    <row r="375">
      <c r="B375" s="37" t="str"/>
      <c r="C375" s="37" t="str"/>
      <c r="D375" s="37" t="str"/>
    </row>
    <row r="376">
      <c r="B376" s="37" t="str"/>
      <c r="C376" s="37" t="str"/>
      <c r="D376" s="37" t="str"/>
    </row>
    <row r="377">
      <c r="B377" s="37" t="str"/>
      <c r="C377" s="37" t="str"/>
      <c r="D377" s="37" t="str"/>
    </row>
    <row r="378">
      <c r="B378" s="37" t="str"/>
      <c r="C378" s="37" t="str"/>
      <c r="D378" s="37" t="str"/>
    </row>
    <row r="379">
      <c r="B379" s="37" t="str"/>
      <c r="C379" s="37" t="str"/>
      <c r="D379" s="37" t="str"/>
    </row>
    <row r="380">
      <c r="B380" s="37" t="str"/>
      <c r="C380" s="37" t="str"/>
      <c r="D380" s="37" t="str"/>
    </row>
    <row r="381">
      <c r="B381" s="37" t="str"/>
      <c r="C381" s="37" t="str"/>
      <c r="D381" s="37" t="str"/>
    </row>
    <row r="382">
      <c r="B382" s="37" t="str"/>
      <c r="C382" s="37" t="str"/>
      <c r="D382" s="37" t="str"/>
    </row>
    <row r="383">
      <c r="B383" s="37" t="str"/>
      <c r="C383" s="37" t="str"/>
      <c r="D383" s="37" t="str"/>
    </row>
    <row r="384">
      <c r="B384" s="37" t="str"/>
      <c r="C384" s="37" t="str"/>
      <c r="D384" s="37" t="str"/>
    </row>
    <row r="385">
      <c r="B385" s="37" t="str"/>
      <c r="C385" s="37" t="str"/>
      <c r="D385" s="37" t="str"/>
    </row>
    <row r="386">
      <c r="B386" s="37" t="str"/>
      <c r="C386" s="37" t="str"/>
      <c r="D386" s="37" t="str"/>
    </row>
    <row r="387">
      <c r="B387" s="37" t="str"/>
      <c r="C387" s="37" t="str"/>
      <c r="D387" s="37" t="str"/>
    </row>
    <row r="388">
      <c r="B388" s="37" t="str"/>
      <c r="C388" s="37" t="str"/>
      <c r="D388" s="37" t="str"/>
    </row>
    <row r="389">
      <c r="B389" s="37" t="str"/>
      <c r="C389" s="37" t="str"/>
      <c r="D389" s="37" t="str"/>
    </row>
    <row r="390">
      <c r="B390" s="37" t="str"/>
      <c r="C390" s="37" t="str"/>
      <c r="D390" s="37" t="str"/>
    </row>
    <row r="391">
      <c r="B391" s="37" t="str"/>
      <c r="C391" s="37" t="str"/>
      <c r="D391" s="37" t="str"/>
    </row>
    <row r="392">
      <c r="B392" s="37" t="str"/>
      <c r="C392" s="37" t="str"/>
      <c r="D392" s="37" t="str"/>
    </row>
    <row r="393">
      <c r="B393" s="37" t="str"/>
      <c r="C393" s="37" t="str"/>
      <c r="D393" s="37" t="str"/>
    </row>
    <row r="394">
      <c r="B394" s="37" t="str"/>
      <c r="C394" s="37" t="str"/>
      <c r="D394" s="37" t="str"/>
    </row>
    <row r="395">
      <c r="B395" s="37" t="str"/>
      <c r="C395" s="37" t="str"/>
      <c r="D395" s="37" t="str"/>
    </row>
    <row r="396">
      <c r="B396" s="37" t="str"/>
      <c r="C396" s="37" t="str"/>
      <c r="D396" s="37" t="str"/>
    </row>
    <row r="397">
      <c r="B397" s="37" t="str"/>
      <c r="C397" s="37" t="str"/>
      <c r="D397" s="37" t="str"/>
    </row>
    <row r="398">
      <c r="B398" s="37" t="str"/>
      <c r="C398" s="37" t="str"/>
      <c r="D398" s="37" t="str"/>
    </row>
    <row r="399">
      <c r="B399" s="37" t="str"/>
      <c r="C399" s="37" t="str"/>
      <c r="D399" s="37" t="str"/>
    </row>
    <row r="400">
      <c r="B400" s="37" t="str"/>
      <c r="C400" s="37" t="str"/>
      <c r="D400" s="37" t="str"/>
    </row>
    <row r="401">
      <c r="B401" s="37" t="str"/>
      <c r="C401" s="37" t="str"/>
      <c r="D401" s="37" t="str"/>
    </row>
    <row r="402">
      <c r="B402" s="37" t="str"/>
      <c r="C402" s="37" t="str"/>
      <c r="D402" s="37" t="str"/>
    </row>
    <row r="403">
      <c r="B403" s="37" t="str"/>
      <c r="C403" s="37" t="str"/>
      <c r="D403" s="37" t="str"/>
    </row>
    <row r="404">
      <c r="B404" s="37" t="str"/>
      <c r="C404" s="37" t="str"/>
      <c r="D404" s="37" t="str"/>
    </row>
    <row r="405">
      <c r="B405" s="37" t="str"/>
      <c r="C405" s="37" t="str"/>
      <c r="D405" s="37" t="str"/>
    </row>
    <row r="406">
      <c r="B406" s="37" t="str"/>
      <c r="C406" s="37" t="str"/>
      <c r="D406" s="37" t="str"/>
    </row>
    <row r="407">
      <c r="B407" s="37" t="str"/>
      <c r="C407" s="37" t="str"/>
      <c r="D407" s="37" t="str"/>
    </row>
    <row r="408">
      <c r="B408" s="37" t="str"/>
      <c r="C408" s="37" t="str"/>
      <c r="D408" s="37" t="str"/>
    </row>
    <row r="409">
      <c r="B409" s="37" t="str"/>
      <c r="C409" s="37" t="str"/>
      <c r="D409" s="37" t="str"/>
    </row>
    <row r="410">
      <c r="B410" s="37" t="str"/>
      <c r="C410" s="37" t="str"/>
      <c r="D410" s="37" t="str"/>
    </row>
    <row r="411">
      <c r="B411" s="37" t="str"/>
      <c r="C411" s="37" t="str"/>
      <c r="D411" s="37" t="str"/>
    </row>
    <row r="412">
      <c r="B412" s="37" t="str"/>
      <c r="C412" s="37" t="str"/>
      <c r="D412" s="37" t="str"/>
    </row>
    <row r="413">
      <c r="B413" s="37" t="str"/>
      <c r="C413" s="37" t="str"/>
      <c r="D413" s="37" t="str"/>
    </row>
    <row r="414">
      <c r="B414" s="37" t="str"/>
      <c r="C414" s="37" t="str"/>
      <c r="D414" s="37" t="str"/>
    </row>
    <row r="415">
      <c r="B415" s="37" t="str"/>
      <c r="C415" s="37" t="str"/>
      <c r="D415" s="37" t="str"/>
    </row>
    <row r="416">
      <c r="B416" s="37" t="str"/>
      <c r="C416" s="37" t="str"/>
      <c r="D416" s="37" t="str"/>
    </row>
    <row r="417">
      <c r="B417" s="37" t="str"/>
      <c r="C417" s="37" t="str"/>
      <c r="D417" s="37" t="str"/>
    </row>
    <row r="418">
      <c r="B418" s="37" t="str"/>
      <c r="C418" s="37" t="str"/>
      <c r="D418" s="37" t="str"/>
    </row>
    <row r="419">
      <c r="B419" s="37" t="str"/>
      <c r="C419" s="37" t="str"/>
      <c r="D419" s="37" t="str"/>
    </row>
    <row r="420">
      <c r="B420" s="37" t="str"/>
      <c r="C420" s="37" t="str"/>
      <c r="D420" s="37" t="str"/>
    </row>
    <row r="421">
      <c r="B421" s="37" t="str"/>
      <c r="C421" s="37" t="str"/>
      <c r="D421" s="37" t="str"/>
    </row>
    <row r="422">
      <c r="B422" s="37" t="str"/>
      <c r="C422" s="37" t="str"/>
      <c r="D422" s="37" t="str"/>
    </row>
    <row r="423">
      <c r="B423" s="37" t="str"/>
      <c r="C423" s="37" t="str"/>
      <c r="D423" s="37" t="str"/>
    </row>
    <row r="424">
      <c r="B424" s="37" t="str"/>
      <c r="C424" s="37" t="str"/>
      <c r="D424" s="37" t="str"/>
    </row>
    <row r="425">
      <c r="B425" s="37" t="str"/>
      <c r="C425" s="37" t="str"/>
      <c r="D425" s="37" t="str"/>
    </row>
    <row r="426">
      <c r="B426" s="37" t="str"/>
      <c r="C426" s="37" t="str"/>
      <c r="D426" s="37" t="str"/>
    </row>
    <row r="427">
      <c r="B427" s="37" t="str"/>
      <c r="C427" s="37" t="str"/>
      <c r="D427" s="37" t="str"/>
    </row>
    <row r="428">
      <c r="B428" s="37" t="str"/>
      <c r="C428" s="37" t="str"/>
      <c r="D428" s="37" t="str"/>
    </row>
    <row r="429">
      <c r="B429" s="37" t="str"/>
      <c r="C429" s="37" t="str"/>
      <c r="D429" s="37" t="str"/>
    </row>
    <row r="430">
      <c r="B430" s="37" t="str"/>
      <c r="C430" s="37" t="str"/>
      <c r="D430" s="37" t="str"/>
    </row>
    <row r="431">
      <c r="B431" s="37" t="str"/>
      <c r="C431" s="37" t="str"/>
      <c r="D431" s="37" t="str"/>
    </row>
    <row r="432">
      <c r="B432" s="37" t="str"/>
      <c r="C432" s="37" t="str"/>
      <c r="D432" s="37" t="str"/>
    </row>
    <row r="433">
      <c r="B433" s="37" t="str"/>
      <c r="C433" s="37" t="str"/>
      <c r="D433" s="37" t="str"/>
    </row>
    <row r="434">
      <c r="B434" s="37" t="str"/>
      <c r="C434" s="37" t="str"/>
      <c r="D434" s="37" t="str"/>
    </row>
    <row r="435">
      <c r="B435" s="37" t="str"/>
      <c r="C435" s="37" t="str"/>
      <c r="D435" s="37" t="str"/>
    </row>
    <row r="436">
      <c r="B436" s="37" t="str"/>
      <c r="C436" s="37" t="str"/>
      <c r="D436" s="37" t="str"/>
    </row>
    <row r="437">
      <c r="B437" s="37" t="str"/>
      <c r="C437" s="37" t="str"/>
      <c r="D437" s="37" t="str"/>
    </row>
    <row r="438">
      <c r="B438" s="37" t="str"/>
      <c r="C438" s="37" t="str"/>
      <c r="D438" s="37" t="str"/>
    </row>
    <row r="439">
      <c r="B439" s="37" t="str"/>
      <c r="C439" s="37" t="str"/>
      <c r="D439" s="37" t="str"/>
    </row>
    <row r="440">
      <c r="B440" s="37" t="str"/>
      <c r="C440" s="37" t="str"/>
      <c r="D440" s="37" t="str"/>
    </row>
    <row r="441">
      <c r="B441" s="37" t="str"/>
      <c r="C441" s="37" t="str"/>
      <c r="D441" s="37" t="str"/>
    </row>
    <row r="442">
      <c r="B442" s="37" t="str"/>
      <c r="C442" s="37" t="str"/>
      <c r="D442" s="37" t="str"/>
    </row>
    <row r="443">
      <c r="B443" s="37" t="str"/>
      <c r="C443" s="37" t="str"/>
      <c r="D443" s="37" t="str"/>
    </row>
    <row r="444">
      <c r="B444" s="37" t="str"/>
      <c r="C444" s="37" t="str"/>
      <c r="D444" s="37" t="str"/>
    </row>
    <row r="445">
      <c r="B445" s="37" t="str"/>
      <c r="C445" s="37" t="str"/>
      <c r="D445" s="37" t="str"/>
    </row>
    <row r="446">
      <c r="B446" s="37" t="str"/>
      <c r="C446" s="37" t="str"/>
      <c r="D446" s="37" t="str"/>
    </row>
    <row r="447">
      <c r="B447" s="37" t="str"/>
      <c r="C447" s="37" t="str"/>
      <c r="D447" s="37" t="str"/>
    </row>
    <row r="448">
      <c r="B448" s="37" t="str"/>
      <c r="C448" s="37" t="str"/>
      <c r="D448" s="37" t="str"/>
    </row>
    <row r="449">
      <c r="B449" s="37" t="str"/>
      <c r="C449" s="37" t="str"/>
      <c r="D449" s="37" t="str"/>
    </row>
    <row r="450">
      <c r="B450" s="37" t="str"/>
      <c r="C450" s="37" t="str"/>
      <c r="D450" s="37" t="str"/>
    </row>
    <row r="451">
      <c r="B451" s="37" t="str"/>
      <c r="C451" s="37" t="str"/>
      <c r="D451" s="37" t="str"/>
    </row>
    <row r="452">
      <c r="B452" s="37" t="str"/>
      <c r="C452" s="37" t="str"/>
      <c r="D452" s="37" t="str"/>
    </row>
    <row r="453">
      <c r="B453" s="37" t="str"/>
      <c r="C453" s="37" t="str"/>
      <c r="D453" s="37" t="str"/>
    </row>
    <row r="454">
      <c r="B454" s="37" t="str"/>
      <c r="C454" s="37" t="str"/>
      <c r="D454" s="37" t="str"/>
    </row>
    <row r="455">
      <c r="B455" s="37" t="str"/>
      <c r="C455" s="37" t="str"/>
      <c r="D455" s="37" t="str"/>
    </row>
    <row r="456">
      <c r="B456" s="37" t="str"/>
      <c r="C456" s="37" t="str"/>
      <c r="D456" s="37" t="str"/>
    </row>
    <row r="457">
      <c r="B457" s="37" t="str"/>
      <c r="C457" s="37" t="str"/>
      <c r="D457" s="37" t="str"/>
    </row>
    <row r="458">
      <c r="B458" s="37" t="str"/>
      <c r="C458" s="37" t="str"/>
      <c r="D458" s="37" t="str"/>
    </row>
    <row r="459">
      <c r="B459" s="37" t="str"/>
      <c r="C459" s="37" t="str"/>
      <c r="D459" s="37" t="str"/>
    </row>
    <row r="460">
      <c r="B460" s="37" t="str"/>
      <c r="C460" s="37" t="str"/>
      <c r="D460" s="37" t="str"/>
    </row>
    <row r="461">
      <c r="B461" s="37" t="str"/>
      <c r="C461" s="37" t="str"/>
      <c r="D461" s="37" t="str"/>
    </row>
    <row r="462">
      <c r="B462" s="37" t="str"/>
      <c r="C462" s="37" t="str"/>
      <c r="D462" s="37" t="str"/>
    </row>
    <row r="463">
      <c r="B463" s="37" t="str"/>
      <c r="C463" s="37" t="str"/>
      <c r="D463" s="37" t="str"/>
    </row>
    <row r="464">
      <c r="B464" s="37" t="str"/>
      <c r="C464" s="37" t="str"/>
      <c r="D464" s="37" t="str"/>
    </row>
    <row r="465">
      <c r="B465" s="37" t="str"/>
      <c r="C465" s="37" t="str"/>
      <c r="D465" s="37" t="str"/>
    </row>
    <row r="466">
      <c r="B466" s="37" t="str"/>
      <c r="C466" s="37" t="str"/>
      <c r="D466" s="37" t="str"/>
    </row>
    <row r="467">
      <c r="B467" s="37" t="str"/>
      <c r="C467" s="37" t="str"/>
      <c r="D467" s="37" t="str"/>
    </row>
    <row r="468">
      <c r="B468" s="37" t="str"/>
      <c r="C468" s="37" t="str"/>
      <c r="D468" s="37" t="str"/>
    </row>
    <row r="469">
      <c r="B469" s="37" t="str"/>
      <c r="C469" s="37" t="str"/>
      <c r="D469" s="37" t="str"/>
    </row>
    <row r="470">
      <c r="B470" s="37" t="str"/>
      <c r="C470" s="37" t="str"/>
      <c r="D470" s="37" t="str"/>
    </row>
    <row r="471">
      <c r="B471" s="37" t="str"/>
      <c r="C471" s="37" t="str"/>
      <c r="D471" s="37" t="str"/>
    </row>
    <row r="472">
      <c r="B472" s="37" t="str"/>
      <c r="C472" s="37" t="str"/>
      <c r="D472" s="37" t="str"/>
    </row>
    <row r="473">
      <c r="B473" s="37" t="str"/>
      <c r="C473" s="37" t="str"/>
      <c r="D473" s="37" t="str"/>
    </row>
    <row r="474">
      <c r="B474" s="37" t="str"/>
      <c r="C474" s="37" t="str"/>
      <c r="D474" s="37" t="str"/>
    </row>
    <row r="475">
      <c r="B475" s="37" t="str"/>
      <c r="C475" s="37" t="str"/>
      <c r="D475" s="37" t="str"/>
    </row>
    <row r="476">
      <c r="B476" s="37" t="str"/>
      <c r="C476" s="37" t="str"/>
      <c r="D476" s="37" t="str"/>
    </row>
    <row r="477">
      <c r="B477" s="37" t="str"/>
      <c r="C477" s="37" t="str"/>
      <c r="D477" s="37" t="str"/>
    </row>
    <row r="478">
      <c r="B478" s="37" t="str"/>
      <c r="C478" s="37" t="str"/>
      <c r="D478" s="37" t="str"/>
    </row>
    <row r="479">
      <c r="B479" s="37" t="str"/>
      <c r="C479" s="37" t="str"/>
      <c r="D479" s="37" t="str"/>
    </row>
    <row r="480">
      <c r="B480" s="37" t="str"/>
      <c r="C480" s="37" t="str"/>
      <c r="D480" s="37" t="str"/>
    </row>
    <row r="481">
      <c r="B481" s="37" t="str"/>
      <c r="C481" s="37" t="str"/>
      <c r="D481" s="37" t="str"/>
    </row>
    <row r="482">
      <c r="B482" s="37" t="str"/>
      <c r="C482" s="37" t="str"/>
      <c r="D482" s="37" t="str"/>
    </row>
    <row r="483">
      <c r="B483" s="37" t="str"/>
      <c r="C483" s="37" t="str"/>
      <c r="D483" s="37" t="str"/>
    </row>
    <row r="484">
      <c r="B484" s="37" t="str"/>
      <c r="C484" s="37" t="str"/>
      <c r="D484" s="37" t="str"/>
    </row>
    <row r="485">
      <c r="B485" s="37" t="str"/>
      <c r="C485" s="37" t="str"/>
      <c r="D485" s="37" t="str"/>
    </row>
    <row r="486">
      <c r="B486" s="37" t="str"/>
      <c r="C486" s="37" t="str"/>
      <c r="D486" s="37" t="str"/>
    </row>
    <row r="487">
      <c r="B487" s="37" t="str"/>
      <c r="C487" s="37" t="str"/>
      <c r="D487" s="37" t="str"/>
    </row>
    <row r="488">
      <c r="B488" s="37" t="str"/>
      <c r="C488" s="37" t="str"/>
      <c r="D488" s="37" t="str"/>
    </row>
    <row r="489">
      <c r="B489" s="37" t="str"/>
      <c r="C489" s="37" t="str"/>
      <c r="D489" s="37" t="str"/>
    </row>
    <row r="490">
      <c r="B490" s="37" t="str"/>
      <c r="C490" s="37" t="str"/>
      <c r="D490" s="37" t="str"/>
    </row>
    <row r="491">
      <c r="B491" s="37" t="str"/>
      <c r="C491" s="37" t="str"/>
      <c r="D491" s="37" t="str"/>
    </row>
    <row r="492">
      <c r="B492" s="37" t="str"/>
      <c r="C492" s="37" t="str"/>
      <c r="D492" s="37" t="str"/>
    </row>
    <row r="493">
      <c r="B493" s="37" t="str"/>
      <c r="C493" s="37" t="str"/>
      <c r="D493" s="37" t="str"/>
    </row>
    <row r="494">
      <c r="B494" s="37" t="str"/>
      <c r="C494" s="37" t="str"/>
      <c r="D494" s="37" t="str"/>
    </row>
    <row r="495">
      <c r="B495" s="37" t="str"/>
      <c r="C495" s="37" t="str"/>
      <c r="D495" s="37" t="str"/>
    </row>
    <row r="496">
      <c r="B496" s="37" t="str"/>
      <c r="C496" s="37" t="str"/>
      <c r="D496" s="37" t="str"/>
    </row>
    <row r="497">
      <c r="B497" s="37" t="str"/>
      <c r="C497" s="37" t="str"/>
      <c r="D497" s="37" t="str"/>
    </row>
    <row r="498">
      <c r="B498" s="37" t="str"/>
      <c r="C498" s="37" t="str"/>
      <c r="D498" s="37" t="str"/>
    </row>
    <row r="499">
      <c r="B499" s="37" t="str"/>
      <c r="C499" s="37" t="str"/>
      <c r="D499" s="37" t="str"/>
    </row>
    <row r="500">
      <c r="B500" s="37" t="str"/>
      <c r="C500" s="37" t="str"/>
      <c r="D500" s="37" t="str"/>
    </row>
    <row r="501">
      <c r="B501" s="37" t="str"/>
      <c r="C501" s="37" t="str"/>
      <c r="D501" s="37" t="str"/>
    </row>
    <row r="502">
      <c r="B502" s="37" t="str"/>
      <c r="C502" s="37" t="str"/>
      <c r="D502" s="37" t="str"/>
    </row>
    <row r="503">
      <c r="B503" s="37" t="str"/>
      <c r="C503" s="37" t="str"/>
      <c r="D503" s="37" t="str"/>
    </row>
    <row r="504">
      <c r="B504" s="37" t="str"/>
      <c r="C504" s="37" t="str"/>
      <c r="D504" s="37" t="str"/>
    </row>
    <row r="505">
      <c r="B505" s="37" t="str"/>
      <c r="C505" s="37" t="str"/>
      <c r="D505" s="37" t="str"/>
    </row>
    <row r="506">
      <c r="B506" s="37" t="str"/>
      <c r="C506" s="37" t="str"/>
      <c r="D506" s="37" t="str"/>
    </row>
    <row r="507">
      <c r="B507" s="37" t="str"/>
      <c r="C507" s="37" t="str"/>
      <c r="D507" s="37" t="str"/>
    </row>
  </sheetData>
  <sheetProtection selectLockedCells="0" selectUnlockedCells="0" sheet="1" objects="1" insertRows="1" insertHyperlinks="1" autoFilter="1" scenarios="1" formatColumns="1" deleteColumns="1" insertColumns="1" pivotTables="1" deleteRows="1" formatCells="1" formatRows="1" sort="1" password="F8D0"/>
  <hyperlinks>
    <hyperlink ref="C6" location="'Valid Values'!H1" display="Select"/>
    <hyperlink ref="D6" location="'Valid Values'!I1" display="Please choose one or more from the following, using a semicolon (;) to separate each value: Cancer; Development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27.75" customWidth="1" style="37" min="3" max="3"/>
    <col hidden="1" width="9" customWidth="1" min="26" max="26"/>
  </cols>
  <sheetData>
    <row r="1" hidden="1">
      <c r="B1" s="37" t="inlineStr">
        <is>
          <t>core::supplierPartNumber</t>
        </is>
      </c>
      <c r="C1" s="37" t="inlineStr">
        <is>
          <t>media::imageValue</t>
        </is>
      </c>
    </row>
    <row r="2" ht="15" customHeight="1">
      <c r="B2" s="36" t="inlineStr">
        <is>
          <t>Basic Information</t>
        </is>
      </c>
      <c r="C2" s="44" t="inlineStr">
        <is>
          <t>Media</t>
        </is>
      </c>
    </row>
    <row r="3">
      <c r="B3" s="3" t="inlineStr">
        <is>
          <t>Required</t>
        </is>
      </c>
      <c r="C3" s="3" t="inlineStr">
        <is>
          <t>Additional</t>
        </is>
      </c>
    </row>
    <row r="4" ht="50.1" customHeight="1">
      <c r="A4" s="4" t="inlineStr">
        <is>
          <t>Errors</t>
        </is>
      </c>
      <c r="B4" s="4" t="inlineStr">
        <is>
          <t>Supplier Part Number</t>
        </is>
      </c>
      <c r="C4" s="4" t="inlineStr">
        <is>
          <t>Image File Name or URL</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row>
    <row r="6" ht="50.1" customHeight="1">
      <c r="A6" s="5" t="inlineStr">
        <is>
          <t>Read-Only</t>
        </is>
      </c>
      <c r="B6" s="5" t="inlineStr">
        <is>
          <t>Text</t>
        </is>
      </c>
      <c r="C6" s="5" t="inlineStr">
        <is>
          <t>Text</t>
        </is>
      </c>
    </row>
    <row r="7">
      <c r="A7" s="9">
        <f>IF('Additional Images'!B7="","",IF('Additional Images-WUO_ERR'!A7="","Validated",HYPERLINK("#"&amp;ADDRESS(7,'Additional Images-WUO_TRK'!A7),_xlfn.TEXTAFTER('Additional Images-WUO_ERR'!A7,":"))))</f>
        <v/>
      </c>
      <c r="Z7">
        <f t="array" ref="Z7:Z507">IF(B7:B507="","",IFERROR(_xlfn.XLOOKUP(B7:B507,_xlfn.VSTACK('441 - Coffee &amp; Cocktail'!B7:B507),_xlfn.VSTACK('441 - Coffee &amp; Cocktail'!G7:G507)),""))</f>
        <v/>
      </c>
    </row>
    <row r="8">
      <c r="A8" s="9">
        <f>IF('Additional Images'!B8="","",IF('Additional Images-WUO_ERR'!A8="","Validated",HYPERLINK("#"&amp;ADDRESS(8,'Additional Images-WUO_TRK'!A8),_xlfn.TEXTAFTER('Additional Images-WUO_ERR'!A8,":"))))</f>
        <v/>
      </c>
    </row>
    <row r="9">
      <c r="A9" s="9">
        <f>IF('Additional Images'!B9="","",IF('Additional Images-WUO_ERR'!A9="","Validated",HYPERLINK("#"&amp;ADDRESS(9,'Additional Images-WUO_TRK'!A9),_xlfn.TEXTAFTER('Additional Images-WUO_ERR'!A9,":"))))</f>
        <v/>
      </c>
    </row>
    <row r="10">
      <c r="A10" s="9">
        <f>IF('Additional Images'!B10="","",IF('Additional Images-WUO_ERR'!A10="","Validated",HYPERLINK("#"&amp;ADDRESS(10,'Additional Images-WUO_TRK'!A10),_xlfn.TEXTAFTER('Additional Images-WUO_ERR'!A10,":"))))</f>
        <v/>
      </c>
    </row>
    <row r="11">
      <c r="A11" s="9">
        <f>IF('Additional Images'!B11="","",IF('Additional Images-WUO_ERR'!A11="","Validated",HYPERLINK("#"&amp;ADDRESS(11,'Additional Images-WUO_TRK'!A11),_xlfn.TEXTAFTER('Additional Images-WUO_ERR'!A11,":"))))</f>
        <v/>
      </c>
    </row>
    <row r="12">
      <c r="A12" s="9">
        <f>IF('Additional Images'!B12="","",IF('Additional Images-WUO_ERR'!A12="","Validated",HYPERLINK("#"&amp;ADDRESS(12,'Additional Images-WUO_TRK'!A12),_xlfn.TEXTAFTER('Additional Images-WUO_ERR'!A12,":"))))</f>
        <v/>
      </c>
    </row>
    <row r="13">
      <c r="A13" s="9">
        <f>IF('Additional Images'!B13="","",IF('Additional Images-WUO_ERR'!A13="","Validated",HYPERLINK("#"&amp;ADDRESS(13,'Additional Images-WUO_TRK'!A13),_xlfn.TEXTAFTER('Additional Images-WUO_ERR'!A13,":"))))</f>
        <v/>
      </c>
    </row>
    <row r="14">
      <c r="A14" s="9">
        <f>IF('Additional Images'!B14="","",IF('Additional Images-WUO_ERR'!A14="","Validated",HYPERLINK("#"&amp;ADDRESS(14,'Additional Images-WUO_TRK'!A14),_xlfn.TEXTAFTER('Additional Images-WUO_ERR'!A14,":"))))</f>
        <v/>
      </c>
    </row>
    <row r="15">
      <c r="A15" s="9">
        <f>IF('Additional Images'!B15="","",IF('Additional Images-WUO_ERR'!A15="","Validated",HYPERLINK("#"&amp;ADDRESS(15,'Additional Images-WUO_TRK'!A15),_xlfn.TEXTAFTER('Additional Images-WUO_ERR'!A15,":"))))</f>
        <v/>
      </c>
    </row>
    <row r="16">
      <c r="A16" s="9">
        <f>IF('Additional Images'!B16="","",IF('Additional Images-WUO_ERR'!A16="","Validated",HYPERLINK("#"&amp;ADDRESS(16,'Additional Images-WUO_TRK'!A16),_xlfn.TEXTAFTER('Additional Images-WUO_ERR'!A16,":"))))</f>
        <v/>
      </c>
    </row>
    <row r="17">
      <c r="A17" s="9">
        <f>IF('Additional Images'!B17="","",IF('Additional Images-WUO_ERR'!A17="","Validated",HYPERLINK("#"&amp;ADDRESS(17,'Additional Images-WUO_TRK'!A17),_xlfn.TEXTAFTER('Additional Images-WUO_ERR'!A17,":"))))</f>
        <v/>
      </c>
    </row>
    <row r="18">
      <c r="A18" s="9">
        <f>IF('Additional Images'!B18="","",IF('Additional Images-WUO_ERR'!A18="","Validated",HYPERLINK("#"&amp;ADDRESS(18,'Additional Images-WUO_TRK'!A18),_xlfn.TEXTAFTER('Additional Images-WUO_ERR'!A18,":"))))</f>
        <v/>
      </c>
    </row>
    <row r="19">
      <c r="A19" s="9">
        <f>IF('Additional Images'!B19="","",IF('Additional Images-WUO_ERR'!A19="","Validated",HYPERLINK("#"&amp;ADDRESS(19,'Additional Images-WUO_TRK'!A19),_xlfn.TEXTAFTER('Additional Images-WUO_ERR'!A19,":"))))</f>
        <v/>
      </c>
    </row>
    <row r="20">
      <c r="A20" s="9">
        <f>IF('Additional Images'!B20="","",IF('Additional Images-WUO_ERR'!A20="","Validated",HYPERLINK("#"&amp;ADDRESS(20,'Additional Images-WUO_TRK'!A20),_xlfn.TEXTAFTER('Additional Images-WUO_ERR'!A20,":"))))</f>
        <v/>
      </c>
    </row>
    <row r="21">
      <c r="A21" s="9">
        <f>IF('Additional Images'!B21="","",IF('Additional Images-WUO_ERR'!A21="","Validated",HYPERLINK("#"&amp;ADDRESS(21,'Additional Images-WUO_TRK'!A21),_xlfn.TEXTAFTER('Additional Images-WUO_ERR'!A21,":"))))</f>
        <v/>
      </c>
    </row>
    <row r="22">
      <c r="A22" s="9">
        <f>IF('Additional Images'!B22="","",IF('Additional Images-WUO_ERR'!A22="","Validated",HYPERLINK("#"&amp;ADDRESS(22,'Additional Images-WUO_TRK'!A22),_xlfn.TEXTAFTER('Additional Images-WUO_ERR'!A22,":"))))</f>
        <v/>
      </c>
    </row>
    <row r="23">
      <c r="A23" s="9">
        <f>IF('Additional Images'!B23="","",IF('Additional Images-WUO_ERR'!A23="","Validated",HYPERLINK("#"&amp;ADDRESS(23,'Additional Images-WUO_TRK'!A23),_xlfn.TEXTAFTER('Additional Images-WUO_ERR'!A23,":"))))</f>
        <v/>
      </c>
    </row>
    <row r="24">
      <c r="A24" s="9">
        <f>IF('Additional Images'!B24="","",IF('Additional Images-WUO_ERR'!A24="","Validated",HYPERLINK("#"&amp;ADDRESS(24,'Additional Images-WUO_TRK'!A24),_xlfn.TEXTAFTER('Additional Images-WUO_ERR'!A24,":"))))</f>
        <v/>
      </c>
    </row>
    <row r="25">
      <c r="A25" s="9">
        <f>IF('Additional Images'!B25="","",IF('Additional Images-WUO_ERR'!A25="","Validated",HYPERLINK("#"&amp;ADDRESS(25,'Additional Images-WUO_TRK'!A25),_xlfn.TEXTAFTER('Additional Images-WUO_ERR'!A25,":"))))</f>
        <v/>
      </c>
    </row>
    <row r="26">
      <c r="A26" s="9">
        <f>IF('Additional Images'!B26="","",IF('Additional Images-WUO_ERR'!A26="","Validated",HYPERLINK("#"&amp;ADDRESS(26,'Additional Images-WUO_TRK'!A26),_xlfn.TEXTAFTER('Additional Images-WUO_ERR'!A26,":"))))</f>
        <v/>
      </c>
    </row>
    <row r="27">
      <c r="A27" s="9">
        <f>IF('Additional Images'!B27="","",IF('Additional Images-WUO_ERR'!A27="","Validated",HYPERLINK("#"&amp;ADDRESS(27,'Additional Images-WUO_TRK'!A27),_xlfn.TEXTAFTER('Additional Images-WUO_ERR'!A27,":"))))</f>
        <v/>
      </c>
    </row>
    <row r="28">
      <c r="A28" s="9">
        <f>IF('Additional Images'!B28="","",IF('Additional Images-WUO_ERR'!A28="","Validated",HYPERLINK("#"&amp;ADDRESS(28,'Additional Images-WUO_TRK'!A28),_xlfn.TEXTAFTER('Additional Images-WUO_ERR'!A28,":"))))</f>
        <v/>
      </c>
    </row>
    <row r="29">
      <c r="A29" s="9">
        <f>IF('Additional Images'!B29="","",IF('Additional Images-WUO_ERR'!A29="","Validated",HYPERLINK("#"&amp;ADDRESS(29,'Additional Images-WUO_TRK'!A29),_xlfn.TEXTAFTER('Additional Images-WUO_ERR'!A29,":"))))</f>
        <v/>
      </c>
    </row>
    <row r="30">
      <c r="A30" s="9">
        <f>IF('Additional Images'!B30="","",IF('Additional Images-WUO_ERR'!A30="","Validated",HYPERLINK("#"&amp;ADDRESS(30,'Additional Images-WUO_TRK'!A30),_xlfn.TEXTAFTER('Additional Images-WUO_ERR'!A30,":"))))</f>
        <v/>
      </c>
    </row>
    <row r="31">
      <c r="A31" s="9">
        <f>IF('Additional Images'!B31="","",IF('Additional Images-WUO_ERR'!A31="","Validated",HYPERLINK("#"&amp;ADDRESS(31,'Additional Images-WUO_TRK'!A31),_xlfn.TEXTAFTER('Additional Images-WUO_ERR'!A31,":"))))</f>
        <v/>
      </c>
    </row>
    <row r="32">
      <c r="A32" s="9">
        <f>IF('Additional Images'!B32="","",IF('Additional Images-WUO_ERR'!A32="","Validated",HYPERLINK("#"&amp;ADDRESS(32,'Additional Images-WUO_TRK'!A32),_xlfn.TEXTAFTER('Additional Images-WUO_ERR'!A32,":"))))</f>
        <v/>
      </c>
    </row>
    <row r="33">
      <c r="A33" s="9">
        <f>IF('Additional Images'!B33="","",IF('Additional Images-WUO_ERR'!A33="","Validated",HYPERLINK("#"&amp;ADDRESS(33,'Additional Images-WUO_TRK'!A33),_xlfn.TEXTAFTER('Additional Images-WUO_ERR'!A33,":"))))</f>
        <v/>
      </c>
    </row>
    <row r="34">
      <c r="A34" s="9">
        <f>IF('Additional Images'!B34="","",IF('Additional Images-WUO_ERR'!A34="","Validated",HYPERLINK("#"&amp;ADDRESS(34,'Additional Images-WUO_TRK'!A34),_xlfn.TEXTAFTER('Additional Images-WUO_ERR'!A34,":"))))</f>
        <v/>
      </c>
    </row>
    <row r="35">
      <c r="A35" s="9">
        <f>IF('Additional Images'!B35="","",IF('Additional Images-WUO_ERR'!A35="","Validated",HYPERLINK("#"&amp;ADDRESS(35,'Additional Images-WUO_TRK'!A35),_xlfn.TEXTAFTER('Additional Images-WUO_ERR'!A35,":"))))</f>
        <v/>
      </c>
    </row>
    <row r="36">
      <c r="A36" s="9">
        <f>IF('Additional Images'!B36="","",IF('Additional Images-WUO_ERR'!A36="","Validated",HYPERLINK("#"&amp;ADDRESS(36,'Additional Images-WUO_TRK'!A36),_xlfn.TEXTAFTER('Additional Images-WUO_ERR'!A36,":"))))</f>
        <v/>
      </c>
    </row>
    <row r="37">
      <c r="A37" s="9">
        <f>IF('Additional Images'!B37="","",IF('Additional Images-WUO_ERR'!A37="","Validated",HYPERLINK("#"&amp;ADDRESS(37,'Additional Images-WUO_TRK'!A37),_xlfn.TEXTAFTER('Additional Images-WUO_ERR'!A37,":"))))</f>
        <v/>
      </c>
    </row>
    <row r="38">
      <c r="A38" s="9">
        <f>IF('Additional Images'!B38="","",IF('Additional Images-WUO_ERR'!A38="","Validated",HYPERLINK("#"&amp;ADDRESS(38,'Additional Images-WUO_TRK'!A38),_xlfn.TEXTAFTER('Additional Images-WUO_ERR'!A38,":"))))</f>
        <v/>
      </c>
    </row>
    <row r="39">
      <c r="A39" s="9">
        <f>IF('Additional Images'!B39="","",IF('Additional Images-WUO_ERR'!A39="","Validated",HYPERLINK("#"&amp;ADDRESS(39,'Additional Images-WUO_TRK'!A39),_xlfn.TEXTAFTER('Additional Images-WUO_ERR'!A39,":"))))</f>
        <v/>
      </c>
    </row>
    <row r="40">
      <c r="A40" s="9">
        <f>IF('Additional Images'!B40="","",IF('Additional Images-WUO_ERR'!A40="","Validated",HYPERLINK("#"&amp;ADDRESS(40,'Additional Images-WUO_TRK'!A40),_xlfn.TEXTAFTER('Additional Images-WUO_ERR'!A40,":"))))</f>
        <v/>
      </c>
    </row>
    <row r="41">
      <c r="A41" s="9">
        <f>IF('Additional Images'!B41="","",IF('Additional Images-WUO_ERR'!A41="","Validated",HYPERLINK("#"&amp;ADDRESS(41,'Additional Images-WUO_TRK'!A41),_xlfn.TEXTAFTER('Additional Images-WUO_ERR'!A41,":"))))</f>
        <v/>
      </c>
    </row>
    <row r="42">
      <c r="A42" s="9">
        <f>IF('Additional Images'!B42="","",IF('Additional Images-WUO_ERR'!A42="","Validated",HYPERLINK("#"&amp;ADDRESS(42,'Additional Images-WUO_TRK'!A42),_xlfn.TEXTAFTER('Additional Images-WUO_ERR'!A42,":"))))</f>
        <v/>
      </c>
    </row>
    <row r="43">
      <c r="A43" s="9">
        <f>IF('Additional Images'!B43="","",IF('Additional Images-WUO_ERR'!A43="","Validated",HYPERLINK("#"&amp;ADDRESS(43,'Additional Images-WUO_TRK'!A43),_xlfn.TEXTAFTER('Additional Images-WUO_ERR'!A43,":"))))</f>
        <v/>
      </c>
    </row>
    <row r="44">
      <c r="A44" s="9">
        <f>IF('Additional Images'!B44="","",IF('Additional Images-WUO_ERR'!A44="","Validated",HYPERLINK("#"&amp;ADDRESS(44,'Additional Images-WUO_TRK'!A44),_xlfn.TEXTAFTER('Additional Images-WUO_ERR'!A44,":"))))</f>
        <v/>
      </c>
    </row>
    <row r="45">
      <c r="A45" s="9">
        <f>IF('Additional Images'!B45="","",IF('Additional Images-WUO_ERR'!A45="","Validated",HYPERLINK("#"&amp;ADDRESS(45,'Additional Images-WUO_TRK'!A45),_xlfn.TEXTAFTER('Additional Images-WUO_ERR'!A45,":"))))</f>
        <v/>
      </c>
    </row>
    <row r="46">
      <c r="A46" s="9">
        <f>IF('Additional Images'!B46="","",IF('Additional Images-WUO_ERR'!A46="","Validated",HYPERLINK("#"&amp;ADDRESS(46,'Additional Images-WUO_TRK'!A46),_xlfn.TEXTAFTER('Additional Images-WUO_ERR'!A46,":"))))</f>
        <v/>
      </c>
    </row>
    <row r="47">
      <c r="A47" s="9">
        <f>IF('Additional Images'!B47="","",IF('Additional Images-WUO_ERR'!A47="","Validated",HYPERLINK("#"&amp;ADDRESS(47,'Additional Images-WUO_TRK'!A47),_xlfn.TEXTAFTER('Additional Images-WUO_ERR'!A47,":"))))</f>
        <v/>
      </c>
    </row>
    <row r="48">
      <c r="A48" s="9">
        <f>IF('Additional Images'!B48="","",IF('Additional Images-WUO_ERR'!A48="","Validated",HYPERLINK("#"&amp;ADDRESS(48,'Additional Images-WUO_TRK'!A48),_xlfn.TEXTAFTER('Additional Images-WUO_ERR'!A48,":"))))</f>
        <v/>
      </c>
    </row>
    <row r="49">
      <c r="A49" s="9">
        <f>IF('Additional Images'!B49="","",IF('Additional Images-WUO_ERR'!A49="","Validated",HYPERLINK("#"&amp;ADDRESS(49,'Additional Images-WUO_TRK'!A49),_xlfn.TEXTAFTER('Additional Images-WUO_ERR'!A49,":"))))</f>
        <v/>
      </c>
    </row>
    <row r="50">
      <c r="A50" s="9">
        <f>IF('Additional Images'!B50="","",IF('Additional Images-WUO_ERR'!A50="","Validated",HYPERLINK("#"&amp;ADDRESS(50,'Additional Images-WUO_TRK'!A50),_xlfn.TEXTAFTER('Additional Images-WUO_ERR'!A50,":"))))</f>
        <v/>
      </c>
    </row>
    <row r="51">
      <c r="A51" s="9">
        <f>IF('Additional Images'!B51="","",IF('Additional Images-WUO_ERR'!A51="","Validated",HYPERLINK("#"&amp;ADDRESS(51,'Additional Images-WUO_TRK'!A51),_xlfn.TEXTAFTER('Additional Images-WUO_ERR'!A51,":"))))</f>
        <v/>
      </c>
    </row>
    <row r="52">
      <c r="A52" s="9">
        <f>IF('Additional Images'!B52="","",IF('Additional Images-WUO_ERR'!A52="","Validated",HYPERLINK("#"&amp;ADDRESS(52,'Additional Images-WUO_TRK'!A52),_xlfn.TEXTAFTER('Additional Images-WUO_ERR'!A52,":"))))</f>
        <v/>
      </c>
    </row>
    <row r="53">
      <c r="A53" s="9">
        <f>IF('Additional Images'!B53="","",IF('Additional Images-WUO_ERR'!A53="","Validated",HYPERLINK("#"&amp;ADDRESS(53,'Additional Images-WUO_TRK'!A53),_xlfn.TEXTAFTER('Additional Images-WUO_ERR'!A53,":"))))</f>
        <v/>
      </c>
    </row>
    <row r="54">
      <c r="A54" s="9">
        <f>IF('Additional Images'!B54="","",IF('Additional Images-WUO_ERR'!A54="","Validated",HYPERLINK("#"&amp;ADDRESS(54,'Additional Images-WUO_TRK'!A54),_xlfn.TEXTAFTER('Additional Images-WUO_ERR'!A54,":"))))</f>
        <v/>
      </c>
    </row>
    <row r="55">
      <c r="A55" s="9">
        <f>IF('Additional Images'!B55="","",IF('Additional Images-WUO_ERR'!A55="","Validated",HYPERLINK("#"&amp;ADDRESS(55,'Additional Images-WUO_TRK'!A55),_xlfn.TEXTAFTER('Additional Images-WUO_ERR'!A55,":"))))</f>
        <v/>
      </c>
    </row>
    <row r="56">
      <c r="A56" s="9">
        <f>IF('Additional Images'!B56="","",IF('Additional Images-WUO_ERR'!A56="","Validated",HYPERLINK("#"&amp;ADDRESS(56,'Additional Images-WUO_TRK'!A56),_xlfn.TEXTAFTER('Additional Images-WUO_ERR'!A56,":"))))</f>
        <v/>
      </c>
    </row>
    <row r="57">
      <c r="A57" s="9">
        <f>IF('Additional Images'!B57="","",IF('Additional Images-WUO_ERR'!A57="","Validated",HYPERLINK("#"&amp;ADDRESS(57,'Additional Images-WUO_TRK'!A57),_xlfn.TEXTAFTER('Additional Images-WUO_ERR'!A57,":"))))</f>
        <v/>
      </c>
    </row>
    <row r="58">
      <c r="A58" s="9">
        <f>IF('Additional Images'!B58="","",IF('Additional Images-WUO_ERR'!A58="","Validated",HYPERLINK("#"&amp;ADDRESS(58,'Additional Images-WUO_TRK'!A58),_xlfn.TEXTAFTER('Additional Images-WUO_ERR'!A58,":"))))</f>
        <v/>
      </c>
    </row>
    <row r="59">
      <c r="A59" s="9">
        <f>IF('Additional Images'!B59="","",IF('Additional Images-WUO_ERR'!A59="","Validated",HYPERLINK("#"&amp;ADDRESS(59,'Additional Images-WUO_TRK'!A59),_xlfn.TEXTAFTER('Additional Images-WUO_ERR'!A59,":"))))</f>
        <v/>
      </c>
    </row>
    <row r="60">
      <c r="A60" s="9">
        <f>IF('Additional Images'!B60="","",IF('Additional Images-WUO_ERR'!A60="","Validated",HYPERLINK("#"&amp;ADDRESS(60,'Additional Images-WUO_TRK'!A60),_xlfn.TEXTAFTER('Additional Images-WUO_ERR'!A60,":"))))</f>
        <v/>
      </c>
    </row>
    <row r="61">
      <c r="A61" s="9">
        <f>IF('Additional Images'!B61="","",IF('Additional Images-WUO_ERR'!A61="","Validated",HYPERLINK("#"&amp;ADDRESS(61,'Additional Images-WUO_TRK'!A61),_xlfn.TEXTAFTER('Additional Images-WUO_ERR'!A61,":"))))</f>
        <v/>
      </c>
    </row>
    <row r="62">
      <c r="A62" s="9">
        <f>IF('Additional Images'!B62="","",IF('Additional Images-WUO_ERR'!A62="","Validated",HYPERLINK("#"&amp;ADDRESS(62,'Additional Images-WUO_TRK'!A62),_xlfn.TEXTAFTER('Additional Images-WUO_ERR'!A62,":"))))</f>
        <v/>
      </c>
    </row>
    <row r="63">
      <c r="A63" s="9">
        <f>IF('Additional Images'!B63="","",IF('Additional Images-WUO_ERR'!A63="","Validated",HYPERLINK("#"&amp;ADDRESS(63,'Additional Images-WUO_TRK'!A63),_xlfn.TEXTAFTER('Additional Images-WUO_ERR'!A63,":"))))</f>
        <v/>
      </c>
    </row>
    <row r="64">
      <c r="A64" s="9">
        <f>IF('Additional Images'!B64="","",IF('Additional Images-WUO_ERR'!A64="","Validated",HYPERLINK("#"&amp;ADDRESS(64,'Additional Images-WUO_TRK'!A64),_xlfn.TEXTAFTER('Additional Images-WUO_ERR'!A64,":"))))</f>
        <v/>
      </c>
    </row>
    <row r="65">
      <c r="A65" s="9">
        <f>IF('Additional Images'!B65="","",IF('Additional Images-WUO_ERR'!A65="","Validated",HYPERLINK("#"&amp;ADDRESS(65,'Additional Images-WUO_TRK'!A65),_xlfn.TEXTAFTER('Additional Images-WUO_ERR'!A65,":"))))</f>
        <v/>
      </c>
    </row>
    <row r="66">
      <c r="A66" s="9">
        <f>IF('Additional Images'!B66="","",IF('Additional Images-WUO_ERR'!A66="","Validated",HYPERLINK("#"&amp;ADDRESS(66,'Additional Images-WUO_TRK'!A66),_xlfn.TEXTAFTER('Additional Images-WUO_ERR'!A66,":"))))</f>
        <v/>
      </c>
    </row>
    <row r="67">
      <c r="A67" s="9">
        <f>IF('Additional Images'!B67="","",IF('Additional Images-WUO_ERR'!A67="","Validated",HYPERLINK("#"&amp;ADDRESS(67,'Additional Images-WUO_TRK'!A67),_xlfn.TEXTAFTER('Additional Images-WUO_ERR'!A67,":"))))</f>
        <v/>
      </c>
    </row>
    <row r="68">
      <c r="A68" s="9">
        <f>IF('Additional Images'!B68="","",IF('Additional Images-WUO_ERR'!A68="","Validated",HYPERLINK("#"&amp;ADDRESS(68,'Additional Images-WUO_TRK'!A68),_xlfn.TEXTAFTER('Additional Images-WUO_ERR'!A68,":"))))</f>
        <v/>
      </c>
    </row>
    <row r="69">
      <c r="A69" s="9">
        <f>IF('Additional Images'!B69="","",IF('Additional Images-WUO_ERR'!A69="","Validated",HYPERLINK("#"&amp;ADDRESS(69,'Additional Images-WUO_TRK'!A69),_xlfn.TEXTAFTER('Additional Images-WUO_ERR'!A69,":"))))</f>
        <v/>
      </c>
    </row>
    <row r="70">
      <c r="A70" s="9">
        <f>IF('Additional Images'!B70="","",IF('Additional Images-WUO_ERR'!A70="","Validated",HYPERLINK("#"&amp;ADDRESS(70,'Additional Images-WUO_TRK'!A70),_xlfn.TEXTAFTER('Additional Images-WUO_ERR'!A70,":"))))</f>
        <v/>
      </c>
    </row>
    <row r="71">
      <c r="A71" s="9">
        <f>IF('Additional Images'!B71="","",IF('Additional Images-WUO_ERR'!A71="","Validated",HYPERLINK("#"&amp;ADDRESS(71,'Additional Images-WUO_TRK'!A71),_xlfn.TEXTAFTER('Additional Images-WUO_ERR'!A71,":"))))</f>
        <v/>
      </c>
    </row>
    <row r="72">
      <c r="A72" s="9">
        <f>IF('Additional Images'!B72="","",IF('Additional Images-WUO_ERR'!A72="","Validated",HYPERLINK("#"&amp;ADDRESS(72,'Additional Images-WUO_TRK'!A72),_xlfn.TEXTAFTER('Additional Images-WUO_ERR'!A72,":"))))</f>
        <v/>
      </c>
    </row>
    <row r="73">
      <c r="A73" s="9">
        <f>IF('Additional Images'!B73="","",IF('Additional Images-WUO_ERR'!A73="","Validated",HYPERLINK("#"&amp;ADDRESS(73,'Additional Images-WUO_TRK'!A73),_xlfn.TEXTAFTER('Additional Images-WUO_ERR'!A73,":"))))</f>
        <v/>
      </c>
    </row>
    <row r="74">
      <c r="A74" s="9">
        <f>IF('Additional Images'!B74="","",IF('Additional Images-WUO_ERR'!A74="","Validated",HYPERLINK("#"&amp;ADDRESS(74,'Additional Images-WUO_TRK'!A74),_xlfn.TEXTAFTER('Additional Images-WUO_ERR'!A74,":"))))</f>
        <v/>
      </c>
    </row>
    <row r="75">
      <c r="A75" s="9">
        <f>IF('Additional Images'!B75="","",IF('Additional Images-WUO_ERR'!A75="","Validated",HYPERLINK("#"&amp;ADDRESS(75,'Additional Images-WUO_TRK'!A75),_xlfn.TEXTAFTER('Additional Images-WUO_ERR'!A75,":"))))</f>
        <v/>
      </c>
    </row>
    <row r="76">
      <c r="A76" s="9">
        <f>IF('Additional Images'!B76="","",IF('Additional Images-WUO_ERR'!A76="","Validated",HYPERLINK("#"&amp;ADDRESS(76,'Additional Images-WUO_TRK'!A76),_xlfn.TEXTAFTER('Additional Images-WUO_ERR'!A76,":"))))</f>
        <v/>
      </c>
    </row>
    <row r="77">
      <c r="A77" s="9">
        <f>IF('Additional Images'!B77="","",IF('Additional Images-WUO_ERR'!A77="","Validated",HYPERLINK("#"&amp;ADDRESS(77,'Additional Images-WUO_TRK'!A77),_xlfn.TEXTAFTER('Additional Images-WUO_ERR'!A77,":"))))</f>
        <v/>
      </c>
    </row>
    <row r="78">
      <c r="A78" s="9">
        <f>IF('Additional Images'!B78="","",IF('Additional Images-WUO_ERR'!A78="","Validated",HYPERLINK("#"&amp;ADDRESS(78,'Additional Images-WUO_TRK'!A78),_xlfn.TEXTAFTER('Additional Images-WUO_ERR'!A78,":"))))</f>
        <v/>
      </c>
    </row>
    <row r="79">
      <c r="A79" s="9">
        <f>IF('Additional Images'!B79="","",IF('Additional Images-WUO_ERR'!A79="","Validated",HYPERLINK("#"&amp;ADDRESS(79,'Additional Images-WUO_TRK'!A79),_xlfn.TEXTAFTER('Additional Images-WUO_ERR'!A79,":"))))</f>
        <v/>
      </c>
    </row>
    <row r="80">
      <c r="A80" s="9">
        <f>IF('Additional Images'!B80="","",IF('Additional Images-WUO_ERR'!A80="","Validated",HYPERLINK("#"&amp;ADDRESS(80,'Additional Images-WUO_TRK'!A80),_xlfn.TEXTAFTER('Additional Images-WUO_ERR'!A80,":"))))</f>
        <v/>
      </c>
    </row>
    <row r="81">
      <c r="A81" s="9">
        <f>IF('Additional Images'!B81="","",IF('Additional Images-WUO_ERR'!A81="","Validated",HYPERLINK("#"&amp;ADDRESS(81,'Additional Images-WUO_TRK'!A81),_xlfn.TEXTAFTER('Additional Images-WUO_ERR'!A81,":"))))</f>
        <v/>
      </c>
    </row>
    <row r="82">
      <c r="A82" s="9">
        <f>IF('Additional Images'!B82="","",IF('Additional Images-WUO_ERR'!A82="","Validated",HYPERLINK("#"&amp;ADDRESS(82,'Additional Images-WUO_TRK'!A82),_xlfn.TEXTAFTER('Additional Images-WUO_ERR'!A82,":"))))</f>
        <v/>
      </c>
    </row>
    <row r="83">
      <c r="A83" s="9">
        <f>IF('Additional Images'!B83="","",IF('Additional Images-WUO_ERR'!A83="","Validated",HYPERLINK("#"&amp;ADDRESS(83,'Additional Images-WUO_TRK'!A83),_xlfn.TEXTAFTER('Additional Images-WUO_ERR'!A83,":"))))</f>
        <v/>
      </c>
    </row>
    <row r="84">
      <c r="A84" s="9">
        <f>IF('Additional Images'!B84="","",IF('Additional Images-WUO_ERR'!A84="","Validated",HYPERLINK("#"&amp;ADDRESS(84,'Additional Images-WUO_TRK'!A84),_xlfn.TEXTAFTER('Additional Images-WUO_ERR'!A84,":"))))</f>
        <v/>
      </c>
    </row>
    <row r="85">
      <c r="A85" s="9">
        <f>IF('Additional Images'!B85="","",IF('Additional Images-WUO_ERR'!A85="","Validated",HYPERLINK("#"&amp;ADDRESS(85,'Additional Images-WUO_TRK'!A85),_xlfn.TEXTAFTER('Additional Images-WUO_ERR'!A85,":"))))</f>
        <v/>
      </c>
    </row>
    <row r="86">
      <c r="A86" s="9">
        <f>IF('Additional Images'!B86="","",IF('Additional Images-WUO_ERR'!A86="","Validated",HYPERLINK("#"&amp;ADDRESS(86,'Additional Images-WUO_TRK'!A86),_xlfn.TEXTAFTER('Additional Images-WUO_ERR'!A86,":"))))</f>
        <v/>
      </c>
    </row>
    <row r="87">
      <c r="A87" s="9">
        <f>IF('Additional Images'!B87="","",IF('Additional Images-WUO_ERR'!A87="","Validated",HYPERLINK("#"&amp;ADDRESS(87,'Additional Images-WUO_TRK'!A87),_xlfn.TEXTAFTER('Additional Images-WUO_ERR'!A87,":"))))</f>
        <v/>
      </c>
    </row>
    <row r="88">
      <c r="A88" s="9">
        <f>IF('Additional Images'!B88="","",IF('Additional Images-WUO_ERR'!A88="","Validated",HYPERLINK("#"&amp;ADDRESS(88,'Additional Images-WUO_TRK'!A88),_xlfn.TEXTAFTER('Additional Images-WUO_ERR'!A88,":"))))</f>
        <v/>
      </c>
    </row>
    <row r="89">
      <c r="A89" s="9">
        <f>IF('Additional Images'!B89="","",IF('Additional Images-WUO_ERR'!A89="","Validated",HYPERLINK("#"&amp;ADDRESS(89,'Additional Images-WUO_TRK'!A89),_xlfn.TEXTAFTER('Additional Images-WUO_ERR'!A89,":"))))</f>
        <v/>
      </c>
    </row>
    <row r="90">
      <c r="A90" s="9">
        <f>IF('Additional Images'!B90="","",IF('Additional Images-WUO_ERR'!A90="","Validated",HYPERLINK("#"&amp;ADDRESS(90,'Additional Images-WUO_TRK'!A90),_xlfn.TEXTAFTER('Additional Images-WUO_ERR'!A90,":"))))</f>
        <v/>
      </c>
    </row>
    <row r="91">
      <c r="A91" s="9">
        <f>IF('Additional Images'!B91="","",IF('Additional Images-WUO_ERR'!A91="","Validated",HYPERLINK("#"&amp;ADDRESS(91,'Additional Images-WUO_TRK'!A91),_xlfn.TEXTAFTER('Additional Images-WUO_ERR'!A91,":"))))</f>
        <v/>
      </c>
    </row>
    <row r="92">
      <c r="A92" s="9">
        <f>IF('Additional Images'!B92="","",IF('Additional Images-WUO_ERR'!A92="","Validated",HYPERLINK("#"&amp;ADDRESS(92,'Additional Images-WUO_TRK'!A92),_xlfn.TEXTAFTER('Additional Images-WUO_ERR'!A92,":"))))</f>
        <v/>
      </c>
    </row>
    <row r="93">
      <c r="A93" s="9">
        <f>IF('Additional Images'!B93="","",IF('Additional Images-WUO_ERR'!A93="","Validated",HYPERLINK("#"&amp;ADDRESS(93,'Additional Images-WUO_TRK'!A93),_xlfn.TEXTAFTER('Additional Images-WUO_ERR'!A93,":"))))</f>
        <v/>
      </c>
    </row>
    <row r="94">
      <c r="A94" s="9">
        <f>IF('Additional Images'!B94="","",IF('Additional Images-WUO_ERR'!A94="","Validated",HYPERLINK("#"&amp;ADDRESS(94,'Additional Images-WUO_TRK'!A94),_xlfn.TEXTAFTER('Additional Images-WUO_ERR'!A94,":"))))</f>
        <v/>
      </c>
    </row>
    <row r="95">
      <c r="A95" s="9">
        <f>IF('Additional Images'!B95="","",IF('Additional Images-WUO_ERR'!A95="","Validated",HYPERLINK("#"&amp;ADDRESS(95,'Additional Images-WUO_TRK'!A95),_xlfn.TEXTAFTER('Additional Images-WUO_ERR'!A95,":"))))</f>
        <v/>
      </c>
    </row>
    <row r="96">
      <c r="A96" s="9">
        <f>IF('Additional Images'!B96="","",IF('Additional Images-WUO_ERR'!A96="","Validated",HYPERLINK("#"&amp;ADDRESS(96,'Additional Images-WUO_TRK'!A96),_xlfn.TEXTAFTER('Additional Images-WUO_ERR'!A96,":"))))</f>
        <v/>
      </c>
    </row>
    <row r="97">
      <c r="A97" s="9">
        <f>IF('Additional Images'!B97="","",IF('Additional Images-WUO_ERR'!A97="","Validated",HYPERLINK("#"&amp;ADDRESS(97,'Additional Images-WUO_TRK'!A97),_xlfn.TEXTAFTER('Additional Images-WUO_ERR'!A97,":"))))</f>
        <v/>
      </c>
    </row>
    <row r="98">
      <c r="A98" s="9">
        <f>IF('Additional Images'!B98="","",IF('Additional Images-WUO_ERR'!A98="","Validated",HYPERLINK("#"&amp;ADDRESS(98,'Additional Images-WUO_TRK'!A98),_xlfn.TEXTAFTER('Additional Images-WUO_ERR'!A98,":"))))</f>
        <v/>
      </c>
    </row>
    <row r="99">
      <c r="A99" s="9">
        <f>IF('Additional Images'!B99="","",IF('Additional Images-WUO_ERR'!A99="","Validated",HYPERLINK("#"&amp;ADDRESS(99,'Additional Images-WUO_TRK'!A99),_xlfn.TEXTAFTER('Additional Images-WUO_ERR'!A99,":"))))</f>
        <v/>
      </c>
    </row>
    <row r="100">
      <c r="A100" s="9">
        <f>IF('Additional Images'!B100="","",IF('Additional Images-WUO_ERR'!A100="","Validated",HYPERLINK("#"&amp;ADDRESS(100,'Additional Images-WUO_TRK'!A100),_xlfn.TEXTAFTER('Additional Images-WUO_ERR'!A100,":"))))</f>
        <v/>
      </c>
    </row>
    <row r="101">
      <c r="A101" s="9">
        <f>IF('Additional Images'!B101="","",IF('Additional Images-WUO_ERR'!A101="","Validated",HYPERLINK("#"&amp;ADDRESS(101,'Additional Images-WUO_TRK'!A101),_xlfn.TEXTAFTER('Additional Images-WUO_ERR'!A101,":"))))</f>
        <v/>
      </c>
    </row>
    <row r="102">
      <c r="A102" s="9">
        <f>IF('Additional Images'!B102="","",IF('Additional Images-WUO_ERR'!A102="","Validated",HYPERLINK("#"&amp;ADDRESS(102,'Additional Images-WUO_TRK'!A102),_xlfn.TEXTAFTER('Additional Images-WUO_ERR'!A102,":"))))</f>
        <v/>
      </c>
    </row>
    <row r="103">
      <c r="A103" s="9">
        <f>IF('Additional Images'!B103="","",IF('Additional Images-WUO_ERR'!A103="","Validated",HYPERLINK("#"&amp;ADDRESS(103,'Additional Images-WUO_TRK'!A103),_xlfn.TEXTAFTER('Additional Images-WUO_ERR'!A103,":"))))</f>
        <v/>
      </c>
    </row>
    <row r="104">
      <c r="A104" s="9">
        <f>IF('Additional Images'!B104="","",IF('Additional Images-WUO_ERR'!A104="","Validated",HYPERLINK("#"&amp;ADDRESS(104,'Additional Images-WUO_TRK'!A104),_xlfn.TEXTAFTER('Additional Images-WUO_ERR'!A104,":"))))</f>
        <v/>
      </c>
    </row>
    <row r="105">
      <c r="A105" s="9">
        <f>IF('Additional Images'!B105="","",IF('Additional Images-WUO_ERR'!A105="","Validated",HYPERLINK("#"&amp;ADDRESS(105,'Additional Images-WUO_TRK'!A105),_xlfn.TEXTAFTER('Additional Images-WUO_ERR'!A105,":"))))</f>
        <v/>
      </c>
    </row>
    <row r="106">
      <c r="A106" s="9">
        <f>IF('Additional Images'!B106="","",IF('Additional Images-WUO_ERR'!A106="","Validated",HYPERLINK("#"&amp;ADDRESS(106,'Additional Images-WUO_TRK'!A106),_xlfn.TEXTAFTER('Additional Images-WUO_ERR'!A106,":"))))</f>
        <v/>
      </c>
    </row>
    <row r="107">
      <c r="A107" s="9">
        <f>IF('Additional Images'!B107="","",IF('Additional Images-WUO_ERR'!A107="","Validated",HYPERLINK("#"&amp;ADDRESS(107,'Additional Images-WUO_TRK'!A107),_xlfn.TEXTAFTER('Additional Images-WUO_ERR'!A107,":"))))</f>
        <v/>
      </c>
    </row>
    <row r="108">
      <c r="A108" s="9">
        <f>IF('Additional Images'!B108="","",IF('Additional Images-WUO_ERR'!A108="","Validated",HYPERLINK("#"&amp;ADDRESS(108,'Additional Images-WUO_TRK'!A108),_xlfn.TEXTAFTER('Additional Images-WUO_ERR'!A108,":"))))</f>
        <v/>
      </c>
    </row>
    <row r="109">
      <c r="A109" s="9">
        <f>IF('Additional Images'!B109="","",IF('Additional Images-WUO_ERR'!A109="","Validated",HYPERLINK("#"&amp;ADDRESS(109,'Additional Images-WUO_TRK'!A109),_xlfn.TEXTAFTER('Additional Images-WUO_ERR'!A109,":"))))</f>
        <v/>
      </c>
    </row>
    <row r="110">
      <c r="A110" s="9">
        <f>IF('Additional Images'!B110="","",IF('Additional Images-WUO_ERR'!A110="","Validated",HYPERLINK("#"&amp;ADDRESS(110,'Additional Images-WUO_TRK'!A110),_xlfn.TEXTAFTER('Additional Images-WUO_ERR'!A110,":"))))</f>
        <v/>
      </c>
    </row>
    <row r="111">
      <c r="A111" s="9">
        <f>IF('Additional Images'!B111="","",IF('Additional Images-WUO_ERR'!A111="","Validated",HYPERLINK("#"&amp;ADDRESS(111,'Additional Images-WUO_TRK'!A111),_xlfn.TEXTAFTER('Additional Images-WUO_ERR'!A111,":"))))</f>
        <v/>
      </c>
    </row>
    <row r="112">
      <c r="A112" s="9">
        <f>IF('Additional Images'!B112="","",IF('Additional Images-WUO_ERR'!A112="","Validated",HYPERLINK("#"&amp;ADDRESS(112,'Additional Images-WUO_TRK'!A112),_xlfn.TEXTAFTER('Additional Images-WUO_ERR'!A112,":"))))</f>
        <v/>
      </c>
    </row>
    <row r="113">
      <c r="A113" s="9">
        <f>IF('Additional Images'!B113="","",IF('Additional Images-WUO_ERR'!A113="","Validated",HYPERLINK("#"&amp;ADDRESS(113,'Additional Images-WUO_TRK'!A113),_xlfn.TEXTAFTER('Additional Images-WUO_ERR'!A113,":"))))</f>
        <v/>
      </c>
    </row>
    <row r="114">
      <c r="A114" s="9">
        <f>IF('Additional Images'!B114="","",IF('Additional Images-WUO_ERR'!A114="","Validated",HYPERLINK("#"&amp;ADDRESS(114,'Additional Images-WUO_TRK'!A114),_xlfn.TEXTAFTER('Additional Images-WUO_ERR'!A114,":"))))</f>
        <v/>
      </c>
    </row>
    <row r="115">
      <c r="A115" s="9">
        <f>IF('Additional Images'!B115="","",IF('Additional Images-WUO_ERR'!A115="","Validated",HYPERLINK("#"&amp;ADDRESS(115,'Additional Images-WUO_TRK'!A115),_xlfn.TEXTAFTER('Additional Images-WUO_ERR'!A115,":"))))</f>
        <v/>
      </c>
    </row>
    <row r="116">
      <c r="A116" s="9">
        <f>IF('Additional Images'!B116="","",IF('Additional Images-WUO_ERR'!A116="","Validated",HYPERLINK("#"&amp;ADDRESS(116,'Additional Images-WUO_TRK'!A116),_xlfn.TEXTAFTER('Additional Images-WUO_ERR'!A116,":"))))</f>
        <v/>
      </c>
    </row>
    <row r="117">
      <c r="A117" s="9">
        <f>IF('Additional Images'!B117="","",IF('Additional Images-WUO_ERR'!A117="","Validated",HYPERLINK("#"&amp;ADDRESS(117,'Additional Images-WUO_TRK'!A117),_xlfn.TEXTAFTER('Additional Images-WUO_ERR'!A117,":"))))</f>
        <v/>
      </c>
    </row>
    <row r="118">
      <c r="A118" s="9">
        <f>IF('Additional Images'!B118="","",IF('Additional Images-WUO_ERR'!A118="","Validated",HYPERLINK("#"&amp;ADDRESS(118,'Additional Images-WUO_TRK'!A118),_xlfn.TEXTAFTER('Additional Images-WUO_ERR'!A118,":"))))</f>
        <v/>
      </c>
    </row>
    <row r="119">
      <c r="A119" s="9">
        <f>IF('Additional Images'!B119="","",IF('Additional Images-WUO_ERR'!A119="","Validated",HYPERLINK("#"&amp;ADDRESS(119,'Additional Images-WUO_TRK'!A119),_xlfn.TEXTAFTER('Additional Images-WUO_ERR'!A119,":"))))</f>
        <v/>
      </c>
    </row>
    <row r="120">
      <c r="A120" s="9">
        <f>IF('Additional Images'!B120="","",IF('Additional Images-WUO_ERR'!A120="","Validated",HYPERLINK("#"&amp;ADDRESS(120,'Additional Images-WUO_TRK'!A120),_xlfn.TEXTAFTER('Additional Images-WUO_ERR'!A120,":"))))</f>
        <v/>
      </c>
    </row>
    <row r="121">
      <c r="A121" s="9">
        <f>IF('Additional Images'!B121="","",IF('Additional Images-WUO_ERR'!A121="","Validated",HYPERLINK("#"&amp;ADDRESS(121,'Additional Images-WUO_TRK'!A121),_xlfn.TEXTAFTER('Additional Images-WUO_ERR'!A121,":"))))</f>
        <v/>
      </c>
    </row>
    <row r="122">
      <c r="A122" s="9">
        <f>IF('Additional Images'!B122="","",IF('Additional Images-WUO_ERR'!A122="","Validated",HYPERLINK("#"&amp;ADDRESS(122,'Additional Images-WUO_TRK'!A122),_xlfn.TEXTAFTER('Additional Images-WUO_ERR'!A122,":"))))</f>
        <v/>
      </c>
    </row>
    <row r="123">
      <c r="A123" s="9">
        <f>IF('Additional Images'!B123="","",IF('Additional Images-WUO_ERR'!A123="","Validated",HYPERLINK("#"&amp;ADDRESS(123,'Additional Images-WUO_TRK'!A123),_xlfn.TEXTAFTER('Additional Images-WUO_ERR'!A123,":"))))</f>
        <v/>
      </c>
    </row>
    <row r="124">
      <c r="A124" s="9">
        <f>IF('Additional Images'!B124="","",IF('Additional Images-WUO_ERR'!A124="","Validated",HYPERLINK("#"&amp;ADDRESS(124,'Additional Images-WUO_TRK'!A124),_xlfn.TEXTAFTER('Additional Images-WUO_ERR'!A124,":"))))</f>
        <v/>
      </c>
    </row>
    <row r="125">
      <c r="A125" s="9">
        <f>IF('Additional Images'!B125="","",IF('Additional Images-WUO_ERR'!A125="","Validated",HYPERLINK("#"&amp;ADDRESS(125,'Additional Images-WUO_TRK'!A125),_xlfn.TEXTAFTER('Additional Images-WUO_ERR'!A125,":"))))</f>
        <v/>
      </c>
    </row>
    <row r="126">
      <c r="A126" s="9">
        <f>IF('Additional Images'!B126="","",IF('Additional Images-WUO_ERR'!A126="","Validated",HYPERLINK("#"&amp;ADDRESS(126,'Additional Images-WUO_TRK'!A126),_xlfn.TEXTAFTER('Additional Images-WUO_ERR'!A126,":"))))</f>
        <v/>
      </c>
    </row>
    <row r="127">
      <c r="A127" s="9">
        <f>IF('Additional Images'!B127="","",IF('Additional Images-WUO_ERR'!A127="","Validated",HYPERLINK("#"&amp;ADDRESS(127,'Additional Images-WUO_TRK'!A127),_xlfn.TEXTAFTER('Additional Images-WUO_ERR'!A127,":"))))</f>
        <v/>
      </c>
    </row>
    <row r="128">
      <c r="A128" s="9">
        <f>IF('Additional Images'!B128="","",IF('Additional Images-WUO_ERR'!A128="","Validated",HYPERLINK("#"&amp;ADDRESS(128,'Additional Images-WUO_TRK'!A128),_xlfn.TEXTAFTER('Additional Images-WUO_ERR'!A128,":"))))</f>
        <v/>
      </c>
    </row>
    <row r="129">
      <c r="A129" s="9">
        <f>IF('Additional Images'!B129="","",IF('Additional Images-WUO_ERR'!A129="","Validated",HYPERLINK("#"&amp;ADDRESS(129,'Additional Images-WUO_TRK'!A129),_xlfn.TEXTAFTER('Additional Images-WUO_ERR'!A129,":"))))</f>
        <v/>
      </c>
    </row>
    <row r="130">
      <c r="A130" s="9">
        <f>IF('Additional Images'!B130="","",IF('Additional Images-WUO_ERR'!A130="","Validated",HYPERLINK("#"&amp;ADDRESS(130,'Additional Images-WUO_TRK'!A130),_xlfn.TEXTAFTER('Additional Images-WUO_ERR'!A130,":"))))</f>
        <v/>
      </c>
    </row>
    <row r="131">
      <c r="A131" s="9">
        <f>IF('Additional Images'!B131="","",IF('Additional Images-WUO_ERR'!A131="","Validated",HYPERLINK("#"&amp;ADDRESS(131,'Additional Images-WUO_TRK'!A131),_xlfn.TEXTAFTER('Additional Images-WUO_ERR'!A131,":"))))</f>
        <v/>
      </c>
    </row>
    <row r="132">
      <c r="A132" s="9">
        <f>IF('Additional Images'!B132="","",IF('Additional Images-WUO_ERR'!A132="","Validated",HYPERLINK("#"&amp;ADDRESS(132,'Additional Images-WUO_TRK'!A132),_xlfn.TEXTAFTER('Additional Images-WUO_ERR'!A132,":"))))</f>
        <v/>
      </c>
    </row>
    <row r="133">
      <c r="A133" s="9">
        <f>IF('Additional Images'!B133="","",IF('Additional Images-WUO_ERR'!A133="","Validated",HYPERLINK("#"&amp;ADDRESS(133,'Additional Images-WUO_TRK'!A133),_xlfn.TEXTAFTER('Additional Images-WUO_ERR'!A133,":"))))</f>
        <v/>
      </c>
    </row>
    <row r="134">
      <c r="A134" s="9">
        <f>IF('Additional Images'!B134="","",IF('Additional Images-WUO_ERR'!A134="","Validated",HYPERLINK("#"&amp;ADDRESS(134,'Additional Images-WUO_TRK'!A134),_xlfn.TEXTAFTER('Additional Images-WUO_ERR'!A134,":"))))</f>
        <v/>
      </c>
    </row>
    <row r="135">
      <c r="A135" s="9">
        <f>IF('Additional Images'!B135="","",IF('Additional Images-WUO_ERR'!A135="","Validated",HYPERLINK("#"&amp;ADDRESS(135,'Additional Images-WUO_TRK'!A135),_xlfn.TEXTAFTER('Additional Images-WUO_ERR'!A135,":"))))</f>
        <v/>
      </c>
    </row>
    <row r="136">
      <c r="A136" s="9">
        <f>IF('Additional Images'!B136="","",IF('Additional Images-WUO_ERR'!A136="","Validated",HYPERLINK("#"&amp;ADDRESS(136,'Additional Images-WUO_TRK'!A136),_xlfn.TEXTAFTER('Additional Images-WUO_ERR'!A136,":"))))</f>
        <v/>
      </c>
    </row>
    <row r="137">
      <c r="A137" s="9">
        <f>IF('Additional Images'!B137="","",IF('Additional Images-WUO_ERR'!A137="","Validated",HYPERLINK("#"&amp;ADDRESS(137,'Additional Images-WUO_TRK'!A137),_xlfn.TEXTAFTER('Additional Images-WUO_ERR'!A137,":"))))</f>
        <v/>
      </c>
    </row>
    <row r="138">
      <c r="A138" s="9">
        <f>IF('Additional Images'!B138="","",IF('Additional Images-WUO_ERR'!A138="","Validated",HYPERLINK("#"&amp;ADDRESS(138,'Additional Images-WUO_TRK'!A138),_xlfn.TEXTAFTER('Additional Images-WUO_ERR'!A138,":"))))</f>
        <v/>
      </c>
    </row>
    <row r="139">
      <c r="A139" s="9">
        <f>IF('Additional Images'!B139="","",IF('Additional Images-WUO_ERR'!A139="","Validated",HYPERLINK("#"&amp;ADDRESS(139,'Additional Images-WUO_TRK'!A139),_xlfn.TEXTAFTER('Additional Images-WUO_ERR'!A139,":"))))</f>
        <v/>
      </c>
    </row>
    <row r="140">
      <c r="A140" s="9">
        <f>IF('Additional Images'!B140="","",IF('Additional Images-WUO_ERR'!A140="","Validated",HYPERLINK("#"&amp;ADDRESS(140,'Additional Images-WUO_TRK'!A140),_xlfn.TEXTAFTER('Additional Images-WUO_ERR'!A140,":"))))</f>
        <v/>
      </c>
    </row>
    <row r="141">
      <c r="A141" s="9">
        <f>IF('Additional Images'!B141="","",IF('Additional Images-WUO_ERR'!A141="","Validated",HYPERLINK("#"&amp;ADDRESS(141,'Additional Images-WUO_TRK'!A141),_xlfn.TEXTAFTER('Additional Images-WUO_ERR'!A141,":"))))</f>
        <v/>
      </c>
    </row>
    <row r="142">
      <c r="A142" s="9">
        <f>IF('Additional Images'!B142="","",IF('Additional Images-WUO_ERR'!A142="","Validated",HYPERLINK("#"&amp;ADDRESS(142,'Additional Images-WUO_TRK'!A142),_xlfn.TEXTAFTER('Additional Images-WUO_ERR'!A142,":"))))</f>
        <v/>
      </c>
    </row>
    <row r="143">
      <c r="A143" s="9">
        <f>IF('Additional Images'!B143="","",IF('Additional Images-WUO_ERR'!A143="","Validated",HYPERLINK("#"&amp;ADDRESS(143,'Additional Images-WUO_TRK'!A143),_xlfn.TEXTAFTER('Additional Images-WUO_ERR'!A143,":"))))</f>
        <v/>
      </c>
    </row>
    <row r="144">
      <c r="A144" s="9">
        <f>IF('Additional Images'!B144="","",IF('Additional Images-WUO_ERR'!A144="","Validated",HYPERLINK("#"&amp;ADDRESS(144,'Additional Images-WUO_TRK'!A144),_xlfn.TEXTAFTER('Additional Images-WUO_ERR'!A144,":"))))</f>
        <v/>
      </c>
    </row>
    <row r="145">
      <c r="A145" s="9">
        <f>IF('Additional Images'!B145="","",IF('Additional Images-WUO_ERR'!A145="","Validated",HYPERLINK("#"&amp;ADDRESS(145,'Additional Images-WUO_TRK'!A145),_xlfn.TEXTAFTER('Additional Images-WUO_ERR'!A145,":"))))</f>
        <v/>
      </c>
    </row>
    <row r="146">
      <c r="A146" s="9">
        <f>IF('Additional Images'!B146="","",IF('Additional Images-WUO_ERR'!A146="","Validated",HYPERLINK("#"&amp;ADDRESS(146,'Additional Images-WUO_TRK'!A146),_xlfn.TEXTAFTER('Additional Images-WUO_ERR'!A146,":"))))</f>
        <v/>
      </c>
    </row>
    <row r="147">
      <c r="A147" s="9">
        <f>IF('Additional Images'!B147="","",IF('Additional Images-WUO_ERR'!A147="","Validated",HYPERLINK("#"&amp;ADDRESS(147,'Additional Images-WUO_TRK'!A147),_xlfn.TEXTAFTER('Additional Images-WUO_ERR'!A147,":"))))</f>
        <v/>
      </c>
    </row>
    <row r="148">
      <c r="A148" s="9">
        <f>IF('Additional Images'!B148="","",IF('Additional Images-WUO_ERR'!A148="","Validated",HYPERLINK("#"&amp;ADDRESS(148,'Additional Images-WUO_TRK'!A148),_xlfn.TEXTAFTER('Additional Images-WUO_ERR'!A148,":"))))</f>
        <v/>
      </c>
    </row>
    <row r="149">
      <c r="A149" s="9">
        <f>IF('Additional Images'!B149="","",IF('Additional Images-WUO_ERR'!A149="","Validated",HYPERLINK("#"&amp;ADDRESS(149,'Additional Images-WUO_TRK'!A149),_xlfn.TEXTAFTER('Additional Images-WUO_ERR'!A149,":"))))</f>
        <v/>
      </c>
    </row>
    <row r="150">
      <c r="A150" s="9">
        <f>IF('Additional Images'!B150="","",IF('Additional Images-WUO_ERR'!A150="","Validated",HYPERLINK("#"&amp;ADDRESS(150,'Additional Images-WUO_TRK'!A150),_xlfn.TEXTAFTER('Additional Images-WUO_ERR'!A150,":"))))</f>
        <v/>
      </c>
    </row>
    <row r="151">
      <c r="A151" s="9">
        <f>IF('Additional Images'!B151="","",IF('Additional Images-WUO_ERR'!A151="","Validated",HYPERLINK("#"&amp;ADDRESS(151,'Additional Images-WUO_TRK'!A151),_xlfn.TEXTAFTER('Additional Images-WUO_ERR'!A151,":"))))</f>
        <v/>
      </c>
    </row>
    <row r="152">
      <c r="A152" s="9">
        <f>IF('Additional Images'!B152="","",IF('Additional Images-WUO_ERR'!A152="","Validated",HYPERLINK("#"&amp;ADDRESS(152,'Additional Images-WUO_TRK'!A152),_xlfn.TEXTAFTER('Additional Images-WUO_ERR'!A152,":"))))</f>
        <v/>
      </c>
    </row>
    <row r="153">
      <c r="A153" s="9">
        <f>IF('Additional Images'!B153="","",IF('Additional Images-WUO_ERR'!A153="","Validated",HYPERLINK("#"&amp;ADDRESS(153,'Additional Images-WUO_TRK'!A153),_xlfn.TEXTAFTER('Additional Images-WUO_ERR'!A153,":"))))</f>
        <v/>
      </c>
    </row>
    <row r="154">
      <c r="A154" s="9">
        <f>IF('Additional Images'!B154="","",IF('Additional Images-WUO_ERR'!A154="","Validated",HYPERLINK("#"&amp;ADDRESS(154,'Additional Images-WUO_TRK'!A154),_xlfn.TEXTAFTER('Additional Images-WUO_ERR'!A154,":"))))</f>
        <v/>
      </c>
    </row>
    <row r="155">
      <c r="A155" s="9">
        <f>IF('Additional Images'!B155="","",IF('Additional Images-WUO_ERR'!A155="","Validated",HYPERLINK("#"&amp;ADDRESS(155,'Additional Images-WUO_TRK'!A155),_xlfn.TEXTAFTER('Additional Images-WUO_ERR'!A155,":"))))</f>
        <v/>
      </c>
    </row>
    <row r="156">
      <c r="A156" s="9">
        <f>IF('Additional Images'!B156="","",IF('Additional Images-WUO_ERR'!A156="","Validated",HYPERLINK("#"&amp;ADDRESS(156,'Additional Images-WUO_TRK'!A156),_xlfn.TEXTAFTER('Additional Images-WUO_ERR'!A156,":"))))</f>
        <v/>
      </c>
    </row>
    <row r="157">
      <c r="A157" s="9">
        <f>IF('Additional Images'!B157="","",IF('Additional Images-WUO_ERR'!A157="","Validated",HYPERLINK("#"&amp;ADDRESS(157,'Additional Images-WUO_TRK'!A157),_xlfn.TEXTAFTER('Additional Images-WUO_ERR'!A157,":"))))</f>
        <v/>
      </c>
    </row>
    <row r="158">
      <c r="A158" s="9">
        <f>IF('Additional Images'!B158="","",IF('Additional Images-WUO_ERR'!A158="","Validated",HYPERLINK("#"&amp;ADDRESS(158,'Additional Images-WUO_TRK'!A158),_xlfn.TEXTAFTER('Additional Images-WUO_ERR'!A158,":"))))</f>
        <v/>
      </c>
    </row>
    <row r="159">
      <c r="A159" s="9">
        <f>IF('Additional Images'!B159="","",IF('Additional Images-WUO_ERR'!A159="","Validated",HYPERLINK("#"&amp;ADDRESS(159,'Additional Images-WUO_TRK'!A159),_xlfn.TEXTAFTER('Additional Images-WUO_ERR'!A159,":"))))</f>
        <v/>
      </c>
    </row>
    <row r="160">
      <c r="A160" s="9">
        <f>IF('Additional Images'!B160="","",IF('Additional Images-WUO_ERR'!A160="","Validated",HYPERLINK("#"&amp;ADDRESS(160,'Additional Images-WUO_TRK'!A160),_xlfn.TEXTAFTER('Additional Images-WUO_ERR'!A160,":"))))</f>
        <v/>
      </c>
    </row>
    <row r="161">
      <c r="A161" s="9">
        <f>IF('Additional Images'!B161="","",IF('Additional Images-WUO_ERR'!A161="","Validated",HYPERLINK("#"&amp;ADDRESS(161,'Additional Images-WUO_TRK'!A161),_xlfn.TEXTAFTER('Additional Images-WUO_ERR'!A161,":"))))</f>
        <v/>
      </c>
    </row>
    <row r="162">
      <c r="A162" s="9">
        <f>IF('Additional Images'!B162="","",IF('Additional Images-WUO_ERR'!A162="","Validated",HYPERLINK("#"&amp;ADDRESS(162,'Additional Images-WUO_TRK'!A162),_xlfn.TEXTAFTER('Additional Images-WUO_ERR'!A162,":"))))</f>
        <v/>
      </c>
    </row>
    <row r="163">
      <c r="A163" s="9">
        <f>IF('Additional Images'!B163="","",IF('Additional Images-WUO_ERR'!A163="","Validated",HYPERLINK("#"&amp;ADDRESS(163,'Additional Images-WUO_TRK'!A163),_xlfn.TEXTAFTER('Additional Images-WUO_ERR'!A163,":"))))</f>
        <v/>
      </c>
    </row>
    <row r="164">
      <c r="A164" s="9">
        <f>IF('Additional Images'!B164="","",IF('Additional Images-WUO_ERR'!A164="","Validated",HYPERLINK("#"&amp;ADDRESS(164,'Additional Images-WUO_TRK'!A164),_xlfn.TEXTAFTER('Additional Images-WUO_ERR'!A164,":"))))</f>
        <v/>
      </c>
    </row>
    <row r="165">
      <c r="A165" s="9">
        <f>IF('Additional Images'!B165="","",IF('Additional Images-WUO_ERR'!A165="","Validated",HYPERLINK("#"&amp;ADDRESS(165,'Additional Images-WUO_TRK'!A165),_xlfn.TEXTAFTER('Additional Images-WUO_ERR'!A165,":"))))</f>
        <v/>
      </c>
    </row>
    <row r="166">
      <c r="A166" s="9">
        <f>IF('Additional Images'!B166="","",IF('Additional Images-WUO_ERR'!A166="","Validated",HYPERLINK("#"&amp;ADDRESS(166,'Additional Images-WUO_TRK'!A166),_xlfn.TEXTAFTER('Additional Images-WUO_ERR'!A166,":"))))</f>
        <v/>
      </c>
    </row>
    <row r="167">
      <c r="A167" s="9">
        <f>IF('Additional Images'!B167="","",IF('Additional Images-WUO_ERR'!A167="","Validated",HYPERLINK("#"&amp;ADDRESS(167,'Additional Images-WUO_TRK'!A167),_xlfn.TEXTAFTER('Additional Images-WUO_ERR'!A167,":"))))</f>
        <v/>
      </c>
    </row>
    <row r="168">
      <c r="A168" s="9">
        <f>IF('Additional Images'!B168="","",IF('Additional Images-WUO_ERR'!A168="","Validated",HYPERLINK("#"&amp;ADDRESS(168,'Additional Images-WUO_TRK'!A168),_xlfn.TEXTAFTER('Additional Images-WUO_ERR'!A168,":"))))</f>
        <v/>
      </c>
    </row>
    <row r="169">
      <c r="A169" s="9">
        <f>IF('Additional Images'!B169="","",IF('Additional Images-WUO_ERR'!A169="","Validated",HYPERLINK("#"&amp;ADDRESS(169,'Additional Images-WUO_TRK'!A169),_xlfn.TEXTAFTER('Additional Images-WUO_ERR'!A169,":"))))</f>
        <v/>
      </c>
    </row>
    <row r="170">
      <c r="A170" s="9">
        <f>IF('Additional Images'!B170="","",IF('Additional Images-WUO_ERR'!A170="","Validated",HYPERLINK("#"&amp;ADDRESS(170,'Additional Images-WUO_TRK'!A170),_xlfn.TEXTAFTER('Additional Images-WUO_ERR'!A170,":"))))</f>
        <v/>
      </c>
    </row>
    <row r="171">
      <c r="A171" s="9">
        <f>IF('Additional Images'!B171="","",IF('Additional Images-WUO_ERR'!A171="","Validated",HYPERLINK("#"&amp;ADDRESS(171,'Additional Images-WUO_TRK'!A171),_xlfn.TEXTAFTER('Additional Images-WUO_ERR'!A171,":"))))</f>
        <v/>
      </c>
    </row>
    <row r="172">
      <c r="A172" s="9">
        <f>IF('Additional Images'!B172="","",IF('Additional Images-WUO_ERR'!A172="","Validated",HYPERLINK("#"&amp;ADDRESS(172,'Additional Images-WUO_TRK'!A172),_xlfn.TEXTAFTER('Additional Images-WUO_ERR'!A172,":"))))</f>
        <v/>
      </c>
    </row>
    <row r="173">
      <c r="A173" s="9">
        <f>IF('Additional Images'!B173="","",IF('Additional Images-WUO_ERR'!A173="","Validated",HYPERLINK("#"&amp;ADDRESS(173,'Additional Images-WUO_TRK'!A173),_xlfn.TEXTAFTER('Additional Images-WUO_ERR'!A173,":"))))</f>
        <v/>
      </c>
    </row>
    <row r="174">
      <c r="A174" s="9">
        <f>IF('Additional Images'!B174="","",IF('Additional Images-WUO_ERR'!A174="","Validated",HYPERLINK("#"&amp;ADDRESS(174,'Additional Images-WUO_TRK'!A174),_xlfn.TEXTAFTER('Additional Images-WUO_ERR'!A174,":"))))</f>
        <v/>
      </c>
    </row>
    <row r="175">
      <c r="A175" s="9">
        <f>IF('Additional Images'!B175="","",IF('Additional Images-WUO_ERR'!A175="","Validated",HYPERLINK("#"&amp;ADDRESS(175,'Additional Images-WUO_TRK'!A175),_xlfn.TEXTAFTER('Additional Images-WUO_ERR'!A175,":"))))</f>
        <v/>
      </c>
    </row>
    <row r="176">
      <c r="A176" s="9">
        <f>IF('Additional Images'!B176="","",IF('Additional Images-WUO_ERR'!A176="","Validated",HYPERLINK("#"&amp;ADDRESS(176,'Additional Images-WUO_TRK'!A176),_xlfn.TEXTAFTER('Additional Images-WUO_ERR'!A176,":"))))</f>
        <v/>
      </c>
    </row>
    <row r="177">
      <c r="A177" s="9">
        <f>IF('Additional Images'!B177="","",IF('Additional Images-WUO_ERR'!A177="","Validated",HYPERLINK("#"&amp;ADDRESS(177,'Additional Images-WUO_TRK'!A177),_xlfn.TEXTAFTER('Additional Images-WUO_ERR'!A177,":"))))</f>
        <v/>
      </c>
    </row>
    <row r="178">
      <c r="A178" s="9">
        <f>IF('Additional Images'!B178="","",IF('Additional Images-WUO_ERR'!A178="","Validated",HYPERLINK("#"&amp;ADDRESS(178,'Additional Images-WUO_TRK'!A178),_xlfn.TEXTAFTER('Additional Images-WUO_ERR'!A178,":"))))</f>
        <v/>
      </c>
    </row>
    <row r="179">
      <c r="A179" s="9">
        <f>IF('Additional Images'!B179="","",IF('Additional Images-WUO_ERR'!A179="","Validated",HYPERLINK("#"&amp;ADDRESS(179,'Additional Images-WUO_TRK'!A179),_xlfn.TEXTAFTER('Additional Images-WUO_ERR'!A179,":"))))</f>
        <v/>
      </c>
    </row>
    <row r="180">
      <c r="A180" s="9">
        <f>IF('Additional Images'!B180="","",IF('Additional Images-WUO_ERR'!A180="","Validated",HYPERLINK("#"&amp;ADDRESS(180,'Additional Images-WUO_TRK'!A180),_xlfn.TEXTAFTER('Additional Images-WUO_ERR'!A180,":"))))</f>
        <v/>
      </c>
    </row>
    <row r="181">
      <c r="A181" s="9">
        <f>IF('Additional Images'!B181="","",IF('Additional Images-WUO_ERR'!A181="","Validated",HYPERLINK("#"&amp;ADDRESS(181,'Additional Images-WUO_TRK'!A181),_xlfn.TEXTAFTER('Additional Images-WUO_ERR'!A181,":"))))</f>
        <v/>
      </c>
    </row>
    <row r="182">
      <c r="A182" s="9">
        <f>IF('Additional Images'!B182="","",IF('Additional Images-WUO_ERR'!A182="","Validated",HYPERLINK("#"&amp;ADDRESS(182,'Additional Images-WUO_TRK'!A182),_xlfn.TEXTAFTER('Additional Images-WUO_ERR'!A182,":"))))</f>
        <v/>
      </c>
    </row>
    <row r="183">
      <c r="A183" s="9">
        <f>IF('Additional Images'!B183="","",IF('Additional Images-WUO_ERR'!A183="","Validated",HYPERLINK("#"&amp;ADDRESS(183,'Additional Images-WUO_TRK'!A183),_xlfn.TEXTAFTER('Additional Images-WUO_ERR'!A183,":"))))</f>
        <v/>
      </c>
    </row>
    <row r="184">
      <c r="A184" s="9">
        <f>IF('Additional Images'!B184="","",IF('Additional Images-WUO_ERR'!A184="","Validated",HYPERLINK("#"&amp;ADDRESS(184,'Additional Images-WUO_TRK'!A184),_xlfn.TEXTAFTER('Additional Images-WUO_ERR'!A184,":"))))</f>
        <v/>
      </c>
    </row>
    <row r="185">
      <c r="A185" s="9">
        <f>IF('Additional Images'!B185="","",IF('Additional Images-WUO_ERR'!A185="","Validated",HYPERLINK("#"&amp;ADDRESS(185,'Additional Images-WUO_TRK'!A185),_xlfn.TEXTAFTER('Additional Images-WUO_ERR'!A185,":"))))</f>
        <v/>
      </c>
    </row>
    <row r="186">
      <c r="A186" s="9">
        <f>IF('Additional Images'!B186="","",IF('Additional Images-WUO_ERR'!A186="","Validated",HYPERLINK("#"&amp;ADDRESS(186,'Additional Images-WUO_TRK'!A186),_xlfn.TEXTAFTER('Additional Images-WUO_ERR'!A186,":"))))</f>
        <v/>
      </c>
    </row>
    <row r="187">
      <c r="A187" s="9">
        <f>IF('Additional Images'!B187="","",IF('Additional Images-WUO_ERR'!A187="","Validated",HYPERLINK("#"&amp;ADDRESS(187,'Additional Images-WUO_TRK'!A187),_xlfn.TEXTAFTER('Additional Images-WUO_ERR'!A187,":"))))</f>
        <v/>
      </c>
    </row>
    <row r="188">
      <c r="A188" s="9">
        <f>IF('Additional Images'!B188="","",IF('Additional Images-WUO_ERR'!A188="","Validated",HYPERLINK("#"&amp;ADDRESS(188,'Additional Images-WUO_TRK'!A188),_xlfn.TEXTAFTER('Additional Images-WUO_ERR'!A188,":"))))</f>
        <v/>
      </c>
    </row>
    <row r="189">
      <c r="A189" s="9">
        <f>IF('Additional Images'!B189="","",IF('Additional Images-WUO_ERR'!A189="","Validated",HYPERLINK("#"&amp;ADDRESS(189,'Additional Images-WUO_TRK'!A189),_xlfn.TEXTAFTER('Additional Images-WUO_ERR'!A189,":"))))</f>
        <v/>
      </c>
    </row>
    <row r="190">
      <c r="A190" s="9">
        <f>IF('Additional Images'!B190="","",IF('Additional Images-WUO_ERR'!A190="","Validated",HYPERLINK("#"&amp;ADDRESS(190,'Additional Images-WUO_TRK'!A190),_xlfn.TEXTAFTER('Additional Images-WUO_ERR'!A190,":"))))</f>
        <v/>
      </c>
    </row>
    <row r="191">
      <c r="A191" s="9">
        <f>IF('Additional Images'!B191="","",IF('Additional Images-WUO_ERR'!A191="","Validated",HYPERLINK("#"&amp;ADDRESS(191,'Additional Images-WUO_TRK'!A191),_xlfn.TEXTAFTER('Additional Images-WUO_ERR'!A191,":"))))</f>
        <v/>
      </c>
    </row>
    <row r="192">
      <c r="A192" s="9">
        <f>IF('Additional Images'!B192="","",IF('Additional Images-WUO_ERR'!A192="","Validated",HYPERLINK("#"&amp;ADDRESS(192,'Additional Images-WUO_TRK'!A192),_xlfn.TEXTAFTER('Additional Images-WUO_ERR'!A192,":"))))</f>
        <v/>
      </c>
    </row>
    <row r="193">
      <c r="A193" s="9">
        <f>IF('Additional Images'!B193="","",IF('Additional Images-WUO_ERR'!A193="","Validated",HYPERLINK("#"&amp;ADDRESS(193,'Additional Images-WUO_TRK'!A193),_xlfn.TEXTAFTER('Additional Images-WUO_ERR'!A193,":"))))</f>
        <v/>
      </c>
    </row>
    <row r="194">
      <c r="A194" s="9">
        <f>IF('Additional Images'!B194="","",IF('Additional Images-WUO_ERR'!A194="","Validated",HYPERLINK("#"&amp;ADDRESS(194,'Additional Images-WUO_TRK'!A194),_xlfn.TEXTAFTER('Additional Images-WUO_ERR'!A194,":"))))</f>
        <v/>
      </c>
    </row>
    <row r="195">
      <c r="A195" s="9">
        <f>IF('Additional Images'!B195="","",IF('Additional Images-WUO_ERR'!A195="","Validated",HYPERLINK("#"&amp;ADDRESS(195,'Additional Images-WUO_TRK'!A195),_xlfn.TEXTAFTER('Additional Images-WUO_ERR'!A195,":"))))</f>
        <v/>
      </c>
    </row>
    <row r="196">
      <c r="A196" s="9">
        <f>IF('Additional Images'!B196="","",IF('Additional Images-WUO_ERR'!A196="","Validated",HYPERLINK("#"&amp;ADDRESS(196,'Additional Images-WUO_TRK'!A196),_xlfn.TEXTAFTER('Additional Images-WUO_ERR'!A196,":"))))</f>
        <v/>
      </c>
    </row>
    <row r="197">
      <c r="A197" s="9">
        <f>IF('Additional Images'!B197="","",IF('Additional Images-WUO_ERR'!A197="","Validated",HYPERLINK("#"&amp;ADDRESS(197,'Additional Images-WUO_TRK'!A197),_xlfn.TEXTAFTER('Additional Images-WUO_ERR'!A197,":"))))</f>
        <v/>
      </c>
    </row>
    <row r="198">
      <c r="A198" s="9">
        <f>IF('Additional Images'!B198="","",IF('Additional Images-WUO_ERR'!A198="","Validated",HYPERLINK("#"&amp;ADDRESS(198,'Additional Images-WUO_TRK'!A198),_xlfn.TEXTAFTER('Additional Images-WUO_ERR'!A198,":"))))</f>
        <v/>
      </c>
    </row>
    <row r="199">
      <c r="A199" s="9">
        <f>IF('Additional Images'!B199="","",IF('Additional Images-WUO_ERR'!A199="","Validated",HYPERLINK("#"&amp;ADDRESS(199,'Additional Images-WUO_TRK'!A199),_xlfn.TEXTAFTER('Additional Images-WUO_ERR'!A199,":"))))</f>
        <v/>
      </c>
    </row>
    <row r="200">
      <c r="A200" s="9">
        <f>IF('Additional Images'!B200="","",IF('Additional Images-WUO_ERR'!A200="","Validated",HYPERLINK("#"&amp;ADDRESS(200,'Additional Images-WUO_TRK'!A200),_xlfn.TEXTAFTER('Additional Images-WUO_ERR'!A200,":"))))</f>
        <v/>
      </c>
    </row>
    <row r="201">
      <c r="A201" s="9">
        <f>IF('Additional Images'!B201="","",IF('Additional Images-WUO_ERR'!A201="","Validated",HYPERLINK("#"&amp;ADDRESS(201,'Additional Images-WUO_TRK'!A201),_xlfn.TEXTAFTER('Additional Images-WUO_ERR'!A201,":"))))</f>
        <v/>
      </c>
    </row>
    <row r="202">
      <c r="A202" s="9">
        <f>IF('Additional Images'!B202="","",IF('Additional Images-WUO_ERR'!A202="","Validated",HYPERLINK("#"&amp;ADDRESS(202,'Additional Images-WUO_TRK'!A202),_xlfn.TEXTAFTER('Additional Images-WUO_ERR'!A202,":"))))</f>
        <v/>
      </c>
    </row>
    <row r="203">
      <c r="A203" s="9">
        <f>IF('Additional Images'!B203="","",IF('Additional Images-WUO_ERR'!A203="","Validated",HYPERLINK("#"&amp;ADDRESS(203,'Additional Images-WUO_TRK'!A203),_xlfn.TEXTAFTER('Additional Images-WUO_ERR'!A203,":"))))</f>
        <v/>
      </c>
    </row>
    <row r="204">
      <c r="A204" s="9">
        <f>IF('Additional Images'!B204="","",IF('Additional Images-WUO_ERR'!A204="","Validated",HYPERLINK("#"&amp;ADDRESS(204,'Additional Images-WUO_TRK'!A204),_xlfn.TEXTAFTER('Additional Images-WUO_ERR'!A204,":"))))</f>
        <v/>
      </c>
    </row>
    <row r="205">
      <c r="A205" s="9">
        <f>IF('Additional Images'!B205="","",IF('Additional Images-WUO_ERR'!A205="","Validated",HYPERLINK("#"&amp;ADDRESS(205,'Additional Images-WUO_TRK'!A205),_xlfn.TEXTAFTER('Additional Images-WUO_ERR'!A205,":"))))</f>
        <v/>
      </c>
    </row>
    <row r="206">
      <c r="A206" s="9">
        <f>IF('Additional Images'!B206="","",IF('Additional Images-WUO_ERR'!A206="","Validated",HYPERLINK("#"&amp;ADDRESS(206,'Additional Images-WUO_TRK'!A206),_xlfn.TEXTAFTER('Additional Images-WUO_ERR'!A206,":"))))</f>
        <v/>
      </c>
    </row>
    <row r="207">
      <c r="A207" s="9">
        <f>IF('Additional Images'!B207="","",IF('Additional Images-WUO_ERR'!A207="","Validated",HYPERLINK("#"&amp;ADDRESS(207,'Additional Images-WUO_TRK'!A207),_xlfn.TEXTAFTER('Additional Images-WUO_ERR'!A207,":"))))</f>
        <v/>
      </c>
    </row>
    <row r="208">
      <c r="A208" s="9">
        <f>IF('Additional Images'!B208="","",IF('Additional Images-WUO_ERR'!A208="","Validated",HYPERLINK("#"&amp;ADDRESS(208,'Additional Images-WUO_TRK'!A208),_xlfn.TEXTAFTER('Additional Images-WUO_ERR'!A208,":"))))</f>
        <v/>
      </c>
    </row>
    <row r="209">
      <c r="A209" s="9">
        <f>IF('Additional Images'!B209="","",IF('Additional Images-WUO_ERR'!A209="","Validated",HYPERLINK("#"&amp;ADDRESS(209,'Additional Images-WUO_TRK'!A209),_xlfn.TEXTAFTER('Additional Images-WUO_ERR'!A209,":"))))</f>
        <v/>
      </c>
    </row>
    <row r="210">
      <c r="A210" s="9">
        <f>IF('Additional Images'!B210="","",IF('Additional Images-WUO_ERR'!A210="","Validated",HYPERLINK("#"&amp;ADDRESS(210,'Additional Images-WUO_TRK'!A210),_xlfn.TEXTAFTER('Additional Images-WUO_ERR'!A210,":"))))</f>
        <v/>
      </c>
    </row>
    <row r="211">
      <c r="A211" s="9">
        <f>IF('Additional Images'!B211="","",IF('Additional Images-WUO_ERR'!A211="","Validated",HYPERLINK("#"&amp;ADDRESS(211,'Additional Images-WUO_TRK'!A211),_xlfn.TEXTAFTER('Additional Images-WUO_ERR'!A211,":"))))</f>
        <v/>
      </c>
    </row>
    <row r="212">
      <c r="A212" s="9">
        <f>IF('Additional Images'!B212="","",IF('Additional Images-WUO_ERR'!A212="","Validated",HYPERLINK("#"&amp;ADDRESS(212,'Additional Images-WUO_TRK'!A212),_xlfn.TEXTAFTER('Additional Images-WUO_ERR'!A212,":"))))</f>
        <v/>
      </c>
    </row>
    <row r="213">
      <c r="A213" s="9">
        <f>IF('Additional Images'!B213="","",IF('Additional Images-WUO_ERR'!A213="","Validated",HYPERLINK("#"&amp;ADDRESS(213,'Additional Images-WUO_TRK'!A213),_xlfn.TEXTAFTER('Additional Images-WUO_ERR'!A213,":"))))</f>
        <v/>
      </c>
    </row>
    <row r="214">
      <c r="A214" s="9">
        <f>IF('Additional Images'!B214="","",IF('Additional Images-WUO_ERR'!A214="","Validated",HYPERLINK("#"&amp;ADDRESS(214,'Additional Images-WUO_TRK'!A214),_xlfn.TEXTAFTER('Additional Images-WUO_ERR'!A214,":"))))</f>
        <v/>
      </c>
    </row>
    <row r="215">
      <c r="A215" s="9">
        <f>IF('Additional Images'!B215="","",IF('Additional Images-WUO_ERR'!A215="","Validated",HYPERLINK("#"&amp;ADDRESS(215,'Additional Images-WUO_TRK'!A215),_xlfn.TEXTAFTER('Additional Images-WUO_ERR'!A215,":"))))</f>
        <v/>
      </c>
    </row>
    <row r="216">
      <c r="A216" s="9">
        <f>IF('Additional Images'!B216="","",IF('Additional Images-WUO_ERR'!A216="","Validated",HYPERLINK("#"&amp;ADDRESS(216,'Additional Images-WUO_TRK'!A216),_xlfn.TEXTAFTER('Additional Images-WUO_ERR'!A216,":"))))</f>
        <v/>
      </c>
    </row>
    <row r="217">
      <c r="A217" s="9">
        <f>IF('Additional Images'!B217="","",IF('Additional Images-WUO_ERR'!A217="","Validated",HYPERLINK("#"&amp;ADDRESS(217,'Additional Images-WUO_TRK'!A217),_xlfn.TEXTAFTER('Additional Images-WUO_ERR'!A217,":"))))</f>
        <v/>
      </c>
    </row>
    <row r="218">
      <c r="A218" s="9">
        <f>IF('Additional Images'!B218="","",IF('Additional Images-WUO_ERR'!A218="","Validated",HYPERLINK("#"&amp;ADDRESS(218,'Additional Images-WUO_TRK'!A218),_xlfn.TEXTAFTER('Additional Images-WUO_ERR'!A218,":"))))</f>
        <v/>
      </c>
    </row>
    <row r="219">
      <c r="A219" s="9">
        <f>IF('Additional Images'!B219="","",IF('Additional Images-WUO_ERR'!A219="","Validated",HYPERLINK("#"&amp;ADDRESS(219,'Additional Images-WUO_TRK'!A219),_xlfn.TEXTAFTER('Additional Images-WUO_ERR'!A219,":"))))</f>
        <v/>
      </c>
    </row>
    <row r="220">
      <c r="A220" s="9">
        <f>IF('Additional Images'!B220="","",IF('Additional Images-WUO_ERR'!A220="","Validated",HYPERLINK("#"&amp;ADDRESS(220,'Additional Images-WUO_TRK'!A220),_xlfn.TEXTAFTER('Additional Images-WUO_ERR'!A220,":"))))</f>
        <v/>
      </c>
    </row>
    <row r="221">
      <c r="A221" s="9">
        <f>IF('Additional Images'!B221="","",IF('Additional Images-WUO_ERR'!A221="","Validated",HYPERLINK("#"&amp;ADDRESS(221,'Additional Images-WUO_TRK'!A221),_xlfn.TEXTAFTER('Additional Images-WUO_ERR'!A221,":"))))</f>
        <v/>
      </c>
    </row>
    <row r="222">
      <c r="A222" s="9">
        <f>IF('Additional Images'!B222="","",IF('Additional Images-WUO_ERR'!A222="","Validated",HYPERLINK("#"&amp;ADDRESS(222,'Additional Images-WUO_TRK'!A222),_xlfn.TEXTAFTER('Additional Images-WUO_ERR'!A222,":"))))</f>
        <v/>
      </c>
    </row>
    <row r="223">
      <c r="A223" s="9">
        <f>IF('Additional Images'!B223="","",IF('Additional Images-WUO_ERR'!A223="","Validated",HYPERLINK("#"&amp;ADDRESS(223,'Additional Images-WUO_TRK'!A223),_xlfn.TEXTAFTER('Additional Images-WUO_ERR'!A223,":"))))</f>
        <v/>
      </c>
    </row>
    <row r="224">
      <c r="A224" s="9">
        <f>IF('Additional Images'!B224="","",IF('Additional Images-WUO_ERR'!A224="","Validated",HYPERLINK("#"&amp;ADDRESS(224,'Additional Images-WUO_TRK'!A224),_xlfn.TEXTAFTER('Additional Images-WUO_ERR'!A224,":"))))</f>
        <v/>
      </c>
    </row>
    <row r="225">
      <c r="A225" s="9">
        <f>IF('Additional Images'!B225="","",IF('Additional Images-WUO_ERR'!A225="","Validated",HYPERLINK("#"&amp;ADDRESS(225,'Additional Images-WUO_TRK'!A225),_xlfn.TEXTAFTER('Additional Images-WUO_ERR'!A225,":"))))</f>
        <v/>
      </c>
    </row>
    <row r="226">
      <c r="A226" s="9">
        <f>IF('Additional Images'!B226="","",IF('Additional Images-WUO_ERR'!A226="","Validated",HYPERLINK("#"&amp;ADDRESS(226,'Additional Images-WUO_TRK'!A226),_xlfn.TEXTAFTER('Additional Images-WUO_ERR'!A226,":"))))</f>
        <v/>
      </c>
    </row>
    <row r="227">
      <c r="A227" s="9">
        <f>IF('Additional Images'!B227="","",IF('Additional Images-WUO_ERR'!A227="","Validated",HYPERLINK("#"&amp;ADDRESS(227,'Additional Images-WUO_TRK'!A227),_xlfn.TEXTAFTER('Additional Images-WUO_ERR'!A227,":"))))</f>
        <v/>
      </c>
    </row>
    <row r="228">
      <c r="A228" s="9">
        <f>IF('Additional Images'!B228="","",IF('Additional Images-WUO_ERR'!A228="","Validated",HYPERLINK("#"&amp;ADDRESS(228,'Additional Images-WUO_TRK'!A228),_xlfn.TEXTAFTER('Additional Images-WUO_ERR'!A228,":"))))</f>
        <v/>
      </c>
    </row>
    <row r="229">
      <c r="A229" s="9">
        <f>IF('Additional Images'!B229="","",IF('Additional Images-WUO_ERR'!A229="","Validated",HYPERLINK("#"&amp;ADDRESS(229,'Additional Images-WUO_TRK'!A229),_xlfn.TEXTAFTER('Additional Images-WUO_ERR'!A229,":"))))</f>
        <v/>
      </c>
    </row>
    <row r="230">
      <c r="A230" s="9">
        <f>IF('Additional Images'!B230="","",IF('Additional Images-WUO_ERR'!A230="","Validated",HYPERLINK("#"&amp;ADDRESS(230,'Additional Images-WUO_TRK'!A230),_xlfn.TEXTAFTER('Additional Images-WUO_ERR'!A230,":"))))</f>
        <v/>
      </c>
    </row>
    <row r="231">
      <c r="A231" s="9">
        <f>IF('Additional Images'!B231="","",IF('Additional Images-WUO_ERR'!A231="","Validated",HYPERLINK("#"&amp;ADDRESS(231,'Additional Images-WUO_TRK'!A231),_xlfn.TEXTAFTER('Additional Images-WUO_ERR'!A231,":"))))</f>
        <v/>
      </c>
    </row>
    <row r="232">
      <c r="A232" s="9">
        <f>IF('Additional Images'!B232="","",IF('Additional Images-WUO_ERR'!A232="","Validated",HYPERLINK("#"&amp;ADDRESS(232,'Additional Images-WUO_TRK'!A232),_xlfn.TEXTAFTER('Additional Images-WUO_ERR'!A232,":"))))</f>
        <v/>
      </c>
    </row>
    <row r="233">
      <c r="A233" s="9">
        <f>IF('Additional Images'!B233="","",IF('Additional Images-WUO_ERR'!A233="","Validated",HYPERLINK("#"&amp;ADDRESS(233,'Additional Images-WUO_TRK'!A233),_xlfn.TEXTAFTER('Additional Images-WUO_ERR'!A233,":"))))</f>
        <v/>
      </c>
    </row>
    <row r="234">
      <c r="A234" s="9">
        <f>IF('Additional Images'!B234="","",IF('Additional Images-WUO_ERR'!A234="","Validated",HYPERLINK("#"&amp;ADDRESS(234,'Additional Images-WUO_TRK'!A234),_xlfn.TEXTAFTER('Additional Images-WUO_ERR'!A234,":"))))</f>
        <v/>
      </c>
    </row>
    <row r="235">
      <c r="A235" s="9">
        <f>IF('Additional Images'!B235="","",IF('Additional Images-WUO_ERR'!A235="","Validated",HYPERLINK("#"&amp;ADDRESS(235,'Additional Images-WUO_TRK'!A235),_xlfn.TEXTAFTER('Additional Images-WUO_ERR'!A235,":"))))</f>
        <v/>
      </c>
    </row>
    <row r="236">
      <c r="A236" s="9">
        <f>IF('Additional Images'!B236="","",IF('Additional Images-WUO_ERR'!A236="","Validated",HYPERLINK("#"&amp;ADDRESS(236,'Additional Images-WUO_TRK'!A236),_xlfn.TEXTAFTER('Additional Images-WUO_ERR'!A236,":"))))</f>
        <v/>
      </c>
    </row>
    <row r="237">
      <c r="A237" s="9">
        <f>IF('Additional Images'!B237="","",IF('Additional Images-WUO_ERR'!A237="","Validated",HYPERLINK("#"&amp;ADDRESS(237,'Additional Images-WUO_TRK'!A237),_xlfn.TEXTAFTER('Additional Images-WUO_ERR'!A237,":"))))</f>
        <v/>
      </c>
    </row>
    <row r="238">
      <c r="A238" s="9">
        <f>IF('Additional Images'!B238="","",IF('Additional Images-WUO_ERR'!A238="","Validated",HYPERLINK("#"&amp;ADDRESS(238,'Additional Images-WUO_TRK'!A238),_xlfn.TEXTAFTER('Additional Images-WUO_ERR'!A238,":"))))</f>
        <v/>
      </c>
    </row>
    <row r="239">
      <c r="A239" s="9">
        <f>IF('Additional Images'!B239="","",IF('Additional Images-WUO_ERR'!A239="","Validated",HYPERLINK("#"&amp;ADDRESS(239,'Additional Images-WUO_TRK'!A239),_xlfn.TEXTAFTER('Additional Images-WUO_ERR'!A239,":"))))</f>
        <v/>
      </c>
    </row>
    <row r="240">
      <c r="A240" s="9">
        <f>IF('Additional Images'!B240="","",IF('Additional Images-WUO_ERR'!A240="","Validated",HYPERLINK("#"&amp;ADDRESS(240,'Additional Images-WUO_TRK'!A240),_xlfn.TEXTAFTER('Additional Images-WUO_ERR'!A240,":"))))</f>
        <v/>
      </c>
    </row>
    <row r="241">
      <c r="A241" s="9">
        <f>IF('Additional Images'!B241="","",IF('Additional Images-WUO_ERR'!A241="","Validated",HYPERLINK("#"&amp;ADDRESS(241,'Additional Images-WUO_TRK'!A241),_xlfn.TEXTAFTER('Additional Images-WUO_ERR'!A241,":"))))</f>
        <v/>
      </c>
    </row>
    <row r="242">
      <c r="A242" s="9">
        <f>IF('Additional Images'!B242="","",IF('Additional Images-WUO_ERR'!A242="","Validated",HYPERLINK("#"&amp;ADDRESS(242,'Additional Images-WUO_TRK'!A242),_xlfn.TEXTAFTER('Additional Images-WUO_ERR'!A242,":"))))</f>
        <v/>
      </c>
    </row>
    <row r="243">
      <c r="A243" s="9">
        <f>IF('Additional Images'!B243="","",IF('Additional Images-WUO_ERR'!A243="","Validated",HYPERLINK("#"&amp;ADDRESS(243,'Additional Images-WUO_TRK'!A243),_xlfn.TEXTAFTER('Additional Images-WUO_ERR'!A243,":"))))</f>
        <v/>
      </c>
    </row>
    <row r="244">
      <c r="A244" s="9">
        <f>IF('Additional Images'!B244="","",IF('Additional Images-WUO_ERR'!A244="","Validated",HYPERLINK("#"&amp;ADDRESS(244,'Additional Images-WUO_TRK'!A244),_xlfn.TEXTAFTER('Additional Images-WUO_ERR'!A244,":"))))</f>
        <v/>
      </c>
    </row>
    <row r="245">
      <c r="A245" s="9">
        <f>IF('Additional Images'!B245="","",IF('Additional Images-WUO_ERR'!A245="","Validated",HYPERLINK("#"&amp;ADDRESS(245,'Additional Images-WUO_TRK'!A245),_xlfn.TEXTAFTER('Additional Images-WUO_ERR'!A245,":"))))</f>
        <v/>
      </c>
    </row>
    <row r="246">
      <c r="A246" s="9">
        <f>IF('Additional Images'!B246="","",IF('Additional Images-WUO_ERR'!A246="","Validated",HYPERLINK("#"&amp;ADDRESS(246,'Additional Images-WUO_TRK'!A246),_xlfn.TEXTAFTER('Additional Images-WUO_ERR'!A246,":"))))</f>
        <v/>
      </c>
    </row>
    <row r="247">
      <c r="A247" s="9">
        <f>IF('Additional Images'!B247="","",IF('Additional Images-WUO_ERR'!A247="","Validated",HYPERLINK("#"&amp;ADDRESS(247,'Additional Images-WUO_TRK'!A247),_xlfn.TEXTAFTER('Additional Images-WUO_ERR'!A247,":"))))</f>
        <v/>
      </c>
    </row>
    <row r="248">
      <c r="A248" s="9">
        <f>IF('Additional Images'!B248="","",IF('Additional Images-WUO_ERR'!A248="","Validated",HYPERLINK("#"&amp;ADDRESS(248,'Additional Images-WUO_TRK'!A248),_xlfn.TEXTAFTER('Additional Images-WUO_ERR'!A248,":"))))</f>
        <v/>
      </c>
    </row>
    <row r="249">
      <c r="A249" s="9">
        <f>IF('Additional Images'!B249="","",IF('Additional Images-WUO_ERR'!A249="","Validated",HYPERLINK("#"&amp;ADDRESS(249,'Additional Images-WUO_TRK'!A249),_xlfn.TEXTAFTER('Additional Images-WUO_ERR'!A249,":"))))</f>
        <v/>
      </c>
    </row>
    <row r="250">
      <c r="A250" s="9">
        <f>IF('Additional Images'!B250="","",IF('Additional Images-WUO_ERR'!A250="","Validated",HYPERLINK("#"&amp;ADDRESS(250,'Additional Images-WUO_TRK'!A250),_xlfn.TEXTAFTER('Additional Images-WUO_ERR'!A250,":"))))</f>
        <v/>
      </c>
    </row>
    <row r="251">
      <c r="A251" s="9">
        <f>IF('Additional Images'!B251="","",IF('Additional Images-WUO_ERR'!A251="","Validated",HYPERLINK("#"&amp;ADDRESS(251,'Additional Images-WUO_TRK'!A251),_xlfn.TEXTAFTER('Additional Images-WUO_ERR'!A251,":"))))</f>
        <v/>
      </c>
    </row>
    <row r="252">
      <c r="A252" s="9">
        <f>IF('Additional Images'!B252="","",IF('Additional Images-WUO_ERR'!A252="","Validated",HYPERLINK("#"&amp;ADDRESS(252,'Additional Images-WUO_TRK'!A252),_xlfn.TEXTAFTER('Additional Images-WUO_ERR'!A252,":"))))</f>
        <v/>
      </c>
    </row>
    <row r="253">
      <c r="A253" s="9">
        <f>IF('Additional Images'!B253="","",IF('Additional Images-WUO_ERR'!A253="","Validated",HYPERLINK("#"&amp;ADDRESS(253,'Additional Images-WUO_TRK'!A253),_xlfn.TEXTAFTER('Additional Images-WUO_ERR'!A253,":"))))</f>
        <v/>
      </c>
    </row>
    <row r="254">
      <c r="A254" s="9">
        <f>IF('Additional Images'!B254="","",IF('Additional Images-WUO_ERR'!A254="","Validated",HYPERLINK("#"&amp;ADDRESS(254,'Additional Images-WUO_TRK'!A254),_xlfn.TEXTAFTER('Additional Images-WUO_ERR'!A254,":"))))</f>
        <v/>
      </c>
    </row>
    <row r="255">
      <c r="A255" s="9">
        <f>IF('Additional Images'!B255="","",IF('Additional Images-WUO_ERR'!A255="","Validated",HYPERLINK("#"&amp;ADDRESS(255,'Additional Images-WUO_TRK'!A255),_xlfn.TEXTAFTER('Additional Images-WUO_ERR'!A255,":"))))</f>
        <v/>
      </c>
    </row>
    <row r="256">
      <c r="A256" s="9">
        <f>IF('Additional Images'!B256="","",IF('Additional Images-WUO_ERR'!A256="","Validated",HYPERLINK("#"&amp;ADDRESS(256,'Additional Images-WUO_TRK'!A256),_xlfn.TEXTAFTER('Additional Images-WUO_ERR'!A256,":"))))</f>
        <v/>
      </c>
    </row>
    <row r="257">
      <c r="A257" s="9">
        <f>IF('Additional Images'!B257="","",IF('Additional Images-WUO_ERR'!A257="","Validated",HYPERLINK("#"&amp;ADDRESS(257,'Additional Images-WUO_TRK'!A257),_xlfn.TEXTAFTER('Additional Images-WUO_ERR'!A257,":"))))</f>
        <v/>
      </c>
    </row>
    <row r="258">
      <c r="A258" s="9">
        <f>IF('Additional Images'!B258="","",IF('Additional Images-WUO_ERR'!A258="","Validated",HYPERLINK("#"&amp;ADDRESS(258,'Additional Images-WUO_TRK'!A258),_xlfn.TEXTAFTER('Additional Images-WUO_ERR'!A258,":"))))</f>
        <v/>
      </c>
    </row>
    <row r="259">
      <c r="A259" s="9">
        <f>IF('Additional Images'!B259="","",IF('Additional Images-WUO_ERR'!A259="","Validated",HYPERLINK("#"&amp;ADDRESS(259,'Additional Images-WUO_TRK'!A259),_xlfn.TEXTAFTER('Additional Images-WUO_ERR'!A259,":"))))</f>
        <v/>
      </c>
    </row>
    <row r="260">
      <c r="A260" s="9">
        <f>IF('Additional Images'!B260="","",IF('Additional Images-WUO_ERR'!A260="","Validated",HYPERLINK("#"&amp;ADDRESS(260,'Additional Images-WUO_TRK'!A260),_xlfn.TEXTAFTER('Additional Images-WUO_ERR'!A260,":"))))</f>
        <v/>
      </c>
    </row>
    <row r="261">
      <c r="A261" s="9">
        <f>IF('Additional Images'!B261="","",IF('Additional Images-WUO_ERR'!A261="","Validated",HYPERLINK("#"&amp;ADDRESS(261,'Additional Images-WUO_TRK'!A261),_xlfn.TEXTAFTER('Additional Images-WUO_ERR'!A261,":"))))</f>
        <v/>
      </c>
    </row>
    <row r="262">
      <c r="A262" s="9">
        <f>IF('Additional Images'!B262="","",IF('Additional Images-WUO_ERR'!A262="","Validated",HYPERLINK("#"&amp;ADDRESS(262,'Additional Images-WUO_TRK'!A262),_xlfn.TEXTAFTER('Additional Images-WUO_ERR'!A262,":"))))</f>
        <v/>
      </c>
    </row>
    <row r="263">
      <c r="A263" s="9">
        <f>IF('Additional Images'!B263="","",IF('Additional Images-WUO_ERR'!A263="","Validated",HYPERLINK("#"&amp;ADDRESS(263,'Additional Images-WUO_TRK'!A263),_xlfn.TEXTAFTER('Additional Images-WUO_ERR'!A263,":"))))</f>
        <v/>
      </c>
    </row>
    <row r="264">
      <c r="A264" s="9">
        <f>IF('Additional Images'!B264="","",IF('Additional Images-WUO_ERR'!A264="","Validated",HYPERLINK("#"&amp;ADDRESS(264,'Additional Images-WUO_TRK'!A264),_xlfn.TEXTAFTER('Additional Images-WUO_ERR'!A264,":"))))</f>
        <v/>
      </c>
    </row>
    <row r="265">
      <c r="A265" s="9">
        <f>IF('Additional Images'!B265="","",IF('Additional Images-WUO_ERR'!A265="","Validated",HYPERLINK("#"&amp;ADDRESS(265,'Additional Images-WUO_TRK'!A265),_xlfn.TEXTAFTER('Additional Images-WUO_ERR'!A265,":"))))</f>
        <v/>
      </c>
    </row>
    <row r="266">
      <c r="A266" s="9">
        <f>IF('Additional Images'!B266="","",IF('Additional Images-WUO_ERR'!A266="","Validated",HYPERLINK("#"&amp;ADDRESS(266,'Additional Images-WUO_TRK'!A266),_xlfn.TEXTAFTER('Additional Images-WUO_ERR'!A266,":"))))</f>
        <v/>
      </c>
    </row>
    <row r="267">
      <c r="A267" s="9">
        <f>IF('Additional Images'!B267="","",IF('Additional Images-WUO_ERR'!A267="","Validated",HYPERLINK("#"&amp;ADDRESS(267,'Additional Images-WUO_TRK'!A267),_xlfn.TEXTAFTER('Additional Images-WUO_ERR'!A267,":"))))</f>
        <v/>
      </c>
    </row>
    <row r="268">
      <c r="A268" s="9">
        <f>IF('Additional Images'!B268="","",IF('Additional Images-WUO_ERR'!A268="","Validated",HYPERLINK("#"&amp;ADDRESS(268,'Additional Images-WUO_TRK'!A268),_xlfn.TEXTAFTER('Additional Images-WUO_ERR'!A268,":"))))</f>
        <v/>
      </c>
    </row>
    <row r="269">
      <c r="A269" s="9">
        <f>IF('Additional Images'!B269="","",IF('Additional Images-WUO_ERR'!A269="","Validated",HYPERLINK("#"&amp;ADDRESS(269,'Additional Images-WUO_TRK'!A269),_xlfn.TEXTAFTER('Additional Images-WUO_ERR'!A269,":"))))</f>
        <v/>
      </c>
    </row>
    <row r="270">
      <c r="A270" s="9">
        <f>IF('Additional Images'!B270="","",IF('Additional Images-WUO_ERR'!A270="","Validated",HYPERLINK("#"&amp;ADDRESS(270,'Additional Images-WUO_TRK'!A270),_xlfn.TEXTAFTER('Additional Images-WUO_ERR'!A270,":"))))</f>
        <v/>
      </c>
    </row>
    <row r="271">
      <c r="A271" s="9">
        <f>IF('Additional Images'!B271="","",IF('Additional Images-WUO_ERR'!A271="","Validated",HYPERLINK("#"&amp;ADDRESS(271,'Additional Images-WUO_TRK'!A271),_xlfn.TEXTAFTER('Additional Images-WUO_ERR'!A271,":"))))</f>
        <v/>
      </c>
    </row>
    <row r="272">
      <c r="A272" s="9">
        <f>IF('Additional Images'!B272="","",IF('Additional Images-WUO_ERR'!A272="","Validated",HYPERLINK("#"&amp;ADDRESS(272,'Additional Images-WUO_TRK'!A272),_xlfn.TEXTAFTER('Additional Images-WUO_ERR'!A272,":"))))</f>
        <v/>
      </c>
    </row>
    <row r="273">
      <c r="A273" s="9">
        <f>IF('Additional Images'!B273="","",IF('Additional Images-WUO_ERR'!A273="","Validated",HYPERLINK("#"&amp;ADDRESS(273,'Additional Images-WUO_TRK'!A273),_xlfn.TEXTAFTER('Additional Images-WUO_ERR'!A273,":"))))</f>
        <v/>
      </c>
    </row>
    <row r="274">
      <c r="A274" s="9">
        <f>IF('Additional Images'!B274="","",IF('Additional Images-WUO_ERR'!A274="","Validated",HYPERLINK("#"&amp;ADDRESS(274,'Additional Images-WUO_TRK'!A274),_xlfn.TEXTAFTER('Additional Images-WUO_ERR'!A274,":"))))</f>
        <v/>
      </c>
    </row>
    <row r="275">
      <c r="A275" s="9">
        <f>IF('Additional Images'!B275="","",IF('Additional Images-WUO_ERR'!A275="","Validated",HYPERLINK("#"&amp;ADDRESS(275,'Additional Images-WUO_TRK'!A275),_xlfn.TEXTAFTER('Additional Images-WUO_ERR'!A275,":"))))</f>
        <v/>
      </c>
    </row>
    <row r="276">
      <c r="A276" s="9">
        <f>IF('Additional Images'!B276="","",IF('Additional Images-WUO_ERR'!A276="","Validated",HYPERLINK("#"&amp;ADDRESS(276,'Additional Images-WUO_TRK'!A276),_xlfn.TEXTAFTER('Additional Images-WUO_ERR'!A276,":"))))</f>
        <v/>
      </c>
    </row>
    <row r="277">
      <c r="A277" s="9">
        <f>IF('Additional Images'!B277="","",IF('Additional Images-WUO_ERR'!A277="","Validated",HYPERLINK("#"&amp;ADDRESS(277,'Additional Images-WUO_TRK'!A277),_xlfn.TEXTAFTER('Additional Images-WUO_ERR'!A277,":"))))</f>
        <v/>
      </c>
    </row>
    <row r="278">
      <c r="A278" s="9">
        <f>IF('Additional Images'!B278="","",IF('Additional Images-WUO_ERR'!A278="","Validated",HYPERLINK("#"&amp;ADDRESS(278,'Additional Images-WUO_TRK'!A278),_xlfn.TEXTAFTER('Additional Images-WUO_ERR'!A278,":"))))</f>
        <v/>
      </c>
    </row>
    <row r="279">
      <c r="A279" s="9">
        <f>IF('Additional Images'!B279="","",IF('Additional Images-WUO_ERR'!A279="","Validated",HYPERLINK("#"&amp;ADDRESS(279,'Additional Images-WUO_TRK'!A279),_xlfn.TEXTAFTER('Additional Images-WUO_ERR'!A279,":"))))</f>
        <v/>
      </c>
    </row>
    <row r="280">
      <c r="A280" s="9">
        <f>IF('Additional Images'!B280="","",IF('Additional Images-WUO_ERR'!A280="","Validated",HYPERLINK("#"&amp;ADDRESS(280,'Additional Images-WUO_TRK'!A280),_xlfn.TEXTAFTER('Additional Images-WUO_ERR'!A280,":"))))</f>
        <v/>
      </c>
    </row>
    <row r="281">
      <c r="A281" s="9">
        <f>IF('Additional Images'!B281="","",IF('Additional Images-WUO_ERR'!A281="","Validated",HYPERLINK("#"&amp;ADDRESS(281,'Additional Images-WUO_TRK'!A281),_xlfn.TEXTAFTER('Additional Images-WUO_ERR'!A281,":"))))</f>
        <v/>
      </c>
    </row>
    <row r="282">
      <c r="A282" s="9">
        <f>IF('Additional Images'!B282="","",IF('Additional Images-WUO_ERR'!A282="","Validated",HYPERLINK("#"&amp;ADDRESS(282,'Additional Images-WUO_TRK'!A282),_xlfn.TEXTAFTER('Additional Images-WUO_ERR'!A282,":"))))</f>
        <v/>
      </c>
    </row>
    <row r="283">
      <c r="A283" s="9">
        <f>IF('Additional Images'!B283="","",IF('Additional Images-WUO_ERR'!A283="","Validated",HYPERLINK("#"&amp;ADDRESS(283,'Additional Images-WUO_TRK'!A283),_xlfn.TEXTAFTER('Additional Images-WUO_ERR'!A283,":"))))</f>
        <v/>
      </c>
    </row>
    <row r="284">
      <c r="A284" s="9">
        <f>IF('Additional Images'!B284="","",IF('Additional Images-WUO_ERR'!A284="","Validated",HYPERLINK("#"&amp;ADDRESS(284,'Additional Images-WUO_TRK'!A284),_xlfn.TEXTAFTER('Additional Images-WUO_ERR'!A284,":"))))</f>
        <v/>
      </c>
    </row>
    <row r="285">
      <c r="A285" s="9">
        <f>IF('Additional Images'!B285="","",IF('Additional Images-WUO_ERR'!A285="","Validated",HYPERLINK("#"&amp;ADDRESS(285,'Additional Images-WUO_TRK'!A285),_xlfn.TEXTAFTER('Additional Images-WUO_ERR'!A285,":"))))</f>
        <v/>
      </c>
    </row>
    <row r="286">
      <c r="A286" s="9">
        <f>IF('Additional Images'!B286="","",IF('Additional Images-WUO_ERR'!A286="","Validated",HYPERLINK("#"&amp;ADDRESS(286,'Additional Images-WUO_TRK'!A286),_xlfn.TEXTAFTER('Additional Images-WUO_ERR'!A286,":"))))</f>
        <v/>
      </c>
    </row>
    <row r="287">
      <c r="A287" s="9">
        <f>IF('Additional Images'!B287="","",IF('Additional Images-WUO_ERR'!A287="","Validated",HYPERLINK("#"&amp;ADDRESS(287,'Additional Images-WUO_TRK'!A287),_xlfn.TEXTAFTER('Additional Images-WUO_ERR'!A287,":"))))</f>
        <v/>
      </c>
    </row>
    <row r="288">
      <c r="A288" s="9">
        <f>IF('Additional Images'!B288="","",IF('Additional Images-WUO_ERR'!A288="","Validated",HYPERLINK("#"&amp;ADDRESS(288,'Additional Images-WUO_TRK'!A288),_xlfn.TEXTAFTER('Additional Images-WUO_ERR'!A288,":"))))</f>
        <v/>
      </c>
    </row>
    <row r="289">
      <c r="A289" s="9">
        <f>IF('Additional Images'!B289="","",IF('Additional Images-WUO_ERR'!A289="","Validated",HYPERLINK("#"&amp;ADDRESS(289,'Additional Images-WUO_TRK'!A289),_xlfn.TEXTAFTER('Additional Images-WUO_ERR'!A289,":"))))</f>
        <v/>
      </c>
    </row>
    <row r="290">
      <c r="A290" s="9">
        <f>IF('Additional Images'!B290="","",IF('Additional Images-WUO_ERR'!A290="","Validated",HYPERLINK("#"&amp;ADDRESS(290,'Additional Images-WUO_TRK'!A290),_xlfn.TEXTAFTER('Additional Images-WUO_ERR'!A290,":"))))</f>
        <v/>
      </c>
    </row>
    <row r="291">
      <c r="A291" s="9">
        <f>IF('Additional Images'!B291="","",IF('Additional Images-WUO_ERR'!A291="","Validated",HYPERLINK("#"&amp;ADDRESS(291,'Additional Images-WUO_TRK'!A291),_xlfn.TEXTAFTER('Additional Images-WUO_ERR'!A291,":"))))</f>
        <v/>
      </c>
    </row>
    <row r="292">
      <c r="A292" s="9">
        <f>IF('Additional Images'!B292="","",IF('Additional Images-WUO_ERR'!A292="","Validated",HYPERLINK("#"&amp;ADDRESS(292,'Additional Images-WUO_TRK'!A292),_xlfn.TEXTAFTER('Additional Images-WUO_ERR'!A292,":"))))</f>
        <v/>
      </c>
    </row>
    <row r="293">
      <c r="A293" s="9">
        <f>IF('Additional Images'!B293="","",IF('Additional Images-WUO_ERR'!A293="","Validated",HYPERLINK("#"&amp;ADDRESS(293,'Additional Images-WUO_TRK'!A293),_xlfn.TEXTAFTER('Additional Images-WUO_ERR'!A293,":"))))</f>
        <v/>
      </c>
    </row>
    <row r="294">
      <c r="A294" s="9">
        <f>IF('Additional Images'!B294="","",IF('Additional Images-WUO_ERR'!A294="","Validated",HYPERLINK("#"&amp;ADDRESS(294,'Additional Images-WUO_TRK'!A294),_xlfn.TEXTAFTER('Additional Images-WUO_ERR'!A294,":"))))</f>
        <v/>
      </c>
    </row>
    <row r="295">
      <c r="A295" s="9">
        <f>IF('Additional Images'!B295="","",IF('Additional Images-WUO_ERR'!A295="","Validated",HYPERLINK("#"&amp;ADDRESS(295,'Additional Images-WUO_TRK'!A295),_xlfn.TEXTAFTER('Additional Images-WUO_ERR'!A295,":"))))</f>
        <v/>
      </c>
    </row>
    <row r="296">
      <c r="A296" s="9">
        <f>IF('Additional Images'!B296="","",IF('Additional Images-WUO_ERR'!A296="","Validated",HYPERLINK("#"&amp;ADDRESS(296,'Additional Images-WUO_TRK'!A296),_xlfn.TEXTAFTER('Additional Images-WUO_ERR'!A296,":"))))</f>
        <v/>
      </c>
    </row>
    <row r="297">
      <c r="A297" s="9">
        <f>IF('Additional Images'!B297="","",IF('Additional Images-WUO_ERR'!A297="","Validated",HYPERLINK("#"&amp;ADDRESS(297,'Additional Images-WUO_TRK'!A297),_xlfn.TEXTAFTER('Additional Images-WUO_ERR'!A297,":"))))</f>
        <v/>
      </c>
    </row>
    <row r="298">
      <c r="A298" s="9">
        <f>IF('Additional Images'!B298="","",IF('Additional Images-WUO_ERR'!A298="","Validated",HYPERLINK("#"&amp;ADDRESS(298,'Additional Images-WUO_TRK'!A298),_xlfn.TEXTAFTER('Additional Images-WUO_ERR'!A298,":"))))</f>
        <v/>
      </c>
    </row>
    <row r="299">
      <c r="A299" s="9">
        <f>IF('Additional Images'!B299="","",IF('Additional Images-WUO_ERR'!A299="","Validated",HYPERLINK("#"&amp;ADDRESS(299,'Additional Images-WUO_TRK'!A299),_xlfn.TEXTAFTER('Additional Images-WUO_ERR'!A299,":"))))</f>
        <v/>
      </c>
    </row>
    <row r="300">
      <c r="A300" s="9">
        <f>IF('Additional Images'!B300="","",IF('Additional Images-WUO_ERR'!A300="","Validated",HYPERLINK("#"&amp;ADDRESS(300,'Additional Images-WUO_TRK'!A300),_xlfn.TEXTAFTER('Additional Images-WUO_ERR'!A300,":"))))</f>
        <v/>
      </c>
    </row>
    <row r="301">
      <c r="A301" s="9">
        <f>IF('Additional Images'!B301="","",IF('Additional Images-WUO_ERR'!A301="","Validated",HYPERLINK("#"&amp;ADDRESS(301,'Additional Images-WUO_TRK'!A301),_xlfn.TEXTAFTER('Additional Images-WUO_ERR'!A301,":"))))</f>
        <v/>
      </c>
    </row>
    <row r="302">
      <c r="A302" s="9">
        <f>IF('Additional Images'!B302="","",IF('Additional Images-WUO_ERR'!A302="","Validated",HYPERLINK("#"&amp;ADDRESS(302,'Additional Images-WUO_TRK'!A302),_xlfn.TEXTAFTER('Additional Images-WUO_ERR'!A302,":"))))</f>
        <v/>
      </c>
    </row>
    <row r="303">
      <c r="A303" s="9">
        <f>IF('Additional Images'!B303="","",IF('Additional Images-WUO_ERR'!A303="","Validated",HYPERLINK("#"&amp;ADDRESS(303,'Additional Images-WUO_TRK'!A303),_xlfn.TEXTAFTER('Additional Images-WUO_ERR'!A303,":"))))</f>
        <v/>
      </c>
    </row>
    <row r="304">
      <c r="A304" s="9">
        <f>IF('Additional Images'!B304="","",IF('Additional Images-WUO_ERR'!A304="","Validated",HYPERLINK("#"&amp;ADDRESS(304,'Additional Images-WUO_TRK'!A304),_xlfn.TEXTAFTER('Additional Images-WUO_ERR'!A304,":"))))</f>
        <v/>
      </c>
    </row>
    <row r="305">
      <c r="A305" s="9">
        <f>IF('Additional Images'!B305="","",IF('Additional Images-WUO_ERR'!A305="","Validated",HYPERLINK("#"&amp;ADDRESS(305,'Additional Images-WUO_TRK'!A305),_xlfn.TEXTAFTER('Additional Images-WUO_ERR'!A305,":"))))</f>
        <v/>
      </c>
    </row>
    <row r="306">
      <c r="A306" s="9">
        <f>IF('Additional Images'!B306="","",IF('Additional Images-WUO_ERR'!A306="","Validated",HYPERLINK("#"&amp;ADDRESS(306,'Additional Images-WUO_TRK'!A306),_xlfn.TEXTAFTER('Additional Images-WUO_ERR'!A306,":"))))</f>
        <v/>
      </c>
    </row>
    <row r="307">
      <c r="A307" s="9">
        <f>IF('Additional Images'!B307="","",IF('Additional Images-WUO_ERR'!A307="","Validated",HYPERLINK("#"&amp;ADDRESS(307,'Additional Images-WUO_TRK'!A307),_xlfn.TEXTAFTER('Additional Images-WUO_ERR'!A307,":"))))</f>
        <v/>
      </c>
    </row>
    <row r="308">
      <c r="A308" s="9">
        <f>IF('Additional Images'!B308="","",IF('Additional Images-WUO_ERR'!A308="","Validated",HYPERLINK("#"&amp;ADDRESS(308,'Additional Images-WUO_TRK'!A308),_xlfn.TEXTAFTER('Additional Images-WUO_ERR'!A308,":"))))</f>
        <v/>
      </c>
    </row>
    <row r="309">
      <c r="A309" s="9">
        <f>IF('Additional Images'!B309="","",IF('Additional Images-WUO_ERR'!A309="","Validated",HYPERLINK("#"&amp;ADDRESS(309,'Additional Images-WUO_TRK'!A309),_xlfn.TEXTAFTER('Additional Images-WUO_ERR'!A309,":"))))</f>
        <v/>
      </c>
    </row>
    <row r="310">
      <c r="A310" s="9">
        <f>IF('Additional Images'!B310="","",IF('Additional Images-WUO_ERR'!A310="","Validated",HYPERLINK("#"&amp;ADDRESS(310,'Additional Images-WUO_TRK'!A310),_xlfn.TEXTAFTER('Additional Images-WUO_ERR'!A310,":"))))</f>
        <v/>
      </c>
    </row>
    <row r="311">
      <c r="A311" s="9">
        <f>IF('Additional Images'!B311="","",IF('Additional Images-WUO_ERR'!A311="","Validated",HYPERLINK("#"&amp;ADDRESS(311,'Additional Images-WUO_TRK'!A311),_xlfn.TEXTAFTER('Additional Images-WUO_ERR'!A311,":"))))</f>
        <v/>
      </c>
    </row>
    <row r="312">
      <c r="A312" s="9">
        <f>IF('Additional Images'!B312="","",IF('Additional Images-WUO_ERR'!A312="","Validated",HYPERLINK("#"&amp;ADDRESS(312,'Additional Images-WUO_TRK'!A312),_xlfn.TEXTAFTER('Additional Images-WUO_ERR'!A312,":"))))</f>
        <v/>
      </c>
    </row>
    <row r="313">
      <c r="A313" s="9">
        <f>IF('Additional Images'!B313="","",IF('Additional Images-WUO_ERR'!A313="","Validated",HYPERLINK("#"&amp;ADDRESS(313,'Additional Images-WUO_TRK'!A313),_xlfn.TEXTAFTER('Additional Images-WUO_ERR'!A313,":"))))</f>
        <v/>
      </c>
    </row>
    <row r="314">
      <c r="A314" s="9">
        <f>IF('Additional Images'!B314="","",IF('Additional Images-WUO_ERR'!A314="","Validated",HYPERLINK("#"&amp;ADDRESS(314,'Additional Images-WUO_TRK'!A314),_xlfn.TEXTAFTER('Additional Images-WUO_ERR'!A314,":"))))</f>
        <v/>
      </c>
    </row>
    <row r="315">
      <c r="A315" s="9">
        <f>IF('Additional Images'!B315="","",IF('Additional Images-WUO_ERR'!A315="","Validated",HYPERLINK("#"&amp;ADDRESS(315,'Additional Images-WUO_TRK'!A315),_xlfn.TEXTAFTER('Additional Images-WUO_ERR'!A315,":"))))</f>
        <v/>
      </c>
    </row>
    <row r="316">
      <c r="A316" s="9">
        <f>IF('Additional Images'!B316="","",IF('Additional Images-WUO_ERR'!A316="","Validated",HYPERLINK("#"&amp;ADDRESS(316,'Additional Images-WUO_TRK'!A316),_xlfn.TEXTAFTER('Additional Images-WUO_ERR'!A316,":"))))</f>
        <v/>
      </c>
    </row>
    <row r="317">
      <c r="A317" s="9">
        <f>IF('Additional Images'!B317="","",IF('Additional Images-WUO_ERR'!A317="","Validated",HYPERLINK("#"&amp;ADDRESS(317,'Additional Images-WUO_TRK'!A317),_xlfn.TEXTAFTER('Additional Images-WUO_ERR'!A317,":"))))</f>
        <v/>
      </c>
    </row>
    <row r="318">
      <c r="A318" s="9">
        <f>IF('Additional Images'!B318="","",IF('Additional Images-WUO_ERR'!A318="","Validated",HYPERLINK("#"&amp;ADDRESS(318,'Additional Images-WUO_TRK'!A318),_xlfn.TEXTAFTER('Additional Images-WUO_ERR'!A318,":"))))</f>
        <v/>
      </c>
    </row>
    <row r="319">
      <c r="A319" s="9">
        <f>IF('Additional Images'!B319="","",IF('Additional Images-WUO_ERR'!A319="","Validated",HYPERLINK("#"&amp;ADDRESS(319,'Additional Images-WUO_TRK'!A319),_xlfn.TEXTAFTER('Additional Images-WUO_ERR'!A319,":"))))</f>
        <v/>
      </c>
    </row>
    <row r="320">
      <c r="A320" s="9">
        <f>IF('Additional Images'!B320="","",IF('Additional Images-WUO_ERR'!A320="","Validated",HYPERLINK("#"&amp;ADDRESS(320,'Additional Images-WUO_TRK'!A320),_xlfn.TEXTAFTER('Additional Images-WUO_ERR'!A320,":"))))</f>
        <v/>
      </c>
    </row>
    <row r="321">
      <c r="A321" s="9">
        <f>IF('Additional Images'!B321="","",IF('Additional Images-WUO_ERR'!A321="","Validated",HYPERLINK("#"&amp;ADDRESS(321,'Additional Images-WUO_TRK'!A321),_xlfn.TEXTAFTER('Additional Images-WUO_ERR'!A321,":"))))</f>
        <v/>
      </c>
    </row>
    <row r="322">
      <c r="A322" s="9">
        <f>IF('Additional Images'!B322="","",IF('Additional Images-WUO_ERR'!A322="","Validated",HYPERLINK("#"&amp;ADDRESS(322,'Additional Images-WUO_TRK'!A322),_xlfn.TEXTAFTER('Additional Images-WUO_ERR'!A322,":"))))</f>
        <v/>
      </c>
    </row>
    <row r="323">
      <c r="A323" s="9">
        <f>IF('Additional Images'!B323="","",IF('Additional Images-WUO_ERR'!A323="","Validated",HYPERLINK("#"&amp;ADDRESS(323,'Additional Images-WUO_TRK'!A323),_xlfn.TEXTAFTER('Additional Images-WUO_ERR'!A323,":"))))</f>
        <v/>
      </c>
    </row>
    <row r="324">
      <c r="A324" s="9">
        <f>IF('Additional Images'!B324="","",IF('Additional Images-WUO_ERR'!A324="","Validated",HYPERLINK("#"&amp;ADDRESS(324,'Additional Images-WUO_TRK'!A324),_xlfn.TEXTAFTER('Additional Images-WUO_ERR'!A324,":"))))</f>
        <v/>
      </c>
    </row>
    <row r="325">
      <c r="A325" s="9">
        <f>IF('Additional Images'!B325="","",IF('Additional Images-WUO_ERR'!A325="","Validated",HYPERLINK("#"&amp;ADDRESS(325,'Additional Images-WUO_TRK'!A325),_xlfn.TEXTAFTER('Additional Images-WUO_ERR'!A325,":"))))</f>
        <v/>
      </c>
    </row>
    <row r="326">
      <c r="A326" s="9">
        <f>IF('Additional Images'!B326="","",IF('Additional Images-WUO_ERR'!A326="","Validated",HYPERLINK("#"&amp;ADDRESS(326,'Additional Images-WUO_TRK'!A326),_xlfn.TEXTAFTER('Additional Images-WUO_ERR'!A326,":"))))</f>
        <v/>
      </c>
    </row>
    <row r="327">
      <c r="A327" s="9">
        <f>IF('Additional Images'!B327="","",IF('Additional Images-WUO_ERR'!A327="","Validated",HYPERLINK("#"&amp;ADDRESS(327,'Additional Images-WUO_TRK'!A327),_xlfn.TEXTAFTER('Additional Images-WUO_ERR'!A327,":"))))</f>
        <v/>
      </c>
    </row>
    <row r="328">
      <c r="A328" s="9">
        <f>IF('Additional Images'!B328="","",IF('Additional Images-WUO_ERR'!A328="","Validated",HYPERLINK("#"&amp;ADDRESS(328,'Additional Images-WUO_TRK'!A328),_xlfn.TEXTAFTER('Additional Images-WUO_ERR'!A328,":"))))</f>
        <v/>
      </c>
    </row>
    <row r="329">
      <c r="A329" s="9">
        <f>IF('Additional Images'!B329="","",IF('Additional Images-WUO_ERR'!A329="","Validated",HYPERLINK("#"&amp;ADDRESS(329,'Additional Images-WUO_TRK'!A329),_xlfn.TEXTAFTER('Additional Images-WUO_ERR'!A329,":"))))</f>
        <v/>
      </c>
    </row>
    <row r="330">
      <c r="A330" s="9">
        <f>IF('Additional Images'!B330="","",IF('Additional Images-WUO_ERR'!A330="","Validated",HYPERLINK("#"&amp;ADDRESS(330,'Additional Images-WUO_TRK'!A330),_xlfn.TEXTAFTER('Additional Images-WUO_ERR'!A330,":"))))</f>
        <v/>
      </c>
    </row>
    <row r="331">
      <c r="A331" s="9">
        <f>IF('Additional Images'!B331="","",IF('Additional Images-WUO_ERR'!A331="","Validated",HYPERLINK("#"&amp;ADDRESS(331,'Additional Images-WUO_TRK'!A331),_xlfn.TEXTAFTER('Additional Images-WUO_ERR'!A331,":"))))</f>
        <v/>
      </c>
    </row>
    <row r="332">
      <c r="A332" s="9">
        <f>IF('Additional Images'!B332="","",IF('Additional Images-WUO_ERR'!A332="","Validated",HYPERLINK("#"&amp;ADDRESS(332,'Additional Images-WUO_TRK'!A332),_xlfn.TEXTAFTER('Additional Images-WUO_ERR'!A332,":"))))</f>
        <v/>
      </c>
    </row>
    <row r="333">
      <c r="A333" s="9">
        <f>IF('Additional Images'!B333="","",IF('Additional Images-WUO_ERR'!A333="","Validated",HYPERLINK("#"&amp;ADDRESS(333,'Additional Images-WUO_TRK'!A333),_xlfn.TEXTAFTER('Additional Images-WUO_ERR'!A333,":"))))</f>
        <v/>
      </c>
    </row>
    <row r="334">
      <c r="A334" s="9">
        <f>IF('Additional Images'!B334="","",IF('Additional Images-WUO_ERR'!A334="","Validated",HYPERLINK("#"&amp;ADDRESS(334,'Additional Images-WUO_TRK'!A334),_xlfn.TEXTAFTER('Additional Images-WUO_ERR'!A334,":"))))</f>
        <v/>
      </c>
    </row>
    <row r="335">
      <c r="A335" s="9">
        <f>IF('Additional Images'!B335="","",IF('Additional Images-WUO_ERR'!A335="","Validated",HYPERLINK("#"&amp;ADDRESS(335,'Additional Images-WUO_TRK'!A335),_xlfn.TEXTAFTER('Additional Images-WUO_ERR'!A335,":"))))</f>
        <v/>
      </c>
    </row>
    <row r="336">
      <c r="A336" s="9">
        <f>IF('Additional Images'!B336="","",IF('Additional Images-WUO_ERR'!A336="","Validated",HYPERLINK("#"&amp;ADDRESS(336,'Additional Images-WUO_TRK'!A336),_xlfn.TEXTAFTER('Additional Images-WUO_ERR'!A336,":"))))</f>
        <v/>
      </c>
    </row>
    <row r="337">
      <c r="A337" s="9">
        <f>IF('Additional Images'!B337="","",IF('Additional Images-WUO_ERR'!A337="","Validated",HYPERLINK("#"&amp;ADDRESS(337,'Additional Images-WUO_TRK'!A337),_xlfn.TEXTAFTER('Additional Images-WUO_ERR'!A337,":"))))</f>
        <v/>
      </c>
    </row>
    <row r="338">
      <c r="A338" s="9">
        <f>IF('Additional Images'!B338="","",IF('Additional Images-WUO_ERR'!A338="","Validated",HYPERLINK("#"&amp;ADDRESS(338,'Additional Images-WUO_TRK'!A338),_xlfn.TEXTAFTER('Additional Images-WUO_ERR'!A338,":"))))</f>
        <v/>
      </c>
    </row>
    <row r="339">
      <c r="A339" s="9">
        <f>IF('Additional Images'!B339="","",IF('Additional Images-WUO_ERR'!A339="","Validated",HYPERLINK("#"&amp;ADDRESS(339,'Additional Images-WUO_TRK'!A339),_xlfn.TEXTAFTER('Additional Images-WUO_ERR'!A339,":"))))</f>
        <v/>
      </c>
    </row>
    <row r="340">
      <c r="A340" s="9">
        <f>IF('Additional Images'!B340="","",IF('Additional Images-WUO_ERR'!A340="","Validated",HYPERLINK("#"&amp;ADDRESS(340,'Additional Images-WUO_TRK'!A340),_xlfn.TEXTAFTER('Additional Images-WUO_ERR'!A340,":"))))</f>
        <v/>
      </c>
    </row>
    <row r="341">
      <c r="A341" s="9">
        <f>IF('Additional Images'!B341="","",IF('Additional Images-WUO_ERR'!A341="","Validated",HYPERLINK("#"&amp;ADDRESS(341,'Additional Images-WUO_TRK'!A341),_xlfn.TEXTAFTER('Additional Images-WUO_ERR'!A341,":"))))</f>
        <v/>
      </c>
    </row>
    <row r="342">
      <c r="A342" s="9">
        <f>IF('Additional Images'!B342="","",IF('Additional Images-WUO_ERR'!A342="","Validated",HYPERLINK("#"&amp;ADDRESS(342,'Additional Images-WUO_TRK'!A342),_xlfn.TEXTAFTER('Additional Images-WUO_ERR'!A342,":"))))</f>
        <v/>
      </c>
    </row>
    <row r="343">
      <c r="A343" s="9">
        <f>IF('Additional Images'!B343="","",IF('Additional Images-WUO_ERR'!A343="","Validated",HYPERLINK("#"&amp;ADDRESS(343,'Additional Images-WUO_TRK'!A343),_xlfn.TEXTAFTER('Additional Images-WUO_ERR'!A343,":"))))</f>
        <v/>
      </c>
    </row>
    <row r="344">
      <c r="A344" s="9">
        <f>IF('Additional Images'!B344="","",IF('Additional Images-WUO_ERR'!A344="","Validated",HYPERLINK("#"&amp;ADDRESS(344,'Additional Images-WUO_TRK'!A344),_xlfn.TEXTAFTER('Additional Images-WUO_ERR'!A344,":"))))</f>
        <v/>
      </c>
    </row>
    <row r="345">
      <c r="A345" s="9">
        <f>IF('Additional Images'!B345="","",IF('Additional Images-WUO_ERR'!A345="","Validated",HYPERLINK("#"&amp;ADDRESS(345,'Additional Images-WUO_TRK'!A345),_xlfn.TEXTAFTER('Additional Images-WUO_ERR'!A345,":"))))</f>
        <v/>
      </c>
    </row>
    <row r="346">
      <c r="A346" s="9">
        <f>IF('Additional Images'!B346="","",IF('Additional Images-WUO_ERR'!A346="","Validated",HYPERLINK("#"&amp;ADDRESS(346,'Additional Images-WUO_TRK'!A346),_xlfn.TEXTAFTER('Additional Images-WUO_ERR'!A346,":"))))</f>
        <v/>
      </c>
    </row>
    <row r="347">
      <c r="A347" s="9">
        <f>IF('Additional Images'!B347="","",IF('Additional Images-WUO_ERR'!A347="","Validated",HYPERLINK("#"&amp;ADDRESS(347,'Additional Images-WUO_TRK'!A347),_xlfn.TEXTAFTER('Additional Images-WUO_ERR'!A347,":"))))</f>
        <v/>
      </c>
    </row>
    <row r="348">
      <c r="A348" s="9">
        <f>IF('Additional Images'!B348="","",IF('Additional Images-WUO_ERR'!A348="","Validated",HYPERLINK("#"&amp;ADDRESS(348,'Additional Images-WUO_TRK'!A348),_xlfn.TEXTAFTER('Additional Images-WUO_ERR'!A348,":"))))</f>
        <v/>
      </c>
    </row>
    <row r="349">
      <c r="A349" s="9">
        <f>IF('Additional Images'!B349="","",IF('Additional Images-WUO_ERR'!A349="","Validated",HYPERLINK("#"&amp;ADDRESS(349,'Additional Images-WUO_TRK'!A349),_xlfn.TEXTAFTER('Additional Images-WUO_ERR'!A349,":"))))</f>
        <v/>
      </c>
    </row>
    <row r="350">
      <c r="A350" s="9">
        <f>IF('Additional Images'!B350="","",IF('Additional Images-WUO_ERR'!A350="","Validated",HYPERLINK("#"&amp;ADDRESS(350,'Additional Images-WUO_TRK'!A350),_xlfn.TEXTAFTER('Additional Images-WUO_ERR'!A350,":"))))</f>
        <v/>
      </c>
    </row>
    <row r="351">
      <c r="A351" s="9">
        <f>IF('Additional Images'!B351="","",IF('Additional Images-WUO_ERR'!A351="","Validated",HYPERLINK("#"&amp;ADDRESS(351,'Additional Images-WUO_TRK'!A351),_xlfn.TEXTAFTER('Additional Images-WUO_ERR'!A351,":"))))</f>
        <v/>
      </c>
    </row>
    <row r="352">
      <c r="A352" s="9">
        <f>IF('Additional Images'!B352="","",IF('Additional Images-WUO_ERR'!A352="","Validated",HYPERLINK("#"&amp;ADDRESS(352,'Additional Images-WUO_TRK'!A352),_xlfn.TEXTAFTER('Additional Images-WUO_ERR'!A352,":"))))</f>
        <v/>
      </c>
    </row>
    <row r="353">
      <c r="A353" s="9">
        <f>IF('Additional Images'!B353="","",IF('Additional Images-WUO_ERR'!A353="","Validated",HYPERLINK("#"&amp;ADDRESS(353,'Additional Images-WUO_TRK'!A353),_xlfn.TEXTAFTER('Additional Images-WUO_ERR'!A353,":"))))</f>
        <v/>
      </c>
    </row>
    <row r="354">
      <c r="A354" s="9">
        <f>IF('Additional Images'!B354="","",IF('Additional Images-WUO_ERR'!A354="","Validated",HYPERLINK("#"&amp;ADDRESS(354,'Additional Images-WUO_TRK'!A354),_xlfn.TEXTAFTER('Additional Images-WUO_ERR'!A354,":"))))</f>
        <v/>
      </c>
    </row>
    <row r="355">
      <c r="A355" s="9">
        <f>IF('Additional Images'!B355="","",IF('Additional Images-WUO_ERR'!A355="","Validated",HYPERLINK("#"&amp;ADDRESS(355,'Additional Images-WUO_TRK'!A355),_xlfn.TEXTAFTER('Additional Images-WUO_ERR'!A355,":"))))</f>
        <v/>
      </c>
    </row>
    <row r="356">
      <c r="A356" s="9">
        <f>IF('Additional Images'!B356="","",IF('Additional Images-WUO_ERR'!A356="","Validated",HYPERLINK("#"&amp;ADDRESS(356,'Additional Images-WUO_TRK'!A356),_xlfn.TEXTAFTER('Additional Images-WUO_ERR'!A356,":"))))</f>
        <v/>
      </c>
    </row>
    <row r="357">
      <c r="A357" s="9">
        <f>IF('Additional Images'!B357="","",IF('Additional Images-WUO_ERR'!A357="","Validated",HYPERLINK("#"&amp;ADDRESS(357,'Additional Images-WUO_TRK'!A357),_xlfn.TEXTAFTER('Additional Images-WUO_ERR'!A357,":"))))</f>
        <v/>
      </c>
    </row>
    <row r="358">
      <c r="A358" s="9">
        <f>IF('Additional Images'!B358="","",IF('Additional Images-WUO_ERR'!A358="","Validated",HYPERLINK("#"&amp;ADDRESS(358,'Additional Images-WUO_TRK'!A358),_xlfn.TEXTAFTER('Additional Images-WUO_ERR'!A358,":"))))</f>
        <v/>
      </c>
    </row>
    <row r="359">
      <c r="A359" s="9">
        <f>IF('Additional Images'!B359="","",IF('Additional Images-WUO_ERR'!A359="","Validated",HYPERLINK("#"&amp;ADDRESS(359,'Additional Images-WUO_TRK'!A359),_xlfn.TEXTAFTER('Additional Images-WUO_ERR'!A359,":"))))</f>
        <v/>
      </c>
    </row>
    <row r="360">
      <c r="A360" s="9">
        <f>IF('Additional Images'!B360="","",IF('Additional Images-WUO_ERR'!A360="","Validated",HYPERLINK("#"&amp;ADDRESS(360,'Additional Images-WUO_TRK'!A360),_xlfn.TEXTAFTER('Additional Images-WUO_ERR'!A360,":"))))</f>
        <v/>
      </c>
    </row>
    <row r="361">
      <c r="A361" s="9">
        <f>IF('Additional Images'!B361="","",IF('Additional Images-WUO_ERR'!A361="","Validated",HYPERLINK("#"&amp;ADDRESS(361,'Additional Images-WUO_TRK'!A361),_xlfn.TEXTAFTER('Additional Images-WUO_ERR'!A361,":"))))</f>
        <v/>
      </c>
    </row>
    <row r="362">
      <c r="A362" s="9">
        <f>IF('Additional Images'!B362="","",IF('Additional Images-WUO_ERR'!A362="","Validated",HYPERLINK("#"&amp;ADDRESS(362,'Additional Images-WUO_TRK'!A362),_xlfn.TEXTAFTER('Additional Images-WUO_ERR'!A362,":"))))</f>
        <v/>
      </c>
    </row>
    <row r="363">
      <c r="A363" s="9">
        <f>IF('Additional Images'!B363="","",IF('Additional Images-WUO_ERR'!A363="","Validated",HYPERLINK("#"&amp;ADDRESS(363,'Additional Images-WUO_TRK'!A363),_xlfn.TEXTAFTER('Additional Images-WUO_ERR'!A363,":"))))</f>
        <v/>
      </c>
    </row>
    <row r="364">
      <c r="A364" s="9">
        <f>IF('Additional Images'!B364="","",IF('Additional Images-WUO_ERR'!A364="","Validated",HYPERLINK("#"&amp;ADDRESS(364,'Additional Images-WUO_TRK'!A364),_xlfn.TEXTAFTER('Additional Images-WUO_ERR'!A364,":"))))</f>
        <v/>
      </c>
    </row>
    <row r="365">
      <c r="A365" s="9">
        <f>IF('Additional Images'!B365="","",IF('Additional Images-WUO_ERR'!A365="","Validated",HYPERLINK("#"&amp;ADDRESS(365,'Additional Images-WUO_TRK'!A365),_xlfn.TEXTAFTER('Additional Images-WUO_ERR'!A365,":"))))</f>
        <v/>
      </c>
    </row>
    <row r="366">
      <c r="A366" s="9">
        <f>IF('Additional Images'!B366="","",IF('Additional Images-WUO_ERR'!A366="","Validated",HYPERLINK("#"&amp;ADDRESS(366,'Additional Images-WUO_TRK'!A366),_xlfn.TEXTAFTER('Additional Images-WUO_ERR'!A366,":"))))</f>
        <v/>
      </c>
    </row>
    <row r="367">
      <c r="A367" s="9">
        <f>IF('Additional Images'!B367="","",IF('Additional Images-WUO_ERR'!A367="","Validated",HYPERLINK("#"&amp;ADDRESS(367,'Additional Images-WUO_TRK'!A367),_xlfn.TEXTAFTER('Additional Images-WUO_ERR'!A367,":"))))</f>
        <v/>
      </c>
    </row>
    <row r="368">
      <c r="A368" s="9">
        <f>IF('Additional Images'!B368="","",IF('Additional Images-WUO_ERR'!A368="","Validated",HYPERLINK("#"&amp;ADDRESS(368,'Additional Images-WUO_TRK'!A368),_xlfn.TEXTAFTER('Additional Images-WUO_ERR'!A368,":"))))</f>
        <v/>
      </c>
    </row>
    <row r="369">
      <c r="A369" s="9">
        <f>IF('Additional Images'!B369="","",IF('Additional Images-WUO_ERR'!A369="","Validated",HYPERLINK("#"&amp;ADDRESS(369,'Additional Images-WUO_TRK'!A369),_xlfn.TEXTAFTER('Additional Images-WUO_ERR'!A369,":"))))</f>
        <v/>
      </c>
    </row>
    <row r="370">
      <c r="A370" s="9">
        <f>IF('Additional Images'!B370="","",IF('Additional Images-WUO_ERR'!A370="","Validated",HYPERLINK("#"&amp;ADDRESS(370,'Additional Images-WUO_TRK'!A370),_xlfn.TEXTAFTER('Additional Images-WUO_ERR'!A370,":"))))</f>
        <v/>
      </c>
    </row>
    <row r="371">
      <c r="A371" s="9">
        <f>IF('Additional Images'!B371="","",IF('Additional Images-WUO_ERR'!A371="","Validated",HYPERLINK("#"&amp;ADDRESS(371,'Additional Images-WUO_TRK'!A371),_xlfn.TEXTAFTER('Additional Images-WUO_ERR'!A371,":"))))</f>
        <v/>
      </c>
    </row>
    <row r="372">
      <c r="A372" s="9">
        <f>IF('Additional Images'!B372="","",IF('Additional Images-WUO_ERR'!A372="","Validated",HYPERLINK("#"&amp;ADDRESS(372,'Additional Images-WUO_TRK'!A372),_xlfn.TEXTAFTER('Additional Images-WUO_ERR'!A372,":"))))</f>
        <v/>
      </c>
    </row>
    <row r="373">
      <c r="A373" s="9">
        <f>IF('Additional Images'!B373="","",IF('Additional Images-WUO_ERR'!A373="","Validated",HYPERLINK("#"&amp;ADDRESS(373,'Additional Images-WUO_TRK'!A373),_xlfn.TEXTAFTER('Additional Images-WUO_ERR'!A373,":"))))</f>
        <v/>
      </c>
    </row>
    <row r="374">
      <c r="A374" s="9">
        <f>IF('Additional Images'!B374="","",IF('Additional Images-WUO_ERR'!A374="","Validated",HYPERLINK("#"&amp;ADDRESS(374,'Additional Images-WUO_TRK'!A374),_xlfn.TEXTAFTER('Additional Images-WUO_ERR'!A374,":"))))</f>
        <v/>
      </c>
    </row>
    <row r="375">
      <c r="A375" s="9">
        <f>IF('Additional Images'!B375="","",IF('Additional Images-WUO_ERR'!A375="","Validated",HYPERLINK("#"&amp;ADDRESS(375,'Additional Images-WUO_TRK'!A375),_xlfn.TEXTAFTER('Additional Images-WUO_ERR'!A375,":"))))</f>
        <v/>
      </c>
    </row>
    <row r="376">
      <c r="A376" s="9">
        <f>IF('Additional Images'!B376="","",IF('Additional Images-WUO_ERR'!A376="","Validated",HYPERLINK("#"&amp;ADDRESS(376,'Additional Images-WUO_TRK'!A376),_xlfn.TEXTAFTER('Additional Images-WUO_ERR'!A376,":"))))</f>
        <v/>
      </c>
    </row>
    <row r="377">
      <c r="A377" s="9">
        <f>IF('Additional Images'!B377="","",IF('Additional Images-WUO_ERR'!A377="","Validated",HYPERLINK("#"&amp;ADDRESS(377,'Additional Images-WUO_TRK'!A377),_xlfn.TEXTAFTER('Additional Images-WUO_ERR'!A377,":"))))</f>
        <v/>
      </c>
    </row>
    <row r="378">
      <c r="A378" s="9">
        <f>IF('Additional Images'!B378="","",IF('Additional Images-WUO_ERR'!A378="","Validated",HYPERLINK("#"&amp;ADDRESS(378,'Additional Images-WUO_TRK'!A378),_xlfn.TEXTAFTER('Additional Images-WUO_ERR'!A378,":"))))</f>
        <v/>
      </c>
    </row>
    <row r="379">
      <c r="A379" s="9">
        <f>IF('Additional Images'!B379="","",IF('Additional Images-WUO_ERR'!A379="","Validated",HYPERLINK("#"&amp;ADDRESS(379,'Additional Images-WUO_TRK'!A379),_xlfn.TEXTAFTER('Additional Images-WUO_ERR'!A379,":"))))</f>
        <v/>
      </c>
    </row>
    <row r="380">
      <c r="A380" s="9">
        <f>IF('Additional Images'!B380="","",IF('Additional Images-WUO_ERR'!A380="","Validated",HYPERLINK("#"&amp;ADDRESS(380,'Additional Images-WUO_TRK'!A380),_xlfn.TEXTAFTER('Additional Images-WUO_ERR'!A380,":"))))</f>
        <v/>
      </c>
    </row>
    <row r="381">
      <c r="A381" s="9">
        <f>IF('Additional Images'!B381="","",IF('Additional Images-WUO_ERR'!A381="","Validated",HYPERLINK("#"&amp;ADDRESS(381,'Additional Images-WUO_TRK'!A381),_xlfn.TEXTAFTER('Additional Images-WUO_ERR'!A381,":"))))</f>
        <v/>
      </c>
    </row>
    <row r="382">
      <c r="A382" s="9">
        <f>IF('Additional Images'!B382="","",IF('Additional Images-WUO_ERR'!A382="","Validated",HYPERLINK("#"&amp;ADDRESS(382,'Additional Images-WUO_TRK'!A382),_xlfn.TEXTAFTER('Additional Images-WUO_ERR'!A382,":"))))</f>
        <v/>
      </c>
    </row>
    <row r="383">
      <c r="A383" s="9">
        <f>IF('Additional Images'!B383="","",IF('Additional Images-WUO_ERR'!A383="","Validated",HYPERLINK("#"&amp;ADDRESS(383,'Additional Images-WUO_TRK'!A383),_xlfn.TEXTAFTER('Additional Images-WUO_ERR'!A383,":"))))</f>
        <v/>
      </c>
    </row>
    <row r="384">
      <c r="A384" s="9">
        <f>IF('Additional Images'!B384="","",IF('Additional Images-WUO_ERR'!A384="","Validated",HYPERLINK("#"&amp;ADDRESS(384,'Additional Images-WUO_TRK'!A384),_xlfn.TEXTAFTER('Additional Images-WUO_ERR'!A384,":"))))</f>
        <v/>
      </c>
    </row>
    <row r="385">
      <c r="A385" s="9">
        <f>IF('Additional Images'!B385="","",IF('Additional Images-WUO_ERR'!A385="","Validated",HYPERLINK("#"&amp;ADDRESS(385,'Additional Images-WUO_TRK'!A385),_xlfn.TEXTAFTER('Additional Images-WUO_ERR'!A385,":"))))</f>
        <v/>
      </c>
    </row>
    <row r="386">
      <c r="A386" s="9">
        <f>IF('Additional Images'!B386="","",IF('Additional Images-WUO_ERR'!A386="","Validated",HYPERLINK("#"&amp;ADDRESS(386,'Additional Images-WUO_TRK'!A386),_xlfn.TEXTAFTER('Additional Images-WUO_ERR'!A386,":"))))</f>
        <v/>
      </c>
    </row>
    <row r="387">
      <c r="A387" s="9">
        <f>IF('Additional Images'!B387="","",IF('Additional Images-WUO_ERR'!A387="","Validated",HYPERLINK("#"&amp;ADDRESS(387,'Additional Images-WUO_TRK'!A387),_xlfn.TEXTAFTER('Additional Images-WUO_ERR'!A387,":"))))</f>
        <v/>
      </c>
    </row>
    <row r="388">
      <c r="A388" s="9">
        <f>IF('Additional Images'!B388="","",IF('Additional Images-WUO_ERR'!A388="","Validated",HYPERLINK("#"&amp;ADDRESS(388,'Additional Images-WUO_TRK'!A388),_xlfn.TEXTAFTER('Additional Images-WUO_ERR'!A388,":"))))</f>
        <v/>
      </c>
    </row>
    <row r="389">
      <c r="A389" s="9">
        <f>IF('Additional Images'!B389="","",IF('Additional Images-WUO_ERR'!A389="","Validated",HYPERLINK("#"&amp;ADDRESS(389,'Additional Images-WUO_TRK'!A389),_xlfn.TEXTAFTER('Additional Images-WUO_ERR'!A389,":"))))</f>
        <v/>
      </c>
    </row>
    <row r="390">
      <c r="A390" s="9">
        <f>IF('Additional Images'!B390="","",IF('Additional Images-WUO_ERR'!A390="","Validated",HYPERLINK("#"&amp;ADDRESS(390,'Additional Images-WUO_TRK'!A390),_xlfn.TEXTAFTER('Additional Images-WUO_ERR'!A390,":"))))</f>
        <v/>
      </c>
    </row>
    <row r="391">
      <c r="A391" s="9">
        <f>IF('Additional Images'!B391="","",IF('Additional Images-WUO_ERR'!A391="","Validated",HYPERLINK("#"&amp;ADDRESS(391,'Additional Images-WUO_TRK'!A391),_xlfn.TEXTAFTER('Additional Images-WUO_ERR'!A391,":"))))</f>
        <v/>
      </c>
    </row>
    <row r="392">
      <c r="A392" s="9">
        <f>IF('Additional Images'!B392="","",IF('Additional Images-WUO_ERR'!A392="","Validated",HYPERLINK("#"&amp;ADDRESS(392,'Additional Images-WUO_TRK'!A392),_xlfn.TEXTAFTER('Additional Images-WUO_ERR'!A392,":"))))</f>
        <v/>
      </c>
    </row>
    <row r="393">
      <c r="A393" s="9">
        <f>IF('Additional Images'!B393="","",IF('Additional Images-WUO_ERR'!A393="","Validated",HYPERLINK("#"&amp;ADDRESS(393,'Additional Images-WUO_TRK'!A393),_xlfn.TEXTAFTER('Additional Images-WUO_ERR'!A393,":"))))</f>
        <v/>
      </c>
    </row>
    <row r="394">
      <c r="A394" s="9">
        <f>IF('Additional Images'!B394="","",IF('Additional Images-WUO_ERR'!A394="","Validated",HYPERLINK("#"&amp;ADDRESS(394,'Additional Images-WUO_TRK'!A394),_xlfn.TEXTAFTER('Additional Images-WUO_ERR'!A394,":"))))</f>
        <v/>
      </c>
    </row>
    <row r="395">
      <c r="A395" s="9">
        <f>IF('Additional Images'!B395="","",IF('Additional Images-WUO_ERR'!A395="","Validated",HYPERLINK("#"&amp;ADDRESS(395,'Additional Images-WUO_TRK'!A395),_xlfn.TEXTAFTER('Additional Images-WUO_ERR'!A395,":"))))</f>
        <v/>
      </c>
    </row>
    <row r="396">
      <c r="A396" s="9">
        <f>IF('Additional Images'!B396="","",IF('Additional Images-WUO_ERR'!A396="","Validated",HYPERLINK("#"&amp;ADDRESS(396,'Additional Images-WUO_TRK'!A396),_xlfn.TEXTAFTER('Additional Images-WUO_ERR'!A396,":"))))</f>
        <v/>
      </c>
    </row>
    <row r="397">
      <c r="A397" s="9">
        <f>IF('Additional Images'!B397="","",IF('Additional Images-WUO_ERR'!A397="","Validated",HYPERLINK("#"&amp;ADDRESS(397,'Additional Images-WUO_TRK'!A397),_xlfn.TEXTAFTER('Additional Images-WUO_ERR'!A397,":"))))</f>
        <v/>
      </c>
    </row>
    <row r="398">
      <c r="A398" s="9">
        <f>IF('Additional Images'!B398="","",IF('Additional Images-WUO_ERR'!A398="","Validated",HYPERLINK("#"&amp;ADDRESS(398,'Additional Images-WUO_TRK'!A398),_xlfn.TEXTAFTER('Additional Images-WUO_ERR'!A398,":"))))</f>
        <v/>
      </c>
    </row>
    <row r="399">
      <c r="A399" s="9">
        <f>IF('Additional Images'!B399="","",IF('Additional Images-WUO_ERR'!A399="","Validated",HYPERLINK("#"&amp;ADDRESS(399,'Additional Images-WUO_TRK'!A399),_xlfn.TEXTAFTER('Additional Images-WUO_ERR'!A399,":"))))</f>
        <v/>
      </c>
    </row>
    <row r="400">
      <c r="A400" s="9">
        <f>IF('Additional Images'!B400="","",IF('Additional Images-WUO_ERR'!A400="","Validated",HYPERLINK("#"&amp;ADDRESS(400,'Additional Images-WUO_TRK'!A400),_xlfn.TEXTAFTER('Additional Images-WUO_ERR'!A400,":"))))</f>
        <v/>
      </c>
    </row>
    <row r="401">
      <c r="A401" s="9">
        <f>IF('Additional Images'!B401="","",IF('Additional Images-WUO_ERR'!A401="","Validated",HYPERLINK("#"&amp;ADDRESS(401,'Additional Images-WUO_TRK'!A401),_xlfn.TEXTAFTER('Additional Images-WUO_ERR'!A401,":"))))</f>
        <v/>
      </c>
    </row>
    <row r="402">
      <c r="A402" s="9">
        <f>IF('Additional Images'!B402="","",IF('Additional Images-WUO_ERR'!A402="","Validated",HYPERLINK("#"&amp;ADDRESS(402,'Additional Images-WUO_TRK'!A402),_xlfn.TEXTAFTER('Additional Images-WUO_ERR'!A402,":"))))</f>
        <v/>
      </c>
    </row>
    <row r="403">
      <c r="A403" s="9">
        <f>IF('Additional Images'!B403="","",IF('Additional Images-WUO_ERR'!A403="","Validated",HYPERLINK("#"&amp;ADDRESS(403,'Additional Images-WUO_TRK'!A403),_xlfn.TEXTAFTER('Additional Images-WUO_ERR'!A403,":"))))</f>
        <v/>
      </c>
    </row>
    <row r="404">
      <c r="A404" s="9">
        <f>IF('Additional Images'!B404="","",IF('Additional Images-WUO_ERR'!A404="","Validated",HYPERLINK("#"&amp;ADDRESS(404,'Additional Images-WUO_TRK'!A404),_xlfn.TEXTAFTER('Additional Images-WUO_ERR'!A404,":"))))</f>
        <v/>
      </c>
    </row>
    <row r="405">
      <c r="A405" s="9">
        <f>IF('Additional Images'!B405="","",IF('Additional Images-WUO_ERR'!A405="","Validated",HYPERLINK("#"&amp;ADDRESS(405,'Additional Images-WUO_TRK'!A405),_xlfn.TEXTAFTER('Additional Images-WUO_ERR'!A405,":"))))</f>
        <v/>
      </c>
    </row>
    <row r="406">
      <c r="A406" s="9">
        <f>IF('Additional Images'!B406="","",IF('Additional Images-WUO_ERR'!A406="","Validated",HYPERLINK("#"&amp;ADDRESS(406,'Additional Images-WUO_TRK'!A406),_xlfn.TEXTAFTER('Additional Images-WUO_ERR'!A406,":"))))</f>
        <v/>
      </c>
    </row>
    <row r="407">
      <c r="A407" s="9">
        <f>IF('Additional Images'!B407="","",IF('Additional Images-WUO_ERR'!A407="","Validated",HYPERLINK("#"&amp;ADDRESS(407,'Additional Images-WUO_TRK'!A407),_xlfn.TEXTAFTER('Additional Images-WUO_ERR'!A407,":"))))</f>
        <v/>
      </c>
    </row>
    <row r="408">
      <c r="A408" s="9">
        <f>IF('Additional Images'!B408="","",IF('Additional Images-WUO_ERR'!A408="","Validated",HYPERLINK("#"&amp;ADDRESS(408,'Additional Images-WUO_TRK'!A408),_xlfn.TEXTAFTER('Additional Images-WUO_ERR'!A408,":"))))</f>
        <v/>
      </c>
    </row>
    <row r="409">
      <c r="A409" s="9">
        <f>IF('Additional Images'!B409="","",IF('Additional Images-WUO_ERR'!A409="","Validated",HYPERLINK("#"&amp;ADDRESS(409,'Additional Images-WUO_TRK'!A409),_xlfn.TEXTAFTER('Additional Images-WUO_ERR'!A409,":"))))</f>
        <v/>
      </c>
    </row>
    <row r="410">
      <c r="A410" s="9">
        <f>IF('Additional Images'!B410="","",IF('Additional Images-WUO_ERR'!A410="","Validated",HYPERLINK("#"&amp;ADDRESS(410,'Additional Images-WUO_TRK'!A410),_xlfn.TEXTAFTER('Additional Images-WUO_ERR'!A410,":"))))</f>
        <v/>
      </c>
    </row>
    <row r="411">
      <c r="A411" s="9">
        <f>IF('Additional Images'!B411="","",IF('Additional Images-WUO_ERR'!A411="","Validated",HYPERLINK("#"&amp;ADDRESS(411,'Additional Images-WUO_TRK'!A411),_xlfn.TEXTAFTER('Additional Images-WUO_ERR'!A411,":"))))</f>
        <v/>
      </c>
    </row>
    <row r="412">
      <c r="A412" s="9">
        <f>IF('Additional Images'!B412="","",IF('Additional Images-WUO_ERR'!A412="","Validated",HYPERLINK("#"&amp;ADDRESS(412,'Additional Images-WUO_TRK'!A412),_xlfn.TEXTAFTER('Additional Images-WUO_ERR'!A412,":"))))</f>
        <v/>
      </c>
    </row>
    <row r="413">
      <c r="A413" s="9">
        <f>IF('Additional Images'!B413="","",IF('Additional Images-WUO_ERR'!A413="","Validated",HYPERLINK("#"&amp;ADDRESS(413,'Additional Images-WUO_TRK'!A413),_xlfn.TEXTAFTER('Additional Images-WUO_ERR'!A413,":"))))</f>
        <v/>
      </c>
    </row>
    <row r="414">
      <c r="A414" s="9">
        <f>IF('Additional Images'!B414="","",IF('Additional Images-WUO_ERR'!A414="","Validated",HYPERLINK("#"&amp;ADDRESS(414,'Additional Images-WUO_TRK'!A414),_xlfn.TEXTAFTER('Additional Images-WUO_ERR'!A414,":"))))</f>
        <v/>
      </c>
    </row>
    <row r="415">
      <c r="A415" s="9">
        <f>IF('Additional Images'!B415="","",IF('Additional Images-WUO_ERR'!A415="","Validated",HYPERLINK("#"&amp;ADDRESS(415,'Additional Images-WUO_TRK'!A415),_xlfn.TEXTAFTER('Additional Images-WUO_ERR'!A415,":"))))</f>
        <v/>
      </c>
    </row>
    <row r="416">
      <c r="A416" s="9">
        <f>IF('Additional Images'!B416="","",IF('Additional Images-WUO_ERR'!A416="","Validated",HYPERLINK("#"&amp;ADDRESS(416,'Additional Images-WUO_TRK'!A416),_xlfn.TEXTAFTER('Additional Images-WUO_ERR'!A416,":"))))</f>
        <v/>
      </c>
    </row>
    <row r="417">
      <c r="A417" s="9">
        <f>IF('Additional Images'!B417="","",IF('Additional Images-WUO_ERR'!A417="","Validated",HYPERLINK("#"&amp;ADDRESS(417,'Additional Images-WUO_TRK'!A417),_xlfn.TEXTAFTER('Additional Images-WUO_ERR'!A417,":"))))</f>
        <v/>
      </c>
    </row>
    <row r="418">
      <c r="A418" s="9">
        <f>IF('Additional Images'!B418="","",IF('Additional Images-WUO_ERR'!A418="","Validated",HYPERLINK("#"&amp;ADDRESS(418,'Additional Images-WUO_TRK'!A418),_xlfn.TEXTAFTER('Additional Images-WUO_ERR'!A418,":"))))</f>
        <v/>
      </c>
    </row>
    <row r="419">
      <c r="A419" s="9">
        <f>IF('Additional Images'!B419="","",IF('Additional Images-WUO_ERR'!A419="","Validated",HYPERLINK("#"&amp;ADDRESS(419,'Additional Images-WUO_TRK'!A419),_xlfn.TEXTAFTER('Additional Images-WUO_ERR'!A419,":"))))</f>
        <v/>
      </c>
    </row>
    <row r="420">
      <c r="A420" s="9">
        <f>IF('Additional Images'!B420="","",IF('Additional Images-WUO_ERR'!A420="","Validated",HYPERLINK("#"&amp;ADDRESS(420,'Additional Images-WUO_TRK'!A420),_xlfn.TEXTAFTER('Additional Images-WUO_ERR'!A420,":"))))</f>
        <v/>
      </c>
    </row>
    <row r="421">
      <c r="A421" s="9">
        <f>IF('Additional Images'!B421="","",IF('Additional Images-WUO_ERR'!A421="","Validated",HYPERLINK("#"&amp;ADDRESS(421,'Additional Images-WUO_TRK'!A421),_xlfn.TEXTAFTER('Additional Images-WUO_ERR'!A421,":"))))</f>
        <v/>
      </c>
    </row>
    <row r="422">
      <c r="A422" s="9">
        <f>IF('Additional Images'!B422="","",IF('Additional Images-WUO_ERR'!A422="","Validated",HYPERLINK("#"&amp;ADDRESS(422,'Additional Images-WUO_TRK'!A422),_xlfn.TEXTAFTER('Additional Images-WUO_ERR'!A422,":"))))</f>
        <v/>
      </c>
    </row>
    <row r="423">
      <c r="A423" s="9">
        <f>IF('Additional Images'!B423="","",IF('Additional Images-WUO_ERR'!A423="","Validated",HYPERLINK("#"&amp;ADDRESS(423,'Additional Images-WUO_TRK'!A423),_xlfn.TEXTAFTER('Additional Images-WUO_ERR'!A423,":"))))</f>
        <v/>
      </c>
    </row>
    <row r="424">
      <c r="A424" s="9">
        <f>IF('Additional Images'!B424="","",IF('Additional Images-WUO_ERR'!A424="","Validated",HYPERLINK("#"&amp;ADDRESS(424,'Additional Images-WUO_TRK'!A424),_xlfn.TEXTAFTER('Additional Images-WUO_ERR'!A424,":"))))</f>
        <v/>
      </c>
    </row>
    <row r="425">
      <c r="A425" s="9">
        <f>IF('Additional Images'!B425="","",IF('Additional Images-WUO_ERR'!A425="","Validated",HYPERLINK("#"&amp;ADDRESS(425,'Additional Images-WUO_TRK'!A425),_xlfn.TEXTAFTER('Additional Images-WUO_ERR'!A425,":"))))</f>
        <v/>
      </c>
    </row>
    <row r="426">
      <c r="A426" s="9">
        <f>IF('Additional Images'!B426="","",IF('Additional Images-WUO_ERR'!A426="","Validated",HYPERLINK("#"&amp;ADDRESS(426,'Additional Images-WUO_TRK'!A426),_xlfn.TEXTAFTER('Additional Images-WUO_ERR'!A426,":"))))</f>
        <v/>
      </c>
    </row>
    <row r="427">
      <c r="A427" s="9">
        <f>IF('Additional Images'!B427="","",IF('Additional Images-WUO_ERR'!A427="","Validated",HYPERLINK("#"&amp;ADDRESS(427,'Additional Images-WUO_TRK'!A427),_xlfn.TEXTAFTER('Additional Images-WUO_ERR'!A427,":"))))</f>
        <v/>
      </c>
    </row>
    <row r="428">
      <c r="A428" s="9">
        <f>IF('Additional Images'!B428="","",IF('Additional Images-WUO_ERR'!A428="","Validated",HYPERLINK("#"&amp;ADDRESS(428,'Additional Images-WUO_TRK'!A428),_xlfn.TEXTAFTER('Additional Images-WUO_ERR'!A428,":"))))</f>
        <v/>
      </c>
    </row>
    <row r="429">
      <c r="A429" s="9">
        <f>IF('Additional Images'!B429="","",IF('Additional Images-WUO_ERR'!A429="","Validated",HYPERLINK("#"&amp;ADDRESS(429,'Additional Images-WUO_TRK'!A429),_xlfn.TEXTAFTER('Additional Images-WUO_ERR'!A429,":"))))</f>
        <v/>
      </c>
    </row>
    <row r="430">
      <c r="A430" s="9">
        <f>IF('Additional Images'!B430="","",IF('Additional Images-WUO_ERR'!A430="","Validated",HYPERLINK("#"&amp;ADDRESS(430,'Additional Images-WUO_TRK'!A430),_xlfn.TEXTAFTER('Additional Images-WUO_ERR'!A430,":"))))</f>
        <v/>
      </c>
    </row>
    <row r="431">
      <c r="A431" s="9">
        <f>IF('Additional Images'!B431="","",IF('Additional Images-WUO_ERR'!A431="","Validated",HYPERLINK("#"&amp;ADDRESS(431,'Additional Images-WUO_TRK'!A431),_xlfn.TEXTAFTER('Additional Images-WUO_ERR'!A431,":"))))</f>
        <v/>
      </c>
    </row>
    <row r="432">
      <c r="A432" s="9">
        <f>IF('Additional Images'!B432="","",IF('Additional Images-WUO_ERR'!A432="","Validated",HYPERLINK("#"&amp;ADDRESS(432,'Additional Images-WUO_TRK'!A432),_xlfn.TEXTAFTER('Additional Images-WUO_ERR'!A432,":"))))</f>
        <v/>
      </c>
    </row>
    <row r="433">
      <c r="A433" s="9">
        <f>IF('Additional Images'!B433="","",IF('Additional Images-WUO_ERR'!A433="","Validated",HYPERLINK("#"&amp;ADDRESS(433,'Additional Images-WUO_TRK'!A433),_xlfn.TEXTAFTER('Additional Images-WUO_ERR'!A433,":"))))</f>
        <v/>
      </c>
    </row>
    <row r="434">
      <c r="A434" s="9">
        <f>IF('Additional Images'!B434="","",IF('Additional Images-WUO_ERR'!A434="","Validated",HYPERLINK("#"&amp;ADDRESS(434,'Additional Images-WUO_TRK'!A434),_xlfn.TEXTAFTER('Additional Images-WUO_ERR'!A434,":"))))</f>
        <v/>
      </c>
    </row>
    <row r="435">
      <c r="A435" s="9">
        <f>IF('Additional Images'!B435="","",IF('Additional Images-WUO_ERR'!A435="","Validated",HYPERLINK("#"&amp;ADDRESS(435,'Additional Images-WUO_TRK'!A435),_xlfn.TEXTAFTER('Additional Images-WUO_ERR'!A435,":"))))</f>
        <v/>
      </c>
    </row>
    <row r="436">
      <c r="A436" s="9">
        <f>IF('Additional Images'!B436="","",IF('Additional Images-WUO_ERR'!A436="","Validated",HYPERLINK("#"&amp;ADDRESS(436,'Additional Images-WUO_TRK'!A436),_xlfn.TEXTAFTER('Additional Images-WUO_ERR'!A436,":"))))</f>
        <v/>
      </c>
    </row>
    <row r="437">
      <c r="A437" s="9">
        <f>IF('Additional Images'!B437="","",IF('Additional Images-WUO_ERR'!A437="","Validated",HYPERLINK("#"&amp;ADDRESS(437,'Additional Images-WUO_TRK'!A437),_xlfn.TEXTAFTER('Additional Images-WUO_ERR'!A437,":"))))</f>
        <v/>
      </c>
    </row>
    <row r="438">
      <c r="A438" s="9">
        <f>IF('Additional Images'!B438="","",IF('Additional Images-WUO_ERR'!A438="","Validated",HYPERLINK("#"&amp;ADDRESS(438,'Additional Images-WUO_TRK'!A438),_xlfn.TEXTAFTER('Additional Images-WUO_ERR'!A438,":"))))</f>
        <v/>
      </c>
    </row>
    <row r="439">
      <c r="A439" s="9">
        <f>IF('Additional Images'!B439="","",IF('Additional Images-WUO_ERR'!A439="","Validated",HYPERLINK("#"&amp;ADDRESS(439,'Additional Images-WUO_TRK'!A439),_xlfn.TEXTAFTER('Additional Images-WUO_ERR'!A439,":"))))</f>
        <v/>
      </c>
    </row>
    <row r="440">
      <c r="A440" s="9">
        <f>IF('Additional Images'!B440="","",IF('Additional Images-WUO_ERR'!A440="","Validated",HYPERLINK("#"&amp;ADDRESS(440,'Additional Images-WUO_TRK'!A440),_xlfn.TEXTAFTER('Additional Images-WUO_ERR'!A440,":"))))</f>
        <v/>
      </c>
    </row>
    <row r="441">
      <c r="A441" s="9">
        <f>IF('Additional Images'!B441="","",IF('Additional Images-WUO_ERR'!A441="","Validated",HYPERLINK("#"&amp;ADDRESS(441,'Additional Images-WUO_TRK'!A441),_xlfn.TEXTAFTER('Additional Images-WUO_ERR'!A441,":"))))</f>
        <v/>
      </c>
    </row>
    <row r="442">
      <c r="A442" s="9">
        <f>IF('Additional Images'!B442="","",IF('Additional Images-WUO_ERR'!A442="","Validated",HYPERLINK("#"&amp;ADDRESS(442,'Additional Images-WUO_TRK'!A442),_xlfn.TEXTAFTER('Additional Images-WUO_ERR'!A442,":"))))</f>
        <v/>
      </c>
    </row>
    <row r="443">
      <c r="A443" s="9">
        <f>IF('Additional Images'!B443="","",IF('Additional Images-WUO_ERR'!A443="","Validated",HYPERLINK("#"&amp;ADDRESS(443,'Additional Images-WUO_TRK'!A443),_xlfn.TEXTAFTER('Additional Images-WUO_ERR'!A443,":"))))</f>
        <v/>
      </c>
    </row>
    <row r="444">
      <c r="A444" s="9">
        <f>IF('Additional Images'!B444="","",IF('Additional Images-WUO_ERR'!A444="","Validated",HYPERLINK("#"&amp;ADDRESS(444,'Additional Images-WUO_TRK'!A444),_xlfn.TEXTAFTER('Additional Images-WUO_ERR'!A444,":"))))</f>
        <v/>
      </c>
    </row>
    <row r="445">
      <c r="A445" s="9">
        <f>IF('Additional Images'!B445="","",IF('Additional Images-WUO_ERR'!A445="","Validated",HYPERLINK("#"&amp;ADDRESS(445,'Additional Images-WUO_TRK'!A445),_xlfn.TEXTAFTER('Additional Images-WUO_ERR'!A445,":"))))</f>
        <v/>
      </c>
    </row>
    <row r="446">
      <c r="A446" s="9">
        <f>IF('Additional Images'!B446="","",IF('Additional Images-WUO_ERR'!A446="","Validated",HYPERLINK("#"&amp;ADDRESS(446,'Additional Images-WUO_TRK'!A446),_xlfn.TEXTAFTER('Additional Images-WUO_ERR'!A446,":"))))</f>
        <v/>
      </c>
    </row>
    <row r="447">
      <c r="A447" s="9">
        <f>IF('Additional Images'!B447="","",IF('Additional Images-WUO_ERR'!A447="","Validated",HYPERLINK("#"&amp;ADDRESS(447,'Additional Images-WUO_TRK'!A447),_xlfn.TEXTAFTER('Additional Images-WUO_ERR'!A447,":"))))</f>
        <v/>
      </c>
    </row>
    <row r="448">
      <c r="A448" s="9">
        <f>IF('Additional Images'!B448="","",IF('Additional Images-WUO_ERR'!A448="","Validated",HYPERLINK("#"&amp;ADDRESS(448,'Additional Images-WUO_TRK'!A448),_xlfn.TEXTAFTER('Additional Images-WUO_ERR'!A448,":"))))</f>
        <v/>
      </c>
    </row>
    <row r="449">
      <c r="A449" s="9">
        <f>IF('Additional Images'!B449="","",IF('Additional Images-WUO_ERR'!A449="","Validated",HYPERLINK("#"&amp;ADDRESS(449,'Additional Images-WUO_TRK'!A449),_xlfn.TEXTAFTER('Additional Images-WUO_ERR'!A449,":"))))</f>
        <v/>
      </c>
    </row>
    <row r="450">
      <c r="A450" s="9">
        <f>IF('Additional Images'!B450="","",IF('Additional Images-WUO_ERR'!A450="","Validated",HYPERLINK("#"&amp;ADDRESS(450,'Additional Images-WUO_TRK'!A450),_xlfn.TEXTAFTER('Additional Images-WUO_ERR'!A450,":"))))</f>
        <v/>
      </c>
    </row>
    <row r="451">
      <c r="A451" s="9">
        <f>IF('Additional Images'!B451="","",IF('Additional Images-WUO_ERR'!A451="","Validated",HYPERLINK("#"&amp;ADDRESS(451,'Additional Images-WUO_TRK'!A451),_xlfn.TEXTAFTER('Additional Images-WUO_ERR'!A451,":"))))</f>
        <v/>
      </c>
    </row>
    <row r="452">
      <c r="A452" s="9">
        <f>IF('Additional Images'!B452="","",IF('Additional Images-WUO_ERR'!A452="","Validated",HYPERLINK("#"&amp;ADDRESS(452,'Additional Images-WUO_TRK'!A452),_xlfn.TEXTAFTER('Additional Images-WUO_ERR'!A452,":"))))</f>
        <v/>
      </c>
    </row>
    <row r="453">
      <c r="A453" s="9">
        <f>IF('Additional Images'!B453="","",IF('Additional Images-WUO_ERR'!A453="","Validated",HYPERLINK("#"&amp;ADDRESS(453,'Additional Images-WUO_TRK'!A453),_xlfn.TEXTAFTER('Additional Images-WUO_ERR'!A453,":"))))</f>
        <v/>
      </c>
    </row>
    <row r="454">
      <c r="A454" s="9">
        <f>IF('Additional Images'!B454="","",IF('Additional Images-WUO_ERR'!A454="","Validated",HYPERLINK("#"&amp;ADDRESS(454,'Additional Images-WUO_TRK'!A454),_xlfn.TEXTAFTER('Additional Images-WUO_ERR'!A454,":"))))</f>
        <v/>
      </c>
    </row>
    <row r="455">
      <c r="A455" s="9">
        <f>IF('Additional Images'!B455="","",IF('Additional Images-WUO_ERR'!A455="","Validated",HYPERLINK("#"&amp;ADDRESS(455,'Additional Images-WUO_TRK'!A455),_xlfn.TEXTAFTER('Additional Images-WUO_ERR'!A455,":"))))</f>
        <v/>
      </c>
    </row>
    <row r="456">
      <c r="A456" s="9">
        <f>IF('Additional Images'!B456="","",IF('Additional Images-WUO_ERR'!A456="","Validated",HYPERLINK("#"&amp;ADDRESS(456,'Additional Images-WUO_TRK'!A456),_xlfn.TEXTAFTER('Additional Images-WUO_ERR'!A456,":"))))</f>
        <v/>
      </c>
    </row>
    <row r="457">
      <c r="A457" s="9">
        <f>IF('Additional Images'!B457="","",IF('Additional Images-WUO_ERR'!A457="","Validated",HYPERLINK("#"&amp;ADDRESS(457,'Additional Images-WUO_TRK'!A457),_xlfn.TEXTAFTER('Additional Images-WUO_ERR'!A457,":"))))</f>
        <v/>
      </c>
    </row>
    <row r="458">
      <c r="A458" s="9">
        <f>IF('Additional Images'!B458="","",IF('Additional Images-WUO_ERR'!A458="","Validated",HYPERLINK("#"&amp;ADDRESS(458,'Additional Images-WUO_TRK'!A458),_xlfn.TEXTAFTER('Additional Images-WUO_ERR'!A458,":"))))</f>
        <v/>
      </c>
    </row>
    <row r="459">
      <c r="A459" s="9">
        <f>IF('Additional Images'!B459="","",IF('Additional Images-WUO_ERR'!A459="","Validated",HYPERLINK("#"&amp;ADDRESS(459,'Additional Images-WUO_TRK'!A459),_xlfn.TEXTAFTER('Additional Images-WUO_ERR'!A459,":"))))</f>
        <v/>
      </c>
    </row>
    <row r="460">
      <c r="A460" s="9">
        <f>IF('Additional Images'!B460="","",IF('Additional Images-WUO_ERR'!A460="","Validated",HYPERLINK("#"&amp;ADDRESS(460,'Additional Images-WUO_TRK'!A460),_xlfn.TEXTAFTER('Additional Images-WUO_ERR'!A460,":"))))</f>
        <v/>
      </c>
    </row>
    <row r="461">
      <c r="A461" s="9">
        <f>IF('Additional Images'!B461="","",IF('Additional Images-WUO_ERR'!A461="","Validated",HYPERLINK("#"&amp;ADDRESS(461,'Additional Images-WUO_TRK'!A461),_xlfn.TEXTAFTER('Additional Images-WUO_ERR'!A461,":"))))</f>
        <v/>
      </c>
    </row>
    <row r="462">
      <c r="A462" s="9">
        <f>IF('Additional Images'!B462="","",IF('Additional Images-WUO_ERR'!A462="","Validated",HYPERLINK("#"&amp;ADDRESS(462,'Additional Images-WUO_TRK'!A462),_xlfn.TEXTAFTER('Additional Images-WUO_ERR'!A462,":"))))</f>
        <v/>
      </c>
    </row>
    <row r="463">
      <c r="A463" s="9">
        <f>IF('Additional Images'!B463="","",IF('Additional Images-WUO_ERR'!A463="","Validated",HYPERLINK("#"&amp;ADDRESS(463,'Additional Images-WUO_TRK'!A463),_xlfn.TEXTAFTER('Additional Images-WUO_ERR'!A463,":"))))</f>
        <v/>
      </c>
    </row>
    <row r="464">
      <c r="A464" s="9">
        <f>IF('Additional Images'!B464="","",IF('Additional Images-WUO_ERR'!A464="","Validated",HYPERLINK("#"&amp;ADDRESS(464,'Additional Images-WUO_TRK'!A464),_xlfn.TEXTAFTER('Additional Images-WUO_ERR'!A464,":"))))</f>
        <v/>
      </c>
    </row>
    <row r="465">
      <c r="A465" s="9">
        <f>IF('Additional Images'!B465="","",IF('Additional Images-WUO_ERR'!A465="","Validated",HYPERLINK("#"&amp;ADDRESS(465,'Additional Images-WUO_TRK'!A465),_xlfn.TEXTAFTER('Additional Images-WUO_ERR'!A465,":"))))</f>
        <v/>
      </c>
    </row>
    <row r="466">
      <c r="A466" s="9">
        <f>IF('Additional Images'!B466="","",IF('Additional Images-WUO_ERR'!A466="","Validated",HYPERLINK("#"&amp;ADDRESS(466,'Additional Images-WUO_TRK'!A466),_xlfn.TEXTAFTER('Additional Images-WUO_ERR'!A466,":"))))</f>
        <v/>
      </c>
    </row>
    <row r="467">
      <c r="A467" s="9">
        <f>IF('Additional Images'!B467="","",IF('Additional Images-WUO_ERR'!A467="","Validated",HYPERLINK("#"&amp;ADDRESS(467,'Additional Images-WUO_TRK'!A467),_xlfn.TEXTAFTER('Additional Images-WUO_ERR'!A467,":"))))</f>
        <v/>
      </c>
    </row>
    <row r="468">
      <c r="A468" s="9">
        <f>IF('Additional Images'!B468="","",IF('Additional Images-WUO_ERR'!A468="","Validated",HYPERLINK("#"&amp;ADDRESS(468,'Additional Images-WUO_TRK'!A468),_xlfn.TEXTAFTER('Additional Images-WUO_ERR'!A468,":"))))</f>
        <v/>
      </c>
    </row>
    <row r="469">
      <c r="A469" s="9">
        <f>IF('Additional Images'!B469="","",IF('Additional Images-WUO_ERR'!A469="","Validated",HYPERLINK("#"&amp;ADDRESS(469,'Additional Images-WUO_TRK'!A469),_xlfn.TEXTAFTER('Additional Images-WUO_ERR'!A469,":"))))</f>
        <v/>
      </c>
    </row>
    <row r="470">
      <c r="A470" s="9">
        <f>IF('Additional Images'!B470="","",IF('Additional Images-WUO_ERR'!A470="","Validated",HYPERLINK("#"&amp;ADDRESS(470,'Additional Images-WUO_TRK'!A470),_xlfn.TEXTAFTER('Additional Images-WUO_ERR'!A470,":"))))</f>
        <v/>
      </c>
    </row>
    <row r="471">
      <c r="A471" s="9">
        <f>IF('Additional Images'!B471="","",IF('Additional Images-WUO_ERR'!A471="","Validated",HYPERLINK("#"&amp;ADDRESS(471,'Additional Images-WUO_TRK'!A471),_xlfn.TEXTAFTER('Additional Images-WUO_ERR'!A471,":"))))</f>
        <v/>
      </c>
    </row>
    <row r="472">
      <c r="A472" s="9">
        <f>IF('Additional Images'!B472="","",IF('Additional Images-WUO_ERR'!A472="","Validated",HYPERLINK("#"&amp;ADDRESS(472,'Additional Images-WUO_TRK'!A472),_xlfn.TEXTAFTER('Additional Images-WUO_ERR'!A472,":"))))</f>
        <v/>
      </c>
    </row>
    <row r="473">
      <c r="A473" s="9">
        <f>IF('Additional Images'!B473="","",IF('Additional Images-WUO_ERR'!A473="","Validated",HYPERLINK("#"&amp;ADDRESS(473,'Additional Images-WUO_TRK'!A473),_xlfn.TEXTAFTER('Additional Images-WUO_ERR'!A473,":"))))</f>
        <v/>
      </c>
    </row>
    <row r="474">
      <c r="A474" s="9">
        <f>IF('Additional Images'!B474="","",IF('Additional Images-WUO_ERR'!A474="","Validated",HYPERLINK("#"&amp;ADDRESS(474,'Additional Images-WUO_TRK'!A474),_xlfn.TEXTAFTER('Additional Images-WUO_ERR'!A474,":"))))</f>
        <v/>
      </c>
    </row>
    <row r="475">
      <c r="A475" s="9">
        <f>IF('Additional Images'!B475="","",IF('Additional Images-WUO_ERR'!A475="","Validated",HYPERLINK("#"&amp;ADDRESS(475,'Additional Images-WUO_TRK'!A475),_xlfn.TEXTAFTER('Additional Images-WUO_ERR'!A475,":"))))</f>
        <v/>
      </c>
    </row>
    <row r="476">
      <c r="A476" s="9">
        <f>IF('Additional Images'!B476="","",IF('Additional Images-WUO_ERR'!A476="","Validated",HYPERLINK("#"&amp;ADDRESS(476,'Additional Images-WUO_TRK'!A476),_xlfn.TEXTAFTER('Additional Images-WUO_ERR'!A476,":"))))</f>
        <v/>
      </c>
    </row>
    <row r="477">
      <c r="A477" s="9">
        <f>IF('Additional Images'!B477="","",IF('Additional Images-WUO_ERR'!A477="","Validated",HYPERLINK("#"&amp;ADDRESS(477,'Additional Images-WUO_TRK'!A477),_xlfn.TEXTAFTER('Additional Images-WUO_ERR'!A477,":"))))</f>
        <v/>
      </c>
    </row>
    <row r="478">
      <c r="A478" s="9">
        <f>IF('Additional Images'!B478="","",IF('Additional Images-WUO_ERR'!A478="","Validated",HYPERLINK("#"&amp;ADDRESS(478,'Additional Images-WUO_TRK'!A478),_xlfn.TEXTAFTER('Additional Images-WUO_ERR'!A478,":"))))</f>
        <v/>
      </c>
    </row>
    <row r="479">
      <c r="A479" s="9">
        <f>IF('Additional Images'!B479="","",IF('Additional Images-WUO_ERR'!A479="","Validated",HYPERLINK("#"&amp;ADDRESS(479,'Additional Images-WUO_TRK'!A479),_xlfn.TEXTAFTER('Additional Images-WUO_ERR'!A479,":"))))</f>
        <v/>
      </c>
    </row>
    <row r="480">
      <c r="A480" s="9">
        <f>IF('Additional Images'!B480="","",IF('Additional Images-WUO_ERR'!A480="","Validated",HYPERLINK("#"&amp;ADDRESS(480,'Additional Images-WUO_TRK'!A480),_xlfn.TEXTAFTER('Additional Images-WUO_ERR'!A480,":"))))</f>
        <v/>
      </c>
    </row>
    <row r="481">
      <c r="A481" s="9">
        <f>IF('Additional Images'!B481="","",IF('Additional Images-WUO_ERR'!A481="","Validated",HYPERLINK("#"&amp;ADDRESS(481,'Additional Images-WUO_TRK'!A481),_xlfn.TEXTAFTER('Additional Images-WUO_ERR'!A481,":"))))</f>
        <v/>
      </c>
    </row>
    <row r="482">
      <c r="A482" s="9">
        <f>IF('Additional Images'!B482="","",IF('Additional Images-WUO_ERR'!A482="","Validated",HYPERLINK("#"&amp;ADDRESS(482,'Additional Images-WUO_TRK'!A482),_xlfn.TEXTAFTER('Additional Images-WUO_ERR'!A482,":"))))</f>
        <v/>
      </c>
    </row>
    <row r="483">
      <c r="A483" s="9">
        <f>IF('Additional Images'!B483="","",IF('Additional Images-WUO_ERR'!A483="","Validated",HYPERLINK("#"&amp;ADDRESS(483,'Additional Images-WUO_TRK'!A483),_xlfn.TEXTAFTER('Additional Images-WUO_ERR'!A483,":"))))</f>
        <v/>
      </c>
    </row>
    <row r="484">
      <c r="A484" s="9">
        <f>IF('Additional Images'!B484="","",IF('Additional Images-WUO_ERR'!A484="","Validated",HYPERLINK("#"&amp;ADDRESS(484,'Additional Images-WUO_TRK'!A484),_xlfn.TEXTAFTER('Additional Images-WUO_ERR'!A484,":"))))</f>
        <v/>
      </c>
    </row>
    <row r="485">
      <c r="A485" s="9">
        <f>IF('Additional Images'!B485="","",IF('Additional Images-WUO_ERR'!A485="","Validated",HYPERLINK("#"&amp;ADDRESS(485,'Additional Images-WUO_TRK'!A485),_xlfn.TEXTAFTER('Additional Images-WUO_ERR'!A485,":"))))</f>
        <v/>
      </c>
    </row>
    <row r="486">
      <c r="A486" s="9">
        <f>IF('Additional Images'!B486="","",IF('Additional Images-WUO_ERR'!A486="","Validated",HYPERLINK("#"&amp;ADDRESS(486,'Additional Images-WUO_TRK'!A486),_xlfn.TEXTAFTER('Additional Images-WUO_ERR'!A486,":"))))</f>
        <v/>
      </c>
    </row>
    <row r="487">
      <c r="A487" s="9">
        <f>IF('Additional Images'!B487="","",IF('Additional Images-WUO_ERR'!A487="","Validated",HYPERLINK("#"&amp;ADDRESS(487,'Additional Images-WUO_TRK'!A487),_xlfn.TEXTAFTER('Additional Images-WUO_ERR'!A487,":"))))</f>
        <v/>
      </c>
    </row>
    <row r="488">
      <c r="A488" s="9">
        <f>IF('Additional Images'!B488="","",IF('Additional Images-WUO_ERR'!A488="","Validated",HYPERLINK("#"&amp;ADDRESS(488,'Additional Images-WUO_TRK'!A488),_xlfn.TEXTAFTER('Additional Images-WUO_ERR'!A488,":"))))</f>
        <v/>
      </c>
    </row>
    <row r="489">
      <c r="A489" s="9">
        <f>IF('Additional Images'!B489="","",IF('Additional Images-WUO_ERR'!A489="","Validated",HYPERLINK("#"&amp;ADDRESS(489,'Additional Images-WUO_TRK'!A489),_xlfn.TEXTAFTER('Additional Images-WUO_ERR'!A489,":"))))</f>
        <v/>
      </c>
    </row>
    <row r="490">
      <c r="A490" s="9">
        <f>IF('Additional Images'!B490="","",IF('Additional Images-WUO_ERR'!A490="","Validated",HYPERLINK("#"&amp;ADDRESS(490,'Additional Images-WUO_TRK'!A490),_xlfn.TEXTAFTER('Additional Images-WUO_ERR'!A490,":"))))</f>
        <v/>
      </c>
    </row>
    <row r="491">
      <c r="A491" s="9">
        <f>IF('Additional Images'!B491="","",IF('Additional Images-WUO_ERR'!A491="","Validated",HYPERLINK("#"&amp;ADDRESS(491,'Additional Images-WUO_TRK'!A491),_xlfn.TEXTAFTER('Additional Images-WUO_ERR'!A491,":"))))</f>
        <v/>
      </c>
    </row>
    <row r="492">
      <c r="A492" s="9">
        <f>IF('Additional Images'!B492="","",IF('Additional Images-WUO_ERR'!A492="","Validated",HYPERLINK("#"&amp;ADDRESS(492,'Additional Images-WUO_TRK'!A492),_xlfn.TEXTAFTER('Additional Images-WUO_ERR'!A492,":"))))</f>
        <v/>
      </c>
    </row>
    <row r="493">
      <c r="A493" s="9">
        <f>IF('Additional Images'!B493="","",IF('Additional Images-WUO_ERR'!A493="","Validated",HYPERLINK("#"&amp;ADDRESS(493,'Additional Images-WUO_TRK'!A493),_xlfn.TEXTAFTER('Additional Images-WUO_ERR'!A493,":"))))</f>
        <v/>
      </c>
    </row>
    <row r="494">
      <c r="A494" s="9">
        <f>IF('Additional Images'!B494="","",IF('Additional Images-WUO_ERR'!A494="","Validated",HYPERLINK("#"&amp;ADDRESS(494,'Additional Images-WUO_TRK'!A494),_xlfn.TEXTAFTER('Additional Images-WUO_ERR'!A494,":"))))</f>
        <v/>
      </c>
    </row>
    <row r="495">
      <c r="A495" s="9">
        <f>IF('Additional Images'!B495="","",IF('Additional Images-WUO_ERR'!A495="","Validated",HYPERLINK("#"&amp;ADDRESS(495,'Additional Images-WUO_TRK'!A495),_xlfn.TEXTAFTER('Additional Images-WUO_ERR'!A495,":"))))</f>
        <v/>
      </c>
    </row>
    <row r="496">
      <c r="A496" s="9">
        <f>IF('Additional Images'!B496="","",IF('Additional Images-WUO_ERR'!A496="","Validated",HYPERLINK("#"&amp;ADDRESS(496,'Additional Images-WUO_TRK'!A496),_xlfn.TEXTAFTER('Additional Images-WUO_ERR'!A496,":"))))</f>
        <v/>
      </c>
    </row>
    <row r="497">
      <c r="A497" s="9">
        <f>IF('Additional Images'!B497="","",IF('Additional Images-WUO_ERR'!A497="","Validated",HYPERLINK("#"&amp;ADDRESS(497,'Additional Images-WUO_TRK'!A497),_xlfn.TEXTAFTER('Additional Images-WUO_ERR'!A497,":"))))</f>
        <v/>
      </c>
    </row>
    <row r="498">
      <c r="A498" s="9">
        <f>IF('Additional Images'!B498="","",IF('Additional Images-WUO_ERR'!A498="","Validated",HYPERLINK("#"&amp;ADDRESS(498,'Additional Images-WUO_TRK'!A498),_xlfn.TEXTAFTER('Additional Images-WUO_ERR'!A498,":"))))</f>
        <v/>
      </c>
    </row>
    <row r="499">
      <c r="A499" s="9">
        <f>IF('Additional Images'!B499="","",IF('Additional Images-WUO_ERR'!A499="","Validated",HYPERLINK("#"&amp;ADDRESS(499,'Additional Images-WUO_TRK'!A499),_xlfn.TEXTAFTER('Additional Images-WUO_ERR'!A499,":"))))</f>
        <v/>
      </c>
    </row>
    <row r="500">
      <c r="A500" s="9">
        <f>IF('Additional Images'!B500="","",IF('Additional Images-WUO_ERR'!A500="","Validated",HYPERLINK("#"&amp;ADDRESS(500,'Additional Images-WUO_TRK'!A500),_xlfn.TEXTAFTER('Additional Images-WUO_ERR'!A500,":"))))</f>
        <v/>
      </c>
    </row>
    <row r="501">
      <c r="A501" s="9">
        <f>IF('Additional Images'!B501="","",IF('Additional Images-WUO_ERR'!A501="","Validated",HYPERLINK("#"&amp;ADDRESS(501,'Additional Images-WUO_TRK'!A501),_xlfn.TEXTAFTER('Additional Images-WUO_ERR'!A501,":"))))</f>
        <v/>
      </c>
    </row>
    <row r="502">
      <c r="A502" s="9">
        <f>IF('Additional Images'!B502="","",IF('Additional Images-WUO_ERR'!A502="","Validated",HYPERLINK("#"&amp;ADDRESS(502,'Additional Images-WUO_TRK'!A502),_xlfn.TEXTAFTER('Additional Images-WUO_ERR'!A502,":"))))</f>
        <v/>
      </c>
    </row>
    <row r="503">
      <c r="A503" s="9">
        <f>IF('Additional Images'!B503="","",IF('Additional Images-WUO_ERR'!A503="","Validated",HYPERLINK("#"&amp;ADDRESS(503,'Additional Images-WUO_TRK'!A503),_xlfn.TEXTAFTER('Additional Images-WUO_ERR'!A503,":"))))</f>
        <v/>
      </c>
    </row>
    <row r="504">
      <c r="A504" s="9">
        <f>IF('Additional Images'!B504="","",IF('Additional Images-WUO_ERR'!A504="","Validated",HYPERLINK("#"&amp;ADDRESS(504,'Additional Images-WUO_TRK'!A504),_xlfn.TEXTAFTER('Additional Images-WUO_ERR'!A504,":"))))</f>
        <v/>
      </c>
    </row>
    <row r="505">
      <c r="A505" s="9">
        <f>IF('Additional Images'!B505="","",IF('Additional Images-WUO_ERR'!A505="","Validated",HYPERLINK("#"&amp;ADDRESS(505,'Additional Images-WUO_TRK'!A505),_xlfn.TEXTAFTER('Additional Images-WUO_ERR'!A505,":"))))</f>
        <v/>
      </c>
    </row>
    <row r="506">
      <c r="A506" s="9">
        <f>IF('Additional Images'!B506="","",IF('Additional Images-WUO_ERR'!A506="","Validated",HYPERLINK("#"&amp;ADDRESS(506,'Additional Images-WUO_TRK'!A506),_xlfn.TEXTAFTER('Additional Images-WUO_ERR'!A506,":"))))</f>
        <v/>
      </c>
    </row>
    <row r="507">
      <c r="A507" s="9">
        <f>IF('Additional Images'!B507="","",IF('Additional Images-WUO_ERR'!A507="","Validated",HYPERLINK("#"&amp;ADDRESS(507,'Additional Images-WUO_TRK'!A507),_xlfn.TEXTAFTER('Additional Images-WUO_ERR'!A507,":"))))</f>
        <v/>
      </c>
    </row>
  </sheetData>
  <sheetProtection selectLockedCells="0" selectUnlockedCells="0" sheet="1" objects="1" insertRows="1" insertHyperlinks="1" autoFilter="1" scenarios="1" formatColumns="0" deleteColumns="1" insertColumns="1" pivotTables="1" deleteRows="1" formatCells="1" formatRows="0" sort="1" password="84FB"/>
  <conditionalFormatting sqref="A7:A507">
    <cfRule type="expression" priority="5" dxfId="6">
      <formula>A7="Validated"</formula>
    </cfRule>
  </conditionalFormatting>
  <dataValidations count="1">
    <dataValidation sqref="C7:C2500" showDropDown="0" showInputMessage="1" showErrorMessage="1" allowBlank="0" errorTitle="Invalid Text" error="The value provided is not a valid Text." promptTitle="Image File Name or URL" prompt="Please enter Text" type="textLength" errorStyle="warning" operator="lessThanOrEqual">
      <formula1>32767</formula1>
    </dataValidation>
  </dataValidation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media::imageValue</t>
        </is>
      </c>
    </row>
    <row r="3">
      <c r="B3" s="3" t="inlineStr">
        <is>
          <t>Required</t>
        </is>
      </c>
      <c r="C3" s="3" t="inlineStr">
        <is>
          <t>Additional</t>
        </is>
      </c>
    </row>
    <row r="4" ht="50.1" customHeight="1">
      <c r="B4" s="4" t="inlineStr">
        <is>
          <t>Supplier Part Number</t>
        </is>
      </c>
      <c r="C4" s="4" t="inlineStr">
        <is>
          <t>Image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row>
    <row r="6" ht="50.1" customHeight="1">
      <c r="B6" s="5" t="inlineStr">
        <is>
          <t>Text</t>
        </is>
      </c>
      <c r="C6" s="5" t="inlineStr">
        <is>
          <t>Text</t>
        </is>
      </c>
    </row>
    <row r="7">
      <c r="A7">
        <f t="array" ref="A7:A507">_xlfn.BYROW(B7:D507,_xlfn.LAMBDA(_xlpm.r,_xlfn.LET(_xlpm.high_priority,IFERROR(INDEX(_xlpm.r,MATCH(TRUE,(_xlpm.r&lt;&gt;"")*((LEFT(_xlpm.r,2)="1:")+(LEFT(_xlpm.r,2)="3:"))&gt;0,0)),""),IF(_xlpm.high_priority&lt;&gt;"",_xlpm.high_priority,IFERROR(INDEX(_xlpm.r,MATCH(TRUE,(_xlpm.r&lt;&gt;"")*(LEFT(_xlpm.r,2)="4:")&gt;0,0)),"")))))</f>
        <v/>
      </c>
      <c r="B7" s="37">
        <f t="array" ref="B7:B507">_xlfn.MAP('Additional Images'!B7:B507,'Additional Images'!B7:B507,_xlfn.LAMBDA(_xlpm.part,_xlpm.val,IF(_xlpm.part="","",_xlfn.LET(_xlpm.check1,IF(OR(ISNUMBER(SEARCH({","},_xlpm.val))),"1:Please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Images'!B7:B507,'Additional Images'!C7:C507,_xlfn.LAMBDA(_xlpm.part,_xlpm.val,IF(_xlpm.part="","",IF(AND(_xlpm.val="",C$3="Required"),"3:Image File Name or URL - Value is required",""))))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9F08"/>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media::imageValue</t>
        </is>
      </c>
    </row>
    <row r="3">
      <c r="B3" s="3" t="inlineStr">
        <is>
          <t>Required</t>
        </is>
      </c>
      <c r="C3" s="3" t="inlineStr">
        <is>
          <t>Additional</t>
        </is>
      </c>
    </row>
    <row r="4" ht="50.1" customHeight="1">
      <c r="B4" s="4" t="inlineStr">
        <is>
          <t>Supplier Part Number</t>
        </is>
      </c>
      <c r="C4" s="4" t="inlineStr">
        <is>
          <t>Image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row>
    <row r="6" ht="50.1" customHeight="1">
      <c r="B6" s="5" t="inlineStr">
        <is>
          <t>Text</t>
        </is>
      </c>
      <c r="C6" s="5" t="inlineStr">
        <is>
          <t>Text</t>
        </is>
      </c>
    </row>
    <row r="7">
      <c r="A7">
        <f t="array" ref="A7:A507">_xlfn.BYROW(B7:D507,_xlfn.LAMBDA(_xlpm.r,_xlfn.LET(_xlpm.high_priority_idx,IFERROR(MATCH(TRUE,(_xlpm.r="Error")+(_xlpm.r="Required")&gt;0,0),0),IF(_xlpm.high_priority_idx&gt;0,_xlpm.high_priority_idx+1,IFERROR(MATCH(1,(_xlpm.r="Warning")*1,0)+1,"")))))</f>
        <v/>
      </c>
      <c r="B7" s="37">
        <f t="array" ref="B7:B507">_xlfn.MAP('Additional Images'!B7:B507,'Additional Images'!B7:B507,'Additional Images-WUO_ERR'!B7:B507,_xlfn.LAMBDA(_xlpm.part,_xlpm.val,_xlpm.error,IF(_xlpm.part="","",IF(LEN(_xlpm.error),_xlfn.SWITCH(IFERROR(_xlfn.TEXTBEFORE(_xlpm.error,":"),""),"1","Error","2","Disabled","3","Required","4","Warning","Valid"),"Valid"))))</f>
        <v/>
      </c>
      <c r="C7" s="37">
        <f t="array" ref="C7:C507">_xlfn.MAP('Additional Images'!B7:B507,'Additional Images'!C7:C507,'Additional Images-WUO_ERR'!C7:C507,_xlfn.LAMBDA(_xlpm.part,_xlpm.val,_xlpm.error,IF(_xlpm.part="","",IF(LEN(_xlpm.error),_xlfn.SWITCH(IFERROR(_xlfn.TEXTBEFORE(_xlpm.error,":"),""),"1","Error","2","Disabled","3","Required","4","Warning","Valid"),"Valid"))))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EA08"/>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27.75" customWidth="1" style="37" min="3" max="3"/>
    <col hidden="1" width="9" customWidth="1" min="26" max="26"/>
  </cols>
  <sheetData>
    <row r="1" hidden="1">
      <c r="B1" s="37" t="inlineStr">
        <is>
          <t>core::supplierPartNumber</t>
        </is>
      </c>
      <c r="C1" s="37" t="inlineStr">
        <is>
          <t>media::videoValue</t>
        </is>
      </c>
    </row>
    <row r="2" ht="15" customHeight="1">
      <c r="B2" s="36" t="inlineStr">
        <is>
          <t>Basic Information</t>
        </is>
      </c>
      <c r="C2" s="44" t="inlineStr">
        <is>
          <t>Media</t>
        </is>
      </c>
    </row>
    <row r="3">
      <c r="B3" s="3" t="inlineStr">
        <is>
          <t>Required</t>
        </is>
      </c>
      <c r="C3" s="3" t="inlineStr">
        <is>
          <t>Additional</t>
        </is>
      </c>
    </row>
    <row r="4" ht="50.1" customHeight="1">
      <c r="A4" s="4" t="inlineStr">
        <is>
          <t>Errors</t>
        </is>
      </c>
      <c r="B4" s="4" t="inlineStr">
        <is>
          <t>Supplier Part Number</t>
        </is>
      </c>
      <c r="C4" s="4" t="inlineStr">
        <is>
          <t>Video File Name or URL</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video’s file name with extension for separate uploads or a direct public URL. Do not exceed 10 videos per product.</t>
        </is>
      </c>
    </row>
    <row r="6" ht="50.1" customHeight="1">
      <c r="A6" s="5" t="inlineStr">
        <is>
          <t>Read-Only</t>
        </is>
      </c>
      <c r="B6" s="5" t="inlineStr">
        <is>
          <t>Text</t>
        </is>
      </c>
      <c r="C6" s="5" t="inlineStr">
        <is>
          <t>Text</t>
        </is>
      </c>
    </row>
    <row r="7">
      <c r="A7" s="9">
        <f>IF('Additional Videos'!B7="","",IF('Additional Videos-WUO_ERR'!A7="","Validated",HYPERLINK("#"&amp;ADDRESS(7,'Additional Videos-WUO_TRK'!A7),_xlfn.TEXTAFTER('Additional Videos-WUO_ERR'!A7,":"))))</f>
        <v/>
      </c>
      <c r="Z7">
        <f t="array" ref="Z7:Z507">IF(B7:B507="","",IFERROR(_xlfn.XLOOKUP(B7:B507,_xlfn.VSTACK('441 - Coffee &amp; Cocktail'!B7:B507),_xlfn.VSTACK('441 - Coffee &amp; Cocktail'!G7:G507)),""))</f>
        <v/>
      </c>
    </row>
    <row r="8">
      <c r="A8" s="9">
        <f>IF('Additional Videos'!B8="","",IF('Additional Videos-WUO_ERR'!A8="","Validated",HYPERLINK("#"&amp;ADDRESS(8,'Additional Videos-WUO_TRK'!A8),_xlfn.TEXTAFTER('Additional Videos-WUO_ERR'!A8,":"))))</f>
        <v/>
      </c>
    </row>
    <row r="9">
      <c r="A9" s="9">
        <f>IF('Additional Videos'!B9="","",IF('Additional Videos-WUO_ERR'!A9="","Validated",HYPERLINK("#"&amp;ADDRESS(9,'Additional Videos-WUO_TRK'!A9),_xlfn.TEXTAFTER('Additional Videos-WUO_ERR'!A9,":"))))</f>
        <v/>
      </c>
    </row>
    <row r="10">
      <c r="A10" s="9">
        <f>IF('Additional Videos'!B10="","",IF('Additional Videos-WUO_ERR'!A10="","Validated",HYPERLINK("#"&amp;ADDRESS(10,'Additional Videos-WUO_TRK'!A10),_xlfn.TEXTAFTER('Additional Videos-WUO_ERR'!A10,":"))))</f>
        <v/>
      </c>
    </row>
    <row r="11">
      <c r="A11" s="9">
        <f>IF('Additional Videos'!B11="","",IF('Additional Videos-WUO_ERR'!A11="","Validated",HYPERLINK("#"&amp;ADDRESS(11,'Additional Videos-WUO_TRK'!A11),_xlfn.TEXTAFTER('Additional Videos-WUO_ERR'!A11,":"))))</f>
        <v/>
      </c>
    </row>
    <row r="12">
      <c r="A12" s="9">
        <f>IF('Additional Videos'!B12="","",IF('Additional Videos-WUO_ERR'!A12="","Validated",HYPERLINK("#"&amp;ADDRESS(12,'Additional Videos-WUO_TRK'!A12),_xlfn.TEXTAFTER('Additional Videos-WUO_ERR'!A12,":"))))</f>
        <v/>
      </c>
    </row>
    <row r="13">
      <c r="A13" s="9">
        <f>IF('Additional Videos'!B13="","",IF('Additional Videos-WUO_ERR'!A13="","Validated",HYPERLINK("#"&amp;ADDRESS(13,'Additional Videos-WUO_TRK'!A13),_xlfn.TEXTAFTER('Additional Videos-WUO_ERR'!A13,":"))))</f>
        <v/>
      </c>
    </row>
    <row r="14">
      <c r="A14" s="9">
        <f>IF('Additional Videos'!B14="","",IF('Additional Videos-WUO_ERR'!A14="","Validated",HYPERLINK("#"&amp;ADDRESS(14,'Additional Videos-WUO_TRK'!A14),_xlfn.TEXTAFTER('Additional Videos-WUO_ERR'!A14,":"))))</f>
        <v/>
      </c>
    </row>
    <row r="15">
      <c r="A15" s="9">
        <f>IF('Additional Videos'!B15="","",IF('Additional Videos-WUO_ERR'!A15="","Validated",HYPERLINK("#"&amp;ADDRESS(15,'Additional Videos-WUO_TRK'!A15),_xlfn.TEXTAFTER('Additional Videos-WUO_ERR'!A15,":"))))</f>
        <v/>
      </c>
    </row>
    <row r="16">
      <c r="A16" s="9">
        <f>IF('Additional Videos'!B16="","",IF('Additional Videos-WUO_ERR'!A16="","Validated",HYPERLINK("#"&amp;ADDRESS(16,'Additional Videos-WUO_TRK'!A16),_xlfn.TEXTAFTER('Additional Videos-WUO_ERR'!A16,":"))))</f>
        <v/>
      </c>
    </row>
    <row r="17">
      <c r="A17" s="9">
        <f>IF('Additional Videos'!B17="","",IF('Additional Videos-WUO_ERR'!A17="","Validated",HYPERLINK("#"&amp;ADDRESS(17,'Additional Videos-WUO_TRK'!A17),_xlfn.TEXTAFTER('Additional Videos-WUO_ERR'!A17,":"))))</f>
        <v/>
      </c>
    </row>
    <row r="18">
      <c r="A18" s="9">
        <f>IF('Additional Videos'!B18="","",IF('Additional Videos-WUO_ERR'!A18="","Validated",HYPERLINK("#"&amp;ADDRESS(18,'Additional Videos-WUO_TRK'!A18),_xlfn.TEXTAFTER('Additional Videos-WUO_ERR'!A18,":"))))</f>
        <v/>
      </c>
    </row>
    <row r="19">
      <c r="A19" s="9">
        <f>IF('Additional Videos'!B19="","",IF('Additional Videos-WUO_ERR'!A19="","Validated",HYPERLINK("#"&amp;ADDRESS(19,'Additional Videos-WUO_TRK'!A19),_xlfn.TEXTAFTER('Additional Videos-WUO_ERR'!A19,":"))))</f>
        <v/>
      </c>
    </row>
    <row r="20">
      <c r="A20" s="9">
        <f>IF('Additional Videos'!B20="","",IF('Additional Videos-WUO_ERR'!A20="","Validated",HYPERLINK("#"&amp;ADDRESS(20,'Additional Videos-WUO_TRK'!A20),_xlfn.TEXTAFTER('Additional Videos-WUO_ERR'!A20,":"))))</f>
        <v/>
      </c>
    </row>
    <row r="21">
      <c r="A21" s="9">
        <f>IF('Additional Videos'!B21="","",IF('Additional Videos-WUO_ERR'!A21="","Validated",HYPERLINK("#"&amp;ADDRESS(21,'Additional Videos-WUO_TRK'!A21),_xlfn.TEXTAFTER('Additional Videos-WUO_ERR'!A21,":"))))</f>
        <v/>
      </c>
    </row>
    <row r="22">
      <c r="A22" s="9">
        <f>IF('Additional Videos'!B22="","",IF('Additional Videos-WUO_ERR'!A22="","Validated",HYPERLINK("#"&amp;ADDRESS(22,'Additional Videos-WUO_TRK'!A22),_xlfn.TEXTAFTER('Additional Videos-WUO_ERR'!A22,":"))))</f>
        <v/>
      </c>
    </row>
    <row r="23">
      <c r="A23" s="9">
        <f>IF('Additional Videos'!B23="","",IF('Additional Videos-WUO_ERR'!A23="","Validated",HYPERLINK("#"&amp;ADDRESS(23,'Additional Videos-WUO_TRK'!A23),_xlfn.TEXTAFTER('Additional Videos-WUO_ERR'!A23,":"))))</f>
        <v/>
      </c>
    </row>
    <row r="24">
      <c r="A24" s="9">
        <f>IF('Additional Videos'!B24="","",IF('Additional Videos-WUO_ERR'!A24="","Validated",HYPERLINK("#"&amp;ADDRESS(24,'Additional Videos-WUO_TRK'!A24),_xlfn.TEXTAFTER('Additional Videos-WUO_ERR'!A24,":"))))</f>
        <v/>
      </c>
    </row>
    <row r="25">
      <c r="A25" s="9">
        <f>IF('Additional Videos'!B25="","",IF('Additional Videos-WUO_ERR'!A25="","Validated",HYPERLINK("#"&amp;ADDRESS(25,'Additional Videos-WUO_TRK'!A25),_xlfn.TEXTAFTER('Additional Videos-WUO_ERR'!A25,":"))))</f>
        <v/>
      </c>
    </row>
    <row r="26">
      <c r="A26" s="9">
        <f>IF('Additional Videos'!B26="","",IF('Additional Videos-WUO_ERR'!A26="","Validated",HYPERLINK("#"&amp;ADDRESS(26,'Additional Videos-WUO_TRK'!A26),_xlfn.TEXTAFTER('Additional Videos-WUO_ERR'!A26,":"))))</f>
        <v/>
      </c>
    </row>
    <row r="27">
      <c r="A27" s="9">
        <f>IF('Additional Videos'!B27="","",IF('Additional Videos-WUO_ERR'!A27="","Validated",HYPERLINK("#"&amp;ADDRESS(27,'Additional Videos-WUO_TRK'!A27),_xlfn.TEXTAFTER('Additional Videos-WUO_ERR'!A27,":"))))</f>
        <v/>
      </c>
    </row>
    <row r="28">
      <c r="A28" s="9">
        <f>IF('Additional Videos'!B28="","",IF('Additional Videos-WUO_ERR'!A28="","Validated",HYPERLINK("#"&amp;ADDRESS(28,'Additional Videos-WUO_TRK'!A28),_xlfn.TEXTAFTER('Additional Videos-WUO_ERR'!A28,":"))))</f>
        <v/>
      </c>
    </row>
    <row r="29">
      <c r="A29" s="9">
        <f>IF('Additional Videos'!B29="","",IF('Additional Videos-WUO_ERR'!A29="","Validated",HYPERLINK("#"&amp;ADDRESS(29,'Additional Videos-WUO_TRK'!A29),_xlfn.TEXTAFTER('Additional Videos-WUO_ERR'!A29,":"))))</f>
        <v/>
      </c>
    </row>
    <row r="30">
      <c r="A30" s="9">
        <f>IF('Additional Videos'!B30="","",IF('Additional Videos-WUO_ERR'!A30="","Validated",HYPERLINK("#"&amp;ADDRESS(30,'Additional Videos-WUO_TRK'!A30),_xlfn.TEXTAFTER('Additional Videos-WUO_ERR'!A30,":"))))</f>
        <v/>
      </c>
    </row>
    <row r="31">
      <c r="A31" s="9">
        <f>IF('Additional Videos'!B31="","",IF('Additional Videos-WUO_ERR'!A31="","Validated",HYPERLINK("#"&amp;ADDRESS(31,'Additional Videos-WUO_TRK'!A31),_xlfn.TEXTAFTER('Additional Videos-WUO_ERR'!A31,":"))))</f>
        <v/>
      </c>
    </row>
    <row r="32">
      <c r="A32" s="9">
        <f>IF('Additional Videos'!B32="","",IF('Additional Videos-WUO_ERR'!A32="","Validated",HYPERLINK("#"&amp;ADDRESS(32,'Additional Videos-WUO_TRK'!A32),_xlfn.TEXTAFTER('Additional Videos-WUO_ERR'!A32,":"))))</f>
        <v/>
      </c>
    </row>
    <row r="33">
      <c r="A33" s="9">
        <f>IF('Additional Videos'!B33="","",IF('Additional Videos-WUO_ERR'!A33="","Validated",HYPERLINK("#"&amp;ADDRESS(33,'Additional Videos-WUO_TRK'!A33),_xlfn.TEXTAFTER('Additional Videos-WUO_ERR'!A33,":"))))</f>
        <v/>
      </c>
    </row>
    <row r="34">
      <c r="A34" s="9">
        <f>IF('Additional Videos'!B34="","",IF('Additional Videos-WUO_ERR'!A34="","Validated",HYPERLINK("#"&amp;ADDRESS(34,'Additional Videos-WUO_TRK'!A34),_xlfn.TEXTAFTER('Additional Videos-WUO_ERR'!A34,":"))))</f>
        <v/>
      </c>
    </row>
    <row r="35">
      <c r="A35" s="9">
        <f>IF('Additional Videos'!B35="","",IF('Additional Videos-WUO_ERR'!A35="","Validated",HYPERLINK("#"&amp;ADDRESS(35,'Additional Videos-WUO_TRK'!A35),_xlfn.TEXTAFTER('Additional Videos-WUO_ERR'!A35,":"))))</f>
        <v/>
      </c>
    </row>
    <row r="36">
      <c r="A36" s="9">
        <f>IF('Additional Videos'!B36="","",IF('Additional Videos-WUO_ERR'!A36="","Validated",HYPERLINK("#"&amp;ADDRESS(36,'Additional Videos-WUO_TRK'!A36),_xlfn.TEXTAFTER('Additional Videos-WUO_ERR'!A36,":"))))</f>
        <v/>
      </c>
    </row>
    <row r="37">
      <c r="A37" s="9">
        <f>IF('Additional Videos'!B37="","",IF('Additional Videos-WUO_ERR'!A37="","Validated",HYPERLINK("#"&amp;ADDRESS(37,'Additional Videos-WUO_TRK'!A37),_xlfn.TEXTAFTER('Additional Videos-WUO_ERR'!A37,":"))))</f>
        <v/>
      </c>
    </row>
    <row r="38">
      <c r="A38" s="9">
        <f>IF('Additional Videos'!B38="","",IF('Additional Videos-WUO_ERR'!A38="","Validated",HYPERLINK("#"&amp;ADDRESS(38,'Additional Videos-WUO_TRK'!A38),_xlfn.TEXTAFTER('Additional Videos-WUO_ERR'!A38,":"))))</f>
        <v/>
      </c>
    </row>
    <row r="39">
      <c r="A39" s="9">
        <f>IF('Additional Videos'!B39="","",IF('Additional Videos-WUO_ERR'!A39="","Validated",HYPERLINK("#"&amp;ADDRESS(39,'Additional Videos-WUO_TRK'!A39),_xlfn.TEXTAFTER('Additional Videos-WUO_ERR'!A39,":"))))</f>
        <v/>
      </c>
    </row>
    <row r="40">
      <c r="A40" s="9">
        <f>IF('Additional Videos'!B40="","",IF('Additional Videos-WUO_ERR'!A40="","Validated",HYPERLINK("#"&amp;ADDRESS(40,'Additional Videos-WUO_TRK'!A40),_xlfn.TEXTAFTER('Additional Videos-WUO_ERR'!A40,":"))))</f>
        <v/>
      </c>
    </row>
    <row r="41">
      <c r="A41" s="9">
        <f>IF('Additional Videos'!B41="","",IF('Additional Videos-WUO_ERR'!A41="","Validated",HYPERLINK("#"&amp;ADDRESS(41,'Additional Videos-WUO_TRK'!A41),_xlfn.TEXTAFTER('Additional Videos-WUO_ERR'!A41,":"))))</f>
        <v/>
      </c>
    </row>
    <row r="42">
      <c r="A42" s="9">
        <f>IF('Additional Videos'!B42="","",IF('Additional Videos-WUO_ERR'!A42="","Validated",HYPERLINK("#"&amp;ADDRESS(42,'Additional Videos-WUO_TRK'!A42),_xlfn.TEXTAFTER('Additional Videos-WUO_ERR'!A42,":"))))</f>
        <v/>
      </c>
    </row>
    <row r="43">
      <c r="A43" s="9">
        <f>IF('Additional Videos'!B43="","",IF('Additional Videos-WUO_ERR'!A43="","Validated",HYPERLINK("#"&amp;ADDRESS(43,'Additional Videos-WUO_TRK'!A43),_xlfn.TEXTAFTER('Additional Videos-WUO_ERR'!A43,":"))))</f>
        <v/>
      </c>
    </row>
    <row r="44">
      <c r="A44" s="9">
        <f>IF('Additional Videos'!B44="","",IF('Additional Videos-WUO_ERR'!A44="","Validated",HYPERLINK("#"&amp;ADDRESS(44,'Additional Videos-WUO_TRK'!A44),_xlfn.TEXTAFTER('Additional Videos-WUO_ERR'!A44,":"))))</f>
        <v/>
      </c>
    </row>
    <row r="45">
      <c r="A45" s="9">
        <f>IF('Additional Videos'!B45="","",IF('Additional Videos-WUO_ERR'!A45="","Validated",HYPERLINK("#"&amp;ADDRESS(45,'Additional Videos-WUO_TRK'!A45),_xlfn.TEXTAFTER('Additional Videos-WUO_ERR'!A45,":"))))</f>
        <v/>
      </c>
    </row>
    <row r="46">
      <c r="A46" s="9">
        <f>IF('Additional Videos'!B46="","",IF('Additional Videos-WUO_ERR'!A46="","Validated",HYPERLINK("#"&amp;ADDRESS(46,'Additional Videos-WUO_TRK'!A46),_xlfn.TEXTAFTER('Additional Videos-WUO_ERR'!A46,":"))))</f>
        <v/>
      </c>
    </row>
    <row r="47">
      <c r="A47" s="9">
        <f>IF('Additional Videos'!B47="","",IF('Additional Videos-WUO_ERR'!A47="","Validated",HYPERLINK("#"&amp;ADDRESS(47,'Additional Videos-WUO_TRK'!A47),_xlfn.TEXTAFTER('Additional Videos-WUO_ERR'!A47,":"))))</f>
        <v/>
      </c>
    </row>
    <row r="48">
      <c r="A48" s="9">
        <f>IF('Additional Videos'!B48="","",IF('Additional Videos-WUO_ERR'!A48="","Validated",HYPERLINK("#"&amp;ADDRESS(48,'Additional Videos-WUO_TRK'!A48),_xlfn.TEXTAFTER('Additional Videos-WUO_ERR'!A48,":"))))</f>
        <v/>
      </c>
    </row>
    <row r="49">
      <c r="A49" s="9">
        <f>IF('Additional Videos'!B49="","",IF('Additional Videos-WUO_ERR'!A49="","Validated",HYPERLINK("#"&amp;ADDRESS(49,'Additional Videos-WUO_TRK'!A49),_xlfn.TEXTAFTER('Additional Videos-WUO_ERR'!A49,":"))))</f>
        <v/>
      </c>
    </row>
    <row r="50">
      <c r="A50" s="9">
        <f>IF('Additional Videos'!B50="","",IF('Additional Videos-WUO_ERR'!A50="","Validated",HYPERLINK("#"&amp;ADDRESS(50,'Additional Videos-WUO_TRK'!A50),_xlfn.TEXTAFTER('Additional Videos-WUO_ERR'!A50,":"))))</f>
        <v/>
      </c>
    </row>
    <row r="51">
      <c r="A51" s="9">
        <f>IF('Additional Videos'!B51="","",IF('Additional Videos-WUO_ERR'!A51="","Validated",HYPERLINK("#"&amp;ADDRESS(51,'Additional Videos-WUO_TRK'!A51),_xlfn.TEXTAFTER('Additional Videos-WUO_ERR'!A51,":"))))</f>
        <v/>
      </c>
    </row>
    <row r="52">
      <c r="A52" s="9">
        <f>IF('Additional Videos'!B52="","",IF('Additional Videos-WUO_ERR'!A52="","Validated",HYPERLINK("#"&amp;ADDRESS(52,'Additional Videos-WUO_TRK'!A52),_xlfn.TEXTAFTER('Additional Videos-WUO_ERR'!A52,":"))))</f>
        <v/>
      </c>
    </row>
    <row r="53">
      <c r="A53" s="9">
        <f>IF('Additional Videos'!B53="","",IF('Additional Videos-WUO_ERR'!A53="","Validated",HYPERLINK("#"&amp;ADDRESS(53,'Additional Videos-WUO_TRK'!A53),_xlfn.TEXTAFTER('Additional Videos-WUO_ERR'!A53,":"))))</f>
        <v/>
      </c>
    </row>
    <row r="54">
      <c r="A54" s="9">
        <f>IF('Additional Videos'!B54="","",IF('Additional Videos-WUO_ERR'!A54="","Validated",HYPERLINK("#"&amp;ADDRESS(54,'Additional Videos-WUO_TRK'!A54),_xlfn.TEXTAFTER('Additional Videos-WUO_ERR'!A54,":"))))</f>
        <v/>
      </c>
    </row>
    <row r="55">
      <c r="A55" s="9">
        <f>IF('Additional Videos'!B55="","",IF('Additional Videos-WUO_ERR'!A55="","Validated",HYPERLINK("#"&amp;ADDRESS(55,'Additional Videos-WUO_TRK'!A55),_xlfn.TEXTAFTER('Additional Videos-WUO_ERR'!A55,":"))))</f>
        <v/>
      </c>
    </row>
    <row r="56">
      <c r="A56" s="9">
        <f>IF('Additional Videos'!B56="","",IF('Additional Videos-WUO_ERR'!A56="","Validated",HYPERLINK("#"&amp;ADDRESS(56,'Additional Videos-WUO_TRK'!A56),_xlfn.TEXTAFTER('Additional Videos-WUO_ERR'!A56,":"))))</f>
        <v/>
      </c>
    </row>
    <row r="57">
      <c r="A57" s="9">
        <f>IF('Additional Videos'!B57="","",IF('Additional Videos-WUO_ERR'!A57="","Validated",HYPERLINK("#"&amp;ADDRESS(57,'Additional Videos-WUO_TRK'!A57),_xlfn.TEXTAFTER('Additional Videos-WUO_ERR'!A57,":"))))</f>
        <v/>
      </c>
    </row>
    <row r="58">
      <c r="A58" s="9">
        <f>IF('Additional Videos'!B58="","",IF('Additional Videos-WUO_ERR'!A58="","Validated",HYPERLINK("#"&amp;ADDRESS(58,'Additional Videos-WUO_TRK'!A58),_xlfn.TEXTAFTER('Additional Videos-WUO_ERR'!A58,":"))))</f>
        <v/>
      </c>
    </row>
    <row r="59">
      <c r="A59" s="9">
        <f>IF('Additional Videos'!B59="","",IF('Additional Videos-WUO_ERR'!A59="","Validated",HYPERLINK("#"&amp;ADDRESS(59,'Additional Videos-WUO_TRK'!A59),_xlfn.TEXTAFTER('Additional Videos-WUO_ERR'!A59,":"))))</f>
        <v/>
      </c>
    </row>
    <row r="60">
      <c r="A60" s="9">
        <f>IF('Additional Videos'!B60="","",IF('Additional Videos-WUO_ERR'!A60="","Validated",HYPERLINK("#"&amp;ADDRESS(60,'Additional Videos-WUO_TRK'!A60),_xlfn.TEXTAFTER('Additional Videos-WUO_ERR'!A60,":"))))</f>
        <v/>
      </c>
    </row>
    <row r="61">
      <c r="A61" s="9">
        <f>IF('Additional Videos'!B61="","",IF('Additional Videos-WUO_ERR'!A61="","Validated",HYPERLINK("#"&amp;ADDRESS(61,'Additional Videos-WUO_TRK'!A61),_xlfn.TEXTAFTER('Additional Videos-WUO_ERR'!A61,":"))))</f>
        <v/>
      </c>
    </row>
    <row r="62">
      <c r="A62" s="9">
        <f>IF('Additional Videos'!B62="","",IF('Additional Videos-WUO_ERR'!A62="","Validated",HYPERLINK("#"&amp;ADDRESS(62,'Additional Videos-WUO_TRK'!A62),_xlfn.TEXTAFTER('Additional Videos-WUO_ERR'!A62,":"))))</f>
        <v/>
      </c>
    </row>
    <row r="63">
      <c r="A63" s="9">
        <f>IF('Additional Videos'!B63="","",IF('Additional Videos-WUO_ERR'!A63="","Validated",HYPERLINK("#"&amp;ADDRESS(63,'Additional Videos-WUO_TRK'!A63),_xlfn.TEXTAFTER('Additional Videos-WUO_ERR'!A63,":"))))</f>
        <v/>
      </c>
    </row>
    <row r="64">
      <c r="A64" s="9">
        <f>IF('Additional Videos'!B64="","",IF('Additional Videos-WUO_ERR'!A64="","Validated",HYPERLINK("#"&amp;ADDRESS(64,'Additional Videos-WUO_TRK'!A64),_xlfn.TEXTAFTER('Additional Videos-WUO_ERR'!A64,":"))))</f>
        <v/>
      </c>
    </row>
    <row r="65">
      <c r="A65" s="9">
        <f>IF('Additional Videos'!B65="","",IF('Additional Videos-WUO_ERR'!A65="","Validated",HYPERLINK("#"&amp;ADDRESS(65,'Additional Videos-WUO_TRK'!A65),_xlfn.TEXTAFTER('Additional Videos-WUO_ERR'!A65,":"))))</f>
        <v/>
      </c>
    </row>
    <row r="66">
      <c r="A66" s="9">
        <f>IF('Additional Videos'!B66="","",IF('Additional Videos-WUO_ERR'!A66="","Validated",HYPERLINK("#"&amp;ADDRESS(66,'Additional Videos-WUO_TRK'!A66),_xlfn.TEXTAFTER('Additional Videos-WUO_ERR'!A66,":"))))</f>
        <v/>
      </c>
    </row>
    <row r="67">
      <c r="A67" s="9">
        <f>IF('Additional Videos'!B67="","",IF('Additional Videos-WUO_ERR'!A67="","Validated",HYPERLINK("#"&amp;ADDRESS(67,'Additional Videos-WUO_TRK'!A67),_xlfn.TEXTAFTER('Additional Videos-WUO_ERR'!A67,":"))))</f>
        <v/>
      </c>
    </row>
    <row r="68">
      <c r="A68" s="9">
        <f>IF('Additional Videos'!B68="","",IF('Additional Videos-WUO_ERR'!A68="","Validated",HYPERLINK("#"&amp;ADDRESS(68,'Additional Videos-WUO_TRK'!A68),_xlfn.TEXTAFTER('Additional Videos-WUO_ERR'!A68,":"))))</f>
        <v/>
      </c>
    </row>
    <row r="69">
      <c r="A69" s="9">
        <f>IF('Additional Videos'!B69="","",IF('Additional Videos-WUO_ERR'!A69="","Validated",HYPERLINK("#"&amp;ADDRESS(69,'Additional Videos-WUO_TRK'!A69),_xlfn.TEXTAFTER('Additional Videos-WUO_ERR'!A69,":"))))</f>
        <v/>
      </c>
    </row>
    <row r="70">
      <c r="A70" s="9">
        <f>IF('Additional Videos'!B70="","",IF('Additional Videos-WUO_ERR'!A70="","Validated",HYPERLINK("#"&amp;ADDRESS(70,'Additional Videos-WUO_TRK'!A70),_xlfn.TEXTAFTER('Additional Videos-WUO_ERR'!A70,":"))))</f>
        <v/>
      </c>
    </row>
    <row r="71">
      <c r="A71" s="9">
        <f>IF('Additional Videos'!B71="","",IF('Additional Videos-WUO_ERR'!A71="","Validated",HYPERLINK("#"&amp;ADDRESS(71,'Additional Videos-WUO_TRK'!A71),_xlfn.TEXTAFTER('Additional Videos-WUO_ERR'!A71,":"))))</f>
        <v/>
      </c>
    </row>
    <row r="72">
      <c r="A72" s="9">
        <f>IF('Additional Videos'!B72="","",IF('Additional Videos-WUO_ERR'!A72="","Validated",HYPERLINK("#"&amp;ADDRESS(72,'Additional Videos-WUO_TRK'!A72),_xlfn.TEXTAFTER('Additional Videos-WUO_ERR'!A72,":"))))</f>
        <v/>
      </c>
    </row>
    <row r="73">
      <c r="A73" s="9">
        <f>IF('Additional Videos'!B73="","",IF('Additional Videos-WUO_ERR'!A73="","Validated",HYPERLINK("#"&amp;ADDRESS(73,'Additional Videos-WUO_TRK'!A73),_xlfn.TEXTAFTER('Additional Videos-WUO_ERR'!A73,":"))))</f>
        <v/>
      </c>
    </row>
    <row r="74">
      <c r="A74" s="9">
        <f>IF('Additional Videos'!B74="","",IF('Additional Videos-WUO_ERR'!A74="","Validated",HYPERLINK("#"&amp;ADDRESS(74,'Additional Videos-WUO_TRK'!A74),_xlfn.TEXTAFTER('Additional Videos-WUO_ERR'!A74,":"))))</f>
        <v/>
      </c>
    </row>
    <row r="75">
      <c r="A75" s="9">
        <f>IF('Additional Videos'!B75="","",IF('Additional Videos-WUO_ERR'!A75="","Validated",HYPERLINK("#"&amp;ADDRESS(75,'Additional Videos-WUO_TRK'!A75),_xlfn.TEXTAFTER('Additional Videos-WUO_ERR'!A75,":"))))</f>
        <v/>
      </c>
    </row>
    <row r="76">
      <c r="A76" s="9">
        <f>IF('Additional Videos'!B76="","",IF('Additional Videos-WUO_ERR'!A76="","Validated",HYPERLINK("#"&amp;ADDRESS(76,'Additional Videos-WUO_TRK'!A76),_xlfn.TEXTAFTER('Additional Videos-WUO_ERR'!A76,":"))))</f>
        <v/>
      </c>
    </row>
    <row r="77">
      <c r="A77" s="9">
        <f>IF('Additional Videos'!B77="","",IF('Additional Videos-WUO_ERR'!A77="","Validated",HYPERLINK("#"&amp;ADDRESS(77,'Additional Videos-WUO_TRK'!A77),_xlfn.TEXTAFTER('Additional Videos-WUO_ERR'!A77,":"))))</f>
        <v/>
      </c>
    </row>
    <row r="78">
      <c r="A78" s="9">
        <f>IF('Additional Videos'!B78="","",IF('Additional Videos-WUO_ERR'!A78="","Validated",HYPERLINK("#"&amp;ADDRESS(78,'Additional Videos-WUO_TRK'!A78),_xlfn.TEXTAFTER('Additional Videos-WUO_ERR'!A78,":"))))</f>
        <v/>
      </c>
    </row>
    <row r="79">
      <c r="A79" s="9">
        <f>IF('Additional Videos'!B79="","",IF('Additional Videos-WUO_ERR'!A79="","Validated",HYPERLINK("#"&amp;ADDRESS(79,'Additional Videos-WUO_TRK'!A79),_xlfn.TEXTAFTER('Additional Videos-WUO_ERR'!A79,":"))))</f>
        <v/>
      </c>
    </row>
    <row r="80">
      <c r="A80" s="9">
        <f>IF('Additional Videos'!B80="","",IF('Additional Videos-WUO_ERR'!A80="","Validated",HYPERLINK("#"&amp;ADDRESS(80,'Additional Videos-WUO_TRK'!A80),_xlfn.TEXTAFTER('Additional Videos-WUO_ERR'!A80,":"))))</f>
        <v/>
      </c>
    </row>
    <row r="81">
      <c r="A81" s="9">
        <f>IF('Additional Videos'!B81="","",IF('Additional Videos-WUO_ERR'!A81="","Validated",HYPERLINK("#"&amp;ADDRESS(81,'Additional Videos-WUO_TRK'!A81),_xlfn.TEXTAFTER('Additional Videos-WUO_ERR'!A81,":"))))</f>
        <v/>
      </c>
    </row>
    <row r="82">
      <c r="A82" s="9">
        <f>IF('Additional Videos'!B82="","",IF('Additional Videos-WUO_ERR'!A82="","Validated",HYPERLINK("#"&amp;ADDRESS(82,'Additional Videos-WUO_TRK'!A82),_xlfn.TEXTAFTER('Additional Videos-WUO_ERR'!A82,":"))))</f>
        <v/>
      </c>
    </row>
    <row r="83">
      <c r="A83" s="9">
        <f>IF('Additional Videos'!B83="","",IF('Additional Videos-WUO_ERR'!A83="","Validated",HYPERLINK("#"&amp;ADDRESS(83,'Additional Videos-WUO_TRK'!A83),_xlfn.TEXTAFTER('Additional Videos-WUO_ERR'!A83,":"))))</f>
        <v/>
      </c>
    </row>
    <row r="84">
      <c r="A84" s="9">
        <f>IF('Additional Videos'!B84="","",IF('Additional Videos-WUO_ERR'!A84="","Validated",HYPERLINK("#"&amp;ADDRESS(84,'Additional Videos-WUO_TRK'!A84),_xlfn.TEXTAFTER('Additional Videos-WUO_ERR'!A84,":"))))</f>
        <v/>
      </c>
    </row>
    <row r="85">
      <c r="A85" s="9">
        <f>IF('Additional Videos'!B85="","",IF('Additional Videos-WUO_ERR'!A85="","Validated",HYPERLINK("#"&amp;ADDRESS(85,'Additional Videos-WUO_TRK'!A85),_xlfn.TEXTAFTER('Additional Videos-WUO_ERR'!A85,":"))))</f>
        <v/>
      </c>
    </row>
    <row r="86">
      <c r="A86" s="9">
        <f>IF('Additional Videos'!B86="","",IF('Additional Videos-WUO_ERR'!A86="","Validated",HYPERLINK("#"&amp;ADDRESS(86,'Additional Videos-WUO_TRK'!A86),_xlfn.TEXTAFTER('Additional Videos-WUO_ERR'!A86,":"))))</f>
        <v/>
      </c>
    </row>
    <row r="87">
      <c r="A87" s="9">
        <f>IF('Additional Videos'!B87="","",IF('Additional Videos-WUO_ERR'!A87="","Validated",HYPERLINK("#"&amp;ADDRESS(87,'Additional Videos-WUO_TRK'!A87),_xlfn.TEXTAFTER('Additional Videos-WUO_ERR'!A87,":"))))</f>
        <v/>
      </c>
    </row>
    <row r="88">
      <c r="A88" s="9">
        <f>IF('Additional Videos'!B88="","",IF('Additional Videos-WUO_ERR'!A88="","Validated",HYPERLINK("#"&amp;ADDRESS(88,'Additional Videos-WUO_TRK'!A88),_xlfn.TEXTAFTER('Additional Videos-WUO_ERR'!A88,":"))))</f>
        <v/>
      </c>
    </row>
    <row r="89">
      <c r="A89" s="9">
        <f>IF('Additional Videos'!B89="","",IF('Additional Videos-WUO_ERR'!A89="","Validated",HYPERLINK("#"&amp;ADDRESS(89,'Additional Videos-WUO_TRK'!A89),_xlfn.TEXTAFTER('Additional Videos-WUO_ERR'!A89,":"))))</f>
        <v/>
      </c>
    </row>
    <row r="90">
      <c r="A90" s="9">
        <f>IF('Additional Videos'!B90="","",IF('Additional Videos-WUO_ERR'!A90="","Validated",HYPERLINK("#"&amp;ADDRESS(90,'Additional Videos-WUO_TRK'!A90),_xlfn.TEXTAFTER('Additional Videos-WUO_ERR'!A90,":"))))</f>
        <v/>
      </c>
    </row>
    <row r="91">
      <c r="A91" s="9">
        <f>IF('Additional Videos'!B91="","",IF('Additional Videos-WUO_ERR'!A91="","Validated",HYPERLINK("#"&amp;ADDRESS(91,'Additional Videos-WUO_TRK'!A91),_xlfn.TEXTAFTER('Additional Videos-WUO_ERR'!A91,":"))))</f>
        <v/>
      </c>
    </row>
    <row r="92">
      <c r="A92" s="9">
        <f>IF('Additional Videos'!B92="","",IF('Additional Videos-WUO_ERR'!A92="","Validated",HYPERLINK("#"&amp;ADDRESS(92,'Additional Videos-WUO_TRK'!A92),_xlfn.TEXTAFTER('Additional Videos-WUO_ERR'!A92,":"))))</f>
        <v/>
      </c>
    </row>
    <row r="93">
      <c r="A93" s="9">
        <f>IF('Additional Videos'!B93="","",IF('Additional Videos-WUO_ERR'!A93="","Validated",HYPERLINK("#"&amp;ADDRESS(93,'Additional Videos-WUO_TRK'!A93),_xlfn.TEXTAFTER('Additional Videos-WUO_ERR'!A93,":"))))</f>
        <v/>
      </c>
    </row>
    <row r="94">
      <c r="A94" s="9">
        <f>IF('Additional Videos'!B94="","",IF('Additional Videos-WUO_ERR'!A94="","Validated",HYPERLINK("#"&amp;ADDRESS(94,'Additional Videos-WUO_TRK'!A94),_xlfn.TEXTAFTER('Additional Videos-WUO_ERR'!A94,":"))))</f>
        <v/>
      </c>
    </row>
    <row r="95">
      <c r="A95" s="9">
        <f>IF('Additional Videos'!B95="","",IF('Additional Videos-WUO_ERR'!A95="","Validated",HYPERLINK("#"&amp;ADDRESS(95,'Additional Videos-WUO_TRK'!A95),_xlfn.TEXTAFTER('Additional Videos-WUO_ERR'!A95,":"))))</f>
        <v/>
      </c>
    </row>
    <row r="96">
      <c r="A96" s="9">
        <f>IF('Additional Videos'!B96="","",IF('Additional Videos-WUO_ERR'!A96="","Validated",HYPERLINK("#"&amp;ADDRESS(96,'Additional Videos-WUO_TRK'!A96),_xlfn.TEXTAFTER('Additional Videos-WUO_ERR'!A96,":"))))</f>
        <v/>
      </c>
    </row>
    <row r="97">
      <c r="A97" s="9">
        <f>IF('Additional Videos'!B97="","",IF('Additional Videos-WUO_ERR'!A97="","Validated",HYPERLINK("#"&amp;ADDRESS(97,'Additional Videos-WUO_TRK'!A97),_xlfn.TEXTAFTER('Additional Videos-WUO_ERR'!A97,":"))))</f>
        <v/>
      </c>
    </row>
    <row r="98">
      <c r="A98" s="9">
        <f>IF('Additional Videos'!B98="","",IF('Additional Videos-WUO_ERR'!A98="","Validated",HYPERLINK("#"&amp;ADDRESS(98,'Additional Videos-WUO_TRK'!A98),_xlfn.TEXTAFTER('Additional Videos-WUO_ERR'!A98,":"))))</f>
        <v/>
      </c>
    </row>
    <row r="99">
      <c r="A99" s="9">
        <f>IF('Additional Videos'!B99="","",IF('Additional Videos-WUO_ERR'!A99="","Validated",HYPERLINK("#"&amp;ADDRESS(99,'Additional Videos-WUO_TRK'!A99),_xlfn.TEXTAFTER('Additional Videos-WUO_ERR'!A99,":"))))</f>
        <v/>
      </c>
    </row>
    <row r="100">
      <c r="A100" s="9">
        <f>IF('Additional Videos'!B100="","",IF('Additional Videos-WUO_ERR'!A100="","Validated",HYPERLINK("#"&amp;ADDRESS(100,'Additional Videos-WUO_TRK'!A100),_xlfn.TEXTAFTER('Additional Videos-WUO_ERR'!A100,":"))))</f>
        <v/>
      </c>
    </row>
    <row r="101">
      <c r="A101" s="9">
        <f>IF('Additional Videos'!B101="","",IF('Additional Videos-WUO_ERR'!A101="","Validated",HYPERLINK("#"&amp;ADDRESS(101,'Additional Videos-WUO_TRK'!A101),_xlfn.TEXTAFTER('Additional Videos-WUO_ERR'!A101,":"))))</f>
        <v/>
      </c>
    </row>
    <row r="102">
      <c r="A102" s="9">
        <f>IF('Additional Videos'!B102="","",IF('Additional Videos-WUO_ERR'!A102="","Validated",HYPERLINK("#"&amp;ADDRESS(102,'Additional Videos-WUO_TRK'!A102),_xlfn.TEXTAFTER('Additional Videos-WUO_ERR'!A102,":"))))</f>
        <v/>
      </c>
    </row>
    <row r="103">
      <c r="A103" s="9">
        <f>IF('Additional Videos'!B103="","",IF('Additional Videos-WUO_ERR'!A103="","Validated",HYPERLINK("#"&amp;ADDRESS(103,'Additional Videos-WUO_TRK'!A103),_xlfn.TEXTAFTER('Additional Videos-WUO_ERR'!A103,":"))))</f>
        <v/>
      </c>
    </row>
    <row r="104">
      <c r="A104" s="9">
        <f>IF('Additional Videos'!B104="","",IF('Additional Videos-WUO_ERR'!A104="","Validated",HYPERLINK("#"&amp;ADDRESS(104,'Additional Videos-WUO_TRK'!A104),_xlfn.TEXTAFTER('Additional Videos-WUO_ERR'!A104,":"))))</f>
        <v/>
      </c>
    </row>
    <row r="105">
      <c r="A105" s="9">
        <f>IF('Additional Videos'!B105="","",IF('Additional Videos-WUO_ERR'!A105="","Validated",HYPERLINK("#"&amp;ADDRESS(105,'Additional Videos-WUO_TRK'!A105),_xlfn.TEXTAFTER('Additional Videos-WUO_ERR'!A105,":"))))</f>
        <v/>
      </c>
    </row>
    <row r="106">
      <c r="A106" s="9">
        <f>IF('Additional Videos'!B106="","",IF('Additional Videos-WUO_ERR'!A106="","Validated",HYPERLINK("#"&amp;ADDRESS(106,'Additional Videos-WUO_TRK'!A106),_xlfn.TEXTAFTER('Additional Videos-WUO_ERR'!A106,":"))))</f>
        <v/>
      </c>
    </row>
    <row r="107">
      <c r="A107" s="9">
        <f>IF('Additional Videos'!B107="","",IF('Additional Videos-WUO_ERR'!A107="","Validated",HYPERLINK("#"&amp;ADDRESS(107,'Additional Videos-WUO_TRK'!A107),_xlfn.TEXTAFTER('Additional Videos-WUO_ERR'!A107,":"))))</f>
        <v/>
      </c>
    </row>
    <row r="108">
      <c r="A108" s="9">
        <f>IF('Additional Videos'!B108="","",IF('Additional Videos-WUO_ERR'!A108="","Validated",HYPERLINK("#"&amp;ADDRESS(108,'Additional Videos-WUO_TRK'!A108),_xlfn.TEXTAFTER('Additional Videos-WUO_ERR'!A108,":"))))</f>
        <v/>
      </c>
    </row>
    <row r="109">
      <c r="A109" s="9">
        <f>IF('Additional Videos'!B109="","",IF('Additional Videos-WUO_ERR'!A109="","Validated",HYPERLINK("#"&amp;ADDRESS(109,'Additional Videos-WUO_TRK'!A109),_xlfn.TEXTAFTER('Additional Videos-WUO_ERR'!A109,":"))))</f>
        <v/>
      </c>
    </row>
    <row r="110">
      <c r="A110" s="9">
        <f>IF('Additional Videos'!B110="","",IF('Additional Videos-WUO_ERR'!A110="","Validated",HYPERLINK("#"&amp;ADDRESS(110,'Additional Videos-WUO_TRK'!A110),_xlfn.TEXTAFTER('Additional Videos-WUO_ERR'!A110,":"))))</f>
        <v/>
      </c>
    </row>
    <row r="111">
      <c r="A111" s="9">
        <f>IF('Additional Videos'!B111="","",IF('Additional Videos-WUO_ERR'!A111="","Validated",HYPERLINK("#"&amp;ADDRESS(111,'Additional Videos-WUO_TRK'!A111),_xlfn.TEXTAFTER('Additional Videos-WUO_ERR'!A111,":"))))</f>
        <v/>
      </c>
    </row>
    <row r="112">
      <c r="A112" s="9">
        <f>IF('Additional Videos'!B112="","",IF('Additional Videos-WUO_ERR'!A112="","Validated",HYPERLINK("#"&amp;ADDRESS(112,'Additional Videos-WUO_TRK'!A112),_xlfn.TEXTAFTER('Additional Videos-WUO_ERR'!A112,":"))))</f>
        <v/>
      </c>
    </row>
    <row r="113">
      <c r="A113" s="9">
        <f>IF('Additional Videos'!B113="","",IF('Additional Videos-WUO_ERR'!A113="","Validated",HYPERLINK("#"&amp;ADDRESS(113,'Additional Videos-WUO_TRK'!A113),_xlfn.TEXTAFTER('Additional Videos-WUO_ERR'!A113,":"))))</f>
        <v/>
      </c>
    </row>
    <row r="114">
      <c r="A114" s="9">
        <f>IF('Additional Videos'!B114="","",IF('Additional Videos-WUO_ERR'!A114="","Validated",HYPERLINK("#"&amp;ADDRESS(114,'Additional Videos-WUO_TRK'!A114),_xlfn.TEXTAFTER('Additional Videos-WUO_ERR'!A114,":"))))</f>
        <v/>
      </c>
    </row>
    <row r="115">
      <c r="A115" s="9">
        <f>IF('Additional Videos'!B115="","",IF('Additional Videos-WUO_ERR'!A115="","Validated",HYPERLINK("#"&amp;ADDRESS(115,'Additional Videos-WUO_TRK'!A115),_xlfn.TEXTAFTER('Additional Videos-WUO_ERR'!A115,":"))))</f>
        <v/>
      </c>
    </row>
    <row r="116">
      <c r="A116" s="9">
        <f>IF('Additional Videos'!B116="","",IF('Additional Videos-WUO_ERR'!A116="","Validated",HYPERLINK("#"&amp;ADDRESS(116,'Additional Videos-WUO_TRK'!A116),_xlfn.TEXTAFTER('Additional Videos-WUO_ERR'!A116,":"))))</f>
        <v/>
      </c>
    </row>
    <row r="117">
      <c r="A117" s="9">
        <f>IF('Additional Videos'!B117="","",IF('Additional Videos-WUO_ERR'!A117="","Validated",HYPERLINK("#"&amp;ADDRESS(117,'Additional Videos-WUO_TRK'!A117),_xlfn.TEXTAFTER('Additional Videos-WUO_ERR'!A117,":"))))</f>
        <v/>
      </c>
    </row>
    <row r="118">
      <c r="A118" s="9">
        <f>IF('Additional Videos'!B118="","",IF('Additional Videos-WUO_ERR'!A118="","Validated",HYPERLINK("#"&amp;ADDRESS(118,'Additional Videos-WUO_TRK'!A118),_xlfn.TEXTAFTER('Additional Videos-WUO_ERR'!A118,":"))))</f>
        <v/>
      </c>
    </row>
    <row r="119">
      <c r="A119" s="9">
        <f>IF('Additional Videos'!B119="","",IF('Additional Videos-WUO_ERR'!A119="","Validated",HYPERLINK("#"&amp;ADDRESS(119,'Additional Videos-WUO_TRK'!A119),_xlfn.TEXTAFTER('Additional Videos-WUO_ERR'!A119,":"))))</f>
        <v/>
      </c>
    </row>
    <row r="120">
      <c r="A120" s="9">
        <f>IF('Additional Videos'!B120="","",IF('Additional Videos-WUO_ERR'!A120="","Validated",HYPERLINK("#"&amp;ADDRESS(120,'Additional Videos-WUO_TRK'!A120),_xlfn.TEXTAFTER('Additional Videos-WUO_ERR'!A120,":"))))</f>
        <v/>
      </c>
    </row>
    <row r="121">
      <c r="A121" s="9">
        <f>IF('Additional Videos'!B121="","",IF('Additional Videos-WUO_ERR'!A121="","Validated",HYPERLINK("#"&amp;ADDRESS(121,'Additional Videos-WUO_TRK'!A121),_xlfn.TEXTAFTER('Additional Videos-WUO_ERR'!A121,":"))))</f>
        <v/>
      </c>
    </row>
    <row r="122">
      <c r="A122" s="9">
        <f>IF('Additional Videos'!B122="","",IF('Additional Videos-WUO_ERR'!A122="","Validated",HYPERLINK("#"&amp;ADDRESS(122,'Additional Videos-WUO_TRK'!A122),_xlfn.TEXTAFTER('Additional Videos-WUO_ERR'!A122,":"))))</f>
        <v/>
      </c>
    </row>
    <row r="123">
      <c r="A123" s="9">
        <f>IF('Additional Videos'!B123="","",IF('Additional Videos-WUO_ERR'!A123="","Validated",HYPERLINK("#"&amp;ADDRESS(123,'Additional Videos-WUO_TRK'!A123),_xlfn.TEXTAFTER('Additional Videos-WUO_ERR'!A123,":"))))</f>
        <v/>
      </c>
    </row>
    <row r="124">
      <c r="A124" s="9">
        <f>IF('Additional Videos'!B124="","",IF('Additional Videos-WUO_ERR'!A124="","Validated",HYPERLINK("#"&amp;ADDRESS(124,'Additional Videos-WUO_TRK'!A124),_xlfn.TEXTAFTER('Additional Videos-WUO_ERR'!A124,":"))))</f>
        <v/>
      </c>
    </row>
    <row r="125">
      <c r="A125" s="9">
        <f>IF('Additional Videos'!B125="","",IF('Additional Videos-WUO_ERR'!A125="","Validated",HYPERLINK("#"&amp;ADDRESS(125,'Additional Videos-WUO_TRK'!A125),_xlfn.TEXTAFTER('Additional Videos-WUO_ERR'!A125,":"))))</f>
        <v/>
      </c>
    </row>
    <row r="126">
      <c r="A126" s="9">
        <f>IF('Additional Videos'!B126="","",IF('Additional Videos-WUO_ERR'!A126="","Validated",HYPERLINK("#"&amp;ADDRESS(126,'Additional Videos-WUO_TRK'!A126),_xlfn.TEXTAFTER('Additional Videos-WUO_ERR'!A126,":"))))</f>
        <v/>
      </c>
    </row>
    <row r="127">
      <c r="A127" s="9">
        <f>IF('Additional Videos'!B127="","",IF('Additional Videos-WUO_ERR'!A127="","Validated",HYPERLINK("#"&amp;ADDRESS(127,'Additional Videos-WUO_TRK'!A127),_xlfn.TEXTAFTER('Additional Videos-WUO_ERR'!A127,":"))))</f>
        <v/>
      </c>
    </row>
    <row r="128">
      <c r="A128" s="9">
        <f>IF('Additional Videos'!B128="","",IF('Additional Videos-WUO_ERR'!A128="","Validated",HYPERLINK("#"&amp;ADDRESS(128,'Additional Videos-WUO_TRK'!A128),_xlfn.TEXTAFTER('Additional Videos-WUO_ERR'!A128,":"))))</f>
        <v/>
      </c>
    </row>
    <row r="129">
      <c r="A129" s="9">
        <f>IF('Additional Videos'!B129="","",IF('Additional Videos-WUO_ERR'!A129="","Validated",HYPERLINK("#"&amp;ADDRESS(129,'Additional Videos-WUO_TRK'!A129),_xlfn.TEXTAFTER('Additional Videos-WUO_ERR'!A129,":"))))</f>
        <v/>
      </c>
    </row>
    <row r="130">
      <c r="A130" s="9">
        <f>IF('Additional Videos'!B130="","",IF('Additional Videos-WUO_ERR'!A130="","Validated",HYPERLINK("#"&amp;ADDRESS(130,'Additional Videos-WUO_TRK'!A130),_xlfn.TEXTAFTER('Additional Videos-WUO_ERR'!A130,":"))))</f>
        <v/>
      </c>
    </row>
    <row r="131">
      <c r="A131" s="9">
        <f>IF('Additional Videos'!B131="","",IF('Additional Videos-WUO_ERR'!A131="","Validated",HYPERLINK("#"&amp;ADDRESS(131,'Additional Videos-WUO_TRK'!A131),_xlfn.TEXTAFTER('Additional Videos-WUO_ERR'!A131,":"))))</f>
        <v/>
      </c>
    </row>
    <row r="132">
      <c r="A132" s="9">
        <f>IF('Additional Videos'!B132="","",IF('Additional Videos-WUO_ERR'!A132="","Validated",HYPERLINK("#"&amp;ADDRESS(132,'Additional Videos-WUO_TRK'!A132),_xlfn.TEXTAFTER('Additional Videos-WUO_ERR'!A132,":"))))</f>
        <v/>
      </c>
    </row>
    <row r="133">
      <c r="A133" s="9">
        <f>IF('Additional Videos'!B133="","",IF('Additional Videos-WUO_ERR'!A133="","Validated",HYPERLINK("#"&amp;ADDRESS(133,'Additional Videos-WUO_TRK'!A133),_xlfn.TEXTAFTER('Additional Videos-WUO_ERR'!A133,":"))))</f>
        <v/>
      </c>
    </row>
    <row r="134">
      <c r="A134" s="9">
        <f>IF('Additional Videos'!B134="","",IF('Additional Videos-WUO_ERR'!A134="","Validated",HYPERLINK("#"&amp;ADDRESS(134,'Additional Videos-WUO_TRK'!A134),_xlfn.TEXTAFTER('Additional Videos-WUO_ERR'!A134,":"))))</f>
        <v/>
      </c>
    </row>
    <row r="135">
      <c r="A135" s="9">
        <f>IF('Additional Videos'!B135="","",IF('Additional Videos-WUO_ERR'!A135="","Validated",HYPERLINK("#"&amp;ADDRESS(135,'Additional Videos-WUO_TRK'!A135),_xlfn.TEXTAFTER('Additional Videos-WUO_ERR'!A135,":"))))</f>
        <v/>
      </c>
    </row>
    <row r="136">
      <c r="A136" s="9">
        <f>IF('Additional Videos'!B136="","",IF('Additional Videos-WUO_ERR'!A136="","Validated",HYPERLINK("#"&amp;ADDRESS(136,'Additional Videos-WUO_TRK'!A136),_xlfn.TEXTAFTER('Additional Videos-WUO_ERR'!A136,":"))))</f>
        <v/>
      </c>
    </row>
    <row r="137">
      <c r="A137" s="9">
        <f>IF('Additional Videos'!B137="","",IF('Additional Videos-WUO_ERR'!A137="","Validated",HYPERLINK("#"&amp;ADDRESS(137,'Additional Videos-WUO_TRK'!A137),_xlfn.TEXTAFTER('Additional Videos-WUO_ERR'!A137,":"))))</f>
        <v/>
      </c>
    </row>
    <row r="138">
      <c r="A138" s="9">
        <f>IF('Additional Videos'!B138="","",IF('Additional Videos-WUO_ERR'!A138="","Validated",HYPERLINK("#"&amp;ADDRESS(138,'Additional Videos-WUO_TRK'!A138),_xlfn.TEXTAFTER('Additional Videos-WUO_ERR'!A138,":"))))</f>
        <v/>
      </c>
    </row>
    <row r="139">
      <c r="A139" s="9">
        <f>IF('Additional Videos'!B139="","",IF('Additional Videos-WUO_ERR'!A139="","Validated",HYPERLINK("#"&amp;ADDRESS(139,'Additional Videos-WUO_TRK'!A139),_xlfn.TEXTAFTER('Additional Videos-WUO_ERR'!A139,":"))))</f>
        <v/>
      </c>
    </row>
    <row r="140">
      <c r="A140" s="9">
        <f>IF('Additional Videos'!B140="","",IF('Additional Videos-WUO_ERR'!A140="","Validated",HYPERLINK("#"&amp;ADDRESS(140,'Additional Videos-WUO_TRK'!A140),_xlfn.TEXTAFTER('Additional Videos-WUO_ERR'!A140,":"))))</f>
        <v/>
      </c>
    </row>
    <row r="141">
      <c r="A141" s="9">
        <f>IF('Additional Videos'!B141="","",IF('Additional Videos-WUO_ERR'!A141="","Validated",HYPERLINK("#"&amp;ADDRESS(141,'Additional Videos-WUO_TRK'!A141),_xlfn.TEXTAFTER('Additional Videos-WUO_ERR'!A141,":"))))</f>
        <v/>
      </c>
    </row>
    <row r="142">
      <c r="A142" s="9">
        <f>IF('Additional Videos'!B142="","",IF('Additional Videos-WUO_ERR'!A142="","Validated",HYPERLINK("#"&amp;ADDRESS(142,'Additional Videos-WUO_TRK'!A142),_xlfn.TEXTAFTER('Additional Videos-WUO_ERR'!A142,":"))))</f>
        <v/>
      </c>
    </row>
    <row r="143">
      <c r="A143" s="9">
        <f>IF('Additional Videos'!B143="","",IF('Additional Videos-WUO_ERR'!A143="","Validated",HYPERLINK("#"&amp;ADDRESS(143,'Additional Videos-WUO_TRK'!A143),_xlfn.TEXTAFTER('Additional Videos-WUO_ERR'!A143,":"))))</f>
        <v/>
      </c>
    </row>
    <row r="144">
      <c r="A144" s="9">
        <f>IF('Additional Videos'!B144="","",IF('Additional Videos-WUO_ERR'!A144="","Validated",HYPERLINK("#"&amp;ADDRESS(144,'Additional Videos-WUO_TRK'!A144),_xlfn.TEXTAFTER('Additional Videos-WUO_ERR'!A144,":"))))</f>
        <v/>
      </c>
    </row>
    <row r="145">
      <c r="A145" s="9">
        <f>IF('Additional Videos'!B145="","",IF('Additional Videos-WUO_ERR'!A145="","Validated",HYPERLINK("#"&amp;ADDRESS(145,'Additional Videos-WUO_TRK'!A145),_xlfn.TEXTAFTER('Additional Videos-WUO_ERR'!A145,":"))))</f>
        <v/>
      </c>
    </row>
    <row r="146">
      <c r="A146" s="9">
        <f>IF('Additional Videos'!B146="","",IF('Additional Videos-WUO_ERR'!A146="","Validated",HYPERLINK("#"&amp;ADDRESS(146,'Additional Videos-WUO_TRK'!A146),_xlfn.TEXTAFTER('Additional Videos-WUO_ERR'!A146,":"))))</f>
        <v/>
      </c>
    </row>
    <row r="147">
      <c r="A147" s="9">
        <f>IF('Additional Videos'!B147="","",IF('Additional Videos-WUO_ERR'!A147="","Validated",HYPERLINK("#"&amp;ADDRESS(147,'Additional Videos-WUO_TRK'!A147),_xlfn.TEXTAFTER('Additional Videos-WUO_ERR'!A147,":"))))</f>
        <v/>
      </c>
    </row>
    <row r="148">
      <c r="A148" s="9">
        <f>IF('Additional Videos'!B148="","",IF('Additional Videos-WUO_ERR'!A148="","Validated",HYPERLINK("#"&amp;ADDRESS(148,'Additional Videos-WUO_TRK'!A148),_xlfn.TEXTAFTER('Additional Videos-WUO_ERR'!A148,":"))))</f>
        <v/>
      </c>
    </row>
    <row r="149">
      <c r="A149" s="9">
        <f>IF('Additional Videos'!B149="","",IF('Additional Videos-WUO_ERR'!A149="","Validated",HYPERLINK("#"&amp;ADDRESS(149,'Additional Videos-WUO_TRK'!A149),_xlfn.TEXTAFTER('Additional Videos-WUO_ERR'!A149,":"))))</f>
        <v/>
      </c>
    </row>
    <row r="150">
      <c r="A150" s="9">
        <f>IF('Additional Videos'!B150="","",IF('Additional Videos-WUO_ERR'!A150="","Validated",HYPERLINK("#"&amp;ADDRESS(150,'Additional Videos-WUO_TRK'!A150),_xlfn.TEXTAFTER('Additional Videos-WUO_ERR'!A150,":"))))</f>
        <v/>
      </c>
    </row>
    <row r="151">
      <c r="A151" s="9">
        <f>IF('Additional Videos'!B151="","",IF('Additional Videos-WUO_ERR'!A151="","Validated",HYPERLINK("#"&amp;ADDRESS(151,'Additional Videos-WUO_TRK'!A151),_xlfn.TEXTAFTER('Additional Videos-WUO_ERR'!A151,":"))))</f>
        <v/>
      </c>
    </row>
    <row r="152">
      <c r="A152" s="9">
        <f>IF('Additional Videos'!B152="","",IF('Additional Videos-WUO_ERR'!A152="","Validated",HYPERLINK("#"&amp;ADDRESS(152,'Additional Videos-WUO_TRK'!A152),_xlfn.TEXTAFTER('Additional Videos-WUO_ERR'!A152,":"))))</f>
        <v/>
      </c>
    </row>
    <row r="153">
      <c r="A153" s="9">
        <f>IF('Additional Videos'!B153="","",IF('Additional Videos-WUO_ERR'!A153="","Validated",HYPERLINK("#"&amp;ADDRESS(153,'Additional Videos-WUO_TRK'!A153),_xlfn.TEXTAFTER('Additional Videos-WUO_ERR'!A153,":"))))</f>
        <v/>
      </c>
    </row>
    <row r="154">
      <c r="A154" s="9">
        <f>IF('Additional Videos'!B154="","",IF('Additional Videos-WUO_ERR'!A154="","Validated",HYPERLINK("#"&amp;ADDRESS(154,'Additional Videos-WUO_TRK'!A154),_xlfn.TEXTAFTER('Additional Videos-WUO_ERR'!A154,":"))))</f>
        <v/>
      </c>
    </row>
    <row r="155">
      <c r="A155" s="9">
        <f>IF('Additional Videos'!B155="","",IF('Additional Videos-WUO_ERR'!A155="","Validated",HYPERLINK("#"&amp;ADDRESS(155,'Additional Videos-WUO_TRK'!A155),_xlfn.TEXTAFTER('Additional Videos-WUO_ERR'!A155,":"))))</f>
        <v/>
      </c>
    </row>
    <row r="156">
      <c r="A156" s="9">
        <f>IF('Additional Videos'!B156="","",IF('Additional Videos-WUO_ERR'!A156="","Validated",HYPERLINK("#"&amp;ADDRESS(156,'Additional Videos-WUO_TRK'!A156),_xlfn.TEXTAFTER('Additional Videos-WUO_ERR'!A156,":"))))</f>
        <v/>
      </c>
    </row>
    <row r="157">
      <c r="A157" s="9">
        <f>IF('Additional Videos'!B157="","",IF('Additional Videos-WUO_ERR'!A157="","Validated",HYPERLINK("#"&amp;ADDRESS(157,'Additional Videos-WUO_TRK'!A157),_xlfn.TEXTAFTER('Additional Videos-WUO_ERR'!A157,":"))))</f>
        <v/>
      </c>
    </row>
    <row r="158">
      <c r="A158" s="9">
        <f>IF('Additional Videos'!B158="","",IF('Additional Videos-WUO_ERR'!A158="","Validated",HYPERLINK("#"&amp;ADDRESS(158,'Additional Videos-WUO_TRK'!A158),_xlfn.TEXTAFTER('Additional Videos-WUO_ERR'!A158,":"))))</f>
        <v/>
      </c>
    </row>
    <row r="159">
      <c r="A159" s="9">
        <f>IF('Additional Videos'!B159="","",IF('Additional Videos-WUO_ERR'!A159="","Validated",HYPERLINK("#"&amp;ADDRESS(159,'Additional Videos-WUO_TRK'!A159),_xlfn.TEXTAFTER('Additional Videos-WUO_ERR'!A159,":"))))</f>
        <v/>
      </c>
    </row>
    <row r="160">
      <c r="A160" s="9">
        <f>IF('Additional Videos'!B160="","",IF('Additional Videos-WUO_ERR'!A160="","Validated",HYPERLINK("#"&amp;ADDRESS(160,'Additional Videos-WUO_TRK'!A160),_xlfn.TEXTAFTER('Additional Videos-WUO_ERR'!A160,":"))))</f>
        <v/>
      </c>
    </row>
    <row r="161">
      <c r="A161" s="9">
        <f>IF('Additional Videos'!B161="","",IF('Additional Videos-WUO_ERR'!A161="","Validated",HYPERLINK("#"&amp;ADDRESS(161,'Additional Videos-WUO_TRK'!A161),_xlfn.TEXTAFTER('Additional Videos-WUO_ERR'!A161,":"))))</f>
        <v/>
      </c>
    </row>
    <row r="162">
      <c r="A162" s="9">
        <f>IF('Additional Videos'!B162="","",IF('Additional Videos-WUO_ERR'!A162="","Validated",HYPERLINK("#"&amp;ADDRESS(162,'Additional Videos-WUO_TRK'!A162),_xlfn.TEXTAFTER('Additional Videos-WUO_ERR'!A162,":"))))</f>
        <v/>
      </c>
    </row>
    <row r="163">
      <c r="A163" s="9">
        <f>IF('Additional Videos'!B163="","",IF('Additional Videos-WUO_ERR'!A163="","Validated",HYPERLINK("#"&amp;ADDRESS(163,'Additional Videos-WUO_TRK'!A163),_xlfn.TEXTAFTER('Additional Videos-WUO_ERR'!A163,":"))))</f>
        <v/>
      </c>
    </row>
    <row r="164">
      <c r="A164" s="9">
        <f>IF('Additional Videos'!B164="","",IF('Additional Videos-WUO_ERR'!A164="","Validated",HYPERLINK("#"&amp;ADDRESS(164,'Additional Videos-WUO_TRK'!A164),_xlfn.TEXTAFTER('Additional Videos-WUO_ERR'!A164,":"))))</f>
        <v/>
      </c>
    </row>
    <row r="165">
      <c r="A165" s="9">
        <f>IF('Additional Videos'!B165="","",IF('Additional Videos-WUO_ERR'!A165="","Validated",HYPERLINK("#"&amp;ADDRESS(165,'Additional Videos-WUO_TRK'!A165),_xlfn.TEXTAFTER('Additional Videos-WUO_ERR'!A165,":"))))</f>
        <v/>
      </c>
    </row>
    <row r="166">
      <c r="A166" s="9">
        <f>IF('Additional Videos'!B166="","",IF('Additional Videos-WUO_ERR'!A166="","Validated",HYPERLINK("#"&amp;ADDRESS(166,'Additional Videos-WUO_TRK'!A166),_xlfn.TEXTAFTER('Additional Videos-WUO_ERR'!A166,":"))))</f>
        <v/>
      </c>
    </row>
    <row r="167">
      <c r="A167" s="9">
        <f>IF('Additional Videos'!B167="","",IF('Additional Videos-WUO_ERR'!A167="","Validated",HYPERLINK("#"&amp;ADDRESS(167,'Additional Videos-WUO_TRK'!A167),_xlfn.TEXTAFTER('Additional Videos-WUO_ERR'!A167,":"))))</f>
        <v/>
      </c>
    </row>
    <row r="168">
      <c r="A168" s="9">
        <f>IF('Additional Videos'!B168="","",IF('Additional Videos-WUO_ERR'!A168="","Validated",HYPERLINK("#"&amp;ADDRESS(168,'Additional Videos-WUO_TRK'!A168),_xlfn.TEXTAFTER('Additional Videos-WUO_ERR'!A168,":"))))</f>
        <v/>
      </c>
    </row>
    <row r="169">
      <c r="A169" s="9">
        <f>IF('Additional Videos'!B169="","",IF('Additional Videos-WUO_ERR'!A169="","Validated",HYPERLINK("#"&amp;ADDRESS(169,'Additional Videos-WUO_TRK'!A169),_xlfn.TEXTAFTER('Additional Videos-WUO_ERR'!A169,":"))))</f>
        <v/>
      </c>
    </row>
    <row r="170">
      <c r="A170" s="9">
        <f>IF('Additional Videos'!B170="","",IF('Additional Videos-WUO_ERR'!A170="","Validated",HYPERLINK("#"&amp;ADDRESS(170,'Additional Videos-WUO_TRK'!A170),_xlfn.TEXTAFTER('Additional Videos-WUO_ERR'!A170,":"))))</f>
        <v/>
      </c>
    </row>
    <row r="171">
      <c r="A171" s="9">
        <f>IF('Additional Videos'!B171="","",IF('Additional Videos-WUO_ERR'!A171="","Validated",HYPERLINK("#"&amp;ADDRESS(171,'Additional Videos-WUO_TRK'!A171),_xlfn.TEXTAFTER('Additional Videos-WUO_ERR'!A171,":"))))</f>
        <v/>
      </c>
    </row>
    <row r="172">
      <c r="A172" s="9">
        <f>IF('Additional Videos'!B172="","",IF('Additional Videos-WUO_ERR'!A172="","Validated",HYPERLINK("#"&amp;ADDRESS(172,'Additional Videos-WUO_TRK'!A172),_xlfn.TEXTAFTER('Additional Videos-WUO_ERR'!A172,":"))))</f>
        <v/>
      </c>
    </row>
    <row r="173">
      <c r="A173" s="9">
        <f>IF('Additional Videos'!B173="","",IF('Additional Videos-WUO_ERR'!A173="","Validated",HYPERLINK("#"&amp;ADDRESS(173,'Additional Videos-WUO_TRK'!A173),_xlfn.TEXTAFTER('Additional Videos-WUO_ERR'!A173,":"))))</f>
        <v/>
      </c>
    </row>
    <row r="174">
      <c r="A174" s="9">
        <f>IF('Additional Videos'!B174="","",IF('Additional Videos-WUO_ERR'!A174="","Validated",HYPERLINK("#"&amp;ADDRESS(174,'Additional Videos-WUO_TRK'!A174),_xlfn.TEXTAFTER('Additional Videos-WUO_ERR'!A174,":"))))</f>
        <v/>
      </c>
    </row>
    <row r="175">
      <c r="A175" s="9">
        <f>IF('Additional Videos'!B175="","",IF('Additional Videos-WUO_ERR'!A175="","Validated",HYPERLINK("#"&amp;ADDRESS(175,'Additional Videos-WUO_TRK'!A175),_xlfn.TEXTAFTER('Additional Videos-WUO_ERR'!A175,":"))))</f>
        <v/>
      </c>
    </row>
    <row r="176">
      <c r="A176" s="9">
        <f>IF('Additional Videos'!B176="","",IF('Additional Videos-WUO_ERR'!A176="","Validated",HYPERLINK("#"&amp;ADDRESS(176,'Additional Videos-WUO_TRK'!A176),_xlfn.TEXTAFTER('Additional Videos-WUO_ERR'!A176,":"))))</f>
        <v/>
      </c>
    </row>
    <row r="177">
      <c r="A177" s="9">
        <f>IF('Additional Videos'!B177="","",IF('Additional Videos-WUO_ERR'!A177="","Validated",HYPERLINK("#"&amp;ADDRESS(177,'Additional Videos-WUO_TRK'!A177),_xlfn.TEXTAFTER('Additional Videos-WUO_ERR'!A177,":"))))</f>
        <v/>
      </c>
    </row>
    <row r="178">
      <c r="A178" s="9">
        <f>IF('Additional Videos'!B178="","",IF('Additional Videos-WUO_ERR'!A178="","Validated",HYPERLINK("#"&amp;ADDRESS(178,'Additional Videos-WUO_TRK'!A178),_xlfn.TEXTAFTER('Additional Videos-WUO_ERR'!A178,":"))))</f>
        <v/>
      </c>
    </row>
    <row r="179">
      <c r="A179" s="9">
        <f>IF('Additional Videos'!B179="","",IF('Additional Videos-WUO_ERR'!A179="","Validated",HYPERLINK("#"&amp;ADDRESS(179,'Additional Videos-WUO_TRK'!A179),_xlfn.TEXTAFTER('Additional Videos-WUO_ERR'!A179,":"))))</f>
        <v/>
      </c>
    </row>
    <row r="180">
      <c r="A180" s="9">
        <f>IF('Additional Videos'!B180="","",IF('Additional Videos-WUO_ERR'!A180="","Validated",HYPERLINK("#"&amp;ADDRESS(180,'Additional Videos-WUO_TRK'!A180),_xlfn.TEXTAFTER('Additional Videos-WUO_ERR'!A180,":"))))</f>
        <v/>
      </c>
    </row>
    <row r="181">
      <c r="A181" s="9">
        <f>IF('Additional Videos'!B181="","",IF('Additional Videos-WUO_ERR'!A181="","Validated",HYPERLINK("#"&amp;ADDRESS(181,'Additional Videos-WUO_TRK'!A181),_xlfn.TEXTAFTER('Additional Videos-WUO_ERR'!A181,":"))))</f>
        <v/>
      </c>
    </row>
    <row r="182">
      <c r="A182" s="9">
        <f>IF('Additional Videos'!B182="","",IF('Additional Videos-WUO_ERR'!A182="","Validated",HYPERLINK("#"&amp;ADDRESS(182,'Additional Videos-WUO_TRK'!A182),_xlfn.TEXTAFTER('Additional Videos-WUO_ERR'!A182,":"))))</f>
        <v/>
      </c>
    </row>
    <row r="183">
      <c r="A183" s="9">
        <f>IF('Additional Videos'!B183="","",IF('Additional Videos-WUO_ERR'!A183="","Validated",HYPERLINK("#"&amp;ADDRESS(183,'Additional Videos-WUO_TRK'!A183),_xlfn.TEXTAFTER('Additional Videos-WUO_ERR'!A183,":"))))</f>
        <v/>
      </c>
    </row>
    <row r="184">
      <c r="A184" s="9">
        <f>IF('Additional Videos'!B184="","",IF('Additional Videos-WUO_ERR'!A184="","Validated",HYPERLINK("#"&amp;ADDRESS(184,'Additional Videos-WUO_TRK'!A184),_xlfn.TEXTAFTER('Additional Videos-WUO_ERR'!A184,":"))))</f>
        <v/>
      </c>
    </row>
    <row r="185">
      <c r="A185" s="9">
        <f>IF('Additional Videos'!B185="","",IF('Additional Videos-WUO_ERR'!A185="","Validated",HYPERLINK("#"&amp;ADDRESS(185,'Additional Videos-WUO_TRK'!A185),_xlfn.TEXTAFTER('Additional Videos-WUO_ERR'!A185,":"))))</f>
        <v/>
      </c>
    </row>
    <row r="186">
      <c r="A186" s="9">
        <f>IF('Additional Videos'!B186="","",IF('Additional Videos-WUO_ERR'!A186="","Validated",HYPERLINK("#"&amp;ADDRESS(186,'Additional Videos-WUO_TRK'!A186),_xlfn.TEXTAFTER('Additional Videos-WUO_ERR'!A186,":"))))</f>
        <v/>
      </c>
    </row>
    <row r="187">
      <c r="A187" s="9">
        <f>IF('Additional Videos'!B187="","",IF('Additional Videos-WUO_ERR'!A187="","Validated",HYPERLINK("#"&amp;ADDRESS(187,'Additional Videos-WUO_TRK'!A187),_xlfn.TEXTAFTER('Additional Videos-WUO_ERR'!A187,":"))))</f>
        <v/>
      </c>
    </row>
    <row r="188">
      <c r="A188" s="9">
        <f>IF('Additional Videos'!B188="","",IF('Additional Videos-WUO_ERR'!A188="","Validated",HYPERLINK("#"&amp;ADDRESS(188,'Additional Videos-WUO_TRK'!A188),_xlfn.TEXTAFTER('Additional Videos-WUO_ERR'!A188,":"))))</f>
        <v/>
      </c>
    </row>
    <row r="189">
      <c r="A189" s="9">
        <f>IF('Additional Videos'!B189="","",IF('Additional Videos-WUO_ERR'!A189="","Validated",HYPERLINK("#"&amp;ADDRESS(189,'Additional Videos-WUO_TRK'!A189),_xlfn.TEXTAFTER('Additional Videos-WUO_ERR'!A189,":"))))</f>
        <v/>
      </c>
    </row>
    <row r="190">
      <c r="A190" s="9">
        <f>IF('Additional Videos'!B190="","",IF('Additional Videos-WUO_ERR'!A190="","Validated",HYPERLINK("#"&amp;ADDRESS(190,'Additional Videos-WUO_TRK'!A190),_xlfn.TEXTAFTER('Additional Videos-WUO_ERR'!A190,":"))))</f>
        <v/>
      </c>
    </row>
    <row r="191">
      <c r="A191" s="9">
        <f>IF('Additional Videos'!B191="","",IF('Additional Videos-WUO_ERR'!A191="","Validated",HYPERLINK("#"&amp;ADDRESS(191,'Additional Videos-WUO_TRK'!A191),_xlfn.TEXTAFTER('Additional Videos-WUO_ERR'!A191,":"))))</f>
        <v/>
      </c>
    </row>
    <row r="192">
      <c r="A192" s="9">
        <f>IF('Additional Videos'!B192="","",IF('Additional Videos-WUO_ERR'!A192="","Validated",HYPERLINK("#"&amp;ADDRESS(192,'Additional Videos-WUO_TRK'!A192),_xlfn.TEXTAFTER('Additional Videos-WUO_ERR'!A192,":"))))</f>
        <v/>
      </c>
    </row>
    <row r="193">
      <c r="A193" s="9">
        <f>IF('Additional Videos'!B193="","",IF('Additional Videos-WUO_ERR'!A193="","Validated",HYPERLINK("#"&amp;ADDRESS(193,'Additional Videos-WUO_TRK'!A193),_xlfn.TEXTAFTER('Additional Videos-WUO_ERR'!A193,":"))))</f>
        <v/>
      </c>
    </row>
    <row r="194">
      <c r="A194" s="9">
        <f>IF('Additional Videos'!B194="","",IF('Additional Videos-WUO_ERR'!A194="","Validated",HYPERLINK("#"&amp;ADDRESS(194,'Additional Videos-WUO_TRK'!A194),_xlfn.TEXTAFTER('Additional Videos-WUO_ERR'!A194,":"))))</f>
        <v/>
      </c>
    </row>
    <row r="195">
      <c r="A195" s="9">
        <f>IF('Additional Videos'!B195="","",IF('Additional Videos-WUO_ERR'!A195="","Validated",HYPERLINK("#"&amp;ADDRESS(195,'Additional Videos-WUO_TRK'!A195),_xlfn.TEXTAFTER('Additional Videos-WUO_ERR'!A195,":"))))</f>
        <v/>
      </c>
    </row>
    <row r="196">
      <c r="A196" s="9">
        <f>IF('Additional Videos'!B196="","",IF('Additional Videos-WUO_ERR'!A196="","Validated",HYPERLINK("#"&amp;ADDRESS(196,'Additional Videos-WUO_TRK'!A196),_xlfn.TEXTAFTER('Additional Videos-WUO_ERR'!A196,":"))))</f>
        <v/>
      </c>
    </row>
    <row r="197">
      <c r="A197" s="9">
        <f>IF('Additional Videos'!B197="","",IF('Additional Videos-WUO_ERR'!A197="","Validated",HYPERLINK("#"&amp;ADDRESS(197,'Additional Videos-WUO_TRK'!A197),_xlfn.TEXTAFTER('Additional Videos-WUO_ERR'!A197,":"))))</f>
        <v/>
      </c>
    </row>
    <row r="198">
      <c r="A198" s="9">
        <f>IF('Additional Videos'!B198="","",IF('Additional Videos-WUO_ERR'!A198="","Validated",HYPERLINK("#"&amp;ADDRESS(198,'Additional Videos-WUO_TRK'!A198),_xlfn.TEXTAFTER('Additional Videos-WUO_ERR'!A198,":"))))</f>
        <v/>
      </c>
    </row>
    <row r="199">
      <c r="A199" s="9">
        <f>IF('Additional Videos'!B199="","",IF('Additional Videos-WUO_ERR'!A199="","Validated",HYPERLINK("#"&amp;ADDRESS(199,'Additional Videos-WUO_TRK'!A199),_xlfn.TEXTAFTER('Additional Videos-WUO_ERR'!A199,":"))))</f>
        <v/>
      </c>
    </row>
    <row r="200">
      <c r="A200" s="9">
        <f>IF('Additional Videos'!B200="","",IF('Additional Videos-WUO_ERR'!A200="","Validated",HYPERLINK("#"&amp;ADDRESS(200,'Additional Videos-WUO_TRK'!A200),_xlfn.TEXTAFTER('Additional Videos-WUO_ERR'!A200,":"))))</f>
        <v/>
      </c>
    </row>
    <row r="201">
      <c r="A201" s="9">
        <f>IF('Additional Videos'!B201="","",IF('Additional Videos-WUO_ERR'!A201="","Validated",HYPERLINK("#"&amp;ADDRESS(201,'Additional Videos-WUO_TRK'!A201),_xlfn.TEXTAFTER('Additional Videos-WUO_ERR'!A201,":"))))</f>
        <v/>
      </c>
    </row>
    <row r="202">
      <c r="A202" s="9">
        <f>IF('Additional Videos'!B202="","",IF('Additional Videos-WUO_ERR'!A202="","Validated",HYPERLINK("#"&amp;ADDRESS(202,'Additional Videos-WUO_TRK'!A202),_xlfn.TEXTAFTER('Additional Videos-WUO_ERR'!A202,":"))))</f>
        <v/>
      </c>
    </row>
    <row r="203">
      <c r="A203" s="9">
        <f>IF('Additional Videos'!B203="","",IF('Additional Videos-WUO_ERR'!A203="","Validated",HYPERLINK("#"&amp;ADDRESS(203,'Additional Videos-WUO_TRK'!A203),_xlfn.TEXTAFTER('Additional Videos-WUO_ERR'!A203,":"))))</f>
        <v/>
      </c>
    </row>
    <row r="204">
      <c r="A204" s="9">
        <f>IF('Additional Videos'!B204="","",IF('Additional Videos-WUO_ERR'!A204="","Validated",HYPERLINK("#"&amp;ADDRESS(204,'Additional Videos-WUO_TRK'!A204),_xlfn.TEXTAFTER('Additional Videos-WUO_ERR'!A204,":"))))</f>
        <v/>
      </c>
    </row>
    <row r="205">
      <c r="A205" s="9">
        <f>IF('Additional Videos'!B205="","",IF('Additional Videos-WUO_ERR'!A205="","Validated",HYPERLINK("#"&amp;ADDRESS(205,'Additional Videos-WUO_TRK'!A205),_xlfn.TEXTAFTER('Additional Videos-WUO_ERR'!A205,":"))))</f>
        <v/>
      </c>
    </row>
    <row r="206">
      <c r="A206" s="9">
        <f>IF('Additional Videos'!B206="","",IF('Additional Videos-WUO_ERR'!A206="","Validated",HYPERLINK("#"&amp;ADDRESS(206,'Additional Videos-WUO_TRK'!A206),_xlfn.TEXTAFTER('Additional Videos-WUO_ERR'!A206,":"))))</f>
        <v/>
      </c>
    </row>
    <row r="207">
      <c r="A207" s="9">
        <f>IF('Additional Videos'!B207="","",IF('Additional Videos-WUO_ERR'!A207="","Validated",HYPERLINK("#"&amp;ADDRESS(207,'Additional Videos-WUO_TRK'!A207),_xlfn.TEXTAFTER('Additional Videos-WUO_ERR'!A207,":"))))</f>
        <v/>
      </c>
    </row>
    <row r="208">
      <c r="A208" s="9">
        <f>IF('Additional Videos'!B208="","",IF('Additional Videos-WUO_ERR'!A208="","Validated",HYPERLINK("#"&amp;ADDRESS(208,'Additional Videos-WUO_TRK'!A208),_xlfn.TEXTAFTER('Additional Videos-WUO_ERR'!A208,":"))))</f>
        <v/>
      </c>
    </row>
    <row r="209">
      <c r="A209" s="9">
        <f>IF('Additional Videos'!B209="","",IF('Additional Videos-WUO_ERR'!A209="","Validated",HYPERLINK("#"&amp;ADDRESS(209,'Additional Videos-WUO_TRK'!A209),_xlfn.TEXTAFTER('Additional Videos-WUO_ERR'!A209,":"))))</f>
        <v/>
      </c>
    </row>
    <row r="210">
      <c r="A210" s="9">
        <f>IF('Additional Videos'!B210="","",IF('Additional Videos-WUO_ERR'!A210="","Validated",HYPERLINK("#"&amp;ADDRESS(210,'Additional Videos-WUO_TRK'!A210),_xlfn.TEXTAFTER('Additional Videos-WUO_ERR'!A210,":"))))</f>
        <v/>
      </c>
    </row>
    <row r="211">
      <c r="A211" s="9">
        <f>IF('Additional Videos'!B211="","",IF('Additional Videos-WUO_ERR'!A211="","Validated",HYPERLINK("#"&amp;ADDRESS(211,'Additional Videos-WUO_TRK'!A211),_xlfn.TEXTAFTER('Additional Videos-WUO_ERR'!A211,":"))))</f>
        <v/>
      </c>
    </row>
    <row r="212">
      <c r="A212" s="9">
        <f>IF('Additional Videos'!B212="","",IF('Additional Videos-WUO_ERR'!A212="","Validated",HYPERLINK("#"&amp;ADDRESS(212,'Additional Videos-WUO_TRK'!A212),_xlfn.TEXTAFTER('Additional Videos-WUO_ERR'!A212,":"))))</f>
        <v/>
      </c>
    </row>
    <row r="213">
      <c r="A213" s="9">
        <f>IF('Additional Videos'!B213="","",IF('Additional Videos-WUO_ERR'!A213="","Validated",HYPERLINK("#"&amp;ADDRESS(213,'Additional Videos-WUO_TRK'!A213),_xlfn.TEXTAFTER('Additional Videos-WUO_ERR'!A213,":"))))</f>
        <v/>
      </c>
    </row>
    <row r="214">
      <c r="A214" s="9">
        <f>IF('Additional Videos'!B214="","",IF('Additional Videos-WUO_ERR'!A214="","Validated",HYPERLINK("#"&amp;ADDRESS(214,'Additional Videos-WUO_TRK'!A214),_xlfn.TEXTAFTER('Additional Videos-WUO_ERR'!A214,":"))))</f>
        <v/>
      </c>
    </row>
    <row r="215">
      <c r="A215" s="9">
        <f>IF('Additional Videos'!B215="","",IF('Additional Videos-WUO_ERR'!A215="","Validated",HYPERLINK("#"&amp;ADDRESS(215,'Additional Videos-WUO_TRK'!A215),_xlfn.TEXTAFTER('Additional Videos-WUO_ERR'!A215,":"))))</f>
        <v/>
      </c>
    </row>
    <row r="216">
      <c r="A216" s="9">
        <f>IF('Additional Videos'!B216="","",IF('Additional Videos-WUO_ERR'!A216="","Validated",HYPERLINK("#"&amp;ADDRESS(216,'Additional Videos-WUO_TRK'!A216),_xlfn.TEXTAFTER('Additional Videos-WUO_ERR'!A216,":"))))</f>
        <v/>
      </c>
    </row>
    <row r="217">
      <c r="A217" s="9">
        <f>IF('Additional Videos'!B217="","",IF('Additional Videos-WUO_ERR'!A217="","Validated",HYPERLINK("#"&amp;ADDRESS(217,'Additional Videos-WUO_TRK'!A217),_xlfn.TEXTAFTER('Additional Videos-WUO_ERR'!A217,":"))))</f>
        <v/>
      </c>
    </row>
    <row r="218">
      <c r="A218" s="9">
        <f>IF('Additional Videos'!B218="","",IF('Additional Videos-WUO_ERR'!A218="","Validated",HYPERLINK("#"&amp;ADDRESS(218,'Additional Videos-WUO_TRK'!A218),_xlfn.TEXTAFTER('Additional Videos-WUO_ERR'!A218,":"))))</f>
        <v/>
      </c>
    </row>
    <row r="219">
      <c r="A219" s="9">
        <f>IF('Additional Videos'!B219="","",IF('Additional Videos-WUO_ERR'!A219="","Validated",HYPERLINK("#"&amp;ADDRESS(219,'Additional Videos-WUO_TRK'!A219),_xlfn.TEXTAFTER('Additional Videos-WUO_ERR'!A219,":"))))</f>
        <v/>
      </c>
    </row>
    <row r="220">
      <c r="A220" s="9">
        <f>IF('Additional Videos'!B220="","",IF('Additional Videos-WUO_ERR'!A220="","Validated",HYPERLINK("#"&amp;ADDRESS(220,'Additional Videos-WUO_TRK'!A220),_xlfn.TEXTAFTER('Additional Videos-WUO_ERR'!A220,":"))))</f>
        <v/>
      </c>
    </row>
    <row r="221">
      <c r="A221" s="9">
        <f>IF('Additional Videos'!B221="","",IF('Additional Videos-WUO_ERR'!A221="","Validated",HYPERLINK("#"&amp;ADDRESS(221,'Additional Videos-WUO_TRK'!A221),_xlfn.TEXTAFTER('Additional Videos-WUO_ERR'!A221,":"))))</f>
        <v/>
      </c>
    </row>
    <row r="222">
      <c r="A222" s="9">
        <f>IF('Additional Videos'!B222="","",IF('Additional Videos-WUO_ERR'!A222="","Validated",HYPERLINK("#"&amp;ADDRESS(222,'Additional Videos-WUO_TRK'!A222),_xlfn.TEXTAFTER('Additional Videos-WUO_ERR'!A222,":"))))</f>
        <v/>
      </c>
    </row>
    <row r="223">
      <c r="A223" s="9">
        <f>IF('Additional Videos'!B223="","",IF('Additional Videos-WUO_ERR'!A223="","Validated",HYPERLINK("#"&amp;ADDRESS(223,'Additional Videos-WUO_TRK'!A223),_xlfn.TEXTAFTER('Additional Videos-WUO_ERR'!A223,":"))))</f>
        <v/>
      </c>
    </row>
    <row r="224">
      <c r="A224" s="9">
        <f>IF('Additional Videos'!B224="","",IF('Additional Videos-WUO_ERR'!A224="","Validated",HYPERLINK("#"&amp;ADDRESS(224,'Additional Videos-WUO_TRK'!A224),_xlfn.TEXTAFTER('Additional Videos-WUO_ERR'!A224,":"))))</f>
        <v/>
      </c>
    </row>
    <row r="225">
      <c r="A225" s="9">
        <f>IF('Additional Videos'!B225="","",IF('Additional Videos-WUO_ERR'!A225="","Validated",HYPERLINK("#"&amp;ADDRESS(225,'Additional Videos-WUO_TRK'!A225),_xlfn.TEXTAFTER('Additional Videos-WUO_ERR'!A225,":"))))</f>
        <v/>
      </c>
    </row>
    <row r="226">
      <c r="A226" s="9">
        <f>IF('Additional Videos'!B226="","",IF('Additional Videos-WUO_ERR'!A226="","Validated",HYPERLINK("#"&amp;ADDRESS(226,'Additional Videos-WUO_TRK'!A226),_xlfn.TEXTAFTER('Additional Videos-WUO_ERR'!A226,":"))))</f>
        <v/>
      </c>
    </row>
    <row r="227">
      <c r="A227" s="9">
        <f>IF('Additional Videos'!B227="","",IF('Additional Videos-WUO_ERR'!A227="","Validated",HYPERLINK("#"&amp;ADDRESS(227,'Additional Videos-WUO_TRK'!A227),_xlfn.TEXTAFTER('Additional Videos-WUO_ERR'!A227,":"))))</f>
        <v/>
      </c>
    </row>
    <row r="228">
      <c r="A228" s="9">
        <f>IF('Additional Videos'!B228="","",IF('Additional Videos-WUO_ERR'!A228="","Validated",HYPERLINK("#"&amp;ADDRESS(228,'Additional Videos-WUO_TRK'!A228),_xlfn.TEXTAFTER('Additional Videos-WUO_ERR'!A228,":"))))</f>
        <v/>
      </c>
    </row>
    <row r="229">
      <c r="A229" s="9">
        <f>IF('Additional Videos'!B229="","",IF('Additional Videos-WUO_ERR'!A229="","Validated",HYPERLINK("#"&amp;ADDRESS(229,'Additional Videos-WUO_TRK'!A229),_xlfn.TEXTAFTER('Additional Videos-WUO_ERR'!A229,":"))))</f>
        <v/>
      </c>
    </row>
    <row r="230">
      <c r="A230" s="9">
        <f>IF('Additional Videos'!B230="","",IF('Additional Videos-WUO_ERR'!A230="","Validated",HYPERLINK("#"&amp;ADDRESS(230,'Additional Videos-WUO_TRK'!A230),_xlfn.TEXTAFTER('Additional Videos-WUO_ERR'!A230,":"))))</f>
        <v/>
      </c>
    </row>
    <row r="231">
      <c r="A231" s="9">
        <f>IF('Additional Videos'!B231="","",IF('Additional Videos-WUO_ERR'!A231="","Validated",HYPERLINK("#"&amp;ADDRESS(231,'Additional Videos-WUO_TRK'!A231),_xlfn.TEXTAFTER('Additional Videos-WUO_ERR'!A231,":"))))</f>
        <v/>
      </c>
    </row>
    <row r="232">
      <c r="A232" s="9">
        <f>IF('Additional Videos'!B232="","",IF('Additional Videos-WUO_ERR'!A232="","Validated",HYPERLINK("#"&amp;ADDRESS(232,'Additional Videos-WUO_TRK'!A232),_xlfn.TEXTAFTER('Additional Videos-WUO_ERR'!A232,":"))))</f>
        <v/>
      </c>
    </row>
    <row r="233">
      <c r="A233" s="9">
        <f>IF('Additional Videos'!B233="","",IF('Additional Videos-WUO_ERR'!A233="","Validated",HYPERLINK("#"&amp;ADDRESS(233,'Additional Videos-WUO_TRK'!A233),_xlfn.TEXTAFTER('Additional Videos-WUO_ERR'!A233,":"))))</f>
        <v/>
      </c>
    </row>
    <row r="234">
      <c r="A234" s="9">
        <f>IF('Additional Videos'!B234="","",IF('Additional Videos-WUO_ERR'!A234="","Validated",HYPERLINK("#"&amp;ADDRESS(234,'Additional Videos-WUO_TRK'!A234),_xlfn.TEXTAFTER('Additional Videos-WUO_ERR'!A234,":"))))</f>
        <v/>
      </c>
    </row>
    <row r="235">
      <c r="A235" s="9">
        <f>IF('Additional Videos'!B235="","",IF('Additional Videos-WUO_ERR'!A235="","Validated",HYPERLINK("#"&amp;ADDRESS(235,'Additional Videos-WUO_TRK'!A235),_xlfn.TEXTAFTER('Additional Videos-WUO_ERR'!A235,":"))))</f>
        <v/>
      </c>
    </row>
    <row r="236">
      <c r="A236" s="9">
        <f>IF('Additional Videos'!B236="","",IF('Additional Videos-WUO_ERR'!A236="","Validated",HYPERLINK("#"&amp;ADDRESS(236,'Additional Videos-WUO_TRK'!A236),_xlfn.TEXTAFTER('Additional Videos-WUO_ERR'!A236,":"))))</f>
        <v/>
      </c>
    </row>
    <row r="237">
      <c r="A237" s="9">
        <f>IF('Additional Videos'!B237="","",IF('Additional Videos-WUO_ERR'!A237="","Validated",HYPERLINK("#"&amp;ADDRESS(237,'Additional Videos-WUO_TRK'!A237),_xlfn.TEXTAFTER('Additional Videos-WUO_ERR'!A237,":"))))</f>
        <v/>
      </c>
    </row>
    <row r="238">
      <c r="A238" s="9">
        <f>IF('Additional Videos'!B238="","",IF('Additional Videos-WUO_ERR'!A238="","Validated",HYPERLINK("#"&amp;ADDRESS(238,'Additional Videos-WUO_TRK'!A238),_xlfn.TEXTAFTER('Additional Videos-WUO_ERR'!A238,":"))))</f>
        <v/>
      </c>
    </row>
    <row r="239">
      <c r="A239" s="9">
        <f>IF('Additional Videos'!B239="","",IF('Additional Videos-WUO_ERR'!A239="","Validated",HYPERLINK("#"&amp;ADDRESS(239,'Additional Videos-WUO_TRK'!A239),_xlfn.TEXTAFTER('Additional Videos-WUO_ERR'!A239,":"))))</f>
        <v/>
      </c>
    </row>
    <row r="240">
      <c r="A240" s="9">
        <f>IF('Additional Videos'!B240="","",IF('Additional Videos-WUO_ERR'!A240="","Validated",HYPERLINK("#"&amp;ADDRESS(240,'Additional Videos-WUO_TRK'!A240),_xlfn.TEXTAFTER('Additional Videos-WUO_ERR'!A240,":"))))</f>
        <v/>
      </c>
    </row>
    <row r="241">
      <c r="A241" s="9">
        <f>IF('Additional Videos'!B241="","",IF('Additional Videos-WUO_ERR'!A241="","Validated",HYPERLINK("#"&amp;ADDRESS(241,'Additional Videos-WUO_TRK'!A241),_xlfn.TEXTAFTER('Additional Videos-WUO_ERR'!A241,":"))))</f>
        <v/>
      </c>
    </row>
    <row r="242">
      <c r="A242" s="9">
        <f>IF('Additional Videos'!B242="","",IF('Additional Videos-WUO_ERR'!A242="","Validated",HYPERLINK("#"&amp;ADDRESS(242,'Additional Videos-WUO_TRK'!A242),_xlfn.TEXTAFTER('Additional Videos-WUO_ERR'!A242,":"))))</f>
        <v/>
      </c>
    </row>
    <row r="243">
      <c r="A243" s="9">
        <f>IF('Additional Videos'!B243="","",IF('Additional Videos-WUO_ERR'!A243="","Validated",HYPERLINK("#"&amp;ADDRESS(243,'Additional Videos-WUO_TRK'!A243),_xlfn.TEXTAFTER('Additional Videos-WUO_ERR'!A243,":"))))</f>
        <v/>
      </c>
    </row>
    <row r="244">
      <c r="A244" s="9">
        <f>IF('Additional Videos'!B244="","",IF('Additional Videos-WUO_ERR'!A244="","Validated",HYPERLINK("#"&amp;ADDRESS(244,'Additional Videos-WUO_TRK'!A244),_xlfn.TEXTAFTER('Additional Videos-WUO_ERR'!A244,":"))))</f>
        <v/>
      </c>
    </row>
    <row r="245">
      <c r="A245" s="9">
        <f>IF('Additional Videos'!B245="","",IF('Additional Videos-WUO_ERR'!A245="","Validated",HYPERLINK("#"&amp;ADDRESS(245,'Additional Videos-WUO_TRK'!A245),_xlfn.TEXTAFTER('Additional Videos-WUO_ERR'!A245,":"))))</f>
        <v/>
      </c>
    </row>
    <row r="246">
      <c r="A246" s="9">
        <f>IF('Additional Videos'!B246="","",IF('Additional Videos-WUO_ERR'!A246="","Validated",HYPERLINK("#"&amp;ADDRESS(246,'Additional Videos-WUO_TRK'!A246),_xlfn.TEXTAFTER('Additional Videos-WUO_ERR'!A246,":"))))</f>
        <v/>
      </c>
    </row>
    <row r="247">
      <c r="A247" s="9">
        <f>IF('Additional Videos'!B247="","",IF('Additional Videos-WUO_ERR'!A247="","Validated",HYPERLINK("#"&amp;ADDRESS(247,'Additional Videos-WUO_TRK'!A247),_xlfn.TEXTAFTER('Additional Videos-WUO_ERR'!A247,":"))))</f>
        <v/>
      </c>
    </row>
    <row r="248">
      <c r="A248" s="9">
        <f>IF('Additional Videos'!B248="","",IF('Additional Videos-WUO_ERR'!A248="","Validated",HYPERLINK("#"&amp;ADDRESS(248,'Additional Videos-WUO_TRK'!A248),_xlfn.TEXTAFTER('Additional Videos-WUO_ERR'!A248,":"))))</f>
        <v/>
      </c>
    </row>
    <row r="249">
      <c r="A249" s="9">
        <f>IF('Additional Videos'!B249="","",IF('Additional Videos-WUO_ERR'!A249="","Validated",HYPERLINK("#"&amp;ADDRESS(249,'Additional Videos-WUO_TRK'!A249),_xlfn.TEXTAFTER('Additional Videos-WUO_ERR'!A249,":"))))</f>
        <v/>
      </c>
    </row>
    <row r="250">
      <c r="A250" s="9">
        <f>IF('Additional Videos'!B250="","",IF('Additional Videos-WUO_ERR'!A250="","Validated",HYPERLINK("#"&amp;ADDRESS(250,'Additional Videos-WUO_TRK'!A250),_xlfn.TEXTAFTER('Additional Videos-WUO_ERR'!A250,":"))))</f>
        <v/>
      </c>
    </row>
    <row r="251">
      <c r="A251" s="9">
        <f>IF('Additional Videos'!B251="","",IF('Additional Videos-WUO_ERR'!A251="","Validated",HYPERLINK("#"&amp;ADDRESS(251,'Additional Videos-WUO_TRK'!A251),_xlfn.TEXTAFTER('Additional Videos-WUO_ERR'!A251,":"))))</f>
        <v/>
      </c>
    </row>
    <row r="252">
      <c r="A252" s="9">
        <f>IF('Additional Videos'!B252="","",IF('Additional Videos-WUO_ERR'!A252="","Validated",HYPERLINK("#"&amp;ADDRESS(252,'Additional Videos-WUO_TRK'!A252),_xlfn.TEXTAFTER('Additional Videos-WUO_ERR'!A252,":"))))</f>
        <v/>
      </c>
    </row>
    <row r="253">
      <c r="A253" s="9">
        <f>IF('Additional Videos'!B253="","",IF('Additional Videos-WUO_ERR'!A253="","Validated",HYPERLINK("#"&amp;ADDRESS(253,'Additional Videos-WUO_TRK'!A253),_xlfn.TEXTAFTER('Additional Videos-WUO_ERR'!A253,":"))))</f>
        <v/>
      </c>
    </row>
    <row r="254">
      <c r="A254" s="9">
        <f>IF('Additional Videos'!B254="","",IF('Additional Videos-WUO_ERR'!A254="","Validated",HYPERLINK("#"&amp;ADDRESS(254,'Additional Videos-WUO_TRK'!A254),_xlfn.TEXTAFTER('Additional Videos-WUO_ERR'!A254,":"))))</f>
        <v/>
      </c>
    </row>
    <row r="255">
      <c r="A255" s="9">
        <f>IF('Additional Videos'!B255="","",IF('Additional Videos-WUO_ERR'!A255="","Validated",HYPERLINK("#"&amp;ADDRESS(255,'Additional Videos-WUO_TRK'!A255),_xlfn.TEXTAFTER('Additional Videos-WUO_ERR'!A255,":"))))</f>
        <v/>
      </c>
    </row>
    <row r="256">
      <c r="A256" s="9">
        <f>IF('Additional Videos'!B256="","",IF('Additional Videos-WUO_ERR'!A256="","Validated",HYPERLINK("#"&amp;ADDRESS(256,'Additional Videos-WUO_TRK'!A256),_xlfn.TEXTAFTER('Additional Videos-WUO_ERR'!A256,":"))))</f>
        <v/>
      </c>
    </row>
    <row r="257">
      <c r="A257" s="9">
        <f>IF('Additional Videos'!B257="","",IF('Additional Videos-WUO_ERR'!A257="","Validated",HYPERLINK("#"&amp;ADDRESS(257,'Additional Videos-WUO_TRK'!A257),_xlfn.TEXTAFTER('Additional Videos-WUO_ERR'!A257,":"))))</f>
        <v/>
      </c>
    </row>
    <row r="258">
      <c r="A258" s="9">
        <f>IF('Additional Videos'!B258="","",IF('Additional Videos-WUO_ERR'!A258="","Validated",HYPERLINK("#"&amp;ADDRESS(258,'Additional Videos-WUO_TRK'!A258),_xlfn.TEXTAFTER('Additional Videos-WUO_ERR'!A258,":"))))</f>
        <v/>
      </c>
    </row>
    <row r="259">
      <c r="A259" s="9">
        <f>IF('Additional Videos'!B259="","",IF('Additional Videos-WUO_ERR'!A259="","Validated",HYPERLINK("#"&amp;ADDRESS(259,'Additional Videos-WUO_TRK'!A259),_xlfn.TEXTAFTER('Additional Videos-WUO_ERR'!A259,":"))))</f>
        <v/>
      </c>
    </row>
    <row r="260">
      <c r="A260" s="9">
        <f>IF('Additional Videos'!B260="","",IF('Additional Videos-WUO_ERR'!A260="","Validated",HYPERLINK("#"&amp;ADDRESS(260,'Additional Videos-WUO_TRK'!A260),_xlfn.TEXTAFTER('Additional Videos-WUO_ERR'!A260,":"))))</f>
        <v/>
      </c>
    </row>
    <row r="261">
      <c r="A261" s="9">
        <f>IF('Additional Videos'!B261="","",IF('Additional Videos-WUO_ERR'!A261="","Validated",HYPERLINK("#"&amp;ADDRESS(261,'Additional Videos-WUO_TRK'!A261),_xlfn.TEXTAFTER('Additional Videos-WUO_ERR'!A261,":"))))</f>
        <v/>
      </c>
    </row>
    <row r="262">
      <c r="A262" s="9">
        <f>IF('Additional Videos'!B262="","",IF('Additional Videos-WUO_ERR'!A262="","Validated",HYPERLINK("#"&amp;ADDRESS(262,'Additional Videos-WUO_TRK'!A262),_xlfn.TEXTAFTER('Additional Videos-WUO_ERR'!A262,":"))))</f>
        <v/>
      </c>
    </row>
    <row r="263">
      <c r="A263" s="9">
        <f>IF('Additional Videos'!B263="","",IF('Additional Videos-WUO_ERR'!A263="","Validated",HYPERLINK("#"&amp;ADDRESS(263,'Additional Videos-WUO_TRK'!A263),_xlfn.TEXTAFTER('Additional Videos-WUO_ERR'!A263,":"))))</f>
        <v/>
      </c>
    </row>
    <row r="264">
      <c r="A264" s="9">
        <f>IF('Additional Videos'!B264="","",IF('Additional Videos-WUO_ERR'!A264="","Validated",HYPERLINK("#"&amp;ADDRESS(264,'Additional Videos-WUO_TRK'!A264),_xlfn.TEXTAFTER('Additional Videos-WUO_ERR'!A264,":"))))</f>
        <v/>
      </c>
    </row>
    <row r="265">
      <c r="A265" s="9">
        <f>IF('Additional Videos'!B265="","",IF('Additional Videos-WUO_ERR'!A265="","Validated",HYPERLINK("#"&amp;ADDRESS(265,'Additional Videos-WUO_TRK'!A265),_xlfn.TEXTAFTER('Additional Videos-WUO_ERR'!A265,":"))))</f>
        <v/>
      </c>
    </row>
    <row r="266">
      <c r="A266" s="9">
        <f>IF('Additional Videos'!B266="","",IF('Additional Videos-WUO_ERR'!A266="","Validated",HYPERLINK("#"&amp;ADDRESS(266,'Additional Videos-WUO_TRK'!A266),_xlfn.TEXTAFTER('Additional Videos-WUO_ERR'!A266,":"))))</f>
        <v/>
      </c>
    </row>
    <row r="267">
      <c r="A267" s="9">
        <f>IF('Additional Videos'!B267="","",IF('Additional Videos-WUO_ERR'!A267="","Validated",HYPERLINK("#"&amp;ADDRESS(267,'Additional Videos-WUO_TRK'!A267),_xlfn.TEXTAFTER('Additional Videos-WUO_ERR'!A267,":"))))</f>
        <v/>
      </c>
    </row>
    <row r="268">
      <c r="A268" s="9">
        <f>IF('Additional Videos'!B268="","",IF('Additional Videos-WUO_ERR'!A268="","Validated",HYPERLINK("#"&amp;ADDRESS(268,'Additional Videos-WUO_TRK'!A268),_xlfn.TEXTAFTER('Additional Videos-WUO_ERR'!A268,":"))))</f>
        <v/>
      </c>
    </row>
    <row r="269">
      <c r="A269" s="9">
        <f>IF('Additional Videos'!B269="","",IF('Additional Videos-WUO_ERR'!A269="","Validated",HYPERLINK("#"&amp;ADDRESS(269,'Additional Videos-WUO_TRK'!A269),_xlfn.TEXTAFTER('Additional Videos-WUO_ERR'!A269,":"))))</f>
        <v/>
      </c>
    </row>
    <row r="270">
      <c r="A270" s="9">
        <f>IF('Additional Videos'!B270="","",IF('Additional Videos-WUO_ERR'!A270="","Validated",HYPERLINK("#"&amp;ADDRESS(270,'Additional Videos-WUO_TRK'!A270),_xlfn.TEXTAFTER('Additional Videos-WUO_ERR'!A270,":"))))</f>
        <v/>
      </c>
    </row>
    <row r="271">
      <c r="A271" s="9">
        <f>IF('Additional Videos'!B271="","",IF('Additional Videos-WUO_ERR'!A271="","Validated",HYPERLINK("#"&amp;ADDRESS(271,'Additional Videos-WUO_TRK'!A271),_xlfn.TEXTAFTER('Additional Videos-WUO_ERR'!A271,":"))))</f>
        <v/>
      </c>
    </row>
    <row r="272">
      <c r="A272" s="9">
        <f>IF('Additional Videos'!B272="","",IF('Additional Videos-WUO_ERR'!A272="","Validated",HYPERLINK("#"&amp;ADDRESS(272,'Additional Videos-WUO_TRK'!A272),_xlfn.TEXTAFTER('Additional Videos-WUO_ERR'!A272,":"))))</f>
        <v/>
      </c>
    </row>
    <row r="273">
      <c r="A273" s="9">
        <f>IF('Additional Videos'!B273="","",IF('Additional Videos-WUO_ERR'!A273="","Validated",HYPERLINK("#"&amp;ADDRESS(273,'Additional Videos-WUO_TRK'!A273),_xlfn.TEXTAFTER('Additional Videos-WUO_ERR'!A273,":"))))</f>
        <v/>
      </c>
    </row>
    <row r="274">
      <c r="A274" s="9">
        <f>IF('Additional Videos'!B274="","",IF('Additional Videos-WUO_ERR'!A274="","Validated",HYPERLINK("#"&amp;ADDRESS(274,'Additional Videos-WUO_TRK'!A274),_xlfn.TEXTAFTER('Additional Videos-WUO_ERR'!A274,":"))))</f>
        <v/>
      </c>
    </row>
    <row r="275">
      <c r="A275" s="9">
        <f>IF('Additional Videos'!B275="","",IF('Additional Videos-WUO_ERR'!A275="","Validated",HYPERLINK("#"&amp;ADDRESS(275,'Additional Videos-WUO_TRK'!A275),_xlfn.TEXTAFTER('Additional Videos-WUO_ERR'!A275,":"))))</f>
        <v/>
      </c>
    </row>
    <row r="276">
      <c r="A276" s="9">
        <f>IF('Additional Videos'!B276="","",IF('Additional Videos-WUO_ERR'!A276="","Validated",HYPERLINK("#"&amp;ADDRESS(276,'Additional Videos-WUO_TRK'!A276),_xlfn.TEXTAFTER('Additional Videos-WUO_ERR'!A276,":"))))</f>
        <v/>
      </c>
    </row>
    <row r="277">
      <c r="A277" s="9">
        <f>IF('Additional Videos'!B277="","",IF('Additional Videos-WUO_ERR'!A277="","Validated",HYPERLINK("#"&amp;ADDRESS(277,'Additional Videos-WUO_TRK'!A277),_xlfn.TEXTAFTER('Additional Videos-WUO_ERR'!A277,":"))))</f>
        <v/>
      </c>
    </row>
    <row r="278">
      <c r="A278" s="9">
        <f>IF('Additional Videos'!B278="","",IF('Additional Videos-WUO_ERR'!A278="","Validated",HYPERLINK("#"&amp;ADDRESS(278,'Additional Videos-WUO_TRK'!A278),_xlfn.TEXTAFTER('Additional Videos-WUO_ERR'!A278,":"))))</f>
        <v/>
      </c>
    </row>
    <row r="279">
      <c r="A279" s="9">
        <f>IF('Additional Videos'!B279="","",IF('Additional Videos-WUO_ERR'!A279="","Validated",HYPERLINK("#"&amp;ADDRESS(279,'Additional Videos-WUO_TRK'!A279),_xlfn.TEXTAFTER('Additional Videos-WUO_ERR'!A279,":"))))</f>
        <v/>
      </c>
    </row>
    <row r="280">
      <c r="A280" s="9">
        <f>IF('Additional Videos'!B280="","",IF('Additional Videos-WUO_ERR'!A280="","Validated",HYPERLINK("#"&amp;ADDRESS(280,'Additional Videos-WUO_TRK'!A280),_xlfn.TEXTAFTER('Additional Videos-WUO_ERR'!A280,":"))))</f>
        <v/>
      </c>
    </row>
    <row r="281">
      <c r="A281" s="9">
        <f>IF('Additional Videos'!B281="","",IF('Additional Videos-WUO_ERR'!A281="","Validated",HYPERLINK("#"&amp;ADDRESS(281,'Additional Videos-WUO_TRK'!A281),_xlfn.TEXTAFTER('Additional Videos-WUO_ERR'!A281,":"))))</f>
        <v/>
      </c>
    </row>
    <row r="282">
      <c r="A282" s="9">
        <f>IF('Additional Videos'!B282="","",IF('Additional Videos-WUO_ERR'!A282="","Validated",HYPERLINK("#"&amp;ADDRESS(282,'Additional Videos-WUO_TRK'!A282),_xlfn.TEXTAFTER('Additional Videos-WUO_ERR'!A282,":"))))</f>
        <v/>
      </c>
    </row>
    <row r="283">
      <c r="A283" s="9">
        <f>IF('Additional Videos'!B283="","",IF('Additional Videos-WUO_ERR'!A283="","Validated",HYPERLINK("#"&amp;ADDRESS(283,'Additional Videos-WUO_TRK'!A283),_xlfn.TEXTAFTER('Additional Videos-WUO_ERR'!A283,":"))))</f>
        <v/>
      </c>
    </row>
    <row r="284">
      <c r="A284" s="9">
        <f>IF('Additional Videos'!B284="","",IF('Additional Videos-WUO_ERR'!A284="","Validated",HYPERLINK("#"&amp;ADDRESS(284,'Additional Videos-WUO_TRK'!A284),_xlfn.TEXTAFTER('Additional Videos-WUO_ERR'!A284,":"))))</f>
        <v/>
      </c>
    </row>
    <row r="285">
      <c r="A285" s="9">
        <f>IF('Additional Videos'!B285="","",IF('Additional Videos-WUO_ERR'!A285="","Validated",HYPERLINK("#"&amp;ADDRESS(285,'Additional Videos-WUO_TRK'!A285),_xlfn.TEXTAFTER('Additional Videos-WUO_ERR'!A285,":"))))</f>
        <v/>
      </c>
    </row>
    <row r="286">
      <c r="A286" s="9">
        <f>IF('Additional Videos'!B286="","",IF('Additional Videos-WUO_ERR'!A286="","Validated",HYPERLINK("#"&amp;ADDRESS(286,'Additional Videos-WUO_TRK'!A286),_xlfn.TEXTAFTER('Additional Videos-WUO_ERR'!A286,":"))))</f>
        <v/>
      </c>
    </row>
    <row r="287">
      <c r="A287" s="9">
        <f>IF('Additional Videos'!B287="","",IF('Additional Videos-WUO_ERR'!A287="","Validated",HYPERLINK("#"&amp;ADDRESS(287,'Additional Videos-WUO_TRK'!A287),_xlfn.TEXTAFTER('Additional Videos-WUO_ERR'!A287,":"))))</f>
        <v/>
      </c>
    </row>
    <row r="288">
      <c r="A288" s="9">
        <f>IF('Additional Videos'!B288="","",IF('Additional Videos-WUO_ERR'!A288="","Validated",HYPERLINK("#"&amp;ADDRESS(288,'Additional Videos-WUO_TRK'!A288),_xlfn.TEXTAFTER('Additional Videos-WUO_ERR'!A288,":"))))</f>
        <v/>
      </c>
    </row>
    <row r="289">
      <c r="A289" s="9">
        <f>IF('Additional Videos'!B289="","",IF('Additional Videos-WUO_ERR'!A289="","Validated",HYPERLINK("#"&amp;ADDRESS(289,'Additional Videos-WUO_TRK'!A289),_xlfn.TEXTAFTER('Additional Videos-WUO_ERR'!A289,":"))))</f>
        <v/>
      </c>
    </row>
    <row r="290">
      <c r="A290" s="9">
        <f>IF('Additional Videos'!B290="","",IF('Additional Videos-WUO_ERR'!A290="","Validated",HYPERLINK("#"&amp;ADDRESS(290,'Additional Videos-WUO_TRK'!A290),_xlfn.TEXTAFTER('Additional Videos-WUO_ERR'!A290,":"))))</f>
        <v/>
      </c>
    </row>
    <row r="291">
      <c r="A291" s="9">
        <f>IF('Additional Videos'!B291="","",IF('Additional Videos-WUO_ERR'!A291="","Validated",HYPERLINK("#"&amp;ADDRESS(291,'Additional Videos-WUO_TRK'!A291),_xlfn.TEXTAFTER('Additional Videos-WUO_ERR'!A291,":"))))</f>
        <v/>
      </c>
    </row>
    <row r="292">
      <c r="A292" s="9">
        <f>IF('Additional Videos'!B292="","",IF('Additional Videos-WUO_ERR'!A292="","Validated",HYPERLINK("#"&amp;ADDRESS(292,'Additional Videos-WUO_TRK'!A292),_xlfn.TEXTAFTER('Additional Videos-WUO_ERR'!A292,":"))))</f>
        <v/>
      </c>
    </row>
    <row r="293">
      <c r="A293" s="9">
        <f>IF('Additional Videos'!B293="","",IF('Additional Videos-WUO_ERR'!A293="","Validated",HYPERLINK("#"&amp;ADDRESS(293,'Additional Videos-WUO_TRK'!A293),_xlfn.TEXTAFTER('Additional Videos-WUO_ERR'!A293,":"))))</f>
        <v/>
      </c>
    </row>
    <row r="294">
      <c r="A294" s="9">
        <f>IF('Additional Videos'!B294="","",IF('Additional Videos-WUO_ERR'!A294="","Validated",HYPERLINK("#"&amp;ADDRESS(294,'Additional Videos-WUO_TRK'!A294),_xlfn.TEXTAFTER('Additional Videos-WUO_ERR'!A294,":"))))</f>
        <v/>
      </c>
    </row>
    <row r="295">
      <c r="A295" s="9">
        <f>IF('Additional Videos'!B295="","",IF('Additional Videos-WUO_ERR'!A295="","Validated",HYPERLINK("#"&amp;ADDRESS(295,'Additional Videos-WUO_TRK'!A295),_xlfn.TEXTAFTER('Additional Videos-WUO_ERR'!A295,":"))))</f>
        <v/>
      </c>
    </row>
    <row r="296">
      <c r="A296" s="9">
        <f>IF('Additional Videos'!B296="","",IF('Additional Videos-WUO_ERR'!A296="","Validated",HYPERLINK("#"&amp;ADDRESS(296,'Additional Videos-WUO_TRK'!A296),_xlfn.TEXTAFTER('Additional Videos-WUO_ERR'!A296,":"))))</f>
        <v/>
      </c>
    </row>
    <row r="297">
      <c r="A297" s="9">
        <f>IF('Additional Videos'!B297="","",IF('Additional Videos-WUO_ERR'!A297="","Validated",HYPERLINK("#"&amp;ADDRESS(297,'Additional Videos-WUO_TRK'!A297),_xlfn.TEXTAFTER('Additional Videos-WUO_ERR'!A297,":"))))</f>
        <v/>
      </c>
    </row>
    <row r="298">
      <c r="A298" s="9">
        <f>IF('Additional Videos'!B298="","",IF('Additional Videos-WUO_ERR'!A298="","Validated",HYPERLINK("#"&amp;ADDRESS(298,'Additional Videos-WUO_TRK'!A298),_xlfn.TEXTAFTER('Additional Videos-WUO_ERR'!A298,":"))))</f>
        <v/>
      </c>
    </row>
    <row r="299">
      <c r="A299" s="9">
        <f>IF('Additional Videos'!B299="","",IF('Additional Videos-WUO_ERR'!A299="","Validated",HYPERLINK("#"&amp;ADDRESS(299,'Additional Videos-WUO_TRK'!A299),_xlfn.TEXTAFTER('Additional Videos-WUO_ERR'!A299,":"))))</f>
        <v/>
      </c>
    </row>
    <row r="300">
      <c r="A300" s="9">
        <f>IF('Additional Videos'!B300="","",IF('Additional Videos-WUO_ERR'!A300="","Validated",HYPERLINK("#"&amp;ADDRESS(300,'Additional Videos-WUO_TRK'!A300),_xlfn.TEXTAFTER('Additional Videos-WUO_ERR'!A300,":"))))</f>
        <v/>
      </c>
    </row>
    <row r="301">
      <c r="A301" s="9">
        <f>IF('Additional Videos'!B301="","",IF('Additional Videos-WUO_ERR'!A301="","Validated",HYPERLINK("#"&amp;ADDRESS(301,'Additional Videos-WUO_TRK'!A301),_xlfn.TEXTAFTER('Additional Videos-WUO_ERR'!A301,":"))))</f>
        <v/>
      </c>
    </row>
    <row r="302">
      <c r="A302" s="9">
        <f>IF('Additional Videos'!B302="","",IF('Additional Videos-WUO_ERR'!A302="","Validated",HYPERLINK("#"&amp;ADDRESS(302,'Additional Videos-WUO_TRK'!A302),_xlfn.TEXTAFTER('Additional Videos-WUO_ERR'!A302,":"))))</f>
        <v/>
      </c>
    </row>
    <row r="303">
      <c r="A303" s="9">
        <f>IF('Additional Videos'!B303="","",IF('Additional Videos-WUO_ERR'!A303="","Validated",HYPERLINK("#"&amp;ADDRESS(303,'Additional Videos-WUO_TRK'!A303),_xlfn.TEXTAFTER('Additional Videos-WUO_ERR'!A303,":"))))</f>
        <v/>
      </c>
    </row>
    <row r="304">
      <c r="A304" s="9">
        <f>IF('Additional Videos'!B304="","",IF('Additional Videos-WUO_ERR'!A304="","Validated",HYPERLINK("#"&amp;ADDRESS(304,'Additional Videos-WUO_TRK'!A304),_xlfn.TEXTAFTER('Additional Videos-WUO_ERR'!A304,":"))))</f>
        <v/>
      </c>
    </row>
    <row r="305">
      <c r="A305" s="9">
        <f>IF('Additional Videos'!B305="","",IF('Additional Videos-WUO_ERR'!A305="","Validated",HYPERLINK("#"&amp;ADDRESS(305,'Additional Videos-WUO_TRK'!A305),_xlfn.TEXTAFTER('Additional Videos-WUO_ERR'!A305,":"))))</f>
        <v/>
      </c>
    </row>
    <row r="306">
      <c r="A306" s="9">
        <f>IF('Additional Videos'!B306="","",IF('Additional Videos-WUO_ERR'!A306="","Validated",HYPERLINK("#"&amp;ADDRESS(306,'Additional Videos-WUO_TRK'!A306),_xlfn.TEXTAFTER('Additional Videos-WUO_ERR'!A306,":"))))</f>
        <v/>
      </c>
    </row>
    <row r="307">
      <c r="A307" s="9">
        <f>IF('Additional Videos'!B307="","",IF('Additional Videos-WUO_ERR'!A307="","Validated",HYPERLINK("#"&amp;ADDRESS(307,'Additional Videos-WUO_TRK'!A307),_xlfn.TEXTAFTER('Additional Videos-WUO_ERR'!A307,":"))))</f>
        <v/>
      </c>
    </row>
    <row r="308">
      <c r="A308" s="9">
        <f>IF('Additional Videos'!B308="","",IF('Additional Videos-WUO_ERR'!A308="","Validated",HYPERLINK("#"&amp;ADDRESS(308,'Additional Videos-WUO_TRK'!A308),_xlfn.TEXTAFTER('Additional Videos-WUO_ERR'!A308,":"))))</f>
        <v/>
      </c>
    </row>
    <row r="309">
      <c r="A309" s="9">
        <f>IF('Additional Videos'!B309="","",IF('Additional Videos-WUO_ERR'!A309="","Validated",HYPERLINK("#"&amp;ADDRESS(309,'Additional Videos-WUO_TRK'!A309),_xlfn.TEXTAFTER('Additional Videos-WUO_ERR'!A309,":"))))</f>
        <v/>
      </c>
    </row>
    <row r="310">
      <c r="A310" s="9">
        <f>IF('Additional Videos'!B310="","",IF('Additional Videos-WUO_ERR'!A310="","Validated",HYPERLINK("#"&amp;ADDRESS(310,'Additional Videos-WUO_TRK'!A310),_xlfn.TEXTAFTER('Additional Videos-WUO_ERR'!A310,":"))))</f>
        <v/>
      </c>
    </row>
    <row r="311">
      <c r="A311" s="9">
        <f>IF('Additional Videos'!B311="","",IF('Additional Videos-WUO_ERR'!A311="","Validated",HYPERLINK("#"&amp;ADDRESS(311,'Additional Videos-WUO_TRK'!A311),_xlfn.TEXTAFTER('Additional Videos-WUO_ERR'!A311,":"))))</f>
        <v/>
      </c>
    </row>
    <row r="312">
      <c r="A312" s="9">
        <f>IF('Additional Videos'!B312="","",IF('Additional Videos-WUO_ERR'!A312="","Validated",HYPERLINK("#"&amp;ADDRESS(312,'Additional Videos-WUO_TRK'!A312),_xlfn.TEXTAFTER('Additional Videos-WUO_ERR'!A312,":"))))</f>
        <v/>
      </c>
    </row>
    <row r="313">
      <c r="A313" s="9">
        <f>IF('Additional Videos'!B313="","",IF('Additional Videos-WUO_ERR'!A313="","Validated",HYPERLINK("#"&amp;ADDRESS(313,'Additional Videos-WUO_TRK'!A313),_xlfn.TEXTAFTER('Additional Videos-WUO_ERR'!A313,":"))))</f>
        <v/>
      </c>
    </row>
    <row r="314">
      <c r="A314" s="9">
        <f>IF('Additional Videos'!B314="","",IF('Additional Videos-WUO_ERR'!A314="","Validated",HYPERLINK("#"&amp;ADDRESS(314,'Additional Videos-WUO_TRK'!A314),_xlfn.TEXTAFTER('Additional Videos-WUO_ERR'!A314,":"))))</f>
        <v/>
      </c>
    </row>
    <row r="315">
      <c r="A315" s="9">
        <f>IF('Additional Videos'!B315="","",IF('Additional Videos-WUO_ERR'!A315="","Validated",HYPERLINK("#"&amp;ADDRESS(315,'Additional Videos-WUO_TRK'!A315),_xlfn.TEXTAFTER('Additional Videos-WUO_ERR'!A315,":"))))</f>
        <v/>
      </c>
    </row>
    <row r="316">
      <c r="A316" s="9">
        <f>IF('Additional Videos'!B316="","",IF('Additional Videos-WUO_ERR'!A316="","Validated",HYPERLINK("#"&amp;ADDRESS(316,'Additional Videos-WUO_TRK'!A316),_xlfn.TEXTAFTER('Additional Videos-WUO_ERR'!A316,":"))))</f>
        <v/>
      </c>
    </row>
    <row r="317">
      <c r="A317" s="9">
        <f>IF('Additional Videos'!B317="","",IF('Additional Videos-WUO_ERR'!A317="","Validated",HYPERLINK("#"&amp;ADDRESS(317,'Additional Videos-WUO_TRK'!A317),_xlfn.TEXTAFTER('Additional Videos-WUO_ERR'!A317,":"))))</f>
        <v/>
      </c>
    </row>
    <row r="318">
      <c r="A318" s="9">
        <f>IF('Additional Videos'!B318="","",IF('Additional Videos-WUO_ERR'!A318="","Validated",HYPERLINK("#"&amp;ADDRESS(318,'Additional Videos-WUO_TRK'!A318),_xlfn.TEXTAFTER('Additional Videos-WUO_ERR'!A318,":"))))</f>
        <v/>
      </c>
    </row>
    <row r="319">
      <c r="A319" s="9">
        <f>IF('Additional Videos'!B319="","",IF('Additional Videos-WUO_ERR'!A319="","Validated",HYPERLINK("#"&amp;ADDRESS(319,'Additional Videos-WUO_TRK'!A319),_xlfn.TEXTAFTER('Additional Videos-WUO_ERR'!A319,":"))))</f>
        <v/>
      </c>
    </row>
    <row r="320">
      <c r="A320" s="9">
        <f>IF('Additional Videos'!B320="","",IF('Additional Videos-WUO_ERR'!A320="","Validated",HYPERLINK("#"&amp;ADDRESS(320,'Additional Videos-WUO_TRK'!A320),_xlfn.TEXTAFTER('Additional Videos-WUO_ERR'!A320,":"))))</f>
        <v/>
      </c>
    </row>
    <row r="321">
      <c r="A321" s="9">
        <f>IF('Additional Videos'!B321="","",IF('Additional Videos-WUO_ERR'!A321="","Validated",HYPERLINK("#"&amp;ADDRESS(321,'Additional Videos-WUO_TRK'!A321),_xlfn.TEXTAFTER('Additional Videos-WUO_ERR'!A321,":"))))</f>
        <v/>
      </c>
    </row>
    <row r="322">
      <c r="A322" s="9">
        <f>IF('Additional Videos'!B322="","",IF('Additional Videos-WUO_ERR'!A322="","Validated",HYPERLINK("#"&amp;ADDRESS(322,'Additional Videos-WUO_TRK'!A322),_xlfn.TEXTAFTER('Additional Videos-WUO_ERR'!A322,":"))))</f>
        <v/>
      </c>
    </row>
    <row r="323">
      <c r="A323" s="9">
        <f>IF('Additional Videos'!B323="","",IF('Additional Videos-WUO_ERR'!A323="","Validated",HYPERLINK("#"&amp;ADDRESS(323,'Additional Videos-WUO_TRK'!A323),_xlfn.TEXTAFTER('Additional Videos-WUO_ERR'!A323,":"))))</f>
        <v/>
      </c>
    </row>
    <row r="324">
      <c r="A324" s="9">
        <f>IF('Additional Videos'!B324="","",IF('Additional Videos-WUO_ERR'!A324="","Validated",HYPERLINK("#"&amp;ADDRESS(324,'Additional Videos-WUO_TRK'!A324),_xlfn.TEXTAFTER('Additional Videos-WUO_ERR'!A324,":"))))</f>
        <v/>
      </c>
    </row>
    <row r="325">
      <c r="A325" s="9">
        <f>IF('Additional Videos'!B325="","",IF('Additional Videos-WUO_ERR'!A325="","Validated",HYPERLINK("#"&amp;ADDRESS(325,'Additional Videos-WUO_TRK'!A325),_xlfn.TEXTAFTER('Additional Videos-WUO_ERR'!A325,":"))))</f>
        <v/>
      </c>
    </row>
    <row r="326">
      <c r="A326" s="9">
        <f>IF('Additional Videos'!B326="","",IF('Additional Videos-WUO_ERR'!A326="","Validated",HYPERLINK("#"&amp;ADDRESS(326,'Additional Videos-WUO_TRK'!A326),_xlfn.TEXTAFTER('Additional Videos-WUO_ERR'!A326,":"))))</f>
        <v/>
      </c>
    </row>
    <row r="327">
      <c r="A327" s="9">
        <f>IF('Additional Videos'!B327="","",IF('Additional Videos-WUO_ERR'!A327="","Validated",HYPERLINK("#"&amp;ADDRESS(327,'Additional Videos-WUO_TRK'!A327),_xlfn.TEXTAFTER('Additional Videos-WUO_ERR'!A327,":"))))</f>
        <v/>
      </c>
    </row>
    <row r="328">
      <c r="A328" s="9">
        <f>IF('Additional Videos'!B328="","",IF('Additional Videos-WUO_ERR'!A328="","Validated",HYPERLINK("#"&amp;ADDRESS(328,'Additional Videos-WUO_TRK'!A328),_xlfn.TEXTAFTER('Additional Videos-WUO_ERR'!A328,":"))))</f>
        <v/>
      </c>
    </row>
    <row r="329">
      <c r="A329" s="9">
        <f>IF('Additional Videos'!B329="","",IF('Additional Videos-WUO_ERR'!A329="","Validated",HYPERLINK("#"&amp;ADDRESS(329,'Additional Videos-WUO_TRK'!A329),_xlfn.TEXTAFTER('Additional Videos-WUO_ERR'!A329,":"))))</f>
        <v/>
      </c>
    </row>
    <row r="330">
      <c r="A330" s="9">
        <f>IF('Additional Videos'!B330="","",IF('Additional Videos-WUO_ERR'!A330="","Validated",HYPERLINK("#"&amp;ADDRESS(330,'Additional Videos-WUO_TRK'!A330),_xlfn.TEXTAFTER('Additional Videos-WUO_ERR'!A330,":"))))</f>
        <v/>
      </c>
    </row>
    <row r="331">
      <c r="A331" s="9">
        <f>IF('Additional Videos'!B331="","",IF('Additional Videos-WUO_ERR'!A331="","Validated",HYPERLINK("#"&amp;ADDRESS(331,'Additional Videos-WUO_TRK'!A331),_xlfn.TEXTAFTER('Additional Videos-WUO_ERR'!A331,":"))))</f>
        <v/>
      </c>
    </row>
    <row r="332">
      <c r="A332" s="9">
        <f>IF('Additional Videos'!B332="","",IF('Additional Videos-WUO_ERR'!A332="","Validated",HYPERLINK("#"&amp;ADDRESS(332,'Additional Videos-WUO_TRK'!A332),_xlfn.TEXTAFTER('Additional Videos-WUO_ERR'!A332,":"))))</f>
        <v/>
      </c>
    </row>
    <row r="333">
      <c r="A333" s="9">
        <f>IF('Additional Videos'!B333="","",IF('Additional Videos-WUO_ERR'!A333="","Validated",HYPERLINK("#"&amp;ADDRESS(333,'Additional Videos-WUO_TRK'!A333),_xlfn.TEXTAFTER('Additional Videos-WUO_ERR'!A333,":"))))</f>
        <v/>
      </c>
    </row>
    <row r="334">
      <c r="A334" s="9">
        <f>IF('Additional Videos'!B334="","",IF('Additional Videos-WUO_ERR'!A334="","Validated",HYPERLINK("#"&amp;ADDRESS(334,'Additional Videos-WUO_TRK'!A334),_xlfn.TEXTAFTER('Additional Videos-WUO_ERR'!A334,":"))))</f>
        <v/>
      </c>
    </row>
    <row r="335">
      <c r="A335" s="9">
        <f>IF('Additional Videos'!B335="","",IF('Additional Videos-WUO_ERR'!A335="","Validated",HYPERLINK("#"&amp;ADDRESS(335,'Additional Videos-WUO_TRK'!A335),_xlfn.TEXTAFTER('Additional Videos-WUO_ERR'!A335,":"))))</f>
        <v/>
      </c>
    </row>
    <row r="336">
      <c r="A336" s="9">
        <f>IF('Additional Videos'!B336="","",IF('Additional Videos-WUO_ERR'!A336="","Validated",HYPERLINK("#"&amp;ADDRESS(336,'Additional Videos-WUO_TRK'!A336),_xlfn.TEXTAFTER('Additional Videos-WUO_ERR'!A336,":"))))</f>
        <v/>
      </c>
    </row>
    <row r="337">
      <c r="A337" s="9">
        <f>IF('Additional Videos'!B337="","",IF('Additional Videos-WUO_ERR'!A337="","Validated",HYPERLINK("#"&amp;ADDRESS(337,'Additional Videos-WUO_TRK'!A337),_xlfn.TEXTAFTER('Additional Videos-WUO_ERR'!A337,":"))))</f>
        <v/>
      </c>
    </row>
    <row r="338">
      <c r="A338" s="9">
        <f>IF('Additional Videos'!B338="","",IF('Additional Videos-WUO_ERR'!A338="","Validated",HYPERLINK("#"&amp;ADDRESS(338,'Additional Videos-WUO_TRK'!A338),_xlfn.TEXTAFTER('Additional Videos-WUO_ERR'!A338,":"))))</f>
        <v/>
      </c>
    </row>
    <row r="339">
      <c r="A339" s="9">
        <f>IF('Additional Videos'!B339="","",IF('Additional Videos-WUO_ERR'!A339="","Validated",HYPERLINK("#"&amp;ADDRESS(339,'Additional Videos-WUO_TRK'!A339),_xlfn.TEXTAFTER('Additional Videos-WUO_ERR'!A339,":"))))</f>
        <v/>
      </c>
    </row>
    <row r="340">
      <c r="A340" s="9">
        <f>IF('Additional Videos'!B340="","",IF('Additional Videos-WUO_ERR'!A340="","Validated",HYPERLINK("#"&amp;ADDRESS(340,'Additional Videos-WUO_TRK'!A340),_xlfn.TEXTAFTER('Additional Videos-WUO_ERR'!A340,":"))))</f>
        <v/>
      </c>
    </row>
    <row r="341">
      <c r="A341" s="9">
        <f>IF('Additional Videos'!B341="","",IF('Additional Videos-WUO_ERR'!A341="","Validated",HYPERLINK("#"&amp;ADDRESS(341,'Additional Videos-WUO_TRK'!A341),_xlfn.TEXTAFTER('Additional Videos-WUO_ERR'!A341,":"))))</f>
        <v/>
      </c>
    </row>
    <row r="342">
      <c r="A342" s="9">
        <f>IF('Additional Videos'!B342="","",IF('Additional Videos-WUO_ERR'!A342="","Validated",HYPERLINK("#"&amp;ADDRESS(342,'Additional Videos-WUO_TRK'!A342),_xlfn.TEXTAFTER('Additional Videos-WUO_ERR'!A342,":"))))</f>
        <v/>
      </c>
    </row>
    <row r="343">
      <c r="A343" s="9">
        <f>IF('Additional Videos'!B343="","",IF('Additional Videos-WUO_ERR'!A343="","Validated",HYPERLINK("#"&amp;ADDRESS(343,'Additional Videos-WUO_TRK'!A343),_xlfn.TEXTAFTER('Additional Videos-WUO_ERR'!A343,":"))))</f>
        <v/>
      </c>
    </row>
    <row r="344">
      <c r="A344" s="9">
        <f>IF('Additional Videos'!B344="","",IF('Additional Videos-WUO_ERR'!A344="","Validated",HYPERLINK("#"&amp;ADDRESS(344,'Additional Videos-WUO_TRK'!A344),_xlfn.TEXTAFTER('Additional Videos-WUO_ERR'!A344,":"))))</f>
        <v/>
      </c>
    </row>
    <row r="345">
      <c r="A345" s="9">
        <f>IF('Additional Videos'!B345="","",IF('Additional Videos-WUO_ERR'!A345="","Validated",HYPERLINK("#"&amp;ADDRESS(345,'Additional Videos-WUO_TRK'!A345),_xlfn.TEXTAFTER('Additional Videos-WUO_ERR'!A345,":"))))</f>
        <v/>
      </c>
    </row>
    <row r="346">
      <c r="A346" s="9">
        <f>IF('Additional Videos'!B346="","",IF('Additional Videos-WUO_ERR'!A346="","Validated",HYPERLINK("#"&amp;ADDRESS(346,'Additional Videos-WUO_TRK'!A346),_xlfn.TEXTAFTER('Additional Videos-WUO_ERR'!A346,":"))))</f>
        <v/>
      </c>
    </row>
    <row r="347">
      <c r="A347" s="9">
        <f>IF('Additional Videos'!B347="","",IF('Additional Videos-WUO_ERR'!A347="","Validated",HYPERLINK("#"&amp;ADDRESS(347,'Additional Videos-WUO_TRK'!A347),_xlfn.TEXTAFTER('Additional Videos-WUO_ERR'!A347,":"))))</f>
        <v/>
      </c>
    </row>
    <row r="348">
      <c r="A348" s="9">
        <f>IF('Additional Videos'!B348="","",IF('Additional Videos-WUO_ERR'!A348="","Validated",HYPERLINK("#"&amp;ADDRESS(348,'Additional Videos-WUO_TRK'!A348),_xlfn.TEXTAFTER('Additional Videos-WUO_ERR'!A348,":"))))</f>
        <v/>
      </c>
    </row>
    <row r="349">
      <c r="A349" s="9">
        <f>IF('Additional Videos'!B349="","",IF('Additional Videos-WUO_ERR'!A349="","Validated",HYPERLINK("#"&amp;ADDRESS(349,'Additional Videos-WUO_TRK'!A349),_xlfn.TEXTAFTER('Additional Videos-WUO_ERR'!A349,":"))))</f>
        <v/>
      </c>
    </row>
    <row r="350">
      <c r="A350" s="9">
        <f>IF('Additional Videos'!B350="","",IF('Additional Videos-WUO_ERR'!A350="","Validated",HYPERLINK("#"&amp;ADDRESS(350,'Additional Videos-WUO_TRK'!A350),_xlfn.TEXTAFTER('Additional Videos-WUO_ERR'!A350,":"))))</f>
        <v/>
      </c>
    </row>
    <row r="351">
      <c r="A351" s="9">
        <f>IF('Additional Videos'!B351="","",IF('Additional Videos-WUO_ERR'!A351="","Validated",HYPERLINK("#"&amp;ADDRESS(351,'Additional Videos-WUO_TRK'!A351),_xlfn.TEXTAFTER('Additional Videos-WUO_ERR'!A351,":"))))</f>
        <v/>
      </c>
    </row>
    <row r="352">
      <c r="A352" s="9">
        <f>IF('Additional Videos'!B352="","",IF('Additional Videos-WUO_ERR'!A352="","Validated",HYPERLINK("#"&amp;ADDRESS(352,'Additional Videos-WUO_TRK'!A352),_xlfn.TEXTAFTER('Additional Videos-WUO_ERR'!A352,":"))))</f>
        <v/>
      </c>
    </row>
    <row r="353">
      <c r="A353" s="9">
        <f>IF('Additional Videos'!B353="","",IF('Additional Videos-WUO_ERR'!A353="","Validated",HYPERLINK("#"&amp;ADDRESS(353,'Additional Videos-WUO_TRK'!A353),_xlfn.TEXTAFTER('Additional Videos-WUO_ERR'!A353,":"))))</f>
        <v/>
      </c>
    </row>
    <row r="354">
      <c r="A354" s="9">
        <f>IF('Additional Videos'!B354="","",IF('Additional Videos-WUO_ERR'!A354="","Validated",HYPERLINK("#"&amp;ADDRESS(354,'Additional Videos-WUO_TRK'!A354),_xlfn.TEXTAFTER('Additional Videos-WUO_ERR'!A354,":"))))</f>
        <v/>
      </c>
    </row>
    <row r="355">
      <c r="A355" s="9">
        <f>IF('Additional Videos'!B355="","",IF('Additional Videos-WUO_ERR'!A355="","Validated",HYPERLINK("#"&amp;ADDRESS(355,'Additional Videos-WUO_TRK'!A355),_xlfn.TEXTAFTER('Additional Videos-WUO_ERR'!A355,":"))))</f>
        <v/>
      </c>
    </row>
    <row r="356">
      <c r="A356" s="9">
        <f>IF('Additional Videos'!B356="","",IF('Additional Videos-WUO_ERR'!A356="","Validated",HYPERLINK("#"&amp;ADDRESS(356,'Additional Videos-WUO_TRK'!A356),_xlfn.TEXTAFTER('Additional Videos-WUO_ERR'!A356,":"))))</f>
        <v/>
      </c>
    </row>
    <row r="357">
      <c r="A357" s="9">
        <f>IF('Additional Videos'!B357="","",IF('Additional Videos-WUO_ERR'!A357="","Validated",HYPERLINK("#"&amp;ADDRESS(357,'Additional Videos-WUO_TRK'!A357),_xlfn.TEXTAFTER('Additional Videos-WUO_ERR'!A357,":"))))</f>
        <v/>
      </c>
    </row>
    <row r="358">
      <c r="A358" s="9">
        <f>IF('Additional Videos'!B358="","",IF('Additional Videos-WUO_ERR'!A358="","Validated",HYPERLINK("#"&amp;ADDRESS(358,'Additional Videos-WUO_TRK'!A358),_xlfn.TEXTAFTER('Additional Videos-WUO_ERR'!A358,":"))))</f>
        <v/>
      </c>
    </row>
    <row r="359">
      <c r="A359" s="9">
        <f>IF('Additional Videos'!B359="","",IF('Additional Videos-WUO_ERR'!A359="","Validated",HYPERLINK("#"&amp;ADDRESS(359,'Additional Videos-WUO_TRK'!A359),_xlfn.TEXTAFTER('Additional Videos-WUO_ERR'!A359,":"))))</f>
        <v/>
      </c>
    </row>
    <row r="360">
      <c r="A360" s="9">
        <f>IF('Additional Videos'!B360="","",IF('Additional Videos-WUO_ERR'!A360="","Validated",HYPERLINK("#"&amp;ADDRESS(360,'Additional Videos-WUO_TRK'!A360),_xlfn.TEXTAFTER('Additional Videos-WUO_ERR'!A360,":"))))</f>
        <v/>
      </c>
    </row>
    <row r="361">
      <c r="A361" s="9">
        <f>IF('Additional Videos'!B361="","",IF('Additional Videos-WUO_ERR'!A361="","Validated",HYPERLINK("#"&amp;ADDRESS(361,'Additional Videos-WUO_TRK'!A361),_xlfn.TEXTAFTER('Additional Videos-WUO_ERR'!A361,":"))))</f>
        <v/>
      </c>
    </row>
    <row r="362">
      <c r="A362" s="9">
        <f>IF('Additional Videos'!B362="","",IF('Additional Videos-WUO_ERR'!A362="","Validated",HYPERLINK("#"&amp;ADDRESS(362,'Additional Videos-WUO_TRK'!A362),_xlfn.TEXTAFTER('Additional Videos-WUO_ERR'!A362,":"))))</f>
        <v/>
      </c>
    </row>
    <row r="363">
      <c r="A363" s="9">
        <f>IF('Additional Videos'!B363="","",IF('Additional Videos-WUO_ERR'!A363="","Validated",HYPERLINK("#"&amp;ADDRESS(363,'Additional Videos-WUO_TRK'!A363),_xlfn.TEXTAFTER('Additional Videos-WUO_ERR'!A363,":"))))</f>
        <v/>
      </c>
    </row>
    <row r="364">
      <c r="A364" s="9">
        <f>IF('Additional Videos'!B364="","",IF('Additional Videos-WUO_ERR'!A364="","Validated",HYPERLINK("#"&amp;ADDRESS(364,'Additional Videos-WUO_TRK'!A364),_xlfn.TEXTAFTER('Additional Videos-WUO_ERR'!A364,":"))))</f>
        <v/>
      </c>
    </row>
    <row r="365">
      <c r="A365" s="9">
        <f>IF('Additional Videos'!B365="","",IF('Additional Videos-WUO_ERR'!A365="","Validated",HYPERLINK("#"&amp;ADDRESS(365,'Additional Videos-WUO_TRK'!A365),_xlfn.TEXTAFTER('Additional Videos-WUO_ERR'!A365,":"))))</f>
        <v/>
      </c>
    </row>
    <row r="366">
      <c r="A366" s="9">
        <f>IF('Additional Videos'!B366="","",IF('Additional Videos-WUO_ERR'!A366="","Validated",HYPERLINK("#"&amp;ADDRESS(366,'Additional Videos-WUO_TRK'!A366),_xlfn.TEXTAFTER('Additional Videos-WUO_ERR'!A366,":"))))</f>
        <v/>
      </c>
    </row>
    <row r="367">
      <c r="A367" s="9">
        <f>IF('Additional Videos'!B367="","",IF('Additional Videos-WUO_ERR'!A367="","Validated",HYPERLINK("#"&amp;ADDRESS(367,'Additional Videos-WUO_TRK'!A367),_xlfn.TEXTAFTER('Additional Videos-WUO_ERR'!A367,":"))))</f>
        <v/>
      </c>
    </row>
    <row r="368">
      <c r="A368" s="9">
        <f>IF('Additional Videos'!B368="","",IF('Additional Videos-WUO_ERR'!A368="","Validated",HYPERLINK("#"&amp;ADDRESS(368,'Additional Videos-WUO_TRK'!A368),_xlfn.TEXTAFTER('Additional Videos-WUO_ERR'!A368,":"))))</f>
        <v/>
      </c>
    </row>
    <row r="369">
      <c r="A369" s="9">
        <f>IF('Additional Videos'!B369="","",IF('Additional Videos-WUO_ERR'!A369="","Validated",HYPERLINK("#"&amp;ADDRESS(369,'Additional Videos-WUO_TRK'!A369),_xlfn.TEXTAFTER('Additional Videos-WUO_ERR'!A369,":"))))</f>
        <v/>
      </c>
    </row>
    <row r="370">
      <c r="A370" s="9">
        <f>IF('Additional Videos'!B370="","",IF('Additional Videos-WUO_ERR'!A370="","Validated",HYPERLINK("#"&amp;ADDRESS(370,'Additional Videos-WUO_TRK'!A370),_xlfn.TEXTAFTER('Additional Videos-WUO_ERR'!A370,":"))))</f>
        <v/>
      </c>
    </row>
    <row r="371">
      <c r="A371" s="9">
        <f>IF('Additional Videos'!B371="","",IF('Additional Videos-WUO_ERR'!A371="","Validated",HYPERLINK("#"&amp;ADDRESS(371,'Additional Videos-WUO_TRK'!A371),_xlfn.TEXTAFTER('Additional Videos-WUO_ERR'!A371,":"))))</f>
        <v/>
      </c>
    </row>
    <row r="372">
      <c r="A372" s="9">
        <f>IF('Additional Videos'!B372="","",IF('Additional Videos-WUO_ERR'!A372="","Validated",HYPERLINK("#"&amp;ADDRESS(372,'Additional Videos-WUO_TRK'!A372),_xlfn.TEXTAFTER('Additional Videos-WUO_ERR'!A372,":"))))</f>
        <v/>
      </c>
    </row>
    <row r="373">
      <c r="A373" s="9">
        <f>IF('Additional Videos'!B373="","",IF('Additional Videos-WUO_ERR'!A373="","Validated",HYPERLINK("#"&amp;ADDRESS(373,'Additional Videos-WUO_TRK'!A373),_xlfn.TEXTAFTER('Additional Videos-WUO_ERR'!A373,":"))))</f>
        <v/>
      </c>
    </row>
    <row r="374">
      <c r="A374" s="9">
        <f>IF('Additional Videos'!B374="","",IF('Additional Videos-WUO_ERR'!A374="","Validated",HYPERLINK("#"&amp;ADDRESS(374,'Additional Videos-WUO_TRK'!A374),_xlfn.TEXTAFTER('Additional Videos-WUO_ERR'!A374,":"))))</f>
        <v/>
      </c>
    </row>
    <row r="375">
      <c r="A375" s="9">
        <f>IF('Additional Videos'!B375="","",IF('Additional Videos-WUO_ERR'!A375="","Validated",HYPERLINK("#"&amp;ADDRESS(375,'Additional Videos-WUO_TRK'!A375),_xlfn.TEXTAFTER('Additional Videos-WUO_ERR'!A375,":"))))</f>
        <v/>
      </c>
    </row>
    <row r="376">
      <c r="A376" s="9">
        <f>IF('Additional Videos'!B376="","",IF('Additional Videos-WUO_ERR'!A376="","Validated",HYPERLINK("#"&amp;ADDRESS(376,'Additional Videos-WUO_TRK'!A376),_xlfn.TEXTAFTER('Additional Videos-WUO_ERR'!A376,":"))))</f>
        <v/>
      </c>
    </row>
    <row r="377">
      <c r="A377" s="9">
        <f>IF('Additional Videos'!B377="","",IF('Additional Videos-WUO_ERR'!A377="","Validated",HYPERLINK("#"&amp;ADDRESS(377,'Additional Videos-WUO_TRK'!A377),_xlfn.TEXTAFTER('Additional Videos-WUO_ERR'!A377,":"))))</f>
        <v/>
      </c>
    </row>
    <row r="378">
      <c r="A378" s="9">
        <f>IF('Additional Videos'!B378="","",IF('Additional Videos-WUO_ERR'!A378="","Validated",HYPERLINK("#"&amp;ADDRESS(378,'Additional Videos-WUO_TRK'!A378),_xlfn.TEXTAFTER('Additional Videos-WUO_ERR'!A378,":"))))</f>
        <v/>
      </c>
    </row>
    <row r="379">
      <c r="A379" s="9">
        <f>IF('Additional Videos'!B379="","",IF('Additional Videos-WUO_ERR'!A379="","Validated",HYPERLINK("#"&amp;ADDRESS(379,'Additional Videos-WUO_TRK'!A379),_xlfn.TEXTAFTER('Additional Videos-WUO_ERR'!A379,":"))))</f>
        <v/>
      </c>
    </row>
    <row r="380">
      <c r="A380" s="9">
        <f>IF('Additional Videos'!B380="","",IF('Additional Videos-WUO_ERR'!A380="","Validated",HYPERLINK("#"&amp;ADDRESS(380,'Additional Videos-WUO_TRK'!A380),_xlfn.TEXTAFTER('Additional Videos-WUO_ERR'!A380,":"))))</f>
        <v/>
      </c>
    </row>
    <row r="381">
      <c r="A381" s="9">
        <f>IF('Additional Videos'!B381="","",IF('Additional Videos-WUO_ERR'!A381="","Validated",HYPERLINK("#"&amp;ADDRESS(381,'Additional Videos-WUO_TRK'!A381),_xlfn.TEXTAFTER('Additional Videos-WUO_ERR'!A381,":"))))</f>
        <v/>
      </c>
    </row>
    <row r="382">
      <c r="A382" s="9">
        <f>IF('Additional Videos'!B382="","",IF('Additional Videos-WUO_ERR'!A382="","Validated",HYPERLINK("#"&amp;ADDRESS(382,'Additional Videos-WUO_TRK'!A382),_xlfn.TEXTAFTER('Additional Videos-WUO_ERR'!A382,":"))))</f>
        <v/>
      </c>
    </row>
    <row r="383">
      <c r="A383" s="9">
        <f>IF('Additional Videos'!B383="","",IF('Additional Videos-WUO_ERR'!A383="","Validated",HYPERLINK("#"&amp;ADDRESS(383,'Additional Videos-WUO_TRK'!A383),_xlfn.TEXTAFTER('Additional Videos-WUO_ERR'!A383,":"))))</f>
        <v/>
      </c>
    </row>
    <row r="384">
      <c r="A384" s="9">
        <f>IF('Additional Videos'!B384="","",IF('Additional Videos-WUO_ERR'!A384="","Validated",HYPERLINK("#"&amp;ADDRESS(384,'Additional Videos-WUO_TRK'!A384),_xlfn.TEXTAFTER('Additional Videos-WUO_ERR'!A384,":"))))</f>
        <v/>
      </c>
    </row>
    <row r="385">
      <c r="A385" s="9">
        <f>IF('Additional Videos'!B385="","",IF('Additional Videos-WUO_ERR'!A385="","Validated",HYPERLINK("#"&amp;ADDRESS(385,'Additional Videos-WUO_TRK'!A385),_xlfn.TEXTAFTER('Additional Videos-WUO_ERR'!A385,":"))))</f>
        <v/>
      </c>
    </row>
    <row r="386">
      <c r="A386" s="9">
        <f>IF('Additional Videos'!B386="","",IF('Additional Videos-WUO_ERR'!A386="","Validated",HYPERLINK("#"&amp;ADDRESS(386,'Additional Videos-WUO_TRK'!A386),_xlfn.TEXTAFTER('Additional Videos-WUO_ERR'!A386,":"))))</f>
        <v/>
      </c>
    </row>
    <row r="387">
      <c r="A387" s="9">
        <f>IF('Additional Videos'!B387="","",IF('Additional Videos-WUO_ERR'!A387="","Validated",HYPERLINK("#"&amp;ADDRESS(387,'Additional Videos-WUO_TRK'!A387),_xlfn.TEXTAFTER('Additional Videos-WUO_ERR'!A387,":"))))</f>
        <v/>
      </c>
    </row>
    <row r="388">
      <c r="A388" s="9">
        <f>IF('Additional Videos'!B388="","",IF('Additional Videos-WUO_ERR'!A388="","Validated",HYPERLINK("#"&amp;ADDRESS(388,'Additional Videos-WUO_TRK'!A388),_xlfn.TEXTAFTER('Additional Videos-WUO_ERR'!A388,":"))))</f>
        <v/>
      </c>
    </row>
    <row r="389">
      <c r="A389" s="9">
        <f>IF('Additional Videos'!B389="","",IF('Additional Videos-WUO_ERR'!A389="","Validated",HYPERLINK("#"&amp;ADDRESS(389,'Additional Videos-WUO_TRK'!A389),_xlfn.TEXTAFTER('Additional Videos-WUO_ERR'!A389,":"))))</f>
        <v/>
      </c>
    </row>
    <row r="390">
      <c r="A390" s="9">
        <f>IF('Additional Videos'!B390="","",IF('Additional Videos-WUO_ERR'!A390="","Validated",HYPERLINK("#"&amp;ADDRESS(390,'Additional Videos-WUO_TRK'!A390),_xlfn.TEXTAFTER('Additional Videos-WUO_ERR'!A390,":"))))</f>
        <v/>
      </c>
    </row>
    <row r="391">
      <c r="A391" s="9">
        <f>IF('Additional Videos'!B391="","",IF('Additional Videos-WUO_ERR'!A391="","Validated",HYPERLINK("#"&amp;ADDRESS(391,'Additional Videos-WUO_TRK'!A391),_xlfn.TEXTAFTER('Additional Videos-WUO_ERR'!A391,":"))))</f>
        <v/>
      </c>
    </row>
    <row r="392">
      <c r="A392" s="9">
        <f>IF('Additional Videos'!B392="","",IF('Additional Videos-WUO_ERR'!A392="","Validated",HYPERLINK("#"&amp;ADDRESS(392,'Additional Videos-WUO_TRK'!A392),_xlfn.TEXTAFTER('Additional Videos-WUO_ERR'!A392,":"))))</f>
        <v/>
      </c>
    </row>
    <row r="393">
      <c r="A393" s="9">
        <f>IF('Additional Videos'!B393="","",IF('Additional Videos-WUO_ERR'!A393="","Validated",HYPERLINK("#"&amp;ADDRESS(393,'Additional Videos-WUO_TRK'!A393),_xlfn.TEXTAFTER('Additional Videos-WUO_ERR'!A393,":"))))</f>
        <v/>
      </c>
    </row>
    <row r="394">
      <c r="A394" s="9">
        <f>IF('Additional Videos'!B394="","",IF('Additional Videos-WUO_ERR'!A394="","Validated",HYPERLINK("#"&amp;ADDRESS(394,'Additional Videos-WUO_TRK'!A394),_xlfn.TEXTAFTER('Additional Videos-WUO_ERR'!A394,":"))))</f>
        <v/>
      </c>
    </row>
    <row r="395">
      <c r="A395" s="9">
        <f>IF('Additional Videos'!B395="","",IF('Additional Videos-WUO_ERR'!A395="","Validated",HYPERLINK("#"&amp;ADDRESS(395,'Additional Videos-WUO_TRK'!A395),_xlfn.TEXTAFTER('Additional Videos-WUO_ERR'!A395,":"))))</f>
        <v/>
      </c>
    </row>
    <row r="396">
      <c r="A396" s="9">
        <f>IF('Additional Videos'!B396="","",IF('Additional Videos-WUO_ERR'!A396="","Validated",HYPERLINK("#"&amp;ADDRESS(396,'Additional Videos-WUO_TRK'!A396),_xlfn.TEXTAFTER('Additional Videos-WUO_ERR'!A396,":"))))</f>
        <v/>
      </c>
    </row>
    <row r="397">
      <c r="A397" s="9">
        <f>IF('Additional Videos'!B397="","",IF('Additional Videos-WUO_ERR'!A397="","Validated",HYPERLINK("#"&amp;ADDRESS(397,'Additional Videos-WUO_TRK'!A397),_xlfn.TEXTAFTER('Additional Videos-WUO_ERR'!A397,":"))))</f>
        <v/>
      </c>
    </row>
    <row r="398">
      <c r="A398" s="9">
        <f>IF('Additional Videos'!B398="","",IF('Additional Videos-WUO_ERR'!A398="","Validated",HYPERLINK("#"&amp;ADDRESS(398,'Additional Videos-WUO_TRK'!A398),_xlfn.TEXTAFTER('Additional Videos-WUO_ERR'!A398,":"))))</f>
        <v/>
      </c>
    </row>
    <row r="399">
      <c r="A399" s="9">
        <f>IF('Additional Videos'!B399="","",IF('Additional Videos-WUO_ERR'!A399="","Validated",HYPERLINK("#"&amp;ADDRESS(399,'Additional Videos-WUO_TRK'!A399),_xlfn.TEXTAFTER('Additional Videos-WUO_ERR'!A399,":"))))</f>
        <v/>
      </c>
    </row>
    <row r="400">
      <c r="A400" s="9">
        <f>IF('Additional Videos'!B400="","",IF('Additional Videos-WUO_ERR'!A400="","Validated",HYPERLINK("#"&amp;ADDRESS(400,'Additional Videos-WUO_TRK'!A400),_xlfn.TEXTAFTER('Additional Videos-WUO_ERR'!A400,":"))))</f>
        <v/>
      </c>
    </row>
    <row r="401">
      <c r="A401" s="9">
        <f>IF('Additional Videos'!B401="","",IF('Additional Videos-WUO_ERR'!A401="","Validated",HYPERLINK("#"&amp;ADDRESS(401,'Additional Videos-WUO_TRK'!A401),_xlfn.TEXTAFTER('Additional Videos-WUO_ERR'!A401,":"))))</f>
        <v/>
      </c>
    </row>
    <row r="402">
      <c r="A402" s="9">
        <f>IF('Additional Videos'!B402="","",IF('Additional Videos-WUO_ERR'!A402="","Validated",HYPERLINK("#"&amp;ADDRESS(402,'Additional Videos-WUO_TRK'!A402),_xlfn.TEXTAFTER('Additional Videos-WUO_ERR'!A402,":"))))</f>
        <v/>
      </c>
    </row>
    <row r="403">
      <c r="A403" s="9">
        <f>IF('Additional Videos'!B403="","",IF('Additional Videos-WUO_ERR'!A403="","Validated",HYPERLINK("#"&amp;ADDRESS(403,'Additional Videos-WUO_TRK'!A403),_xlfn.TEXTAFTER('Additional Videos-WUO_ERR'!A403,":"))))</f>
        <v/>
      </c>
    </row>
    <row r="404">
      <c r="A404" s="9">
        <f>IF('Additional Videos'!B404="","",IF('Additional Videos-WUO_ERR'!A404="","Validated",HYPERLINK("#"&amp;ADDRESS(404,'Additional Videos-WUO_TRK'!A404),_xlfn.TEXTAFTER('Additional Videos-WUO_ERR'!A404,":"))))</f>
        <v/>
      </c>
    </row>
    <row r="405">
      <c r="A405" s="9">
        <f>IF('Additional Videos'!B405="","",IF('Additional Videos-WUO_ERR'!A405="","Validated",HYPERLINK("#"&amp;ADDRESS(405,'Additional Videos-WUO_TRK'!A405),_xlfn.TEXTAFTER('Additional Videos-WUO_ERR'!A405,":"))))</f>
        <v/>
      </c>
    </row>
    <row r="406">
      <c r="A406" s="9">
        <f>IF('Additional Videos'!B406="","",IF('Additional Videos-WUO_ERR'!A406="","Validated",HYPERLINK("#"&amp;ADDRESS(406,'Additional Videos-WUO_TRK'!A406),_xlfn.TEXTAFTER('Additional Videos-WUO_ERR'!A406,":"))))</f>
        <v/>
      </c>
    </row>
    <row r="407">
      <c r="A407" s="9">
        <f>IF('Additional Videos'!B407="","",IF('Additional Videos-WUO_ERR'!A407="","Validated",HYPERLINK("#"&amp;ADDRESS(407,'Additional Videos-WUO_TRK'!A407),_xlfn.TEXTAFTER('Additional Videos-WUO_ERR'!A407,":"))))</f>
        <v/>
      </c>
    </row>
    <row r="408">
      <c r="A408" s="9">
        <f>IF('Additional Videos'!B408="","",IF('Additional Videos-WUO_ERR'!A408="","Validated",HYPERLINK("#"&amp;ADDRESS(408,'Additional Videos-WUO_TRK'!A408),_xlfn.TEXTAFTER('Additional Videos-WUO_ERR'!A408,":"))))</f>
        <v/>
      </c>
    </row>
    <row r="409">
      <c r="A409" s="9">
        <f>IF('Additional Videos'!B409="","",IF('Additional Videos-WUO_ERR'!A409="","Validated",HYPERLINK("#"&amp;ADDRESS(409,'Additional Videos-WUO_TRK'!A409),_xlfn.TEXTAFTER('Additional Videos-WUO_ERR'!A409,":"))))</f>
        <v/>
      </c>
    </row>
    <row r="410">
      <c r="A410" s="9">
        <f>IF('Additional Videos'!B410="","",IF('Additional Videos-WUO_ERR'!A410="","Validated",HYPERLINK("#"&amp;ADDRESS(410,'Additional Videos-WUO_TRK'!A410),_xlfn.TEXTAFTER('Additional Videos-WUO_ERR'!A410,":"))))</f>
        <v/>
      </c>
    </row>
    <row r="411">
      <c r="A411" s="9">
        <f>IF('Additional Videos'!B411="","",IF('Additional Videos-WUO_ERR'!A411="","Validated",HYPERLINK("#"&amp;ADDRESS(411,'Additional Videos-WUO_TRK'!A411),_xlfn.TEXTAFTER('Additional Videos-WUO_ERR'!A411,":"))))</f>
        <v/>
      </c>
    </row>
    <row r="412">
      <c r="A412" s="9">
        <f>IF('Additional Videos'!B412="","",IF('Additional Videos-WUO_ERR'!A412="","Validated",HYPERLINK("#"&amp;ADDRESS(412,'Additional Videos-WUO_TRK'!A412),_xlfn.TEXTAFTER('Additional Videos-WUO_ERR'!A412,":"))))</f>
        <v/>
      </c>
    </row>
    <row r="413">
      <c r="A413" s="9">
        <f>IF('Additional Videos'!B413="","",IF('Additional Videos-WUO_ERR'!A413="","Validated",HYPERLINK("#"&amp;ADDRESS(413,'Additional Videos-WUO_TRK'!A413),_xlfn.TEXTAFTER('Additional Videos-WUO_ERR'!A413,":"))))</f>
        <v/>
      </c>
    </row>
    <row r="414">
      <c r="A414" s="9">
        <f>IF('Additional Videos'!B414="","",IF('Additional Videos-WUO_ERR'!A414="","Validated",HYPERLINK("#"&amp;ADDRESS(414,'Additional Videos-WUO_TRK'!A414),_xlfn.TEXTAFTER('Additional Videos-WUO_ERR'!A414,":"))))</f>
        <v/>
      </c>
    </row>
    <row r="415">
      <c r="A415" s="9">
        <f>IF('Additional Videos'!B415="","",IF('Additional Videos-WUO_ERR'!A415="","Validated",HYPERLINK("#"&amp;ADDRESS(415,'Additional Videos-WUO_TRK'!A415),_xlfn.TEXTAFTER('Additional Videos-WUO_ERR'!A415,":"))))</f>
        <v/>
      </c>
    </row>
    <row r="416">
      <c r="A416" s="9">
        <f>IF('Additional Videos'!B416="","",IF('Additional Videos-WUO_ERR'!A416="","Validated",HYPERLINK("#"&amp;ADDRESS(416,'Additional Videos-WUO_TRK'!A416),_xlfn.TEXTAFTER('Additional Videos-WUO_ERR'!A416,":"))))</f>
        <v/>
      </c>
    </row>
    <row r="417">
      <c r="A417" s="9">
        <f>IF('Additional Videos'!B417="","",IF('Additional Videos-WUO_ERR'!A417="","Validated",HYPERLINK("#"&amp;ADDRESS(417,'Additional Videos-WUO_TRK'!A417),_xlfn.TEXTAFTER('Additional Videos-WUO_ERR'!A417,":"))))</f>
        <v/>
      </c>
    </row>
    <row r="418">
      <c r="A418" s="9">
        <f>IF('Additional Videos'!B418="","",IF('Additional Videos-WUO_ERR'!A418="","Validated",HYPERLINK("#"&amp;ADDRESS(418,'Additional Videos-WUO_TRK'!A418),_xlfn.TEXTAFTER('Additional Videos-WUO_ERR'!A418,":"))))</f>
        <v/>
      </c>
    </row>
    <row r="419">
      <c r="A419" s="9">
        <f>IF('Additional Videos'!B419="","",IF('Additional Videos-WUO_ERR'!A419="","Validated",HYPERLINK("#"&amp;ADDRESS(419,'Additional Videos-WUO_TRK'!A419),_xlfn.TEXTAFTER('Additional Videos-WUO_ERR'!A419,":"))))</f>
        <v/>
      </c>
    </row>
    <row r="420">
      <c r="A420" s="9">
        <f>IF('Additional Videos'!B420="","",IF('Additional Videos-WUO_ERR'!A420="","Validated",HYPERLINK("#"&amp;ADDRESS(420,'Additional Videos-WUO_TRK'!A420),_xlfn.TEXTAFTER('Additional Videos-WUO_ERR'!A420,":"))))</f>
        <v/>
      </c>
    </row>
    <row r="421">
      <c r="A421" s="9">
        <f>IF('Additional Videos'!B421="","",IF('Additional Videos-WUO_ERR'!A421="","Validated",HYPERLINK("#"&amp;ADDRESS(421,'Additional Videos-WUO_TRK'!A421),_xlfn.TEXTAFTER('Additional Videos-WUO_ERR'!A421,":"))))</f>
        <v/>
      </c>
    </row>
    <row r="422">
      <c r="A422" s="9">
        <f>IF('Additional Videos'!B422="","",IF('Additional Videos-WUO_ERR'!A422="","Validated",HYPERLINK("#"&amp;ADDRESS(422,'Additional Videos-WUO_TRK'!A422),_xlfn.TEXTAFTER('Additional Videos-WUO_ERR'!A422,":"))))</f>
        <v/>
      </c>
    </row>
    <row r="423">
      <c r="A423" s="9">
        <f>IF('Additional Videos'!B423="","",IF('Additional Videos-WUO_ERR'!A423="","Validated",HYPERLINK("#"&amp;ADDRESS(423,'Additional Videos-WUO_TRK'!A423),_xlfn.TEXTAFTER('Additional Videos-WUO_ERR'!A423,":"))))</f>
        <v/>
      </c>
    </row>
    <row r="424">
      <c r="A424" s="9">
        <f>IF('Additional Videos'!B424="","",IF('Additional Videos-WUO_ERR'!A424="","Validated",HYPERLINK("#"&amp;ADDRESS(424,'Additional Videos-WUO_TRK'!A424),_xlfn.TEXTAFTER('Additional Videos-WUO_ERR'!A424,":"))))</f>
        <v/>
      </c>
    </row>
    <row r="425">
      <c r="A425" s="9">
        <f>IF('Additional Videos'!B425="","",IF('Additional Videos-WUO_ERR'!A425="","Validated",HYPERLINK("#"&amp;ADDRESS(425,'Additional Videos-WUO_TRK'!A425),_xlfn.TEXTAFTER('Additional Videos-WUO_ERR'!A425,":"))))</f>
        <v/>
      </c>
    </row>
    <row r="426">
      <c r="A426" s="9">
        <f>IF('Additional Videos'!B426="","",IF('Additional Videos-WUO_ERR'!A426="","Validated",HYPERLINK("#"&amp;ADDRESS(426,'Additional Videos-WUO_TRK'!A426),_xlfn.TEXTAFTER('Additional Videos-WUO_ERR'!A426,":"))))</f>
        <v/>
      </c>
    </row>
    <row r="427">
      <c r="A427" s="9">
        <f>IF('Additional Videos'!B427="","",IF('Additional Videos-WUO_ERR'!A427="","Validated",HYPERLINK("#"&amp;ADDRESS(427,'Additional Videos-WUO_TRK'!A427),_xlfn.TEXTAFTER('Additional Videos-WUO_ERR'!A427,":"))))</f>
        <v/>
      </c>
    </row>
    <row r="428">
      <c r="A428" s="9">
        <f>IF('Additional Videos'!B428="","",IF('Additional Videos-WUO_ERR'!A428="","Validated",HYPERLINK("#"&amp;ADDRESS(428,'Additional Videos-WUO_TRK'!A428),_xlfn.TEXTAFTER('Additional Videos-WUO_ERR'!A428,":"))))</f>
        <v/>
      </c>
    </row>
    <row r="429">
      <c r="A429" s="9">
        <f>IF('Additional Videos'!B429="","",IF('Additional Videos-WUO_ERR'!A429="","Validated",HYPERLINK("#"&amp;ADDRESS(429,'Additional Videos-WUO_TRK'!A429),_xlfn.TEXTAFTER('Additional Videos-WUO_ERR'!A429,":"))))</f>
        <v/>
      </c>
    </row>
    <row r="430">
      <c r="A430" s="9">
        <f>IF('Additional Videos'!B430="","",IF('Additional Videos-WUO_ERR'!A430="","Validated",HYPERLINK("#"&amp;ADDRESS(430,'Additional Videos-WUO_TRK'!A430),_xlfn.TEXTAFTER('Additional Videos-WUO_ERR'!A430,":"))))</f>
        <v/>
      </c>
    </row>
    <row r="431">
      <c r="A431" s="9">
        <f>IF('Additional Videos'!B431="","",IF('Additional Videos-WUO_ERR'!A431="","Validated",HYPERLINK("#"&amp;ADDRESS(431,'Additional Videos-WUO_TRK'!A431),_xlfn.TEXTAFTER('Additional Videos-WUO_ERR'!A431,":"))))</f>
        <v/>
      </c>
    </row>
    <row r="432">
      <c r="A432" s="9">
        <f>IF('Additional Videos'!B432="","",IF('Additional Videos-WUO_ERR'!A432="","Validated",HYPERLINK("#"&amp;ADDRESS(432,'Additional Videos-WUO_TRK'!A432),_xlfn.TEXTAFTER('Additional Videos-WUO_ERR'!A432,":"))))</f>
        <v/>
      </c>
    </row>
    <row r="433">
      <c r="A433" s="9">
        <f>IF('Additional Videos'!B433="","",IF('Additional Videos-WUO_ERR'!A433="","Validated",HYPERLINK("#"&amp;ADDRESS(433,'Additional Videos-WUO_TRK'!A433),_xlfn.TEXTAFTER('Additional Videos-WUO_ERR'!A433,":"))))</f>
        <v/>
      </c>
    </row>
    <row r="434">
      <c r="A434" s="9">
        <f>IF('Additional Videos'!B434="","",IF('Additional Videos-WUO_ERR'!A434="","Validated",HYPERLINK("#"&amp;ADDRESS(434,'Additional Videos-WUO_TRK'!A434),_xlfn.TEXTAFTER('Additional Videos-WUO_ERR'!A434,":"))))</f>
        <v/>
      </c>
    </row>
    <row r="435">
      <c r="A435" s="9">
        <f>IF('Additional Videos'!B435="","",IF('Additional Videos-WUO_ERR'!A435="","Validated",HYPERLINK("#"&amp;ADDRESS(435,'Additional Videos-WUO_TRK'!A435),_xlfn.TEXTAFTER('Additional Videos-WUO_ERR'!A435,":"))))</f>
        <v/>
      </c>
    </row>
    <row r="436">
      <c r="A436" s="9">
        <f>IF('Additional Videos'!B436="","",IF('Additional Videos-WUO_ERR'!A436="","Validated",HYPERLINK("#"&amp;ADDRESS(436,'Additional Videos-WUO_TRK'!A436),_xlfn.TEXTAFTER('Additional Videos-WUO_ERR'!A436,":"))))</f>
        <v/>
      </c>
    </row>
    <row r="437">
      <c r="A437" s="9">
        <f>IF('Additional Videos'!B437="","",IF('Additional Videos-WUO_ERR'!A437="","Validated",HYPERLINK("#"&amp;ADDRESS(437,'Additional Videos-WUO_TRK'!A437),_xlfn.TEXTAFTER('Additional Videos-WUO_ERR'!A437,":"))))</f>
        <v/>
      </c>
    </row>
    <row r="438">
      <c r="A438" s="9">
        <f>IF('Additional Videos'!B438="","",IF('Additional Videos-WUO_ERR'!A438="","Validated",HYPERLINK("#"&amp;ADDRESS(438,'Additional Videos-WUO_TRK'!A438),_xlfn.TEXTAFTER('Additional Videos-WUO_ERR'!A438,":"))))</f>
        <v/>
      </c>
    </row>
    <row r="439">
      <c r="A439" s="9">
        <f>IF('Additional Videos'!B439="","",IF('Additional Videos-WUO_ERR'!A439="","Validated",HYPERLINK("#"&amp;ADDRESS(439,'Additional Videos-WUO_TRK'!A439),_xlfn.TEXTAFTER('Additional Videos-WUO_ERR'!A439,":"))))</f>
        <v/>
      </c>
    </row>
    <row r="440">
      <c r="A440" s="9">
        <f>IF('Additional Videos'!B440="","",IF('Additional Videos-WUO_ERR'!A440="","Validated",HYPERLINK("#"&amp;ADDRESS(440,'Additional Videos-WUO_TRK'!A440),_xlfn.TEXTAFTER('Additional Videos-WUO_ERR'!A440,":"))))</f>
        <v/>
      </c>
    </row>
    <row r="441">
      <c r="A441" s="9">
        <f>IF('Additional Videos'!B441="","",IF('Additional Videos-WUO_ERR'!A441="","Validated",HYPERLINK("#"&amp;ADDRESS(441,'Additional Videos-WUO_TRK'!A441),_xlfn.TEXTAFTER('Additional Videos-WUO_ERR'!A441,":"))))</f>
        <v/>
      </c>
    </row>
    <row r="442">
      <c r="A442" s="9">
        <f>IF('Additional Videos'!B442="","",IF('Additional Videos-WUO_ERR'!A442="","Validated",HYPERLINK("#"&amp;ADDRESS(442,'Additional Videos-WUO_TRK'!A442),_xlfn.TEXTAFTER('Additional Videos-WUO_ERR'!A442,":"))))</f>
        <v/>
      </c>
    </row>
    <row r="443">
      <c r="A443" s="9">
        <f>IF('Additional Videos'!B443="","",IF('Additional Videos-WUO_ERR'!A443="","Validated",HYPERLINK("#"&amp;ADDRESS(443,'Additional Videos-WUO_TRK'!A443),_xlfn.TEXTAFTER('Additional Videos-WUO_ERR'!A443,":"))))</f>
        <v/>
      </c>
    </row>
    <row r="444">
      <c r="A444" s="9">
        <f>IF('Additional Videos'!B444="","",IF('Additional Videos-WUO_ERR'!A444="","Validated",HYPERLINK("#"&amp;ADDRESS(444,'Additional Videos-WUO_TRK'!A444),_xlfn.TEXTAFTER('Additional Videos-WUO_ERR'!A444,":"))))</f>
        <v/>
      </c>
    </row>
    <row r="445">
      <c r="A445" s="9">
        <f>IF('Additional Videos'!B445="","",IF('Additional Videos-WUO_ERR'!A445="","Validated",HYPERLINK("#"&amp;ADDRESS(445,'Additional Videos-WUO_TRK'!A445),_xlfn.TEXTAFTER('Additional Videos-WUO_ERR'!A445,":"))))</f>
        <v/>
      </c>
    </row>
    <row r="446">
      <c r="A446" s="9">
        <f>IF('Additional Videos'!B446="","",IF('Additional Videos-WUO_ERR'!A446="","Validated",HYPERLINK("#"&amp;ADDRESS(446,'Additional Videos-WUO_TRK'!A446),_xlfn.TEXTAFTER('Additional Videos-WUO_ERR'!A446,":"))))</f>
        <v/>
      </c>
    </row>
    <row r="447">
      <c r="A447" s="9">
        <f>IF('Additional Videos'!B447="","",IF('Additional Videos-WUO_ERR'!A447="","Validated",HYPERLINK("#"&amp;ADDRESS(447,'Additional Videos-WUO_TRK'!A447),_xlfn.TEXTAFTER('Additional Videos-WUO_ERR'!A447,":"))))</f>
        <v/>
      </c>
    </row>
    <row r="448">
      <c r="A448" s="9">
        <f>IF('Additional Videos'!B448="","",IF('Additional Videos-WUO_ERR'!A448="","Validated",HYPERLINK("#"&amp;ADDRESS(448,'Additional Videos-WUO_TRK'!A448),_xlfn.TEXTAFTER('Additional Videos-WUO_ERR'!A448,":"))))</f>
        <v/>
      </c>
    </row>
    <row r="449">
      <c r="A449" s="9">
        <f>IF('Additional Videos'!B449="","",IF('Additional Videos-WUO_ERR'!A449="","Validated",HYPERLINK("#"&amp;ADDRESS(449,'Additional Videos-WUO_TRK'!A449),_xlfn.TEXTAFTER('Additional Videos-WUO_ERR'!A449,":"))))</f>
        <v/>
      </c>
    </row>
    <row r="450">
      <c r="A450" s="9">
        <f>IF('Additional Videos'!B450="","",IF('Additional Videos-WUO_ERR'!A450="","Validated",HYPERLINK("#"&amp;ADDRESS(450,'Additional Videos-WUO_TRK'!A450),_xlfn.TEXTAFTER('Additional Videos-WUO_ERR'!A450,":"))))</f>
        <v/>
      </c>
    </row>
    <row r="451">
      <c r="A451" s="9">
        <f>IF('Additional Videos'!B451="","",IF('Additional Videos-WUO_ERR'!A451="","Validated",HYPERLINK("#"&amp;ADDRESS(451,'Additional Videos-WUO_TRK'!A451),_xlfn.TEXTAFTER('Additional Videos-WUO_ERR'!A451,":"))))</f>
        <v/>
      </c>
    </row>
    <row r="452">
      <c r="A452" s="9">
        <f>IF('Additional Videos'!B452="","",IF('Additional Videos-WUO_ERR'!A452="","Validated",HYPERLINK("#"&amp;ADDRESS(452,'Additional Videos-WUO_TRK'!A452),_xlfn.TEXTAFTER('Additional Videos-WUO_ERR'!A452,":"))))</f>
        <v/>
      </c>
    </row>
    <row r="453">
      <c r="A453" s="9">
        <f>IF('Additional Videos'!B453="","",IF('Additional Videos-WUO_ERR'!A453="","Validated",HYPERLINK("#"&amp;ADDRESS(453,'Additional Videos-WUO_TRK'!A453),_xlfn.TEXTAFTER('Additional Videos-WUO_ERR'!A453,":"))))</f>
        <v/>
      </c>
    </row>
    <row r="454">
      <c r="A454" s="9">
        <f>IF('Additional Videos'!B454="","",IF('Additional Videos-WUO_ERR'!A454="","Validated",HYPERLINK("#"&amp;ADDRESS(454,'Additional Videos-WUO_TRK'!A454),_xlfn.TEXTAFTER('Additional Videos-WUO_ERR'!A454,":"))))</f>
        <v/>
      </c>
    </row>
    <row r="455">
      <c r="A455" s="9">
        <f>IF('Additional Videos'!B455="","",IF('Additional Videos-WUO_ERR'!A455="","Validated",HYPERLINK("#"&amp;ADDRESS(455,'Additional Videos-WUO_TRK'!A455),_xlfn.TEXTAFTER('Additional Videos-WUO_ERR'!A455,":"))))</f>
        <v/>
      </c>
    </row>
    <row r="456">
      <c r="A456" s="9">
        <f>IF('Additional Videos'!B456="","",IF('Additional Videos-WUO_ERR'!A456="","Validated",HYPERLINK("#"&amp;ADDRESS(456,'Additional Videos-WUO_TRK'!A456),_xlfn.TEXTAFTER('Additional Videos-WUO_ERR'!A456,":"))))</f>
        <v/>
      </c>
    </row>
    <row r="457">
      <c r="A457" s="9">
        <f>IF('Additional Videos'!B457="","",IF('Additional Videos-WUO_ERR'!A457="","Validated",HYPERLINK("#"&amp;ADDRESS(457,'Additional Videos-WUO_TRK'!A457),_xlfn.TEXTAFTER('Additional Videos-WUO_ERR'!A457,":"))))</f>
        <v/>
      </c>
    </row>
    <row r="458">
      <c r="A458" s="9">
        <f>IF('Additional Videos'!B458="","",IF('Additional Videos-WUO_ERR'!A458="","Validated",HYPERLINK("#"&amp;ADDRESS(458,'Additional Videos-WUO_TRK'!A458),_xlfn.TEXTAFTER('Additional Videos-WUO_ERR'!A458,":"))))</f>
        <v/>
      </c>
    </row>
    <row r="459">
      <c r="A459" s="9">
        <f>IF('Additional Videos'!B459="","",IF('Additional Videos-WUO_ERR'!A459="","Validated",HYPERLINK("#"&amp;ADDRESS(459,'Additional Videos-WUO_TRK'!A459),_xlfn.TEXTAFTER('Additional Videos-WUO_ERR'!A459,":"))))</f>
        <v/>
      </c>
    </row>
    <row r="460">
      <c r="A460" s="9">
        <f>IF('Additional Videos'!B460="","",IF('Additional Videos-WUO_ERR'!A460="","Validated",HYPERLINK("#"&amp;ADDRESS(460,'Additional Videos-WUO_TRK'!A460),_xlfn.TEXTAFTER('Additional Videos-WUO_ERR'!A460,":"))))</f>
        <v/>
      </c>
    </row>
    <row r="461">
      <c r="A461" s="9">
        <f>IF('Additional Videos'!B461="","",IF('Additional Videos-WUO_ERR'!A461="","Validated",HYPERLINK("#"&amp;ADDRESS(461,'Additional Videos-WUO_TRK'!A461),_xlfn.TEXTAFTER('Additional Videos-WUO_ERR'!A461,":"))))</f>
        <v/>
      </c>
    </row>
    <row r="462">
      <c r="A462" s="9">
        <f>IF('Additional Videos'!B462="","",IF('Additional Videos-WUO_ERR'!A462="","Validated",HYPERLINK("#"&amp;ADDRESS(462,'Additional Videos-WUO_TRK'!A462),_xlfn.TEXTAFTER('Additional Videos-WUO_ERR'!A462,":"))))</f>
        <v/>
      </c>
    </row>
    <row r="463">
      <c r="A463" s="9">
        <f>IF('Additional Videos'!B463="","",IF('Additional Videos-WUO_ERR'!A463="","Validated",HYPERLINK("#"&amp;ADDRESS(463,'Additional Videos-WUO_TRK'!A463),_xlfn.TEXTAFTER('Additional Videos-WUO_ERR'!A463,":"))))</f>
        <v/>
      </c>
    </row>
    <row r="464">
      <c r="A464" s="9">
        <f>IF('Additional Videos'!B464="","",IF('Additional Videos-WUO_ERR'!A464="","Validated",HYPERLINK("#"&amp;ADDRESS(464,'Additional Videos-WUO_TRK'!A464),_xlfn.TEXTAFTER('Additional Videos-WUO_ERR'!A464,":"))))</f>
        <v/>
      </c>
    </row>
    <row r="465">
      <c r="A465" s="9">
        <f>IF('Additional Videos'!B465="","",IF('Additional Videos-WUO_ERR'!A465="","Validated",HYPERLINK("#"&amp;ADDRESS(465,'Additional Videos-WUO_TRK'!A465),_xlfn.TEXTAFTER('Additional Videos-WUO_ERR'!A465,":"))))</f>
        <v/>
      </c>
    </row>
    <row r="466">
      <c r="A466" s="9">
        <f>IF('Additional Videos'!B466="","",IF('Additional Videos-WUO_ERR'!A466="","Validated",HYPERLINK("#"&amp;ADDRESS(466,'Additional Videos-WUO_TRK'!A466),_xlfn.TEXTAFTER('Additional Videos-WUO_ERR'!A466,":"))))</f>
        <v/>
      </c>
    </row>
    <row r="467">
      <c r="A467" s="9">
        <f>IF('Additional Videos'!B467="","",IF('Additional Videos-WUO_ERR'!A467="","Validated",HYPERLINK("#"&amp;ADDRESS(467,'Additional Videos-WUO_TRK'!A467),_xlfn.TEXTAFTER('Additional Videos-WUO_ERR'!A467,":"))))</f>
        <v/>
      </c>
    </row>
    <row r="468">
      <c r="A468" s="9">
        <f>IF('Additional Videos'!B468="","",IF('Additional Videos-WUO_ERR'!A468="","Validated",HYPERLINK("#"&amp;ADDRESS(468,'Additional Videos-WUO_TRK'!A468),_xlfn.TEXTAFTER('Additional Videos-WUO_ERR'!A468,":"))))</f>
        <v/>
      </c>
    </row>
    <row r="469">
      <c r="A469" s="9">
        <f>IF('Additional Videos'!B469="","",IF('Additional Videos-WUO_ERR'!A469="","Validated",HYPERLINK("#"&amp;ADDRESS(469,'Additional Videos-WUO_TRK'!A469),_xlfn.TEXTAFTER('Additional Videos-WUO_ERR'!A469,":"))))</f>
        <v/>
      </c>
    </row>
    <row r="470">
      <c r="A470" s="9">
        <f>IF('Additional Videos'!B470="","",IF('Additional Videos-WUO_ERR'!A470="","Validated",HYPERLINK("#"&amp;ADDRESS(470,'Additional Videos-WUO_TRK'!A470),_xlfn.TEXTAFTER('Additional Videos-WUO_ERR'!A470,":"))))</f>
        <v/>
      </c>
    </row>
    <row r="471">
      <c r="A471" s="9">
        <f>IF('Additional Videos'!B471="","",IF('Additional Videos-WUO_ERR'!A471="","Validated",HYPERLINK("#"&amp;ADDRESS(471,'Additional Videos-WUO_TRK'!A471),_xlfn.TEXTAFTER('Additional Videos-WUO_ERR'!A471,":"))))</f>
        <v/>
      </c>
    </row>
    <row r="472">
      <c r="A472" s="9">
        <f>IF('Additional Videos'!B472="","",IF('Additional Videos-WUO_ERR'!A472="","Validated",HYPERLINK("#"&amp;ADDRESS(472,'Additional Videos-WUO_TRK'!A472),_xlfn.TEXTAFTER('Additional Videos-WUO_ERR'!A472,":"))))</f>
        <v/>
      </c>
    </row>
    <row r="473">
      <c r="A473" s="9">
        <f>IF('Additional Videos'!B473="","",IF('Additional Videos-WUO_ERR'!A473="","Validated",HYPERLINK("#"&amp;ADDRESS(473,'Additional Videos-WUO_TRK'!A473),_xlfn.TEXTAFTER('Additional Videos-WUO_ERR'!A473,":"))))</f>
        <v/>
      </c>
    </row>
    <row r="474">
      <c r="A474" s="9">
        <f>IF('Additional Videos'!B474="","",IF('Additional Videos-WUO_ERR'!A474="","Validated",HYPERLINK("#"&amp;ADDRESS(474,'Additional Videos-WUO_TRK'!A474),_xlfn.TEXTAFTER('Additional Videos-WUO_ERR'!A474,":"))))</f>
        <v/>
      </c>
    </row>
    <row r="475">
      <c r="A475" s="9">
        <f>IF('Additional Videos'!B475="","",IF('Additional Videos-WUO_ERR'!A475="","Validated",HYPERLINK("#"&amp;ADDRESS(475,'Additional Videos-WUO_TRK'!A475),_xlfn.TEXTAFTER('Additional Videos-WUO_ERR'!A475,":"))))</f>
        <v/>
      </c>
    </row>
    <row r="476">
      <c r="A476" s="9">
        <f>IF('Additional Videos'!B476="","",IF('Additional Videos-WUO_ERR'!A476="","Validated",HYPERLINK("#"&amp;ADDRESS(476,'Additional Videos-WUO_TRK'!A476),_xlfn.TEXTAFTER('Additional Videos-WUO_ERR'!A476,":"))))</f>
        <v/>
      </c>
    </row>
    <row r="477">
      <c r="A477" s="9">
        <f>IF('Additional Videos'!B477="","",IF('Additional Videos-WUO_ERR'!A477="","Validated",HYPERLINK("#"&amp;ADDRESS(477,'Additional Videos-WUO_TRK'!A477),_xlfn.TEXTAFTER('Additional Videos-WUO_ERR'!A477,":"))))</f>
        <v/>
      </c>
    </row>
    <row r="478">
      <c r="A478" s="9">
        <f>IF('Additional Videos'!B478="","",IF('Additional Videos-WUO_ERR'!A478="","Validated",HYPERLINK("#"&amp;ADDRESS(478,'Additional Videos-WUO_TRK'!A478),_xlfn.TEXTAFTER('Additional Videos-WUO_ERR'!A478,":"))))</f>
        <v/>
      </c>
    </row>
    <row r="479">
      <c r="A479" s="9">
        <f>IF('Additional Videos'!B479="","",IF('Additional Videos-WUO_ERR'!A479="","Validated",HYPERLINK("#"&amp;ADDRESS(479,'Additional Videos-WUO_TRK'!A479),_xlfn.TEXTAFTER('Additional Videos-WUO_ERR'!A479,":"))))</f>
        <v/>
      </c>
    </row>
    <row r="480">
      <c r="A480" s="9">
        <f>IF('Additional Videos'!B480="","",IF('Additional Videos-WUO_ERR'!A480="","Validated",HYPERLINK("#"&amp;ADDRESS(480,'Additional Videos-WUO_TRK'!A480),_xlfn.TEXTAFTER('Additional Videos-WUO_ERR'!A480,":"))))</f>
        <v/>
      </c>
    </row>
    <row r="481">
      <c r="A481" s="9">
        <f>IF('Additional Videos'!B481="","",IF('Additional Videos-WUO_ERR'!A481="","Validated",HYPERLINK("#"&amp;ADDRESS(481,'Additional Videos-WUO_TRK'!A481),_xlfn.TEXTAFTER('Additional Videos-WUO_ERR'!A481,":"))))</f>
        <v/>
      </c>
    </row>
    <row r="482">
      <c r="A482" s="9">
        <f>IF('Additional Videos'!B482="","",IF('Additional Videos-WUO_ERR'!A482="","Validated",HYPERLINK("#"&amp;ADDRESS(482,'Additional Videos-WUO_TRK'!A482),_xlfn.TEXTAFTER('Additional Videos-WUO_ERR'!A482,":"))))</f>
        <v/>
      </c>
    </row>
    <row r="483">
      <c r="A483" s="9">
        <f>IF('Additional Videos'!B483="","",IF('Additional Videos-WUO_ERR'!A483="","Validated",HYPERLINK("#"&amp;ADDRESS(483,'Additional Videos-WUO_TRK'!A483),_xlfn.TEXTAFTER('Additional Videos-WUO_ERR'!A483,":"))))</f>
        <v/>
      </c>
    </row>
    <row r="484">
      <c r="A484" s="9">
        <f>IF('Additional Videos'!B484="","",IF('Additional Videos-WUO_ERR'!A484="","Validated",HYPERLINK("#"&amp;ADDRESS(484,'Additional Videos-WUO_TRK'!A484),_xlfn.TEXTAFTER('Additional Videos-WUO_ERR'!A484,":"))))</f>
        <v/>
      </c>
    </row>
    <row r="485">
      <c r="A485" s="9">
        <f>IF('Additional Videos'!B485="","",IF('Additional Videos-WUO_ERR'!A485="","Validated",HYPERLINK("#"&amp;ADDRESS(485,'Additional Videos-WUO_TRK'!A485),_xlfn.TEXTAFTER('Additional Videos-WUO_ERR'!A485,":"))))</f>
        <v/>
      </c>
    </row>
    <row r="486">
      <c r="A486" s="9">
        <f>IF('Additional Videos'!B486="","",IF('Additional Videos-WUO_ERR'!A486="","Validated",HYPERLINK("#"&amp;ADDRESS(486,'Additional Videos-WUO_TRK'!A486),_xlfn.TEXTAFTER('Additional Videos-WUO_ERR'!A486,":"))))</f>
        <v/>
      </c>
    </row>
    <row r="487">
      <c r="A487" s="9">
        <f>IF('Additional Videos'!B487="","",IF('Additional Videos-WUO_ERR'!A487="","Validated",HYPERLINK("#"&amp;ADDRESS(487,'Additional Videos-WUO_TRK'!A487),_xlfn.TEXTAFTER('Additional Videos-WUO_ERR'!A487,":"))))</f>
        <v/>
      </c>
    </row>
    <row r="488">
      <c r="A488" s="9">
        <f>IF('Additional Videos'!B488="","",IF('Additional Videos-WUO_ERR'!A488="","Validated",HYPERLINK("#"&amp;ADDRESS(488,'Additional Videos-WUO_TRK'!A488),_xlfn.TEXTAFTER('Additional Videos-WUO_ERR'!A488,":"))))</f>
        <v/>
      </c>
    </row>
    <row r="489">
      <c r="A489" s="9">
        <f>IF('Additional Videos'!B489="","",IF('Additional Videos-WUO_ERR'!A489="","Validated",HYPERLINK("#"&amp;ADDRESS(489,'Additional Videos-WUO_TRK'!A489),_xlfn.TEXTAFTER('Additional Videos-WUO_ERR'!A489,":"))))</f>
        <v/>
      </c>
    </row>
    <row r="490">
      <c r="A490" s="9">
        <f>IF('Additional Videos'!B490="","",IF('Additional Videos-WUO_ERR'!A490="","Validated",HYPERLINK("#"&amp;ADDRESS(490,'Additional Videos-WUO_TRK'!A490),_xlfn.TEXTAFTER('Additional Videos-WUO_ERR'!A490,":"))))</f>
        <v/>
      </c>
    </row>
    <row r="491">
      <c r="A491" s="9">
        <f>IF('Additional Videos'!B491="","",IF('Additional Videos-WUO_ERR'!A491="","Validated",HYPERLINK("#"&amp;ADDRESS(491,'Additional Videos-WUO_TRK'!A491),_xlfn.TEXTAFTER('Additional Videos-WUO_ERR'!A491,":"))))</f>
        <v/>
      </c>
    </row>
    <row r="492">
      <c r="A492" s="9">
        <f>IF('Additional Videos'!B492="","",IF('Additional Videos-WUO_ERR'!A492="","Validated",HYPERLINK("#"&amp;ADDRESS(492,'Additional Videos-WUO_TRK'!A492),_xlfn.TEXTAFTER('Additional Videos-WUO_ERR'!A492,":"))))</f>
        <v/>
      </c>
    </row>
    <row r="493">
      <c r="A493" s="9">
        <f>IF('Additional Videos'!B493="","",IF('Additional Videos-WUO_ERR'!A493="","Validated",HYPERLINK("#"&amp;ADDRESS(493,'Additional Videos-WUO_TRK'!A493),_xlfn.TEXTAFTER('Additional Videos-WUO_ERR'!A493,":"))))</f>
        <v/>
      </c>
    </row>
    <row r="494">
      <c r="A494" s="9">
        <f>IF('Additional Videos'!B494="","",IF('Additional Videos-WUO_ERR'!A494="","Validated",HYPERLINK("#"&amp;ADDRESS(494,'Additional Videos-WUO_TRK'!A494),_xlfn.TEXTAFTER('Additional Videos-WUO_ERR'!A494,":"))))</f>
        <v/>
      </c>
    </row>
    <row r="495">
      <c r="A495" s="9">
        <f>IF('Additional Videos'!B495="","",IF('Additional Videos-WUO_ERR'!A495="","Validated",HYPERLINK("#"&amp;ADDRESS(495,'Additional Videos-WUO_TRK'!A495),_xlfn.TEXTAFTER('Additional Videos-WUO_ERR'!A495,":"))))</f>
        <v/>
      </c>
    </row>
    <row r="496">
      <c r="A496" s="9">
        <f>IF('Additional Videos'!B496="","",IF('Additional Videos-WUO_ERR'!A496="","Validated",HYPERLINK("#"&amp;ADDRESS(496,'Additional Videos-WUO_TRK'!A496),_xlfn.TEXTAFTER('Additional Videos-WUO_ERR'!A496,":"))))</f>
        <v/>
      </c>
    </row>
    <row r="497">
      <c r="A497" s="9">
        <f>IF('Additional Videos'!B497="","",IF('Additional Videos-WUO_ERR'!A497="","Validated",HYPERLINK("#"&amp;ADDRESS(497,'Additional Videos-WUO_TRK'!A497),_xlfn.TEXTAFTER('Additional Videos-WUO_ERR'!A497,":"))))</f>
        <v/>
      </c>
    </row>
    <row r="498">
      <c r="A498" s="9">
        <f>IF('Additional Videos'!B498="","",IF('Additional Videos-WUO_ERR'!A498="","Validated",HYPERLINK("#"&amp;ADDRESS(498,'Additional Videos-WUO_TRK'!A498),_xlfn.TEXTAFTER('Additional Videos-WUO_ERR'!A498,":"))))</f>
        <v/>
      </c>
    </row>
    <row r="499">
      <c r="A499" s="9">
        <f>IF('Additional Videos'!B499="","",IF('Additional Videos-WUO_ERR'!A499="","Validated",HYPERLINK("#"&amp;ADDRESS(499,'Additional Videos-WUO_TRK'!A499),_xlfn.TEXTAFTER('Additional Videos-WUO_ERR'!A499,":"))))</f>
        <v/>
      </c>
    </row>
    <row r="500">
      <c r="A500" s="9">
        <f>IF('Additional Videos'!B500="","",IF('Additional Videos-WUO_ERR'!A500="","Validated",HYPERLINK("#"&amp;ADDRESS(500,'Additional Videos-WUO_TRK'!A500),_xlfn.TEXTAFTER('Additional Videos-WUO_ERR'!A500,":"))))</f>
        <v/>
      </c>
    </row>
    <row r="501">
      <c r="A501" s="9">
        <f>IF('Additional Videos'!B501="","",IF('Additional Videos-WUO_ERR'!A501="","Validated",HYPERLINK("#"&amp;ADDRESS(501,'Additional Videos-WUO_TRK'!A501),_xlfn.TEXTAFTER('Additional Videos-WUO_ERR'!A501,":"))))</f>
        <v/>
      </c>
    </row>
    <row r="502">
      <c r="A502" s="9">
        <f>IF('Additional Videos'!B502="","",IF('Additional Videos-WUO_ERR'!A502="","Validated",HYPERLINK("#"&amp;ADDRESS(502,'Additional Videos-WUO_TRK'!A502),_xlfn.TEXTAFTER('Additional Videos-WUO_ERR'!A502,":"))))</f>
        <v/>
      </c>
    </row>
    <row r="503">
      <c r="A503" s="9">
        <f>IF('Additional Videos'!B503="","",IF('Additional Videos-WUO_ERR'!A503="","Validated",HYPERLINK("#"&amp;ADDRESS(503,'Additional Videos-WUO_TRK'!A503),_xlfn.TEXTAFTER('Additional Videos-WUO_ERR'!A503,":"))))</f>
        <v/>
      </c>
    </row>
    <row r="504">
      <c r="A504" s="9">
        <f>IF('Additional Videos'!B504="","",IF('Additional Videos-WUO_ERR'!A504="","Validated",HYPERLINK("#"&amp;ADDRESS(504,'Additional Videos-WUO_TRK'!A504),_xlfn.TEXTAFTER('Additional Videos-WUO_ERR'!A504,":"))))</f>
        <v/>
      </c>
    </row>
    <row r="505">
      <c r="A505" s="9">
        <f>IF('Additional Videos'!B505="","",IF('Additional Videos-WUO_ERR'!A505="","Validated",HYPERLINK("#"&amp;ADDRESS(505,'Additional Videos-WUO_TRK'!A505),_xlfn.TEXTAFTER('Additional Videos-WUO_ERR'!A505,":"))))</f>
        <v/>
      </c>
    </row>
    <row r="506">
      <c r="A506" s="9">
        <f>IF('Additional Videos'!B506="","",IF('Additional Videos-WUO_ERR'!A506="","Validated",HYPERLINK("#"&amp;ADDRESS(506,'Additional Videos-WUO_TRK'!A506),_xlfn.TEXTAFTER('Additional Videos-WUO_ERR'!A506,":"))))</f>
        <v/>
      </c>
    </row>
    <row r="507">
      <c r="A507" s="9">
        <f>IF('Additional Videos'!B507="","",IF('Additional Videos-WUO_ERR'!A507="","Validated",HYPERLINK("#"&amp;ADDRESS(507,'Additional Videos-WUO_TRK'!A507),_xlfn.TEXTAFTER('Additional Videos-WUO_ERR'!A507,":"))))</f>
        <v/>
      </c>
    </row>
  </sheetData>
  <sheetProtection selectLockedCells="0" selectUnlockedCells="0" sheet="1" objects="1" insertRows="1" insertHyperlinks="1" autoFilter="1" scenarios="1" formatColumns="0" deleteColumns="1" insertColumns="1" pivotTables="1" deleteRows="1" formatCells="1" formatRows="0" sort="1" password="B4ED"/>
  <conditionalFormatting sqref="A7:A507">
    <cfRule type="expression" priority="5" dxfId="6">
      <formula>A7="Validated"</formula>
    </cfRule>
  </conditionalFormatting>
  <dataValidations count="1">
    <dataValidation sqref="C7:C2500" showDropDown="0" showInputMessage="1" showErrorMessage="1" allowBlank="0" errorTitle="Invalid Text" error="The value provided is not a valid Text." promptTitle="Video File Name or URL" prompt="Please enter Text" type="textLength" errorStyle="warning" operator="lessThanOrEqual">
      <formula1>32767</formula1>
    </dataValidation>
  </dataValidation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media::videoValue</t>
        </is>
      </c>
    </row>
    <row r="3">
      <c r="B3" s="3" t="inlineStr">
        <is>
          <t>Required</t>
        </is>
      </c>
      <c r="C3" s="3" t="inlineStr">
        <is>
          <t>Additional</t>
        </is>
      </c>
    </row>
    <row r="4" ht="50.1" customHeight="1">
      <c r="B4" s="4" t="inlineStr">
        <is>
          <t>Supplier Part Number</t>
        </is>
      </c>
      <c r="C4" s="4" t="inlineStr">
        <is>
          <t>Video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video’s file name with extension for separate uploads or a direct public URL. Do not exceed 10 videos per product.</t>
        </is>
      </c>
    </row>
    <row r="6" ht="50.1" customHeight="1">
      <c r="B6" s="5" t="inlineStr">
        <is>
          <t>Text</t>
        </is>
      </c>
      <c r="C6" s="5" t="inlineStr">
        <is>
          <t>Text</t>
        </is>
      </c>
    </row>
    <row r="7">
      <c r="A7">
        <f t="array" ref="A7:A507">_xlfn.BYROW(B7:D507,_xlfn.LAMBDA(_xlpm.r,_xlfn.LET(_xlpm.high_priority,IFERROR(INDEX(_xlpm.r,MATCH(TRUE,(_xlpm.r&lt;&gt;"")*((LEFT(_xlpm.r,2)="1:")+(LEFT(_xlpm.r,2)="3:"))&gt;0,0)),""),IF(_xlpm.high_priority&lt;&gt;"",_xlpm.high_priority,IFERROR(INDEX(_xlpm.r,MATCH(TRUE,(_xlpm.r&lt;&gt;"")*(LEFT(_xlpm.r,2)="4:")&gt;0,0)),"")))))</f>
        <v/>
      </c>
      <c r="B7" s="37">
        <f t="array" ref="B7:B507">_xlfn.MAP('Additional Videos'!B7:B507,'Additional Videos'!B7:B507,_xlfn.LAMBDA(_xlpm.part,_xlpm.val,IF(_xlpm.part="","",_xlfn.LET(_xlpm.check1,IF(OR(ISNUMBER(SEARCH({","},_xlpm.val))),"1:Please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Videos'!B7:B507,'Additional Videos'!C7:C507,_xlfn.LAMBDA(_xlpm.part,_xlpm.val,IF(_xlpm.part="","",IF(AND(_xlpm.val="",C$3="Required"),"3:Video File Name or URL - Value is required",""))))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AF1E"/>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media::videoValue</t>
        </is>
      </c>
    </row>
    <row r="3">
      <c r="B3" s="3" t="inlineStr">
        <is>
          <t>Required</t>
        </is>
      </c>
      <c r="C3" s="3" t="inlineStr">
        <is>
          <t>Additional</t>
        </is>
      </c>
    </row>
    <row r="4" ht="50.1" customHeight="1">
      <c r="B4" s="4" t="inlineStr">
        <is>
          <t>Supplier Part Number</t>
        </is>
      </c>
      <c r="C4" s="4" t="inlineStr">
        <is>
          <t>Video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video’s file name with extension for separate uploads or a direct public URL. Do not exceed 10 videos per product.</t>
        </is>
      </c>
    </row>
    <row r="6" ht="50.1" customHeight="1">
      <c r="B6" s="5" t="inlineStr">
        <is>
          <t>Text</t>
        </is>
      </c>
      <c r="C6" s="5" t="inlineStr">
        <is>
          <t>Text</t>
        </is>
      </c>
    </row>
    <row r="7">
      <c r="A7">
        <f t="array" ref="A7:A507">_xlfn.BYROW(B7:D507,_xlfn.LAMBDA(_xlpm.r,_xlfn.LET(_xlpm.high_priority_idx,IFERROR(MATCH(TRUE,(_xlpm.r="Error")+(_xlpm.r="Required")&gt;0,0),0),IF(_xlpm.high_priority_idx&gt;0,_xlpm.high_priority_idx+1,IFERROR(MATCH(1,(_xlpm.r="Warning")*1,0)+1,"")))))</f>
        <v/>
      </c>
      <c r="B7" s="37">
        <f t="array" ref="B7:B507">_xlfn.MAP('Additional Videos'!B7:B507,'Additional Videos'!B7:B507,'Additional Videos-WUO_ERR'!B7:B507,_xlfn.LAMBDA(_xlpm.part,_xlpm.val,_xlpm.error,IF(_xlpm.part="","",IF(LEN(_xlpm.error),_xlfn.SWITCH(IFERROR(_xlfn.TEXTBEFORE(_xlpm.error,":"),""),"1","Error","2","Disabled","3","Required","4","Warning","Valid"),"Valid"))))</f>
        <v/>
      </c>
      <c r="C7" s="37">
        <f t="array" ref="C7:C507">_xlfn.MAP('Additional Videos'!B7:B507,'Additional Videos'!C7:C507,'Additional Videos-WUO_ERR'!C7:C507,_xlfn.LAMBDA(_xlpm.part,_xlpm.val,_xlpm.error,IF(_xlpm.part="","",IF(LEN(_xlpm.error),_xlfn.SWITCH(IFERROR(_xlfn.TEXTBEFORE(_xlpm.error,":"),""),"1","Error","2","Disabled","3","Required","4","Warning","Valid"),"Valid"))))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DA1E"/>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30.75" customWidth="1" style="37" min="3" max="3"/>
    <col width="18.75" customWidth="1" style="37" min="4" max="4"/>
    <col width="24.75" customWidth="1" style="37" min="5" max="5"/>
    <col width="20.75" customWidth="1" style="37" min="6" max="6"/>
    <col width="22.75" customWidth="1" style="37" min="7" max="7"/>
    <col hidden="1" width="9" customWidth="1" min="26" max="26"/>
  </cols>
  <sheetData>
    <row r="1" hidden="1">
      <c r="B1" s="37" t="inlineStr">
        <is>
          <t>core::supplierPartNumber</t>
        </is>
      </c>
      <c r="C1" s="37" t="inlineStr">
        <is>
          <t>media::documentValue</t>
        </is>
      </c>
      <c r="D1" s="37" t="inlineStr">
        <is>
          <t>media::documentType</t>
        </is>
      </c>
      <c r="E1" s="37" t="inlineStr">
        <is>
          <t>media::legalDocumentType</t>
        </is>
      </c>
      <c r="F1" s="37" t="inlineStr">
        <is>
          <t>media::regionType</t>
        </is>
      </c>
      <c r="G1" s="37" t="inlineStr">
        <is>
          <t>media::language</t>
        </is>
      </c>
    </row>
    <row r="2" ht="15" customHeight="1">
      <c r="B2" s="36" t="inlineStr">
        <is>
          <t>Basic Information</t>
        </is>
      </c>
      <c r="C2" s="44" t="inlineStr">
        <is>
          <t>Media</t>
        </is>
      </c>
      <c r="D2" s="46" t="n"/>
      <c r="E2" s="46" t="n"/>
      <c r="F2" s="46" t="n"/>
      <c r="G2" s="47" t="n"/>
    </row>
    <row r="3">
      <c r="B3" s="3" t="inlineStr">
        <is>
          <t>Required</t>
        </is>
      </c>
      <c r="C3" s="3" t="inlineStr">
        <is>
          <t>Conditional</t>
        </is>
      </c>
      <c r="D3" s="3" t="inlineStr">
        <is>
          <t>Conditional</t>
        </is>
      </c>
      <c r="E3" s="3" t="inlineStr">
        <is>
          <t>Conditional</t>
        </is>
      </c>
      <c r="F3" s="3" t="inlineStr">
        <is>
          <t>Conditional</t>
        </is>
      </c>
      <c r="G3" s="3" t="inlineStr">
        <is>
          <t>Conditional</t>
        </is>
      </c>
    </row>
    <row r="4" ht="50.1" customHeight="1">
      <c r="A4" s="4" t="inlineStr">
        <is>
          <t>Errors</t>
        </is>
      </c>
      <c r="B4" s="4" t="inlineStr">
        <is>
          <t>Supplier Part Number</t>
        </is>
      </c>
      <c r="C4" s="4" t="inlineStr">
        <is>
          <t>Document File Name or URL</t>
        </is>
      </c>
      <c r="D4" s="4" t="inlineStr">
        <is>
          <t>Document Type</t>
        </is>
      </c>
      <c r="E4" s="4" t="inlineStr">
        <is>
          <t>Legal Document Type</t>
        </is>
      </c>
      <c r="F4" s="4" t="inlineStr">
        <is>
          <t>Document Region</t>
        </is>
      </c>
      <c r="G4" s="4" t="inlineStr">
        <is>
          <t>Document Language</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document’s file name with extension for separate uploads or a direct public URL. Do not exceed 10 documents per product.</t>
        </is>
      </c>
      <c r="D5" s="5" t="inlineStr">
        <is>
          <t>Select one or more values from the provided list that best describe the document’s purpose. This classification helps customers easily find information like “Installation &amp; Assembly” guides, “Warranty Information,” or “Specifications.</t>
        </is>
      </c>
      <c r="E5" s="5" t="inlineStr">
        <is>
          <t>If the document serves as a legal notice or certification (e.g., “ASTM F2057 - 19,” “ANSI A117.1 Compliant”), select the specific type(s) from the provided list. This is used for compliance and to display certifications to customers.</t>
        </is>
      </c>
      <c r="F5" s="5" t="inlineStr">
        <is>
          <t>Select the country or region where this document is legally applicable. This is crucial for compliance-related documents that may differ across locations.</t>
        </is>
      </c>
      <c r="G5" s="5" t="inlineStr">
        <is>
          <t>Select the language in which the document is written.</t>
        </is>
      </c>
    </row>
    <row r="6" ht="50.1" customHeight="1">
      <c r="A6" s="5" t="inlineStr">
        <is>
          <t>Read-Only</t>
        </is>
      </c>
      <c r="B6" s="5" t="inlineStr">
        <is>
          <t>Text</t>
        </is>
      </c>
      <c r="C6" s="5" t="inlineStr">
        <is>
          <t>Text</t>
        </is>
      </c>
      <c r="D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E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F6" s="6" t="inlineStr">
        <is>
          <t>Select</t>
        </is>
      </c>
      <c r="G6" s="6" t="inlineStr">
        <is>
          <t>Select</t>
        </is>
      </c>
    </row>
    <row r="7">
      <c r="A7" s="9">
        <f>IF('Additional Documents'!B7="","",IF('Additional Documents-WUO_ERR'!A7="","Validated",HYPERLINK("#"&amp;ADDRESS(7,'Additional Documents-WUO_TRK'!A7),_xlfn.TEXTAFTER('Additional Documents-WUO_ERR'!A7,":"))))</f>
        <v/>
      </c>
      <c r="Z7">
        <f t="array" ref="Z7:Z507">IF(B7:B507="","",IFERROR(_xlfn.XLOOKUP(B7:B507,_xlfn.VSTACK('441 - Coffee &amp; Cocktail'!B7:B507),_xlfn.VSTACK('441 - Coffee &amp; Cocktail'!G7:G507)),""))</f>
        <v/>
      </c>
    </row>
    <row r="8">
      <c r="A8" s="9">
        <f>IF('Additional Documents'!B8="","",IF('Additional Documents-WUO_ERR'!A8="","Validated",HYPERLINK("#"&amp;ADDRESS(8,'Additional Documents-WUO_TRK'!A8),_xlfn.TEXTAFTER('Additional Documents-WUO_ERR'!A8,":"))))</f>
        <v/>
      </c>
    </row>
    <row r="9">
      <c r="A9" s="9">
        <f>IF('Additional Documents'!B9="","",IF('Additional Documents-WUO_ERR'!A9="","Validated",HYPERLINK("#"&amp;ADDRESS(9,'Additional Documents-WUO_TRK'!A9),_xlfn.TEXTAFTER('Additional Documents-WUO_ERR'!A9,":"))))</f>
        <v/>
      </c>
    </row>
    <row r="10">
      <c r="A10" s="9">
        <f>IF('Additional Documents'!B10="","",IF('Additional Documents-WUO_ERR'!A10="","Validated",HYPERLINK("#"&amp;ADDRESS(10,'Additional Documents-WUO_TRK'!A10),_xlfn.TEXTAFTER('Additional Documents-WUO_ERR'!A10,":"))))</f>
        <v/>
      </c>
    </row>
    <row r="11">
      <c r="A11" s="9">
        <f>IF('Additional Documents'!B11="","",IF('Additional Documents-WUO_ERR'!A11="","Validated",HYPERLINK("#"&amp;ADDRESS(11,'Additional Documents-WUO_TRK'!A11),_xlfn.TEXTAFTER('Additional Documents-WUO_ERR'!A11,":"))))</f>
        <v/>
      </c>
    </row>
    <row r="12">
      <c r="A12" s="9">
        <f>IF('Additional Documents'!B12="","",IF('Additional Documents-WUO_ERR'!A12="","Validated",HYPERLINK("#"&amp;ADDRESS(12,'Additional Documents-WUO_TRK'!A12),_xlfn.TEXTAFTER('Additional Documents-WUO_ERR'!A12,":"))))</f>
        <v/>
      </c>
    </row>
    <row r="13">
      <c r="A13" s="9">
        <f>IF('Additional Documents'!B13="","",IF('Additional Documents-WUO_ERR'!A13="","Validated",HYPERLINK("#"&amp;ADDRESS(13,'Additional Documents-WUO_TRK'!A13),_xlfn.TEXTAFTER('Additional Documents-WUO_ERR'!A13,":"))))</f>
        <v/>
      </c>
    </row>
    <row r="14">
      <c r="A14" s="9">
        <f>IF('Additional Documents'!B14="","",IF('Additional Documents-WUO_ERR'!A14="","Validated",HYPERLINK("#"&amp;ADDRESS(14,'Additional Documents-WUO_TRK'!A14),_xlfn.TEXTAFTER('Additional Documents-WUO_ERR'!A14,":"))))</f>
        <v/>
      </c>
    </row>
    <row r="15">
      <c r="A15" s="9">
        <f>IF('Additional Documents'!B15="","",IF('Additional Documents-WUO_ERR'!A15="","Validated",HYPERLINK("#"&amp;ADDRESS(15,'Additional Documents-WUO_TRK'!A15),_xlfn.TEXTAFTER('Additional Documents-WUO_ERR'!A15,":"))))</f>
        <v/>
      </c>
    </row>
    <row r="16">
      <c r="A16" s="9">
        <f>IF('Additional Documents'!B16="","",IF('Additional Documents-WUO_ERR'!A16="","Validated",HYPERLINK("#"&amp;ADDRESS(16,'Additional Documents-WUO_TRK'!A16),_xlfn.TEXTAFTER('Additional Documents-WUO_ERR'!A16,":"))))</f>
        <v/>
      </c>
    </row>
    <row r="17">
      <c r="A17" s="9">
        <f>IF('Additional Documents'!B17="","",IF('Additional Documents-WUO_ERR'!A17="","Validated",HYPERLINK("#"&amp;ADDRESS(17,'Additional Documents-WUO_TRK'!A17),_xlfn.TEXTAFTER('Additional Documents-WUO_ERR'!A17,":"))))</f>
        <v/>
      </c>
    </row>
    <row r="18">
      <c r="A18" s="9">
        <f>IF('Additional Documents'!B18="","",IF('Additional Documents-WUO_ERR'!A18="","Validated",HYPERLINK("#"&amp;ADDRESS(18,'Additional Documents-WUO_TRK'!A18),_xlfn.TEXTAFTER('Additional Documents-WUO_ERR'!A18,":"))))</f>
        <v/>
      </c>
    </row>
    <row r="19">
      <c r="A19" s="9">
        <f>IF('Additional Documents'!B19="","",IF('Additional Documents-WUO_ERR'!A19="","Validated",HYPERLINK("#"&amp;ADDRESS(19,'Additional Documents-WUO_TRK'!A19),_xlfn.TEXTAFTER('Additional Documents-WUO_ERR'!A19,":"))))</f>
        <v/>
      </c>
    </row>
    <row r="20">
      <c r="A20" s="9">
        <f>IF('Additional Documents'!B20="","",IF('Additional Documents-WUO_ERR'!A20="","Validated",HYPERLINK("#"&amp;ADDRESS(20,'Additional Documents-WUO_TRK'!A20),_xlfn.TEXTAFTER('Additional Documents-WUO_ERR'!A20,":"))))</f>
        <v/>
      </c>
    </row>
    <row r="21">
      <c r="A21" s="9">
        <f>IF('Additional Documents'!B21="","",IF('Additional Documents-WUO_ERR'!A21="","Validated",HYPERLINK("#"&amp;ADDRESS(21,'Additional Documents-WUO_TRK'!A21),_xlfn.TEXTAFTER('Additional Documents-WUO_ERR'!A21,":"))))</f>
        <v/>
      </c>
    </row>
    <row r="22">
      <c r="A22" s="9">
        <f>IF('Additional Documents'!B22="","",IF('Additional Documents-WUO_ERR'!A22="","Validated",HYPERLINK("#"&amp;ADDRESS(22,'Additional Documents-WUO_TRK'!A22),_xlfn.TEXTAFTER('Additional Documents-WUO_ERR'!A22,":"))))</f>
        <v/>
      </c>
    </row>
    <row r="23">
      <c r="A23" s="9">
        <f>IF('Additional Documents'!B23="","",IF('Additional Documents-WUO_ERR'!A23="","Validated",HYPERLINK("#"&amp;ADDRESS(23,'Additional Documents-WUO_TRK'!A23),_xlfn.TEXTAFTER('Additional Documents-WUO_ERR'!A23,":"))))</f>
        <v/>
      </c>
    </row>
    <row r="24">
      <c r="A24" s="9">
        <f>IF('Additional Documents'!B24="","",IF('Additional Documents-WUO_ERR'!A24="","Validated",HYPERLINK("#"&amp;ADDRESS(24,'Additional Documents-WUO_TRK'!A24),_xlfn.TEXTAFTER('Additional Documents-WUO_ERR'!A24,":"))))</f>
        <v/>
      </c>
    </row>
    <row r="25">
      <c r="A25" s="9">
        <f>IF('Additional Documents'!B25="","",IF('Additional Documents-WUO_ERR'!A25="","Validated",HYPERLINK("#"&amp;ADDRESS(25,'Additional Documents-WUO_TRK'!A25),_xlfn.TEXTAFTER('Additional Documents-WUO_ERR'!A25,":"))))</f>
        <v/>
      </c>
    </row>
    <row r="26">
      <c r="A26" s="9">
        <f>IF('Additional Documents'!B26="","",IF('Additional Documents-WUO_ERR'!A26="","Validated",HYPERLINK("#"&amp;ADDRESS(26,'Additional Documents-WUO_TRK'!A26),_xlfn.TEXTAFTER('Additional Documents-WUO_ERR'!A26,":"))))</f>
        <v/>
      </c>
    </row>
    <row r="27">
      <c r="A27" s="9">
        <f>IF('Additional Documents'!B27="","",IF('Additional Documents-WUO_ERR'!A27="","Validated",HYPERLINK("#"&amp;ADDRESS(27,'Additional Documents-WUO_TRK'!A27),_xlfn.TEXTAFTER('Additional Documents-WUO_ERR'!A27,":"))))</f>
        <v/>
      </c>
    </row>
    <row r="28">
      <c r="A28" s="9">
        <f>IF('Additional Documents'!B28="","",IF('Additional Documents-WUO_ERR'!A28="","Validated",HYPERLINK("#"&amp;ADDRESS(28,'Additional Documents-WUO_TRK'!A28),_xlfn.TEXTAFTER('Additional Documents-WUO_ERR'!A28,":"))))</f>
        <v/>
      </c>
    </row>
    <row r="29">
      <c r="A29" s="9">
        <f>IF('Additional Documents'!B29="","",IF('Additional Documents-WUO_ERR'!A29="","Validated",HYPERLINK("#"&amp;ADDRESS(29,'Additional Documents-WUO_TRK'!A29),_xlfn.TEXTAFTER('Additional Documents-WUO_ERR'!A29,":"))))</f>
        <v/>
      </c>
    </row>
    <row r="30">
      <c r="A30" s="9">
        <f>IF('Additional Documents'!B30="","",IF('Additional Documents-WUO_ERR'!A30="","Validated",HYPERLINK("#"&amp;ADDRESS(30,'Additional Documents-WUO_TRK'!A30),_xlfn.TEXTAFTER('Additional Documents-WUO_ERR'!A30,":"))))</f>
        <v/>
      </c>
    </row>
    <row r="31">
      <c r="A31" s="9">
        <f>IF('Additional Documents'!B31="","",IF('Additional Documents-WUO_ERR'!A31="","Validated",HYPERLINK("#"&amp;ADDRESS(31,'Additional Documents-WUO_TRK'!A31),_xlfn.TEXTAFTER('Additional Documents-WUO_ERR'!A31,":"))))</f>
        <v/>
      </c>
    </row>
    <row r="32">
      <c r="A32" s="9">
        <f>IF('Additional Documents'!B32="","",IF('Additional Documents-WUO_ERR'!A32="","Validated",HYPERLINK("#"&amp;ADDRESS(32,'Additional Documents-WUO_TRK'!A32),_xlfn.TEXTAFTER('Additional Documents-WUO_ERR'!A32,":"))))</f>
        <v/>
      </c>
    </row>
    <row r="33">
      <c r="A33" s="9">
        <f>IF('Additional Documents'!B33="","",IF('Additional Documents-WUO_ERR'!A33="","Validated",HYPERLINK("#"&amp;ADDRESS(33,'Additional Documents-WUO_TRK'!A33),_xlfn.TEXTAFTER('Additional Documents-WUO_ERR'!A33,":"))))</f>
        <v/>
      </c>
    </row>
    <row r="34">
      <c r="A34" s="9">
        <f>IF('Additional Documents'!B34="","",IF('Additional Documents-WUO_ERR'!A34="","Validated",HYPERLINK("#"&amp;ADDRESS(34,'Additional Documents-WUO_TRK'!A34),_xlfn.TEXTAFTER('Additional Documents-WUO_ERR'!A34,":"))))</f>
        <v/>
      </c>
    </row>
    <row r="35">
      <c r="A35" s="9">
        <f>IF('Additional Documents'!B35="","",IF('Additional Documents-WUO_ERR'!A35="","Validated",HYPERLINK("#"&amp;ADDRESS(35,'Additional Documents-WUO_TRK'!A35),_xlfn.TEXTAFTER('Additional Documents-WUO_ERR'!A35,":"))))</f>
        <v/>
      </c>
    </row>
    <row r="36">
      <c r="A36" s="9">
        <f>IF('Additional Documents'!B36="","",IF('Additional Documents-WUO_ERR'!A36="","Validated",HYPERLINK("#"&amp;ADDRESS(36,'Additional Documents-WUO_TRK'!A36),_xlfn.TEXTAFTER('Additional Documents-WUO_ERR'!A36,":"))))</f>
        <v/>
      </c>
    </row>
    <row r="37">
      <c r="A37" s="9">
        <f>IF('Additional Documents'!B37="","",IF('Additional Documents-WUO_ERR'!A37="","Validated",HYPERLINK("#"&amp;ADDRESS(37,'Additional Documents-WUO_TRK'!A37),_xlfn.TEXTAFTER('Additional Documents-WUO_ERR'!A37,":"))))</f>
        <v/>
      </c>
    </row>
    <row r="38">
      <c r="A38" s="9">
        <f>IF('Additional Documents'!B38="","",IF('Additional Documents-WUO_ERR'!A38="","Validated",HYPERLINK("#"&amp;ADDRESS(38,'Additional Documents-WUO_TRK'!A38),_xlfn.TEXTAFTER('Additional Documents-WUO_ERR'!A38,":"))))</f>
        <v/>
      </c>
    </row>
    <row r="39">
      <c r="A39" s="9">
        <f>IF('Additional Documents'!B39="","",IF('Additional Documents-WUO_ERR'!A39="","Validated",HYPERLINK("#"&amp;ADDRESS(39,'Additional Documents-WUO_TRK'!A39),_xlfn.TEXTAFTER('Additional Documents-WUO_ERR'!A39,":"))))</f>
        <v/>
      </c>
    </row>
    <row r="40">
      <c r="A40" s="9">
        <f>IF('Additional Documents'!B40="","",IF('Additional Documents-WUO_ERR'!A40="","Validated",HYPERLINK("#"&amp;ADDRESS(40,'Additional Documents-WUO_TRK'!A40),_xlfn.TEXTAFTER('Additional Documents-WUO_ERR'!A40,":"))))</f>
        <v/>
      </c>
    </row>
    <row r="41">
      <c r="A41" s="9">
        <f>IF('Additional Documents'!B41="","",IF('Additional Documents-WUO_ERR'!A41="","Validated",HYPERLINK("#"&amp;ADDRESS(41,'Additional Documents-WUO_TRK'!A41),_xlfn.TEXTAFTER('Additional Documents-WUO_ERR'!A41,":"))))</f>
        <v/>
      </c>
    </row>
    <row r="42">
      <c r="A42" s="9">
        <f>IF('Additional Documents'!B42="","",IF('Additional Documents-WUO_ERR'!A42="","Validated",HYPERLINK("#"&amp;ADDRESS(42,'Additional Documents-WUO_TRK'!A42),_xlfn.TEXTAFTER('Additional Documents-WUO_ERR'!A42,":"))))</f>
        <v/>
      </c>
    </row>
    <row r="43">
      <c r="A43" s="9">
        <f>IF('Additional Documents'!B43="","",IF('Additional Documents-WUO_ERR'!A43="","Validated",HYPERLINK("#"&amp;ADDRESS(43,'Additional Documents-WUO_TRK'!A43),_xlfn.TEXTAFTER('Additional Documents-WUO_ERR'!A43,":"))))</f>
        <v/>
      </c>
    </row>
    <row r="44">
      <c r="A44" s="9">
        <f>IF('Additional Documents'!B44="","",IF('Additional Documents-WUO_ERR'!A44="","Validated",HYPERLINK("#"&amp;ADDRESS(44,'Additional Documents-WUO_TRK'!A44),_xlfn.TEXTAFTER('Additional Documents-WUO_ERR'!A44,":"))))</f>
        <v/>
      </c>
    </row>
    <row r="45">
      <c r="A45" s="9">
        <f>IF('Additional Documents'!B45="","",IF('Additional Documents-WUO_ERR'!A45="","Validated",HYPERLINK("#"&amp;ADDRESS(45,'Additional Documents-WUO_TRK'!A45),_xlfn.TEXTAFTER('Additional Documents-WUO_ERR'!A45,":"))))</f>
        <v/>
      </c>
    </row>
    <row r="46">
      <c r="A46" s="9">
        <f>IF('Additional Documents'!B46="","",IF('Additional Documents-WUO_ERR'!A46="","Validated",HYPERLINK("#"&amp;ADDRESS(46,'Additional Documents-WUO_TRK'!A46),_xlfn.TEXTAFTER('Additional Documents-WUO_ERR'!A46,":"))))</f>
        <v/>
      </c>
    </row>
    <row r="47">
      <c r="A47" s="9">
        <f>IF('Additional Documents'!B47="","",IF('Additional Documents-WUO_ERR'!A47="","Validated",HYPERLINK("#"&amp;ADDRESS(47,'Additional Documents-WUO_TRK'!A47),_xlfn.TEXTAFTER('Additional Documents-WUO_ERR'!A47,":"))))</f>
        <v/>
      </c>
    </row>
    <row r="48">
      <c r="A48" s="9">
        <f>IF('Additional Documents'!B48="","",IF('Additional Documents-WUO_ERR'!A48="","Validated",HYPERLINK("#"&amp;ADDRESS(48,'Additional Documents-WUO_TRK'!A48),_xlfn.TEXTAFTER('Additional Documents-WUO_ERR'!A48,":"))))</f>
        <v/>
      </c>
    </row>
    <row r="49">
      <c r="A49" s="9">
        <f>IF('Additional Documents'!B49="","",IF('Additional Documents-WUO_ERR'!A49="","Validated",HYPERLINK("#"&amp;ADDRESS(49,'Additional Documents-WUO_TRK'!A49),_xlfn.TEXTAFTER('Additional Documents-WUO_ERR'!A49,":"))))</f>
        <v/>
      </c>
    </row>
    <row r="50">
      <c r="A50" s="9">
        <f>IF('Additional Documents'!B50="","",IF('Additional Documents-WUO_ERR'!A50="","Validated",HYPERLINK("#"&amp;ADDRESS(50,'Additional Documents-WUO_TRK'!A50),_xlfn.TEXTAFTER('Additional Documents-WUO_ERR'!A50,":"))))</f>
        <v/>
      </c>
    </row>
    <row r="51">
      <c r="A51" s="9">
        <f>IF('Additional Documents'!B51="","",IF('Additional Documents-WUO_ERR'!A51="","Validated",HYPERLINK("#"&amp;ADDRESS(51,'Additional Documents-WUO_TRK'!A51),_xlfn.TEXTAFTER('Additional Documents-WUO_ERR'!A51,":"))))</f>
        <v/>
      </c>
    </row>
    <row r="52">
      <c r="A52" s="9">
        <f>IF('Additional Documents'!B52="","",IF('Additional Documents-WUO_ERR'!A52="","Validated",HYPERLINK("#"&amp;ADDRESS(52,'Additional Documents-WUO_TRK'!A52),_xlfn.TEXTAFTER('Additional Documents-WUO_ERR'!A52,":"))))</f>
        <v/>
      </c>
    </row>
    <row r="53">
      <c r="A53" s="9">
        <f>IF('Additional Documents'!B53="","",IF('Additional Documents-WUO_ERR'!A53="","Validated",HYPERLINK("#"&amp;ADDRESS(53,'Additional Documents-WUO_TRK'!A53),_xlfn.TEXTAFTER('Additional Documents-WUO_ERR'!A53,":"))))</f>
        <v/>
      </c>
    </row>
    <row r="54">
      <c r="A54" s="9">
        <f>IF('Additional Documents'!B54="","",IF('Additional Documents-WUO_ERR'!A54="","Validated",HYPERLINK("#"&amp;ADDRESS(54,'Additional Documents-WUO_TRK'!A54),_xlfn.TEXTAFTER('Additional Documents-WUO_ERR'!A54,":"))))</f>
        <v/>
      </c>
    </row>
    <row r="55">
      <c r="A55" s="9">
        <f>IF('Additional Documents'!B55="","",IF('Additional Documents-WUO_ERR'!A55="","Validated",HYPERLINK("#"&amp;ADDRESS(55,'Additional Documents-WUO_TRK'!A55),_xlfn.TEXTAFTER('Additional Documents-WUO_ERR'!A55,":"))))</f>
        <v/>
      </c>
    </row>
    <row r="56">
      <c r="A56" s="9">
        <f>IF('Additional Documents'!B56="","",IF('Additional Documents-WUO_ERR'!A56="","Validated",HYPERLINK("#"&amp;ADDRESS(56,'Additional Documents-WUO_TRK'!A56),_xlfn.TEXTAFTER('Additional Documents-WUO_ERR'!A56,":"))))</f>
        <v/>
      </c>
    </row>
    <row r="57">
      <c r="A57" s="9">
        <f>IF('Additional Documents'!B57="","",IF('Additional Documents-WUO_ERR'!A57="","Validated",HYPERLINK("#"&amp;ADDRESS(57,'Additional Documents-WUO_TRK'!A57),_xlfn.TEXTAFTER('Additional Documents-WUO_ERR'!A57,":"))))</f>
        <v/>
      </c>
    </row>
    <row r="58">
      <c r="A58" s="9">
        <f>IF('Additional Documents'!B58="","",IF('Additional Documents-WUO_ERR'!A58="","Validated",HYPERLINK("#"&amp;ADDRESS(58,'Additional Documents-WUO_TRK'!A58),_xlfn.TEXTAFTER('Additional Documents-WUO_ERR'!A58,":"))))</f>
        <v/>
      </c>
    </row>
    <row r="59">
      <c r="A59" s="9">
        <f>IF('Additional Documents'!B59="","",IF('Additional Documents-WUO_ERR'!A59="","Validated",HYPERLINK("#"&amp;ADDRESS(59,'Additional Documents-WUO_TRK'!A59),_xlfn.TEXTAFTER('Additional Documents-WUO_ERR'!A59,":"))))</f>
        <v/>
      </c>
    </row>
    <row r="60">
      <c r="A60" s="9">
        <f>IF('Additional Documents'!B60="","",IF('Additional Documents-WUO_ERR'!A60="","Validated",HYPERLINK("#"&amp;ADDRESS(60,'Additional Documents-WUO_TRK'!A60),_xlfn.TEXTAFTER('Additional Documents-WUO_ERR'!A60,":"))))</f>
        <v/>
      </c>
    </row>
    <row r="61">
      <c r="A61" s="9">
        <f>IF('Additional Documents'!B61="","",IF('Additional Documents-WUO_ERR'!A61="","Validated",HYPERLINK("#"&amp;ADDRESS(61,'Additional Documents-WUO_TRK'!A61),_xlfn.TEXTAFTER('Additional Documents-WUO_ERR'!A61,":"))))</f>
        <v/>
      </c>
    </row>
    <row r="62">
      <c r="A62" s="9">
        <f>IF('Additional Documents'!B62="","",IF('Additional Documents-WUO_ERR'!A62="","Validated",HYPERLINK("#"&amp;ADDRESS(62,'Additional Documents-WUO_TRK'!A62),_xlfn.TEXTAFTER('Additional Documents-WUO_ERR'!A62,":"))))</f>
        <v/>
      </c>
    </row>
    <row r="63">
      <c r="A63" s="9">
        <f>IF('Additional Documents'!B63="","",IF('Additional Documents-WUO_ERR'!A63="","Validated",HYPERLINK("#"&amp;ADDRESS(63,'Additional Documents-WUO_TRK'!A63),_xlfn.TEXTAFTER('Additional Documents-WUO_ERR'!A63,":"))))</f>
        <v/>
      </c>
    </row>
    <row r="64">
      <c r="A64" s="9">
        <f>IF('Additional Documents'!B64="","",IF('Additional Documents-WUO_ERR'!A64="","Validated",HYPERLINK("#"&amp;ADDRESS(64,'Additional Documents-WUO_TRK'!A64),_xlfn.TEXTAFTER('Additional Documents-WUO_ERR'!A64,":"))))</f>
        <v/>
      </c>
    </row>
    <row r="65">
      <c r="A65" s="9">
        <f>IF('Additional Documents'!B65="","",IF('Additional Documents-WUO_ERR'!A65="","Validated",HYPERLINK("#"&amp;ADDRESS(65,'Additional Documents-WUO_TRK'!A65),_xlfn.TEXTAFTER('Additional Documents-WUO_ERR'!A65,":"))))</f>
        <v/>
      </c>
    </row>
    <row r="66">
      <c r="A66" s="9">
        <f>IF('Additional Documents'!B66="","",IF('Additional Documents-WUO_ERR'!A66="","Validated",HYPERLINK("#"&amp;ADDRESS(66,'Additional Documents-WUO_TRK'!A66),_xlfn.TEXTAFTER('Additional Documents-WUO_ERR'!A66,":"))))</f>
        <v/>
      </c>
    </row>
    <row r="67">
      <c r="A67" s="9">
        <f>IF('Additional Documents'!B67="","",IF('Additional Documents-WUO_ERR'!A67="","Validated",HYPERLINK("#"&amp;ADDRESS(67,'Additional Documents-WUO_TRK'!A67),_xlfn.TEXTAFTER('Additional Documents-WUO_ERR'!A67,":"))))</f>
        <v/>
      </c>
    </row>
    <row r="68">
      <c r="A68" s="9">
        <f>IF('Additional Documents'!B68="","",IF('Additional Documents-WUO_ERR'!A68="","Validated",HYPERLINK("#"&amp;ADDRESS(68,'Additional Documents-WUO_TRK'!A68),_xlfn.TEXTAFTER('Additional Documents-WUO_ERR'!A68,":"))))</f>
        <v/>
      </c>
    </row>
    <row r="69">
      <c r="A69" s="9">
        <f>IF('Additional Documents'!B69="","",IF('Additional Documents-WUO_ERR'!A69="","Validated",HYPERLINK("#"&amp;ADDRESS(69,'Additional Documents-WUO_TRK'!A69),_xlfn.TEXTAFTER('Additional Documents-WUO_ERR'!A69,":"))))</f>
        <v/>
      </c>
    </row>
    <row r="70">
      <c r="A70" s="9">
        <f>IF('Additional Documents'!B70="","",IF('Additional Documents-WUO_ERR'!A70="","Validated",HYPERLINK("#"&amp;ADDRESS(70,'Additional Documents-WUO_TRK'!A70),_xlfn.TEXTAFTER('Additional Documents-WUO_ERR'!A70,":"))))</f>
        <v/>
      </c>
    </row>
    <row r="71">
      <c r="A71" s="9">
        <f>IF('Additional Documents'!B71="","",IF('Additional Documents-WUO_ERR'!A71="","Validated",HYPERLINK("#"&amp;ADDRESS(71,'Additional Documents-WUO_TRK'!A71),_xlfn.TEXTAFTER('Additional Documents-WUO_ERR'!A71,":"))))</f>
        <v/>
      </c>
    </row>
    <row r="72">
      <c r="A72" s="9">
        <f>IF('Additional Documents'!B72="","",IF('Additional Documents-WUO_ERR'!A72="","Validated",HYPERLINK("#"&amp;ADDRESS(72,'Additional Documents-WUO_TRK'!A72),_xlfn.TEXTAFTER('Additional Documents-WUO_ERR'!A72,":"))))</f>
        <v/>
      </c>
    </row>
    <row r="73">
      <c r="A73" s="9">
        <f>IF('Additional Documents'!B73="","",IF('Additional Documents-WUO_ERR'!A73="","Validated",HYPERLINK("#"&amp;ADDRESS(73,'Additional Documents-WUO_TRK'!A73),_xlfn.TEXTAFTER('Additional Documents-WUO_ERR'!A73,":"))))</f>
        <v/>
      </c>
    </row>
    <row r="74">
      <c r="A74" s="9">
        <f>IF('Additional Documents'!B74="","",IF('Additional Documents-WUO_ERR'!A74="","Validated",HYPERLINK("#"&amp;ADDRESS(74,'Additional Documents-WUO_TRK'!A74),_xlfn.TEXTAFTER('Additional Documents-WUO_ERR'!A74,":"))))</f>
        <v/>
      </c>
    </row>
    <row r="75">
      <c r="A75" s="9">
        <f>IF('Additional Documents'!B75="","",IF('Additional Documents-WUO_ERR'!A75="","Validated",HYPERLINK("#"&amp;ADDRESS(75,'Additional Documents-WUO_TRK'!A75),_xlfn.TEXTAFTER('Additional Documents-WUO_ERR'!A75,":"))))</f>
        <v/>
      </c>
    </row>
    <row r="76">
      <c r="A76" s="9">
        <f>IF('Additional Documents'!B76="","",IF('Additional Documents-WUO_ERR'!A76="","Validated",HYPERLINK("#"&amp;ADDRESS(76,'Additional Documents-WUO_TRK'!A76),_xlfn.TEXTAFTER('Additional Documents-WUO_ERR'!A76,":"))))</f>
        <v/>
      </c>
    </row>
    <row r="77">
      <c r="A77" s="9">
        <f>IF('Additional Documents'!B77="","",IF('Additional Documents-WUO_ERR'!A77="","Validated",HYPERLINK("#"&amp;ADDRESS(77,'Additional Documents-WUO_TRK'!A77),_xlfn.TEXTAFTER('Additional Documents-WUO_ERR'!A77,":"))))</f>
        <v/>
      </c>
    </row>
    <row r="78">
      <c r="A78" s="9">
        <f>IF('Additional Documents'!B78="","",IF('Additional Documents-WUO_ERR'!A78="","Validated",HYPERLINK("#"&amp;ADDRESS(78,'Additional Documents-WUO_TRK'!A78),_xlfn.TEXTAFTER('Additional Documents-WUO_ERR'!A78,":"))))</f>
        <v/>
      </c>
    </row>
    <row r="79">
      <c r="A79" s="9">
        <f>IF('Additional Documents'!B79="","",IF('Additional Documents-WUO_ERR'!A79="","Validated",HYPERLINK("#"&amp;ADDRESS(79,'Additional Documents-WUO_TRK'!A79),_xlfn.TEXTAFTER('Additional Documents-WUO_ERR'!A79,":"))))</f>
        <v/>
      </c>
    </row>
    <row r="80">
      <c r="A80" s="9">
        <f>IF('Additional Documents'!B80="","",IF('Additional Documents-WUO_ERR'!A80="","Validated",HYPERLINK("#"&amp;ADDRESS(80,'Additional Documents-WUO_TRK'!A80),_xlfn.TEXTAFTER('Additional Documents-WUO_ERR'!A80,":"))))</f>
        <v/>
      </c>
    </row>
    <row r="81">
      <c r="A81" s="9">
        <f>IF('Additional Documents'!B81="","",IF('Additional Documents-WUO_ERR'!A81="","Validated",HYPERLINK("#"&amp;ADDRESS(81,'Additional Documents-WUO_TRK'!A81),_xlfn.TEXTAFTER('Additional Documents-WUO_ERR'!A81,":"))))</f>
        <v/>
      </c>
    </row>
    <row r="82">
      <c r="A82" s="9">
        <f>IF('Additional Documents'!B82="","",IF('Additional Documents-WUO_ERR'!A82="","Validated",HYPERLINK("#"&amp;ADDRESS(82,'Additional Documents-WUO_TRK'!A82),_xlfn.TEXTAFTER('Additional Documents-WUO_ERR'!A82,":"))))</f>
        <v/>
      </c>
    </row>
    <row r="83">
      <c r="A83" s="9">
        <f>IF('Additional Documents'!B83="","",IF('Additional Documents-WUO_ERR'!A83="","Validated",HYPERLINK("#"&amp;ADDRESS(83,'Additional Documents-WUO_TRK'!A83),_xlfn.TEXTAFTER('Additional Documents-WUO_ERR'!A83,":"))))</f>
        <v/>
      </c>
    </row>
    <row r="84">
      <c r="A84" s="9">
        <f>IF('Additional Documents'!B84="","",IF('Additional Documents-WUO_ERR'!A84="","Validated",HYPERLINK("#"&amp;ADDRESS(84,'Additional Documents-WUO_TRK'!A84),_xlfn.TEXTAFTER('Additional Documents-WUO_ERR'!A84,":"))))</f>
        <v/>
      </c>
    </row>
    <row r="85">
      <c r="A85" s="9">
        <f>IF('Additional Documents'!B85="","",IF('Additional Documents-WUO_ERR'!A85="","Validated",HYPERLINK("#"&amp;ADDRESS(85,'Additional Documents-WUO_TRK'!A85),_xlfn.TEXTAFTER('Additional Documents-WUO_ERR'!A85,":"))))</f>
        <v/>
      </c>
    </row>
    <row r="86">
      <c r="A86" s="9">
        <f>IF('Additional Documents'!B86="","",IF('Additional Documents-WUO_ERR'!A86="","Validated",HYPERLINK("#"&amp;ADDRESS(86,'Additional Documents-WUO_TRK'!A86),_xlfn.TEXTAFTER('Additional Documents-WUO_ERR'!A86,":"))))</f>
        <v/>
      </c>
    </row>
    <row r="87">
      <c r="A87" s="9">
        <f>IF('Additional Documents'!B87="","",IF('Additional Documents-WUO_ERR'!A87="","Validated",HYPERLINK("#"&amp;ADDRESS(87,'Additional Documents-WUO_TRK'!A87),_xlfn.TEXTAFTER('Additional Documents-WUO_ERR'!A87,":"))))</f>
        <v/>
      </c>
    </row>
    <row r="88">
      <c r="A88" s="9">
        <f>IF('Additional Documents'!B88="","",IF('Additional Documents-WUO_ERR'!A88="","Validated",HYPERLINK("#"&amp;ADDRESS(88,'Additional Documents-WUO_TRK'!A88),_xlfn.TEXTAFTER('Additional Documents-WUO_ERR'!A88,":"))))</f>
        <v/>
      </c>
    </row>
    <row r="89">
      <c r="A89" s="9">
        <f>IF('Additional Documents'!B89="","",IF('Additional Documents-WUO_ERR'!A89="","Validated",HYPERLINK("#"&amp;ADDRESS(89,'Additional Documents-WUO_TRK'!A89),_xlfn.TEXTAFTER('Additional Documents-WUO_ERR'!A89,":"))))</f>
        <v/>
      </c>
    </row>
    <row r="90">
      <c r="A90" s="9">
        <f>IF('Additional Documents'!B90="","",IF('Additional Documents-WUO_ERR'!A90="","Validated",HYPERLINK("#"&amp;ADDRESS(90,'Additional Documents-WUO_TRK'!A90),_xlfn.TEXTAFTER('Additional Documents-WUO_ERR'!A90,":"))))</f>
        <v/>
      </c>
    </row>
    <row r="91">
      <c r="A91" s="9">
        <f>IF('Additional Documents'!B91="","",IF('Additional Documents-WUO_ERR'!A91="","Validated",HYPERLINK("#"&amp;ADDRESS(91,'Additional Documents-WUO_TRK'!A91),_xlfn.TEXTAFTER('Additional Documents-WUO_ERR'!A91,":"))))</f>
        <v/>
      </c>
    </row>
    <row r="92">
      <c r="A92" s="9">
        <f>IF('Additional Documents'!B92="","",IF('Additional Documents-WUO_ERR'!A92="","Validated",HYPERLINK("#"&amp;ADDRESS(92,'Additional Documents-WUO_TRK'!A92),_xlfn.TEXTAFTER('Additional Documents-WUO_ERR'!A92,":"))))</f>
        <v/>
      </c>
    </row>
    <row r="93">
      <c r="A93" s="9">
        <f>IF('Additional Documents'!B93="","",IF('Additional Documents-WUO_ERR'!A93="","Validated",HYPERLINK("#"&amp;ADDRESS(93,'Additional Documents-WUO_TRK'!A93),_xlfn.TEXTAFTER('Additional Documents-WUO_ERR'!A93,":"))))</f>
        <v/>
      </c>
    </row>
    <row r="94">
      <c r="A94" s="9">
        <f>IF('Additional Documents'!B94="","",IF('Additional Documents-WUO_ERR'!A94="","Validated",HYPERLINK("#"&amp;ADDRESS(94,'Additional Documents-WUO_TRK'!A94),_xlfn.TEXTAFTER('Additional Documents-WUO_ERR'!A94,":"))))</f>
        <v/>
      </c>
    </row>
    <row r="95">
      <c r="A95" s="9">
        <f>IF('Additional Documents'!B95="","",IF('Additional Documents-WUO_ERR'!A95="","Validated",HYPERLINK("#"&amp;ADDRESS(95,'Additional Documents-WUO_TRK'!A95),_xlfn.TEXTAFTER('Additional Documents-WUO_ERR'!A95,":"))))</f>
        <v/>
      </c>
    </row>
    <row r="96">
      <c r="A96" s="9">
        <f>IF('Additional Documents'!B96="","",IF('Additional Documents-WUO_ERR'!A96="","Validated",HYPERLINK("#"&amp;ADDRESS(96,'Additional Documents-WUO_TRK'!A96),_xlfn.TEXTAFTER('Additional Documents-WUO_ERR'!A96,":"))))</f>
        <v/>
      </c>
    </row>
    <row r="97">
      <c r="A97" s="9">
        <f>IF('Additional Documents'!B97="","",IF('Additional Documents-WUO_ERR'!A97="","Validated",HYPERLINK("#"&amp;ADDRESS(97,'Additional Documents-WUO_TRK'!A97),_xlfn.TEXTAFTER('Additional Documents-WUO_ERR'!A97,":"))))</f>
        <v/>
      </c>
    </row>
    <row r="98">
      <c r="A98" s="9">
        <f>IF('Additional Documents'!B98="","",IF('Additional Documents-WUO_ERR'!A98="","Validated",HYPERLINK("#"&amp;ADDRESS(98,'Additional Documents-WUO_TRK'!A98),_xlfn.TEXTAFTER('Additional Documents-WUO_ERR'!A98,":"))))</f>
        <v/>
      </c>
    </row>
    <row r="99">
      <c r="A99" s="9">
        <f>IF('Additional Documents'!B99="","",IF('Additional Documents-WUO_ERR'!A99="","Validated",HYPERLINK("#"&amp;ADDRESS(99,'Additional Documents-WUO_TRK'!A99),_xlfn.TEXTAFTER('Additional Documents-WUO_ERR'!A99,":"))))</f>
        <v/>
      </c>
    </row>
    <row r="100">
      <c r="A100" s="9">
        <f>IF('Additional Documents'!B100="","",IF('Additional Documents-WUO_ERR'!A100="","Validated",HYPERLINK("#"&amp;ADDRESS(100,'Additional Documents-WUO_TRK'!A100),_xlfn.TEXTAFTER('Additional Documents-WUO_ERR'!A100,":"))))</f>
        <v/>
      </c>
    </row>
    <row r="101">
      <c r="A101" s="9">
        <f>IF('Additional Documents'!B101="","",IF('Additional Documents-WUO_ERR'!A101="","Validated",HYPERLINK("#"&amp;ADDRESS(101,'Additional Documents-WUO_TRK'!A101),_xlfn.TEXTAFTER('Additional Documents-WUO_ERR'!A101,":"))))</f>
        <v/>
      </c>
    </row>
    <row r="102">
      <c r="A102" s="9">
        <f>IF('Additional Documents'!B102="","",IF('Additional Documents-WUO_ERR'!A102="","Validated",HYPERLINK("#"&amp;ADDRESS(102,'Additional Documents-WUO_TRK'!A102),_xlfn.TEXTAFTER('Additional Documents-WUO_ERR'!A102,":"))))</f>
        <v/>
      </c>
    </row>
    <row r="103">
      <c r="A103" s="9">
        <f>IF('Additional Documents'!B103="","",IF('Additional Documents-WUO_ERR'!A103="","Validated",HYPERLINK("#"&amp;ADDRESS(103,'Additional Documents-WUO_TRK'!A103),_xlfn.TEXTAFTER('Additional Documents-WUO_ERR'!A103,":"))))</f>
        <v/>
      </c>
    </row>
    <row r="104">
      <c r="A104" s="9">
        <f>IF('Additional Documents'!B104="","",IF('Additional Documents-WUO_ERR'!A104="","Validated",HYPERLINK("#"&amp;ADDRESS(104,'Additional Documents-WUO_TRK'!A104),_xlfn.TEXTAFTER('Additional Documents-WUO_ERR'!A104,":"))))</f>
        <v/>
      </c>
    </row>
    <row r="105">
      <c r="A105" s="9">
        <f>IF('Additional Documents'!B105="","",IF('Additional Documents-WUO_ERR'!A105="","Validated",HYPERLINK("#"&amp;ADDRESS(105,'Additional Documents-WUO_TRK'!A105),_xlfn.TEXTAFTER('Additional Documents-WUO_ERR'!A105,":"))))</f>
        <v/>
      </c>
    </row>
    <row r="106">
      <c r="A106" s="9">
        <f>IF('Additional Documents'!B106="","",IF('Additional Documents-WUO_ERR'!A106="","Validated",HYPERLINK("#"&amp;ADDRESS(106,'Additional Documents-WUO_TRK'!A106),_xlfn.TEXTAFTER('Additional Documents-WUO_ERR'!A106,":"))))</f>
        <v/>
      </c>
    </row>
    <row r="107">
      <c r="A107" s="9">
        <f>IF('Additional Documents'!B107="","",IF('Additional Documents-WUO_ERR'!A107="","Validated",HYPERLINK("#"&amp;ADDRESS(107,'Additional Documents-WUO_TRK'!A107),_xlfn.TEXTAFTER('Additional Documents-WUO_ERR'!A107,":"))))</f>
        <v/>
      </c>
    </row>
    <row r="108">
      <c r="A108" s="9">
        <f>IF('Additional Documents'!B108="","",IF('Additional Documents-WUO_ERR'!A108="","Validated",HYPERLINK("#"&amp;ADDRESS(108,'Additional Documents-WUO_TRK'!A108),_xlfn.TEXTAFTER('Additional Documents-WUO_ERR'!A108,":"))))</f>
        <v/>
      </c>
    </row>
    <row r="109">
      <c r="A109" s="9">
        <f>IF('Additional Documents'!B109="","",IF('Additional Documents-WUO_ERR'!A109="","Validated",HYPERLINK("#"&amp;ADDRESS(109,'Additional Documents-WUO_TRK'!A109),_xlfn.TEXTAFTER('Additional Documents-WUO_ERR'!A109,":"))))</f>
        <v/>
      </c>
    </row>
    <row r="110">
      <c r="A110" s="9">
        <f>IF('Additional Documents'!B110="","",IF('Additional Documents-WUO_ERR'!A110="","Validated",HYPERLINK("#"&amp;ADDRESS(110,'Additional Documents-WUO_TRK'!A110),_xlfn.TEXTAFTER('Additional Documents-WUO_ERR'!A110,":"))))</f>
        <v/>
      </c>
    </row>
    <row r="111">
      <c r="A111" s="9">
        <f>IF('Additional Documents'!B111="","",IF('Additional Documents-WUO_ERR'!A111="","Validated",HYPERLINK("#"&amp;ADDRESS(111,'Additional Documents-WUO_TRK'!A111),_xlfn.TEXTAFTER('Additional Documents-WUO_ERR'!A111,":"))))</f>
        <v/>
      </c>
    </row>
    <row r="112">
      <c r="A112" s="9">
        <f>IF('Additional Documents'!B112="","",IF('Additional Documents-WUO_ERR'!A112="","Validated",HYPERLINK("#"&amp;ADDRESS(112,'Additional Documents-WUO_TRK'!A112),_xlfn.TEXTAFTER('Additional Documents-WUO_ERR'!A112,":"))))</f>
        <v/>
      </c>
    </row>
    <row r="113">
      <c r="A113" s="9">
        <f>IF('Additional Documents'!B113="","",IF('Additional Documents-WUO_ERR'!A113="","Validated",HYPERLINK("#"&amp;ADDRESS(113,'Additional Documents-WUO_TRK'!A113),_xlfn.TEXTAFTER('Additional Documents-WUO_ERR'!A113,":"))))</f>
        <v/>
      </c>
    </row>
    <row r="114">
      <c r="A114" s="9">
        <f>IF('Additional Documents'!B114="","",IF('Additional Documents-WUO_ERR'!A114="","Validated",HYPERLINK("#"&amp;ADDRESS(114,'Additional Documents-WUO_TRK'!A114),_xlfn.TEXTAFTER('Additional Documents-WUO_ERR'!A114,":"))))</f>
        <v/>
      </c>
    </row>
    <row r="115">
      <c r="A115" s="9">
        <f>IF('Additional Documents'!B115="","",IF('Additional Documents-WUO_ERR'!A115="","Validated",HYPERLINK("#"&amp;ADDRESS(115,'Additional Documents-WUO_TRK'!A115),_xlfn.TEXTAFTER('Additional Documents-WUO_ERR'!A115,":"))))</f>
        <v/>
      </c>
    </row>
    <row r="116">
      <c r="A116" s="9">
        <f>IF('Additional Documents'!B116="","",IF('Additional Documents-WUO_ERR'!A116="","Validated",HYPERLINK("#"&amp;ADDRESS(116,'Additional Documents-WUO_TRK'!A116),_xlfn.TEXTAFTER('Additional Documents-WUO_ERR'!A116,":"))))</f>
        <v/>
      </c>
    </row>
    <row r="117">
      <c r="A117" s="9">
        <f>IF('Additional Documents'!B117="","",IF('Additional Documents-WUO_ERR'!A117="","Validated",HYPERLINK("#"&amp;ADDRESS(117,'Additional Documents-WUO_TRK'!A117),_xlfn.TEXTAFTER('Additional Documents-WUO_ERR'!A117,":"))))</f>
        <v/>
      </c>
    </row>
    <row r="118">
      <c r="A118" s="9">
        <f>IF('Additional Documents'!B118="","",IF('Additional Documents-WUO_ERR'!A118="","Validated",HYPERLINK("#"&amp;ADDRESS(118,'Additional Documents-WUO_TRK'!A118),_xlfn.TEXTAFTER('Additional Documents-WUO_ERR'!A118,":"))))</f>
        <v/>
      </c>
    </row>
    <row r="119">
      <c r="A119" s="9">
        <f>IF('Additional Documents'!B119="","",IF('Additional Documents-WUO_ERR'!A119="","Validated",HYPERLINK("#"&amp;ADDRESS(119,'Additional Documents-WUO_TRK'!A119),_xlfn.TEXTAFTER('Additional Documents-WUO_ERR'!A119,":"))))</f>
        <v/>
      </c>
    </row>
    <row r="120">
      <c r="A120" s="9">
        <f>IF('Additional Documents'!B120="","",IF('Additional Documents-WUO_ERR'!A120="","Validated",HYPERLINK("#"&amp;ADDRESS(120,'Additional Documents-WUO_TRK'!A120),_xlfn.TEXTAFTER('Additional Documents-WUO_ERR'!A120,":"))))</f>
        <v/>
      </c>
    </row>
    <row r="121">
      <c r="A121" s="9">
        <f>IF('Additional Documents'!B121="","",IF('Additional Documents-WUO_ERR'!A121="","Validated",HYPERLINK("#"&amp;ADDRESS(121,'Additional Documents-WUO_TRK'!A121),_xlfn.TEXTAFTER('Additional Documents-WUO_ERR'!A121,":"))))</f>
        <v/>
      </c>
    </row>
    <row r="122">
      <c r="A122" s="9">
        <f>IF('Additional Documents'!B122="","",IF('Additional Documents-WUO_ERR'!A122="","Validated",HYPERLINK("#"&amp;ADDRESS(122,'Additional Documents-WUO_TRK'!A122),_xlfn.TEXTAFTER('Additional Documents-WUO_ERR'!A122,":"))))</f>
        <v/>
      </c>
    </row>
    <row r="123">
      <c r="A123" s="9">
        <f>IF('Additional Documents'!B123="","",IF('Additional Documents-WUO_ERR'!A123="","Validated",HYPERLINK("#"&amp;ADDRESS(123,'Additional Documents-WUO_TRK'!A123),_xlfn.TEXTAFTER('Additional Documents-WUO_ERR'!A123,":"))))</f>
        <v/>
      </c>
    </row>
    <row r="124">
      <c r="A124" s="9">
        <f>IF('Additional Documents'!B124="","",IF('Additional Documents-WUO_ERR'!A124="","Validated",HYPERLINK("#"&amp;ADDRESS(124,'Additional Documents-WUO_TRK'!A124),_xlfn.TEXTAFTER('Additional Documents-WUO_ERR'!A124,":"))))</f>
        <v/>
      </c>
    </row>
    <row r="125">
      <c r="A125" s="9">
        <f>IF('Additional Documents'!B125="","",IF('Additional Documents-WUO_ERR'!A125="","Validated",HYPERLINK("#"&amp;ADDRESS(125,'Additional Documents-WUO_TRK'!A125),_xlfn.TEXTAFTER('Additional Documents-WUO_ERR'!A125,":"))))</f>
        <v/>
      </c>
    </row>
    <row r="126">
      <c r="A126" s="9">
        <f>IF('Additional Documents'!B126="","",IF('Additional Documents-WUO_ERR'!A126="","Validated",HYPERLINK("#"&amp;ADDRESS(126,'Additional Documents-WUO_TRK'!A126),_xlfn.TEXTAFTER('Additional Documents-WUO_ERR'!A126,":"))))</f>
        <v/>
      </c>
    </row>
    <row r="127">
      <c r="A127" s="9">
        <f>IF('Additional Documents'!B127="","",IF('Additional Documents-WUO_ERR'!A127="","Validated",HYPERLINK("#"&amp;ADDRESS(127,'Additional Documents-WUO_TRK'!A127),_xlfn.TEXTAFTER('Additional Documents-WUO_ERR'!A127,":"))))</f>
        <v/>
      </c>
    </row>
    <row r="128">
      <c r="A128" s="9">
        <f>IF('Additional Documents'!B128="","",IF('Additional Documents-WUO_ERR'!A128="","Validated",HYPERLINK("#"&amp;ADDRESS(128,'Additional Documents-WUO_TRK'!A128),_xlfn.TEXTAFTER('Additional Documents-WUO_ERR'!A128,":"))))</f>
        <v/>
      </c>
    </row>
    <row r="129">
      <c r="A129" s="9">
        <f>IF('Additional Documents'!B129="","",IF('Additional Documents-WUO_ERR'!A129="","Validated",HYPERLINK("#"&amp;ADDRESS(129,'Additional Documents-WUO_TRK'!A129),_xlfn.TEXTAFTER('Additional Documents-WUO_ERR'!A129,":"))))</f>
        <v/>
      </c>
    </row>
    <row r="130">
      <c r="A130" s="9">
        <f>IF('Additional Documents'!B130="","",IF('Additional Documents-WUO_ERR'!A130="","Validated",HYPERLINK("#"&amp;ADDRESS(130,'Additional Documents-WUO_TRK'!A130),_xlfn.TEXTAFTER('Additional Documents-WUO_ERR'!A130,":"))))</f>
        <v/>
      </c>
    </row>
    <row r="131">
      <c r="A131" s="9">
        <f>IF('Additional Documents'!B131="","",IF('Additional Documents-WUO_ERR'!A131="","Validated",HYPERLINK("#"&amp;ADDRESS(131,'Additional Documents-WUO_TRK'!A131),_xlfn.TEXTAFTER('Additional Documents-WUO_ERR'!A131,":"))))</f>
        <v/>
      </c>
    </row>
    <row r="132">
      <c r="A132" s="9">
        <f>IF('Additional Documents'!B132="","",IF('Additional Documents-WUO_ERR'!A132="","Validated",HYPERLINK("#"&amp;ADDRESS(132,'Additional Documents-WUO_TRK'!A132),_xlfn.TEXTAFTER('Additional Documents-WUO_ERR'!A132,":"))))</f>
        <v/>
      </c>
    </row>
    <row r="133">
      <c r="A133" s="9">
        <f>IF('Additional Documents'!B133="","",IF('Additional Documents-WUO_ERR'!A133="","Validated",HYPERLINK("#"&amp;ADDRESS(133,'Additional Documents-WUO_TRK'!A133),_xlfn.TEXTAFTER('Additional Documents-WUO_ERR'!A133,":"))))</f>
        <v/>
      </c>
    </row>
    <row r="134">
      <c r="A134" s="9">
        <f>IF('Additional Documents'!B134="","",IF('Additional Documents-WUO_ERR'!A134="","Validated",HYPERLINK("#"&amp;ADDRESS(134,'Additional Documents-WUO_TRK'!A134),_xlfn.TEXTAFTER('Additional Documents-WUO_ERR'!A134,":"))))</f>
        <v/>
      </c>
    </row>
    <row r="135">
      <c r="A135" s="9">
        <f>IF('Additional Documents'!B135="","",IF('Additional Documents-WUO_ERR'!A135="","Validated",HYPERLINK("#"&amp;ADDRESS(135,'Additional Documents-WUO_TRK'!A135),_xlfn.TEXTAFTER('Additional Documents-WUO_ERR'!A135,":"))))</f>
        <v/>
      </c>
    </row>
    <row r="136">
      <c r="A136" s="9">
        <f>IF('Additional Documents'!B136="","",IF('Additional Documents-WUO_ERR'!A136="","Validated",HYPERLINK("#"&amp;ADDRESS(136,'Additional Documents-WUO_TRK'!A136),_xlfn.TEXTAFTER('Additional Documents-WUO_ERR'!A136,":"))))</f>
        <v/>
      </c>
    </row>
    <row r="137">
      <c r="A137" s="9">
        <f>IF('Additional Documents'!B137="","",IF('Additional Documents-WUO_ERR'!A137="","Validated",HYPERLINK("#"&amp;ADDRESS(137,'Additional Documents-WUO_TRK'!A137),_xlfn.TEXTAFTER('Additional Documents-WUO_ERR'!A137,":"))))</f>
        <v/>
      </c>
    </row>
    <row r="138">
      <c r="A138" s="9">
        <f>IF('Additional Documents'!B138="","",IF('Additional Documents-WUO_ERR'!A138="","Validated",HYPERLINK("#"&amp;ADDRESS(138,'Additional Documents-WUO_TRK'!A138),_xlfn.TEXTAFTER('Additional Documents-WUO_ERR'!A138,":"))))</f>
        <v/>
      </c>
    </row>
    <row r="139">
      <c r="A139" s="9">
        <f>IF('Additional Documents'!B139="","",IF('Additional Documents-WUO_ERR'!A139="","Validated",HYPERLINK("#"&amp;ADDRESS(139,'Additional Documents-WUO_TRK'!A139),_xlfn.TEXTAFTER('Additional Documents-WUO_ERR'!A139,":"))))</f>
        <v/>
      </c>
    </row>
    <row r="140">
      <c r="A140" s="9">
        <f>IF('Additional Documents'!B140="","",IF('Additional Documents-WUO_ERR'!A140="","Validated",HYPERLINK("#"&amp;ADDRESS(140,'Additional Documents-WUO_TRK'!A140),_xlfn.TEXTAFTER('Additional Documents-WUO_ERR'!A140,":"))))</f>
        <v/>
      </c>
    </row>
    <row r="141">
      <c r="A141" s="9">
        <f>IF('Additional Documents'!B141="","",IF('Additional Documents-WUO_ERR'!A141="","Validated",HYPERLINK("#"&amp;ADDRESS(141,'Additional Documents-WUO_TRK'!A141),_xlfn.TEXTAFTER('Additional Documents-WUO_ERR'!A141,":"))))</f>
        <v/>
      </c>
    </row>
    <row r="142">
      <c r="A142" s="9">
        <f>IF('Additional Documents'!B142="","",IF('Additional Documents-WUO_ERR'!A142="","Validated",HYPERLINK("#"&amp;ADDRESS(142,'Additional Documents-WUO_TRK'!A142),_xlfn.TEXTAFTER('Additional Documents-WUO_ERR'!A142,":"))))</f>
        <v/>
      </c>
    </row>
    <row r="143">
      <c r="A143" s="9">
        <f>IF('Additional Documents'!B143="","",IF('Additional Documents-WUO_ERR'!A143="","Validated",HYPERLINK("#"&amp;ADDRESS(143,'Additional Documents-WUO_TRK'!A143),_xlfn.TEXTAFTER('Additional Documents-WUO_ERR'!A143,":"))))</f>
        <v/>
      </c>
    </row>
    <row r="144">
      <c r="A144" s="9">
        <f>IF('Additional Documents'!B144="","",IF('Additional Documents-WUO_ERR'!A144="","Validated",HYPERLINK("#"&amp;ADDRESS(144,'Additional Documents-WUO_TRK'!A144),_xlfn.TEXTAFTER('Additional Documents-WUO_ERR'!A144,":"))))</f>
        <v/>
      </c>
    </row>
    <row r="145">
      <c r="A145" s="9">
        <f>IF('Additional Documents'!B145="","",IF('Additional Documents-WUO_ERR'!A145="","Validated",HYPERLINK("#"&amp;ADDRESS(145,'Additional Documents-WUO_TRK'!A145),_xlfn.TEXTAFTER('Additional Documents-WUO_ERR'!A145,":"))))</f>
        <v/>
      </c>
    </row>
    <row r="146">
      <c r="A146" s="9">
        <f>IF('Additional Documents'!B146="","",IF('Additional Documents-WUO_ERR'!A146="","Validated",HYPERLINK("#"&amp;ADDRESS(146,'Additional Documents-WUO_TRK'!A146),_xlfn.TEXTAFTER('Additional Documents-WUO_ERR'!A146,":"))))</f>
        <v/>
      </c>
    </row>
    <row r="147">
      <c r="A147" s="9">
        <f>IF('Additional Documents'!B147="","",IF('Additional Documents-WUO_ERR'!A147="","Validated",HYPERLINK("#"&amp;ADDRESS(147,'Additional Documents-WUO_TRK'!A147),_xlfn.TEXTAFTER('Additional Documents-WUO_ERR'!A147,":"))))</f>
        <v/>
      </c>
    </row>
    <row r="148">
      <c r="A148" s="9">
        <f>IF('Additional Documents'!B148="","",IF('Additional Documents-WUO_ERR'!A148="","Validated",HYPERLINK("#"&amp;ADDRESS(148,'Additional Documents-WUO_TRK'!A148),_xlfn.TEXTAFTER('Additional Documents-WUO_ERR'!A148,":"))))</f>
        <v/>
      </c>
    </row>
    <row r="149">
      <c r="A149" s="9">
        <f>IF('Additional Documents'!B149="","",IF('Additional Documents-WUO_ERR'!A149="","Validated",HYPERLINK("#"&amp;ADDRESS(149,'Additional Documents-WUO_TRK'!A149),_xlfn.TEXTAFTER('Additional Documents-WUO_ERR'!A149,":"))))</f>
        <v/>
      </c>
    </row>
    <row r="150">
      <c r="A150" s="9">
        <f>IF('Additional Documents'!B150="","",IF('Additional Documents-WUO_ERR'!A150="","Validated",HYPERLINK("#"&amp;ADDRESS(150,'Additional Documents-WUO_TRK'!A150),_xlfn.TEXTAFTER('Additional Documents-WUO_ERR'!A150,":"))))</f>
        <v/>
      </c>
    </row>
    <row r="151">
      <c r="A151" s="9">
        <f>IF('Additional Documents'!B151="","",IF('Additional Documents-WUO_ERR'!A151="","Validated",HYPERLINK("#"&amp;ADDRESS(151,'Additional Documents-WUO_TRK'!A151),_xlfn.TEXTAFTER('Additional Documents-WUO_ERR'!A151,":"))))</f>
        <v/>
      </c>
    </row>
    <row r="152">
      <c r="A152" s="9">
        <f>IF('Additional Documents'!B152="","",IF('Additional Documents-WUO_ERR'!A152="","Validated",HYPERLINK("#"&amp;ADDRESS(152,'Additional Documents-WUO_TRK'!A152),_xlfn.TEXTAFTER('Additional Documents-WUO_ERR'!A152,":"))))</f>
        <v/>
      </c>
    </row>
    <row r="153">
      <c r="A153" s="9">
        <f>IF('Additional Documents'!B153="","",IF('Additional Documents-WUO_ERR'!A153="","Validated",HYPERLINK("#"&amp;ADDRESS(153,'Additional Documents-WUO_TRK'!A153),_xlfn.TEXTAFTER('Additional Documents-WUO_ERR'!A153,":"))))</f>
        <v/>
      </c>
    </row>
    <row r="154">
      <c r="A154" s="9">
        <f>IF('Additional Documents'!B154="","",IF('Additional Documents-WUO_ERR'!A154="","Validated",HYPERLINK("#"&amp;ADDRESS(154,'Additional Documents-WUO_TRK'!A154),_xlfn.TEXTAFTER('Additional Documents-WUO_ERR'!A154,":"))))</f>
        <v/>
      </c>
    </row>
    <row r="155">
      <c r="A155" s="9">
        <f>IF('Additional Documents'!B155="","",IF('Additional Documents-WUO_ERR'!A155="","Validated",HYPERLINK("#"&amp;ADDRESS(155,'Additional Documents-WUO_TRK'!A155),_xlfn.TEXTAFTER('Additional Documents-WUO_ERR'!A155,":"))))</f>
        <v/>
      </c>
    </row>
    <row r="156">
      <c r="A156" s="9">
        <f>IF('Additional Documents'!B156="","",IF('Additional Documents-WUO_ERR'!A156="","Validated",HYPERLINK("#"&amp;ADDRESS(156,'Additional Documents-WUO_TRK'!A156),_xlfn.TEXTAFTER('Additional Documents-WUO_ERR'!A156,":"))))</f>
        <v/>
      </c>
    </row>
    <row r="157">
      <c r="A157" s="9">
        <f>IF('Additional Documents'!B157="","",IF('Additional Documents-WUO_ERR'!A157="","Validated",HYPERLINK("#"&amp;ADDRESS(157,'Additional Documents-WUO_TRK'!A157),_xlfn.TEXTAFTER('Additional Documents-WUO_ERR'!A157,":"))))</f>
        <v/>
      </c>
    </row>
    <row r="158">
      <c r="A158" s="9">
        <f>IF('Additional Documents'!B158="","",IF('Additional Documents-WUO_ERR'!A158="","Validated",HYPERLINK("#"&amp;ADDRESS(158,'Additional Documents-WUO_TRK'!A158),_xlfn.TEXTAFTER('Additional Documents-WUO_ERR'!A158,":"))))</f>
        <v/>
      </c>
    </row>
    <row r="159">
      <c r="A159" s="9">
        <f>IF('Additional Documents'!B159="","",IF('Additional Documents-WUO_ERR'!A159="","Validated",HYPERLINK("#"&amp;ADDRESS(159,'Additional Documents-WUO_TRK'!A159),_xlfn.TEXTAFTER('Additional Documents-WUO_ERR'!A159,":"))))</f>
        <v/>
      </c>
    </row>
    <row r="160">
      <c r="A160" s="9">
        <f>IF('Additional Documents'!B160="","",IF('Additional Documents-WUO_ERR'!A160="","Validated",HYPERLINK("#"&amp;ADDRESS(160,'Additional Documents-WUO_TRK'!A160),_xlfn.TEXTAFTER('Additional Documents-WUO_ERR'!A160,":"))))</f>
        <v/>
      </c>
    </row>
    <row r="161">
      <c r="A161" s="9">
        <f>IF('Additional Documents'!B161="","",IF('Additional Documents-WUO_ERR'!A161="","Validated",HYPERLINK("#"&amp;ADDRESS(161,'Additional Documents-WUO_TRK'!A161),_xlfn.TEXTAFTER('Additional Documents-WUO_ERR'!A161,":"))))</f>
        <v/>
      </c>
    </row>
    <row r="162">
      <c r="A162" s="9">
        <f>IF('Additional Documents'!B162="","",IF('Additional Documents-WUO_ERR'!A162="","Validated",HYPERLINK("#"&amp;ADDRESS(162,'Additional Documents-WUO_TRK'!A162),_xlfn.TEXTAFTER('Additional Documents-WUO_ERR'!A162,":"))))</f>
        <v/>
      </c>
    </row>
    <row r="163">
      <c r="A163" s="9">
        <f>IF('Additional Documents'!B163="","",IF('Additional Documents-WUO_ERR'!A163="","Validated",HYPERLINK("#"&amp;ADDRESS(163,'Additional Documents-WUO_TRK'!A163),_xlfn.TEXTAFTER('Additional Documents-WUO_ERR'!A163,":"))))</f>
        <v/>
      </c>
    </row>
    <row r="164">
      <c r="A164" s="9">
        <f>IF('Additional Documents'!B164="","",IF('Additional Documents-WUO_ERR'!A164="","Validated",HYPERLINK("#"&amp;ADDRESS(164,'Additional Documents-WUO_TRK'!A164),_xlfn.TEXTAFTER('Additional Documents-WUO_ERR'!A164,":"))))</f>
        <v/>
      </c>
    </row>
    <row r="165">
      <c r="A165" s="9">
        <f>IF('Additional Documents'!B165="","",IF('Additional Documents-WUO_ERR'!A165="","Validated",HYPERLINK("#"&amp;ADDRESS(165,'Additional Documents-WUO_TRK'!A165),_xlfn.TEXTAFTER('Additional Documents-WUO_ERR'!A165,":"))))</f>
        <v/>
      </c>
    </row>
    <row r="166">
      <c r="A166" s="9">
        <f>IF('Additional Documents'!B166="","",IF('Additional Documents-WUO_ERR'!A166="","Validated",HYPERLINK("#"&amp;ADDRESS(166,'Additional Documents-WUO_TRK'!A166),_xlfn.TEXTAFTER('Additional Documents-WUO_ERR'!A166,":"))))</f>
        <v/>
      </c>
    </row>
    <row r="167">
      <c r="A167" s="9">
        <f>IF('Additional Documents'!B167="","",IF('Additional Documents-WUO_ERR'!A167="","Validated",HYPERLINK("#"&amp;ADDRESS(167,'Additional Documents-WUO_TRK'!A167),_xlfn.TEXTAFTER('Additional Documents-WUO_ERR'!A167,":"))))</f>
        <v/>
      </c>
    </row>
    <row r="168">
      <c r="A168" s="9">
        <f>IF('Additional Documents'!B168="","",IF('Additional Documents-WUO_ERR'!A168="","Validated",HYPERLINK("#"&amp;ADDRESS(168,'Additional Documents-WUO_TRK'!A168),_xlfn.TEXTAFTER('Additional Documents-WUO_ERR'!A168,":"))))</f>
        <v/>
      </c>
    </row>
    <row r="169">
      <c r="A169" s="9">
        <f>IF('Additional Documents'!B169="","",IF('Additional Documents-WUO_ERR'!A169="","Validated",HYPERLINK("#"&amp;ADDRESS(169,'Additional Documents-WUO_TRK'!A169),_xlfn.TEXTAFTER('Additional Documents-WUO_ERR'!A169,":"))))</f>
        <v/>
      </c>
    </row>
    <row r="170">
      <c r="A170" s="9">
        <f>IF('Additional Documents'!B170="","",IF('Additional Documents-WUO_ERR'!A170="","Validated",HYPERLINK("#"&amp;ADDRESS(170,'Additional Documents-WUO_TRK'!A170),_xlfn.TEXTAFTER('Additional Documents-WUO_ERR'!A170,":"))))</f>
        <v/>
      </c>
    </row>
    <row r="171">
      <c r="A171" s="9">
        <f>IF('Additional Documents'!B171="","",IF('Additional Documents-WUO_ERR'!A171="","Validated",HYPERLINK("#"&amp;ADDRESS(171,'Additional Documents-WUO_TRK'!A171),_xlfn.TEXTAFTER('Additional Documents-WUO_ERR'!A171,":"))))</f>
        <v/>
      </c>
    </row>
    <row r="172">
      <c r="A172" s="9">
        <f>IF('Additional Documents'!B172="","",IF('Additional Documents-WUO_ERR'!A172="","Validated",HYPERLINK("#"&amp;ADDRESS(172,'Additional Documents-WUO_TRK'!A172),_xlfn.TEXTAFTER('Additional Documents-WUO_ERR'!A172,":"))))</f>
        <v/>
      </c>
    </row>
    <row r="173">
      <c r="A173" s="9">
        <f>IF('Additional Documents'!B173="","",IF('Additional Documents-WUO_ERR'!A173="","Validated",HYPERLINK("#"&amp;ADDRESS(173,'Additional Documents-WUO_TRK'!A173),_xlfn.TEXTAFTER('Additional Documents-WUO_ERR'!A173,":"))))</f>
        <v/>
      </c>
    </row>
    <row r="174">
      <c r="A174" s="9">
        <f>IF('Additional Documents'!B174="","",IF('Additional Documents-WUO_ERR'!A174="","Validated",HYPERLINK("#"&amp;ADDRESS(174,'Additional Documents-WUO_TRK'!A174),_xlfn.TEXTAFTER('Additional Documents-WUO_ERR'!A174,":"))))</f>
        <v/>
      </c>
    </row>
    <row r="175">
      <c r="A175" s="9">
        <f>IF('Additional Documents'!B175="","",IF('Additional Documents-WUO_ERR'!A175="","Validated",HYPERLINK("#"&amp;ADDRESS(175,'Additional Documents-WUO_TRK'!A175),_xlfn.TEXTAFTER('Additional Documents-WUO_ERR'!A175,":"))))</f>
        <v/>
      </c>
    </row>
    <row r="176">
      <c r="A176" s="9">
        <f>IF('Additional Documents'!B176="","",IF('Additional Documents-WUO_ERR'!A176="","Validated",HYPERLINK("#"&amp;ADDRESS(176,'Additional Documents-WUO_TRK'!A176),_xlfn.TEXTAFTER('Additional Documents-WUO_ERR'!A176,":"))))</f>
        <v/>
      </c>
    </row>
    <row r="177">
      <c r="A177" s="9">
        <f>IF('Additional Documents'!B177="","",IF('Additional Documents-WUO_ERR'!A177="","Validated",HYPERLINK("#"&amp;ADDRESS(177,'Additional Documents-WUO_TRK'!A177),_xlfn.TEXTAFTER('Additional Documents-WUO_ERR'!A177,":"))))</f>
        <v/>
      </c>
    </row>
    <row r="178">
      <c r="A178" s="9">
        <f>IF('Additional Documents'!B178="","",IF('Additional Documents-WUO_ERR'!A178="","Validated",HYPERLINK("#"&amp;ADDRESS(178,'Additional Documents-WUO_TRK'!A178),_xlfn.TEXTAFTER('Additional Documents-WUO_ERR'!A178,":"))))</f>
        <v/>
      </c>
    </row>
    <row r="179">
      <c r="A179" s="9">
        <f>IF('Additional Documents'!B179="","",IF('Additional Documents-WUO_ERR'!A179="","Validated",HYPERLINK("#"&amp;ADDRESS(179,'Additional Documents-WUO_TRK'!A179),_xlfn.TEXTAFTER('Additional Documents-WUO_ERR'!A179,":"))))</f>
        <v/>
      </c>
    </row>
    <row r="180">
      <c r="A180" s="9">
        <f>IF('Additional Documents'!B180="","",IF('Additional Documents-WUO_ERR'!A180="","Validated",HYPERLINK("#"&amp;ADDRESS(180,'Additional Documents-WUO_TRK'!A180),_xlfn.TEXTAFTER('Additional Documents-WUO_ERR'!A180,":"))))</f>
        <v/>
      </c>
    </row>
    <row r="181">
      <c r="A181" s="9">
        <f>IF('Additional Documents'!B181="","",IF('Additional Documents-WUO_ERR'!A181="","Validated",HYPERLINK("#"&amp;ADDRESS(181,'Additional Documents-WUO_TRK'!A181),_xlfn.TEXTAFTER('Additional Documents-WUO_ERR'!A181,":"))))</f>
        <v/>
      </c>
    </row>
    <row r="182">
      <c r="A182" s="9">
        <f>IF('Additional Documents'!B182="","",IF('Additional Documents-WUO_ERR'!A182="","Validated",HYPERLINK("#"&amp;ADDRESS(182,'Additional Documents-WUO_TRK'!A182),_xlfn.TEXTAFTER('Additional Documents-WUO_ERR'!A182,":"))))</f>
        <v/>
      </c>
    </row>
    <row r="183">
      <c r="A183" s="9">
        <f>IF('Additional Documents'!B183="","",IF('Additional Documents-WUO_ERR'!A183="","Validated",HYPERLINK("#"&amp;ADDRESS(183,'Additional Documents-WUO_TRK'!A183),_xlfn.TEXTAFTER('Additional Documents-WUO_ERR'!A183,":"))))</f>
        <v/>
      </c>
    </row>
    <row r="184">
      <c r="A184" s="9">
        <f>IF('Additional Documents'!B184="","",IF('Additional Documents-WUO_ERR'!A184="","Validated",HYPERLINK("#"&amp;ADDRESS(184,'Additional Documents-WUO_TRK'!A184),_xlfn.TEXTAFTER('Additional Documents-WUO_ERR'!A184,":"))))</f>
        <v/>
      </c>
    </row>
    <row r="185">
      <c r="A185" s="9">
        <f>IF('Additional Documents'!B185="","",IF('Additional Documents-WUO_ERR'!A185="","Validated",HYPERLINK("#"&amp;ADDRESS(185,'Additional Documents-WUO_TRK'!A185),_xlfn.TEXTAFTER('Additional Documents-WUO_ERR'!A185,":"))))</f>
        <v/>
      </c>
    </row>
    <row r="186">
      <c r="A186" s="9">
        <f>IF('Additional Documents'!B186="","",IF('Additional Documents-WUO_ERR'!A186="","Validated",HYPERLINK("#"&amp;ADDRESS(186,'Additional Documents-WUO_TRK'!A186),_xlfn.TEXTAFTER('Additional Documents-WUO_ERR'!A186,":"))))</f>
        <v/>
      </c>
    </row>
    <row r="187">
      <c r="A187" s="9">
        <f>IF('Additional Documents'!B187="","",IF('Additional Documents-WUO_ERR'!A187="","Validated",HYPERLINK("#"&amp;ADDRESS(187,'Additional Documents-WUO_TRK'!A187),_xlfn.TEXTAFTER('Additional Documents-WUO_ERR'!A187,":"))))</f>
        <v/>
      </c>
    </row>
    <row r="188">
      <c r="A188" s="9">
        <f>IF('Additional Documents'!B188="","",IF('Additional Documents-WUO_ERR'!A188="","Validated",HYPERLINK("#"&amp;ADDRESS(188,'Additional Documents-WUO_TRK'!A188),_xlfn.TEXTAFTER('Additional Documents-WUO_ERR'!A188,":"))))</f>
        <v/>
      </c>
    </row>
    <row r="189">
      <c r="A189" s="9">
        <f>IF('Additional Documents'!B189="","",IF('Additional Documents-WUO_ERR'!A189="","Validated",HYPERLINK("#"&amp;ADDRESS(189,'Additional Documents-WUO_TRK'!A189),_xlfn.TEXTAFTER('Additional Documents-WUO_ERR'!A189,":"))))</f>
        <v/>
      </c>
    </row>
    <row r="190">
      <c r="A190" s="9">
        <f>IF('Additional Documents'!B190="","",IF('Additional Documents-WUO_ERR'!A190="","Validated",HYPERLINK("#"&amp;ADDRESS(190,'Additional Documents-WUO_TRK'!A190),_xlfn.TEXTAFTER('Additional Documents-WUO_ERR'!A190,":"))))</f>
        <v/>
      </c>
    </row>
    <row r="191">
      <c r="A191" s="9">
        <f>IF('Additional Documents'!B191="","",IF('Additional Documents-WUO_ERR'!A191="","Validated",HYPERLINK("#"&amp;ADDRESS(191,'Additional Documents-WUO_TRK'!A191),_xlfn.TEXTAFTER('Additional Documents-WUO_ERR'!A191,":"))))</f>
        <v/>
      </c>
    </row>
    <row r="192">
      <c r="A192" s="9">
        <f>IF('Additional Documents'!B192="","",IF('Additional Documents-WUO_ERR'!A192="","Validated",HYPERLINK("#"&amp;ADDRESS(192,'Additional Documents-WUO_TRK'!A192),_xlfn.TEXTAFTER('Additional Documents-WUO_ERR'!A192,":"))))</f>
        <v/>
      </c>
    </row>
    <row r="193">
      <c r="A193" s="9">
        <f>IF('Additional Documents'!B193="","",IF('Additional Documents-WUO_ERR'!A193="","Validated",HYPERLINK("#"&amp;ADDRESS(193,'Additional Documents-WUO_TRK'!A193),_xlfn.TEXTAFTER('Additional Documents-WUO_ERR'!A193,":"))))</f>
        <v/>
      </c>
    </row>
    <row r="194">
      <c r="A194" s="9">
        <f>IF('Additional Documents'!B194="","",IF('Additional Documents-WUO_ERR'!A194="","Validated",HYPERLINK("#"&amp;ADDRESS(194,'Additional Documents-WUO_TRK'!A194),_xlfn.TEXTAFTER('Additional Documents-WUO_ERR'!A194,":"))))</f>
        <v/>
      </c>
    </row>
    <row r="195">
      <c r="A195" s="9">
        <f>IF('Additional Documents'!B195="","",IF('Additional Documents-WUO_ERR'!A195="","Validated",HYPERLINK("#"&amp;ADDRESS(195,'Additional Documents-WUO_TRK'!A195),_xlfn.TEXTAFTER('Additional Documents-WUO_ERR'!A195,":"))))</f>
        <v/>
      </c>
    </row>
    <row r="196">
      <c r="A196" s="9">
        <f>IF('Additional Documents'!B196="","",IF('Additional Documents-WUO_ERR'!A196="","Validated",HYPERLINK("#"&amp;ADDRESS(196,'Additional Documents-WUO_TRK'!A196),_xlfn.TEXTAFTER('Additional Documents-WUO_ERR'!A196,":"))))</f>
        <v/>
      </c>
    </row>
    <row r="197">
      <c r="A197" s="9">
        <f>IF('Additional Documents'!B197="","",IF('Additional Documents-WUO_ERR'!A197="","Validated",HYPERLINK("#"&amp;ADDRESS(197,'Additional Documents-WUO_TRK'!A197),_xlfn.TEXTAFTER('Additional Documents-WUO_ERR'!A197,":"))))</f>
        <v/>
      </c>
    </row>
    <row r="198">
      <c r="A198" s="9">
        <f>IF('Additional Documents'!B198="","",IF('Additional Documents-WUO_ERR'!A198="","Validated",HYPERLINK("#"&amp;ADDRESS(198,'Additional Documents-WUO_TRK'!A198),_xlfn.TEXTAFTER('Additional Documents-WUO_ERR'!A198,":"))))</f>
        <v/>
      </c>
    </row>
    <row r="199">
      <c r="A199" s="9">
        <f>IF('Additional Documents'!B199="","",IF('Additional Documents-WUO_ERR'!A199="","Validated",HYPERLINK("#"&amp;ADDRESS(199,'Additional Documents-WUO_TRK'!A199),_xlfn.TEXTAFTER('Additional Documents-WUO_ERR'!A199,":"))))</f>
        <v/>
      </c>
    </row>
    <row r="200">
      <c r="A200" s="9">
        <f>IF('Additional Documents'!B200="","",IF('Additional Documents-WUO_ERR'!A200="","Validated",HYPERLINK("#"&amp;ADDRESS(200,'Additional Documents-WUO_TRK'!A200),_xlfn.TEXTAFTER('Additional Documents-WUO_ERR'!A200,":"))))</f>
        <v/>
      </c>
    </row>
    <row r="201">
      <c r="A201" s="9">
        <f>IF('Additional Documents'!B201="","",IF('Additional Documents-WUO_ERR'!A201="","Validated",HYPERLINK("#"&amp;ADDRESS(201,'Additional Documents-WUO_TRK'!A201),_xlfn.TEXTAFTER('Additional Documents-WUO_ERR'!A201,":"))))</f>
        <v/>
      </c>
    </row>
    <row r="202">
      <c r="A202" s="9">
        <f>IF('Additional Documents'!B202="","",IF('Additional Documents-WUO_ERR'!A202="","Validated",HYPERLINK("#"&amp;ADDRESS(202,'Additional Documents-WUO_TRK'!A202),_xlfn.TEXTAFTER('Additional Documents-WUO_ERR'!A202,":"))))</f>
        <v/>
      </c>
    </row>
    <row r="203">
      <c r="A203" s="9">
        <f>IF('Additional Documents'!B203="","",IF('Additional Documents-WUO_ERR'!A203="","Validated",HYPERLINK("#"&amp;ADDRESS(203,'Additional Documents-WUO_TRK'!A203),_xlfn.TEXTAFTER('Additional Documents-WUO_ERR'!A203,":"))))</f>
        <v/>
      </c>
    </row>
    <row r="204">
      <c r="A204" s="9">
        <f>IF('Additional Documents'!B204="","",IF('Additional Documents-WUO_ERR'!A204="","Validated",HYPERLINK("#"&amp;ADDRESS(204,'Additional Documents-WUO_TRK'!A204),_xlfn.TEXTAFTER('Additional Documents-WUO_ERR'!A204,":"))))</f>
        <v/>
      </c>
    </row>
    <row r="205">
      <c r="A205" s="9">
        <f>IF('Additional Documents'!B205="","",IF('Additional Documents-WUO_ERR'!A205="","Validated",HYPERLINK("#"&amp;ADDRESS(205,'Additional Documents-WUO_TRK'!A205),_xlfn.TEXTAFTER('Additional Documents-WUO_ERR'!A205,":"))))</f>
        <v/>
      </c>
    </row>
    <row r="206">
      <c r="A206" s="9">
        <f>IF('Additional Documents'!B206="","",IF('Additional Documents-WUO_ERR'!A206="","Validated",HYPERLINK("#"&amp;ADDRESS(206,'Additional Documents-WUO_TRK'!A206),_xlfn.TEXTAFTER('Additional Documents-WUO_ERR'!A206,":"))))</f>
        <v/>
      </c>
    </row>
    <row r="207">
      <c r="A207" s="9">
        <f>IF('Additional Documents'!B207="","",IF('Additional Documents-WUO_ERR'!A207="","Validated",HYPERLINK("#"&amp;ADDRESS(207,'Additional Documents-WUO_TRK'!A207),_xlfn.TEXTAFTER('Additional Documents-WUO_ERR'!A207,":"))))</f>
        <v/>
      </c>
    </row>
    <row r="208">
      <c r="A208" s="9">
        <f>IF('Additional Documents'!B208="","",IF('Additional Documents-WUO_ERR'!A208="","Validated",HYPERLINK("#"&amp;ADDRESS(208,'Additional Documents-WUO_TRK'!A208),_xlfn.TEXTAFTER('Additional Documents-WUO_ERR'!A208,":"))))</f>
        <v/>
      </c>
    </row>
    <row r="209">
      <c r="A209" s="9">
        <f>IF('Additional Documents'!B209="","",IF('Additional Documents-WUO_ERR'!A209="","Validated",HYPERLINK("#"&amp;ADDRESS(209,'Additional Documents-WUO_TRK'!A209),_xlfn.TEXTAFTER('Additional Documents-WUO_ERR'!A209,":"))))</f>
        <v/>
      </c>
    </row>
    <row r="210">
      <c r="A210" s="9">
        <f>IF('Additional Documents'!B210="","",IF('Additional Documents-WUO_ERR'!A210="","Validated",HYPERLINK("#"&amp;ADDRESS(210,'Additional Documents-WUO_TRK'!A210),_xlfn.TEXTAFTER('Additional Documents-WUO_ERR'!A210,":"))))</f>
        <v/>
      </c>
    </row>
    <row r="211">
      <c r="A211" s="9">
        <f>IF('Additional Documents'!B211="","",IF('Additional Documents-WUO_ERR'!A211="","Validated",HYPERLINK("#"&amp;ADDRESS(211,'Additional Documents-WUO_TRK'!A211),_xlfn.TEXTAFTER('Additional Documents-WUO_ERR'!A211,":"))))</f>
        <v/>
      </c>
    </row>
    <row r="212">
      <c r="A212" s="9">
        <f>IF('Additional Documents'!B212="","",IF('Additional Documents-WUO_ERR'!A212="","Validated",HYPERLINK("#"&amp;ADDRESS(212,'Additional Documents-WUO_TRK'!A212),_xlfn.TEXTAFTER('Additional Documents-WUO_ERR'!A212,":"))))</f>
        <v/>
      </c>
    </row>
    <row r="213">
      <c r="A213" s="9">
        <f>IF('Additional Documents'!B213="","",IF('Additional Documents-WUO_ERR'!A213="","Validated",HYPERLINK("#"&amp;ADDRESS(213,'Additional Documents-WUO_TRK'!A213),_xlfn.TEXTAFTER('Additional Documents-WUO_ERR'!A213,":"))))</f>
        <v/>
      </c>
    </row>
    <row r="214">
      <c r="A214" s="9">
        <f>IF('Additional Documents'!B214="","",IF('Additional Documents-WUO_ERR'!A214="","Validated",HYPERLINK("#"&amp;ADDRESS(214,'Additional Documents-WUO_TRK'!A214),_xlfn.TEXTAFTER('Additional Documents-WUO_ERR'!A214,":"))))</f>
        <v/>
      </c>
    </row>
    <row r="215">
      <c r="A215" s="9">
        <f>IF('Additional Documents'!B215="","",IF('Additional Documents-WUO_ERR'!A215="","Validated",HYPERLINK("#"&amp;ADDRESS(215,'Additional Documents-WUO_TRK'!A215),_xlfn.TEXTAFTER('Additional Documents-WUO_ERR'!A215,":"))))</f>
        <v/>
      </c>
    </row>
    <row r="216">
      <c r="A216" s="9">
        <f>IF('Additional Documents'!B216="","",IF('Additional Documents-WUO_ERR'!A216="","Validated",HYPERLINK("#"&amp;ADDRESS(216,'Additional Documents-WUO_TRK'!A216),_xlfn.TEXTAFTER('Additional Documents-WUO_ERR'!A216,":"))))</f>
        <v/>
      </c>
    </row>
    <row r="217">
      <c r="A217" s="9">
        <f>IF('Additional Documents'!B217="","",IF('Additional Documents-WUO_ERR'!A217="","Validated",HYPERLINK("#"&amp;ADDRESS(217,'Additional Documents-WUO_TRK'!A217),_xlfn.TEXTAFTER('Additional Documents-WUO_ERR'!A217,":"))))</f>
        <v/>
      </c>
    </row>
    <row r="218">
      <c r="A218" s="9">
        <f>IF('Additional Documents'!B218="","",IF('Additional Documents-WUO_ERR'!A218="","Validated",HYPERLINK("#"&amp;ADDRESS(218,'Additional Documents-WUO_TRK'!A218),_xlfn.TEXTAFTER('Additional Documents-WUO_ERR'!A218,":"))))</f>
        <v/>
      </c>
    </row>
    <row r="219">
      <c r="A219" s="9">
        <f>IF('Additional Documents'!B219="","",IF('Additional Documents-WUO_ERR'!A219="","Validated",HYPERLINK("#"&amp;ADDRESS(219,'Additional Documents-WUO_TRK'!A219),_xlfn.TEXTAFTER('Additional Documents-WUO_ERR'!A219,":"))))</f>
        <v/>
      </c>
    </row>
    <row r="220">
      <c r="A220" s="9">
        <f>IF('Additional Documents'!B220="","",IF('Additional Documents-WUO_ERR'!A220="","Validated",HYPERLINK("#"&amp;ADDRESS(220,'Additional Documents-WUO_TRK'!A220),_xlfn.TEXTAFTER('Additional Documents-WUO_ERR'!A220,":"))))</f>
        <v/>
      </c>
    </row>
    <row r="221">
      <c r="A221" s="9">
        <f>IF('Additional Documents'!B221="","",IF('Additional Documents-WUO_ERR'!A221="","Validated",HYPERLINK("#"&amp;ADDRESS(221,'Additional Documents-WUO_TRK'!A221),_xlfn.TEXTAFTER('Additional Documents-WUO_ERR'!A221,":"))))</f>
        <v/>
      </c>
    </row>
    <row r="222">
      <c r="A222" s="9">
        <f>IF('Additional Documents'!B222="","",IF('Additional Documents-WUO_ERR'!A222="","Validated",HYPERLINK("#"&amp;ADDRESS(222,'Additional Documents-WUO_TRK'!A222),_xlfn.TEXTAFTER('Additional Documents-WUO_ERR'!A222,":"))))</f>
        <v/>
      </c>
    </row>
    <row r="223">
      <c r="A223" s="9">
        <f>IF('Additional Documents'!B223="","",IF('Additional Documents-WUO_ERR'!A223="","Validated",HYPERLINK("#"&amp;ADDRESS(223,'Additional Documents-WUO_TRK'!A223),_xlfn.TEXTAFTER('Additional Documents-WUO_ERR'!A223,":"))))</f>
        <v/>
      </c>
    </row>
    <row r="224">
      <c r="A224" s="9">
        <f>IF('Additional Documents'!B224="","",IF('Additional Documents-WUO_ERR'!A224="","Validated",HYPERLINK("#"&amp;ADDRESS(224,'Additional Documents-WUO_TRK'!A224),_xlfn.TEXTAFTER('Additional Documents-WUO_ERR'!A224,":"))))</f>
        <v/>
      </c>
    </row>
    <row r="225">
      <c r="A225" s="9">
        <f>IF('Additional Documents'!B225="","",IF('Additional Documents-WUO_ERR'!A225="","Validated",HYPERLINK("#"&amp;ADDRESS(225,'Additional Documents-WUO_TRK'!A225),_xlfn.TEXTAFTER('Additional Documents-WUO_ERR'!A225,":"))))</f>
        <v/>
      </c>
    </row>
    <row r="226">
      <c r="A226" s="9">
        <f>IF('Additional Documents'!B226="","",IF('Additional Documents-WUO_ERR'!A226="","Validated",HYPERLINK("#"&amp;ADDRESS(226,'Additional Documents-WUO_TRK'!A226),_xlfn.TEXTAFTER('Additional Documents-WUO_ERR'!A226,":"))))</f>
        <v/>
      </c>
    </row>
    <row r="227">
      <c r="A227" s="9">
        <f>IF('Additional Documents'!B227="","",IF('Additional Documents-WUO_ERR'!A227="","Validated",HYPERLINK("#"&amp;ADDRESS(227,'Additional Documents-WUO_TRK'!A227),_xlfn.TEXTAFTER('Additional Documents-WUO_ERR'!A227,":"))))</f>
        <v/>
      </c>
    </row>
    <row r="228">
      <c r="A228" s="9">
        <f>IF('Additional Documents'!B228="","",IF('Additional Documents-WUO_ERR'!A228="","Validated",HYPERLINK("#"&amp;ADDRESS(228,'Additional Documents-WUO_TRK'!A228),_xlfn.TEXTAFTER('Additional Documents-WUO_ERR'!A228,":"))))</f>
        <v/>
      </c>
    </row>
    <row r="229">
      <c r="A229" s="9">
        <f>IF('Additional Documents'!B229="","",IF('Additional Documents-WUO_ERR'!A229="","Validated",HYPERLINK("#"&amp;ADDRESS(229,'Additional Documents-WUO_TRK'!A229),_xlfn.TEXTAFTER('Additional Documents-WUO_ERR'!A229,":"))))</f>
        <v/>
      </c>
    </row>
    <row r="230">
      <c r="A230" s="9">
        <f>IF('Additional Documents'!B230="","",IF('Additional Documents-WUO_ERR'!A230="","Validated",HYPERLINK("#"&amp;ADDRESS(230,'Additional Documents-WUO_TRK'!A230),_xlfn.TEXTAFTER('Additional Documents-WUO_ERR'!A230,":"))))</f>
        <v/>
      </c>
    </row>
    <row r="231">
      <c r="A231" s="9">
        <f>IF('Additional Documents'!B231="","",IF('Additional Documents-WUO_ERR'!A231="","Validated",HYPERLINK("#"&amp;ADDRESS(231,'Additional Documents-WUO_TRK'!A231),_xlfn.TEXTAFTER('Additional Documents-WUO_ERR'!A231,":"))))</f>
        <v/>
      </c>
    </row>
    <row r="232">
      <c r="A232" s="9">
        <f>IF('Additional Documents'!B232="","",IF('Additional Documents-WUO_ERR'!A232="","Validated",HYPERLINK("#"&amp;ADDRESS(232,'Additional Documents-WUO_TRK'!A232),_xlfn.TEXTAFTER('Additional Documents-WUO_ERR'!A232,":"))))</f>
        <v/>
      </c>
    </row>
    <row r="233">
      <c r="A233" s="9">
        <f>IF('Additional Documents'!B233="","",IF('Additional Documents-WUO_ERR'!A233="","Validated",HYPERLINK("#"&amp;ADDRESS(233,'Additional Documents-WUO_TRK'!A233),_xlfn.TEXTAFTER('Additional Documents-WUO_ERR'!A233,":"))))</f>
        <v/>
      </c>
    </row>
    <row r="234">
      <c r="A234" s="9">
        <f>IF('Additional Documents'!B234="","",IF('Additional Documents-WUO_ERR'!A234="","Validated",HYPERLINK("#"&amp;ADDRESS(234,'Additional Documents-WUO_TRK'!A234),_xlfn.TEXTAFTER('Additional Documents-WUO_ERR'!A234,":"))))</f>
        <v/>
      </c>
    </row>
    <row r="235">
      <c r="A235" s="9">
        <f>IF('Additional Documents'!B235="","",IF('Additional Documents-WUO_ERR'!A235="","Validated",HYPERLINK("#"&amp;ADDRESS(235,'Additional Documents-WUO_TRK'!A235),_xlfn.TEXTAFTER('Additional Documents-WUO_ERR'!A235,":"))))</f>
        <v/>
      </c>
    </row>
    <row r="236">
      <c r="A236" s="9">
        <f>IF('Additional Documents'!B236="","",IF('Additional Documents-WUO_ERR'!A236="","Validated",HYPERLINK("#"&amp;ADDRESS(236,'Additional Documents-WUO_TRK'!A236),_xlfn.TEXTAFTER('Additional Documents-WUO_ERR'!A236,":"))))</f>
        <v/>
      </c>
    </row>
    <row r="237">
      <c r="A237" s="9">
        <f>IF('Additional Documents'!B237="","",IF('Additional Documents-WUO_ERR'!A237="","Validated",HYPERLINK("#"&amp;ADDRESS(237,'Additional Documents-WUO_TRK'!A237),_xlfn.TEXTAFTER('Additional Documents-WUO_ERR'!A237,":"))))</f>
        <v/>
      </c>
    </row>
    <row r="238">
      <c r="A238" s="9">
        <f>IF('Additional Documents'!B238="","",IF('Additional Documents-WUO_ERR'!A238="","Validated",HYPERLINK("#"&amp;ADDRESS(238,'Additional Documents-WUO_TRK'!A238),_xlfn.TEXTAFTER('Additional Documents-WUO_ERR'!A238,":"))))</f>
        <v/>
      </c>
    </row>
    <row r="239">
      <c r="A239" s="9">
        <f>IF('Additional Documents'!B239="","",IF('Additional Documents-WUO_ERR'!A239="","Validated",HYPERLINK("#"&amp;ADDRESS(239,'Additional Documents-WUO_TRK'!A239),_xlfn.TEXTAFTER('Additional Documents-WUO_ERR'!A239,":"))))</f>
        <v/>
      </c>
    </row>
    <row r="240">
      <c r="A240" s="9">
        <f>IF('Additional Documents'!B240="","",IF('Additional Documents-WUO_ERR'!A240="","Validated",HYPERLINK("#"&amp;ADDRESS(240,'Additional Documents-WUO_TRK'!A240),_xlfn.TEXTAFTER('Additional Documents-WUO_ERR'!A240,":"))))</f>
        <v/>
      </c>
    </row>
    <row r="241">
      <c r="A241" s="9">
        <f>IF('Additional Documents'!B241="","",IF('Additional Documents-WUO_ERR'!A241="","Validated",HYPERLINK("#"&amp;ADDRESS(241,'Additional Documents-WUO_TRK'!A241),_xlfn.TEXTAFTER('Additional Documents-WUO_ERR'!A241,":"))))</f>
        <v/>
      </c>
    </row>
    <row r="242">
      <c r="A242" s="9">
        <f>IF('Additional Documents'!B242="","",IF('Additional Documents-WUO_ERR'!A242="","Validated",HYPERLINK("#"&amp;ADDRESS(242,'Additional Documents-WUO_TRK'!A242),_xlfn.TEXTAFTER('Additional Documents-WUO_ERR'!A242,":"))))</f>
        <v/>
      </c>
    </row>
    <row r="243">
      <c r="A243" s="9">
        <f>IF('Additional Documents'!B243="","",IF('Additional Documents-WUO_ERR'!A243="","Validated",HYPERLINK("#"&amp;ADDRESS(243,'Additional Documents-WUO_TRK'!A243),_xlfn.TEXTAFTER('Additional Documents-WUO_ERR'!A243,":"))))</f>
        <v/>
      </c>
    </row>
    <row r="244">
      <c r="A244" s="9">
        <f>IF('Additional Documents'!B244="","",IF('Additional Documents-WUO_ERR'!A244="","Validated",HYPERLINK("#"&amp;ADDRESS(244,'Additional Documents-WUO_TRK'!A244),_xlfn.TEXTAFTER('Additional Documents-WUO_ERR'!A244,":"))))</f>
        <v/>
      </c>
    </row>
    <row r="245">
      <c r="A245" s="9">
        <f>IF('Additional Documents'!B245="","",IF('Additional Documents-WUO_ERR'!A245="","Validated",HYPERLINK("#"&amp;ADDRESS(245,'Additional Documents-WUO_TRK'!A245),_xlfn.TEXTAFTER('Additional Documents-WUO_ERR'!A245,":"))))</f>
        <v/>
      </c>
    </row>
    <row r="246">
      <c r="A246" s="9">
        <f>IF('Additional Documents'!B246="","",IF('Additional Documents-WUO_ERR'!A246="","Validated",HYPERLINK("#"&amp;ADDRESS(246,'Additional Documents-WUO_TRK'!A246),_xlfn.TEXTAFTER('Additional Documents-WUO_ERR'!A246,":"))))</f>
        <v/>
      </c>
    </row>
    <row r="247">
      <c r="A247" s="9">
        <f>IF('Additional Documents'!B247="","",IF('Additional Documents-WUO_ERR'!A247="","Validated",HYPERLINK("#"&amp;ADDRESS(247,'Additional Documents-WUO_TRK'!A247),_xlfn.TEXTAFTER('Additional Documents-WUO_ERR'!A247,":"))))</f>
        <v/>
      </c>
    </row>
    <row r="248">
      <c r="A248" s="9">
        <f>IF('Additional Documents'!B248="","",IF('Additional Documents-WUO_ERR'!A248="","Validated",HYPERLINK("#"&amp;ADDRESS(248,'Additional Documents-WUO_TRK'!A248),_xlfn.TEXTAFTER('Additional Documents-WUO_ERR'!A248,":"))))</f>
        <v/>
      </c>
    </row>
    <row r="249">
      <c r="A249" s="9">
        <f>IF('Additional Documents'!B249="","",IF('Additional Documents-WUO_ERR'!A249="","Validated",HYPERLINK("#"&amp;ADDRESS(249,'Additional Documents-WUO_TRK'!A249),_xlfn.TEXTAFTER('Additional Documents-WUO_ERR'!A249,":"))))</f>
        <v/>
      </c>
    </row>
    <row r="250">
      <c r="A250" s="9">
        <f>IF('Additional Documents'!B250="","",IF('Additional Documents-WUO_ERR'!A250="","Validated",HYPERLINK("#"&amp;ADDRESS(250,'Additional Documents-WUO_TRK'!A250),_xlfn.TEXTAFTER('Additional Documents-WUO_ERR'!A250,":"))))</f>
        <v/>
      </c>
    </row>
    <row r="251">
      <c r="A251" s="9">
        <f>IF('Additional Documents'!B251="","",IF('Additional Documents-WUO_ERR'!A251="","Validated",HYPERLINK("#"&amp;ADDRESS(251,'Additional Documents-WUO_TRK'!A251),_xlfn.TEXTAFTER('Additional Documents-WUO_ERR'!A251,":"))))</f>
        <v/>
      </c>
    </row>
    <row r="252">
      <c r="A252" s="9">
        <f>IF('Additional Documents'!B252="","",IF('Additional Documents-WUO_ERR'!A252="","Validated",HYPERLINK("#"&amp;ADDRESS(252,'Additional Documents-WUO_TRK'!A252),_xlfn.TEXTAFTER('Additional Documents-WUO_ERR'!A252,":"))))</f>
        <v/>
      </c>
    </row>
    <row r="253">
      <c r="A253" s="9">
        <f>IF('Additional Documents'!B253="","",IF('Additional Documents-WUO_ERR'!A253="","Validated",HYPERLINK("#"&amp;ADDRESS(253,'Additional Documents-WUO_TRK'!A253),_xlfn.TEXTAFTER('Additional Documents-WUO_ERR'!A253,":"))))</f>
        <v/>
      </c>
    </row>
    <row r="254">
      <c r="A254" s="9">
        <f>IF('Additional Documents'!B254="","",IF('Additional Documents-WUO_ERR'!A254="","Validated",HYPERLINK("#"&amp;ADDRESS(254,'Additional Documents-WUO_TRK'!A254),_xlfn.TEXTAFTER('Additional Documents-WUO_ERR'!A254,":"))))</f>
        <v/>
      </c>
    </row>
    <row r="255">
      <c r="A255" s="9">
        <f>IF('Additional Documents'!B255="","",IF('Additional Documents-WUO_ERR'!A255="","Validated",HYPERLINK("#"&amp;ADDRESS(255,'Additional Documents-WUO_TRK'!A255),_xlfn.TEXTAFTER('Additional Documents-WUO_ERR'!A255,":"))))</f>
        <v/>
      </c>
    </row>
    <row r="256">
      <c r="A256" s="9">
        <f>IF('Additional Documents'!B256="","",IF('Additional Documents-WUO_ERR'!A256="","Validated",HYPERLINK("#"&amp;ADDRESS(256,'Additional Documents-WUO_TRK'!A256),_xlfn.TEXTAFTER('Additional Documents-WUO_ERR'!A256,":"))))</f>
        <v/>
      </c>
    </row>
    <row r="257">
      <c r="A257" s="9">
        <f>IF('Additional Documents'!B257="","",IF('Additional Documents-WUO_ERR'!A257="","Validated",HYPERLINK("#"&amp;ADDRESS(257,'Additional Documents-WUO_TRK'!A257),_xlfn.TEXTAFTER('Additional Documents-WUO_ERR'!A257,":"))))</f>
        <v/>
      </c>
    </row>
    <row r="258">
      <c r="A258" s="9">
        <f>IF('Additional Documents'!B258="","",IF('Additional Documents-WUO_ERR'!A258="","Validated",HYPERLINK("#"&amp;ADDRESS(258,'Additional Documents-WUO_TRK'!A258),_xlfn.TEXTAFTER('Additional Documents-WUO_ERR'!A258,":"))))</f>
        <v/>
      </c>
    </row>
    <row r="259">
      <c r="A259" s="9">
        <f>IF('Additional Documents'!B259="","",IF('Additional Documents-WUO_ERR'!A259="","Validated",HYPERLINK("#"&amp;ADDRESS(259,'Additional Documents-WUO_TRK'!A259),_xlfn.TEXTAFTER('Additional Documents-WUO_ERR'!A259,":"))))</f>
        <v/>
      </c>
    </row>
    <row r="260">
      <c r="A260" s="9">
        <f>IF('Additional Documents'!B260="","",IF('Additional Documents-WUO_ERR'!A260="","Validated",HYPERLINK("#"&amp;ADDRESS(260,'Additional Documents-WUO_TRK'!A260),_xlfn.TEXTAFTER('Additional Documents-WUO_ERR'!A260,":"))))</f>
        <v/>
      </c>
    </row>
    <row r="261">
      <c r="A261" s="9">
        <f>IF('Additional Documents'!B261="","",IF('Additional Documents-WUO_ERR'!A261="","Validated",HYPERLINK("#"&amp;ADDRESS(261,'Additional Documents-WUO_TRK'!A261),_xlfn.TEXTAFTER('Additional Documents-WUO_ERR'!A261,":"))))</f>
        <v/>
      </c>
    </row>
    <row r="262">
      <c r="A262" s="9">
        <f>IF('Additional Documents'!B262="","",IF('Additional Documents-WUO_ERR'!A262="","Validated",HYPERLINK("#"&amp;ADDRESS(262,'Additional Documents-WUO_TRK'!A262),_xlfn.TEXTAFTER('Additional Documents-WUO_ERR'!A262,":"))))</f>
        <v/>
      </c>
    </row>
    <row r="263">
      <c r="A263" s="9">
        <f>IF('Additional Documents'!B263="","",IF('Additional Documents-WUO_ERR'!A263="","Validated",HYPERLINK("#"&amp;ADDRESS(263,'Additional Documents-WUO_TRK'!A263),_xlfn.TEXTAFTER('Additional Documents-WUO_ERR'!A263,":"))))</f>
        <v/>
      </c>
    </row>
    <row r="264">
      <c r="A264" s="9">
        <f>IF('Additional Documents'!B264="","",IF('Additional Documents-WUO_ERR'!A264="","Validated",HYPERLINK("#"&amp;ADDRESS(264,'Additional Documents-WUO_TRK'!A264),_xlfn.TEXTAFTER('Additional Documents-WUO_ERR'!A264,":"))))</f>
        <v/>
      </c>
    </row>
    <row r="265">
      <c r="A265" s="9">
        <f>IF('Additional Documents'!B265="","",IF('Additional Documents-WUO_ERR'!A265="","Validated",HYPERLINK("#"&amp;ADDRESS(265,'Additional Documents-WUO_TRK'!A265),_xlfn.TEXTAFTER('Additional Documents-WUO_ERR'!A265,":"))))</f>
        <v/>
      </c>
    </row>
    <row r="266">
      <c r="A266" s="9">
        <f>IF('Additional Documents'!B266="","",IF('Additional Documents-WUO_ERR'!A266="","Validated",HYPERLINK("#"&amp;ADDRESS(266,'Additional Documents-WUO_TRK'!A266),_xlfn.TEXTAFTER('Additional Documents-WUO_ERR'!A266,":"))))</f>
        <v/>
      </c>
    </row>
    <row r="267">
      <c r="A267" s="9">
        <f>IF('Additional Documents'!B267="","",IF('Additional Documents-WUO_ERR'!A267="","Validated",HYPERLINK("#"&amp;ADDRESS(267,'Additional Documents-WUO_TRK'!A267),_xlfn.TEXTAFTER('Additional Documents-WUO_ERR'!A267,":"))))</f>
        <v/>
      </c>
    </row>
    <row r="268">
      <c r="A268" s="9">
        <f>IF('Additional Documents'!B268="","",IF('Additional Documents-WUO_ERR'!A268="","Validated",HYPERLINK("#"&amp;ADDRESS(268,'Additional Documents-WUO_TRK'!A268),_xlfn.TEXTAFTER('Additional Documents-WUO_ERR'!A268,":"))))</f>
        <v/>
      </c>
    </row>
    <row r="269">
      <c r="A269" s="9">
        <f>IF('Additional Documents'!B269="","",IF('Additional Documents-WUO_ERR'!A269="","Validated",HYPERLINK("#"&amp;ADDRESS(269,'Additional Documents-WUO_TRK'!A269),_xlfn.TEXTAFTER('Additional Documents-WUO_ERR'!A269,":"))))</f>
        <v/>
      </c>
    </row>
    <row r="270">
      <c r="A270" s="9">
        <f>IF('Additional Documents'!B270="","",IF('Additional Documents-WUO_ERR'!A270="","Validated",HYPERLINK("#"&amp;ADDRESS(270,'Additional Documents-WUO_TRK'!A270),_xlfn.TEXTAFTER('Additional Documents-WUO_ERR'!A270,":"))))</f>
        <v/>
      </c>
    </row>
    <row r="271">
      <c r="A271" s="9">
        <f>IF('Additional Documents'!B271="","",IF('Additional Documents-WUO_ERR'!A271="","Validated",HYPERLINK("#"&amp;ADDRESS(271,'Additional Documents-WUO_TRK'!A271),_xlfn.TEXTAFTER('Additional Documents-WUO_ERR'!A271,":"))))</f>
        <v/>
      </c>
    </row>
    <row r="272">
      <c r="A272" s="9">
        <f>IF('Additional Documents'!B272="","",IF('Additional Documents-WUO_ERR'!A272="","Validated",HYPERLINK("#"&amp;ADDRESS(272,'Additional Documents-WUO_TRK'!A272),_xlfn.TEXTAFTER('Additional Documents-WUO_ERR'!A272,":"))))</f>
        <v/>
      </c>
    </row>
    <row r="273">
      <c r="A273" s="9">
        <f>IF('Additional Documents'!B273="","",IF('Additional Documents-WUO_ERR'!A273="","Validated",HYPERLINK("#"&amp;ADDRESS(273,'Additional Documents-WUO_TRK'!A273),_xlfn.TEXTAFTER('Additional Documents-WUO_ERR'!A273,":"))))</f>
        <v/>
      </c>
    </row>
    <row r="274">
      <c r="A274" s="9">
        <f>IF('Additional Documents'!B274="","",IF('Additional Documents-WUO_ERR'!A274="","Validated",HYPERLINK("#"&amp;ADDRESS(274,'Additional Documents-WUO_TRK'!A274),_xlfn.TEXTAFTER('Additional Documents-WUO_ERR'!A274,":"))))</f>
        <v/>
      </c>
    </row>
    <row r="275">
      <c r="A275" s="9">
        <f>IF('Additional Documents'!B275="","",IF('Additional Documents-WUO_ERR'!A275="","Validated",HYPERLINK("#"&amp;ADDRESS(275,'Additional Documents-WUO_TRK'!A275),_xlfn.TEXTAFTER('Additional Documents-WUO_ERR'!A275,":"))))</f>
        <v/>
      </c>
    </row>
    <row r="276">
      <c r="A276" s="9">
        <f>IF('Additional Documents'!B276="","",IF('Additional Documents-WUO_ERR'!A276="","Validated",HYPERLINK("#"&amp;ADDRESS(276,'Additional Documents-WUO_TRK'!A276),_xlfn.TEXTAFTER('Additional Documents-WUO_ERR'!A276,":"))))</f>
        <v/>
      </c>
    </row>
    <row r="277">
      <c r="A277" s="9">
        <f>IF('Additional Documents'!B277="","",IF('Additional Documents-WUO_ERR'!A277="","Validated",HYPERLINK("#"&amp;ADDRESS(277,'Additional Documents-WUO_TRK'!A277),_xlfn.TEXTAFTER('Additional Documents-WUO_ERR'!A277,":"))))</f>
        <v/>
      </c>
    </row>
    <row r="278">
      <c r="A278" s="9">
        <f>IF('Additional Documents'!B278="","",IF('Additional Documents-WUO_ERR'!A278="","Validated",HYPERLINK("#"&amp;ADDRESS(278,'Additional Documents-WUO_TRK'!A278),_xlfn.TEXTAFTER('Additional Documents-WUO_ERR'!A278,":"))))</f>
        <v/>
      </c>
    </row>
    <row r="279">
      <c r="A279" s="9">
        <f>IF('Additional Documents'!B279="","",IF('Additional Documents-WUO_ERR'!A279="","Validated",HYPERLINK("#"&amp;ADDRESS(279,'Additional Documents-WUO_TRK'!A279),_xlfn.TEXTAFTER('Additional Documents-WUO_ERR'!A279,":"))))</f>
        <v/>
      </c>
    </row>
    <row r="280">
      <c r="A280" s="9">
        <f>IF('Additional Documents'!B280="","",IF('Additional Documents-WUO_ERR'!A280="","Validated",HYPERLINK("#"&amp;ADDRESS(280,'Additional Documents-WUO_TRK'!A280),_xlfn.TEXTAFTER('Additional Documents-WUO_ERR'!A280,":"))))</f>
        <v/>
      </c>
    </row>
    <row r="281">
      <c r="A281" s="9">
        <f>IF('Additional Documents'!B281="","",IF('Additional Documents-WUO_ERR'!A281="","Validated",HYPERLINK("#"&amp;ADDRESS(281,'Additional Documents-WUO_TRK'!A281),_xlfn.TEXTAFTER('Additional Documents-WUO_ERR'!A281,":"))))</f>
        <v/>
      </c>
    </row>
    <row r="282">
      <c r="A282" s="9">
        <f>IF('Additional Documents'!B282="","",IF('Additional Documents-WUO_ERR'!A282="","Validated",HYPERLINK("#"&amp;ADDRESS(282,'Additional Documents-WUO_TRK'!A282),_xlfn.TEXTAFTER('Additional Documents-WUO_ERR'!A282,":"))))</f>
        <v/>
      </c>
    </row>
    <row r="283">
      <c r="A283" s="9">
        <f>IF('Additional Documents'!B283="","",IF('Additional Documents-WUO_ERR'!A283="","Validated",HYPERLINK("#"&amp;ADDRESS(283,'Additional Documents-WUO_TRK'!A283),_xlfn.TEXTAFTER('Additional Documents-WUO_ERR'!A283,":"))))</f>
        <v/>
      </c>
    </row>
    <row r="284">
      <c r="A284" s="9">
        <f>IF('Additional Documents'!B284="","",IF('Additional Documents-WUO_ERR'!A284="","Validated",HYPERLINK("#"&amp;ADDRESS(284,'Additional Documents-WUO_TRK'!A284),_xlfn.TEXTAFTER('Additional Documents-WUO_ERR'!A284,":"))))</f>
        <v/>
      </c>
    </row>
    <row r="285">
      <c r="A285" s="9">
        <f>IF('Additional Documents'!B285="","",IF('Additional Documents-WUO_ERR'!A285="","Validated",HYPERLINK("#"&amp;ADDRESS(285,'Additional Documents-WUO_TRK'!A285),_xlfn.TEXTAFTER('Additional Documents-WUO_ERR'!A285,":"))))</f>
        <v/>
      </c>
    </row>
    <row r="286">
      <c r="A286" s="9">
        <f>IF('Additional Documents'!B286="","",IF('Additional Documents-WUO_ERR'!A286="","Validated",HYPERLINK("#"&amp;ADDRESS(286,'Additional Documents-WUO_TRK'!A286),_xlfn.TEXTAFTER('Additional Documents-WUO_ERR'!A286,":"))))</f>
        <v/>
      </c>
    </row>
    <row r="287">
      <c r="A287" s="9">
        <f>IF('Additional Documents'!B287="","",IF('Additional Documents-WUO_ERR'!A287="","Validated",HYPERLINK("#"&amp;ADDRESS(287,'Additional Documents-WUO_TRK'!A287),_xlfn.TEXTAFTER('Additional Documents-WUO_ERR'!A287,":"))))</f>
        <v/>
      </c>
    </row>
    <row r="288">
      <c r="A288" s="9">
        <f>IF('Additional Documents'!B288="","",IF('Additional Documents-WUO_ERR'!A288="","Validated",HYPERLINK("#"&amp;ADDRESS(288,'Additional Documents-WUO_TRK'!A288),_xlfn.TEXTAFTER('Additional Documents-WUO_ERR'!A288,":"))))</f>
        <v/>
      </c>
    </row>
    <row r="289">
      <c r="A289" s="9">
        <f>IF('Additional Documents'!B289="","",IF('Additional Documents-WUO_ERR'!A289="","Validated",HYPERLINK("#"&amp;ADDRESS(289,'Additional Documents-WUO_TRK'!A289),_xlfn.TEXTAFTER('Additional Documents-WUO_ERR'!A289,":"))))</f>
        <v/>
      </c>
    </row>
    <row r="290">
      <c r="A290" s="9">
        <f>IF('Additional Documents'!B290="","",IF('Additional Documents-WUO_ERR'!A290="","Validated",HYPERLINK("#"&amp;ADDRESS(290,'Additional Documents-WUO_TRK'!A290),_xlfn.TEXTAFTER('Additional Documents-WUO_ERR'!A290,":"))))</f>
        <v/>
      </c>
    </row>
    <row r="291">
      <c r="A291" s="9">
        <f>IF('Additional Documents'!B291="","",IF('Additional Documents-WUO_ERR'!A291="","Validated",HYPERLINK("#"&amp;ADDRESS(291,'Additional Documents-WUO_TRK'!A291),_xlfn.TEXTAFTER('Additional Documents-WUO_ERR'!A291,":"))))</f>
        <v/>
      </c>
    </row>
    <row r="292">
      <c r="A292" s="9">
        <f>IF('Additional Documents'!B292="","",IF('Additional Documents-WUO_ERR'!A292="","Validated",HYPERLINK("#"&amp;ADDRESS(292,'Additional Documents-WUO_TRK'!A292),_xlfn.TEXTAFTER('Additional Documents-WUO_ERR'!A292,":"))))</f>
        <v/>
      </c>
    </row>
    <row r="293">
      <c r="A293" s="9">
        <f>IF('Additional Documents'!B293="","",IF('Additional Documents-WUO_ERR'!A293="","Validated",HYPERLINK("#"&amp;ADDRESS(293,'Additional Documents-WUO_TRK'!A293),_xlfn.TEXTAFTER('Additional Documents-WUO_ERR'!A293,":"))))</f>
        <v/>
      </c>
    </row>
    <row r="294">
      <c r="A294" s="9">
        <f>IF('Additional Documents'!B294="","",IF('Additional Documents-WUO_ERR'!A294="","Validated",HYPERLINK("#"&amp;ADDRESS(294,'Additional Documents-WUO_TRK'!A294),_xlfn.TEXTAFTER('Additional Documents-WUO_ERR'!A294,":"))))</f>
        <v/>
      </c>
    </row>
    <row r="295">
      <c r="A295" s="9">
        <f>IF('Additional Documents'!B295="","",IF('Additional Documents-WUO_ERR'!A295="","Validated",HYPERLINK("#"&amp;ADDRESS(295,'Additional Documents-WUO_TRK'!A295),_xlfn.TEXTAFTER('Additional Documents-WUO_ERR'!A295,":"))))</f>
        <v/>
      </c>
    </row>
    <row r="296">
      <c r="A296" s="9">
        <f>IF('Additional Documents'!B296="","",IF('Additional Documents-WUO_ERR'!A296="","Validated",HYPERLINK("#"&amp;ADDRESS(296,'Additional Documents-WUO_TRK'!A296),_xlfn.TEXTAFTER('Additional Documents-WUO_ERR'!A296,":"))))</f>
        <v/>
      </c>
    </row>
    <row r="297">
      <c r="A297" s="9">
        <f>IF('Additional Documents'!B297="","",IF('Additional Documents-WUO_ERR'!A297="","Validated",HYPERLINK("#"&amp;ADDRESS(297,'Additional Documents-WUO_TRK'!A297),_xlfn.TEXTAFTER('Additional Documents-WUO_ERR'!A297,":"))))</f>
        <v/>
      </c>
    </row>
    <row r="298">
      <c r="A298" s="9">
        <f>IF('Additional Documents'!B298="","",IF('Additional Documents-WUO_ERR'!A298="","Validated",HYPERLINK("#"&amp;ADDRESS(298,'Additional Documents-WUO_TRK'!A298),_xlfn.TEXTAFTER('Additional Documents-WUO_ERR'!A298,":"))))</f>
        <v/>
      </c>
    </row>
    <row r="299">
      <c r="A299" s="9">
        <f>IF('Additional Documents'!B299="","",IF('Additional Documents-WUO_ERR'!A299="","Validated",HYPERLINK("#"&amp;ADDRESS(299,'Additional Documents-WUO_TRK'!A299),_xlfn.TEXTAFTER('Additional Documents-WUO_ERR'!A299,":"))))</f>
        <v/>
      </c>
    </row>
    <row r="300">
      <c r="A300" s="9">
        <f>IF('Additional Documents'!B300="","",IF('Additional Documents-WUO_ERR'!A300="","Validated",HYPERLINK("#"&amp;ADDRESS(300,'Additional Documents-WUO_TRK'!A300),_xlfn.TEXTAFTER('Additional Documents-WUO_ERR'!A300,":"))))</f>
        <v/>
      </c>
    </row>
    <row r="301">
      <c r="A301" s="9">
        <f>IF('Additional Documents'!B301="","",IF('Additional Documents-WUO_ERR'!A301="","Validated",HYPERLINK("#"&amp;ADDRESS(301,'Additional Documents-WUO_TRK'!A301),_xlfn.TEXTAFTER('Additional Documents-WUO_ERR'!A301,":"))))</f>
        <v/>
      </c>
    </row>
    <row r="302">
      <c r="A302" s="9">
        <f>IF('Additional Documents'!B302="","",IF('Additional Documents-WUO_ERR'!A302="","Validated",HYPERLINK("#"&amp;ADDRESS(302,'Additional Documents-WUO_TRK'!A302),_xlfn.TEXTAFTER('Additional Documents-WUO_ERR'!A302,":"))))</f>
        <v/>
      </c>
    </row>
    <row r="303">
      <c r="A303" s="9">
        <f>IF('Additional Documents'!B303="","",IF('Additional Documents-WUO_ERR'!A303="","Validated",HYPERLINK("#"&amp;ADDRESS(303,'Additional Documents-WUO_TRK'!A303),_xlfn.TEXTAFTER('Additional Documents-WUO_ERR'!A303,":"))))</f>
        <v/>
      </c>
    </row>
    <row r="304">
      <c r="A304" s="9">
        <f>IF('Additional Documents'!B304="","",IF('Additional Documents-WUO_ERR'!A304="","Validated",HYPERLINK("#"&amp;ADDRESS(304,'Additional Documents-WUO_TRK'!A304),_xlfn.TEXTAFTER('Additional Documents-WUO_ERR'!A304,":"))))</f>
        <v/>
      </c>
    </row>
    <row r="305">
      <c r="A305" s="9">
        <f>IF('Additional Documents'!B305="","",IF('Additional Documents-WUO_ERR'!A305="","Validated",HYPERLINK("#"&amp;ADDRESS(305,'Additional Documents-WUO_TRK'!A305),_xlfn.TEXTAFTER('Additional Documents-WUO_ERR'!A305,":"))))</f>
        <v/>
      </c>
    </row>
    <row r="306">
      <c r="A306" s="9">
        <f>IF('Additional Documents'!B306="","",IF('Additional Documents-WUO_ERR'!A306="","Validated",HYPERLINK("#"&amp;ADDRESS(306,'Additional Documents-WUO_TRK'!A306),_xlfn.TEXTAFTER('Additional Documents-WUO_ERR'!A306,":"))))</f>
        <v/>
      </c>
    </row>
    <row r="307">
      <c r="A307" s="9">
        <f>IF('Additional Documents'!B307="","",IF('Additional Documents-WUO_ERR'!A307="","Validated",HYPERLINK("#"&amp;ADDRESS(307,'Additional Documents-WUO_TRK'!A307),_xlfn.TEXTAFTER('Additional Documents-WUO_ERR'!A307,":"))))</f>
        <v/>
      </c>
    </row>
    <row r="308">
      <c r="A308" s="9">
        <f>IF('Additional Documents'!B308="","",IF('Additional Documents-WUO_ERR'!A308="","Validated",HYPERLINK("#"&amp;ADDRESS(308,'Additional Documents-WUO_TRK'!A308),_xlfn.TEXTAFTER('Additional Documents-WUO_ERR'!A308,":"))))</f>
        <v/>
      </c>
    </row>
    <row r="309">
      <c r="A309" s="9">
        <f>IF('Additional Documents'!B309="","",IF('Additional Documents-WUO_ERR'!A309="","Validated",HYPERLINK("#"&amp;ADDRESS(309,'Additional Documents-WUO_TRK'!A309),_xlfn.TEXTAFTER('Additional Documents-WUO_ERR'!A309,":"))))</f>
        <v/>
      </c>
    </row>
    <row r="310">
      <c r="A310" s="9">
        <f>IF('Additional Documents'!B310="","",IF('Additional Documents-WUO_ERR'!A310="","Validated",HYPERLINK("#"&amp;ADDRESS(310,'Additional Documents-WUO_TRK'!A310),_xlfn.TEXTAFTER('Additional Documents-WUO_ERR'!A310,":"))))</f>
        <v/>
      </c>
    </row>
    <row r="311">
      <c r="A311" s="9">
        <f>IF('Additional Documents'!B311="","",IF('Additional Documents-WUO_ERR'!A311="","Validated",HYPERLINK("#"&amp;ADDRESS(311,'Additional Documents-WUO_TRK'!A311),_xlfn.TEXTAFTER('Additional Documents-WUO_ERR'!A311,":"))))</f>
        <v/>
      </c>
    </row>
    <row r="312">
      <c r="A312" s="9">
        <f>IF('Additional Documents'!B312="","",IF('Additional Documents-WUO_ERR'!A312="","Validated",HYPERLINK("#"&amp;ADDRESS(312,'Additional Documents-WUO_TRK'!A312),_xlfn.TEXTAFTER('Additional Documents-WUO_ERR'!A312,":"))))</f>
        <v/>
      </c>
    </row>
    <row r="313">
      <c r="A313" s="9">
        <f>IF('Additional Documents'!B313="","",IF('Additional Documents-WUO_ERR'!A313="","Validated",HYPERLINK("#"&amp;ADDRESS(313,'Additional Documents-WUO_TRK'!A313),_xlfn.TEXTAFTER('Additional Documents-WUO_ERR'!A313,":"))))</f>
        <v/>
      </c>
    </row>
    <row r="314">
      <c r="A314" s="9">
        <f>IF('Additional Documents'!B314="","",IF('Additional Documents-WUO_ERR'!A314="","Validated",HYPERLINK("#"&amp;ADDRESS(314,'Additional Documents-WUO_TRK'!A314),_xlfn.TEXTAFTER('Additional Documents-WUO_ERR'!A314,":"))))</f>
        <v/>
      </c>
    </row>
    <row r="315">
      <c r="A315" s="9">
        <f>IF('Additional Documents'!B315="","",IF('Additional Documents-WUO_ERR'!A315="","Validated",HYPERLINK("#"&amp;ADDRESS(315,'Additional Documents-WUO_TRK'!A315),_xlfn.TEXTAFTER('Additional Documents-WUO_ERR'!A315,":"))))</f>
        <v/>
      </c>
    </row>
    <row r="316">
      <c r="A316" s="9">
        <f>IF('Additional Documents'!B316="","",IF('Additional Documents-WUO_ERR'!A316="","Validated",HYPERLINK("#"&amp;ADDRESS(316,'Additional Documents-WUO_TRK'!A316),_xlfn.TEXTAFTER('Additional Documents-WUO_ERR'!A316,":"))))</f>
        <v/>
      </c>
    </row>
    <row r="317">
      <c r="A317" s="9">
        <f>IF('Additional Documents'!B317="","",IF('Additional Documents-WUO_ERR'!A317="","Validated",HYPERLINK("#"&amp;ADDRESS(317,'Additional Documents-WUO_TRK'!A317),_xlfn.TEXTAFTER('Additional Documents-WUO_ERR'!A317,":"))))</f>
        <v/>
      </c>
    </row>
    <row r="318">
      <c r="A318" s="9">
        <f>IF('Additional Documents'!B318="","",IF('Additional Documents-WUO_ERR'!A318="","Validated",HYPERLINK("#"&amp;ADDRESS(318,'Additional Documents-WUO_TRK'!A318),_xlfn.TEXTAFTER('Additional Documents-WUO_ERR'!A318,":"))))</f>
        <v/>
      </c>
    </row>
    <row r="319">
      <c r="A319" s="9">
        <f>IF('Additional Documents'!B319="","",IF('Additional Documents-WUO_ERR'!A319="","Validated",HYPERLINK("#"&amp;ADDRESS(319,'Additional Documents-WUO_TRK'!A319),_xlfn.TEXTAFTER('Additional Documents-WUO_ERR'!A319,":"))))</f>
        <v/>
      </c>
    </row>
    <row r="320">
      <c r="A320" s="9">
        <f>IF('Additional Documents'!B320="","",IF('Additional Documents-WUO_ERR'!A320="","Validated",HYPERLINK("#"&amp;ADDRESS(320,'Additional Documents-WUO_TRK'!A320),_xlfn.TEXTAFTER('Additional Documents-WUO_ERR'!A320,":"))))</f>
        <v/>
      </c>
    </row>
    <row r="321">
      <c r="A321" s="9">
        <f>IF('Additional Documents'!B321="","",IF('Additional Documents-WUO_ERR'!A321="","Validated",HYPERLINK("#"&amp;ADDRESS(321,'Additional Documents-WUO_TRK'!A321),_xlfn.TEXTAFTER('Additional Documents-WUO_ERR'!A321,":"))))</f>
        <v/>
      </c>
    </row>
    <row r="322">
      <c r="A322" s="9">
        <f>IF('Additional Documents'!B322="","",IF('Additional Documents-WUO_ERR'!A322="","Validated",HYPERLINK("#"&amp;ADDRESS(322,'Additional Documents-WUO_TRK'!A322),_xlfn.TEXTAFTER('Additional Documents-WUO_ERR'!A322,":"))))</f>
        <v/>
      </c>
    </row>
    <row r="323">
      <c r="A323" s="9">
        <f>IF('Additional Documents'!B323="","",IF('Additional Documents-WUO_ERR'!A323="","Validated",HYPERLINK("#"&amp;ADDRESS(323,'Additional Documents-WUO_TRK'!A323),_xlfn.TEXTAFTER('Additional Documents-WUO_ERR'!A323,":"))))</f>
        <v/>
      </c>
    </row>
    <row r="324">
      <c r="A324" s="9">
        <f>IF('Additional Documents'!B324="","",IF('Additional Documents-WUO_ERR'!A324="","Validated",HYPERLINK("#"&amp;ADDRESS(324,'Additional Documents-WUO_TRK'!A324),_xlfn.TEXTAFTER('Additional Documents-WUO_ERR'!A324,":"))))</f>
        <v/>
      </c>
    </row>
    <row r="325">
      <c r="A325" s="9">
        <f>IF('Additional Documents'!B325="","",IF('Additional Documents-WUO_ERR'!A325="","Validated",HYPERLINK("#"&amp;ADDRESS(325,'Additional Documents-WUO_TRK'!A325),_xlfn.TEXTAFTER('Additional Documents-WUO_ERR'!A325,":"))))</f>
        <v/>
      </c>
    </row>
    <row r="326">
      <c r="A326" s="9">
        <f>IF('Additional Documents'!B326="","",IF('Additional Documents-WUO_ERR'!A326="","Validated",HYPERLINK("#"&amp;ADDRESS(326,'Additional Documents-WUO_TRK'!A326),_xlfn.TEXTAFTER('Additional Documents-WUO_ERR'!A326,":"))))</f>
        <v/>
      </c>
    </row>
    <row r="327">
      <c r="A327" s="9">
        <f>IF('Additional Documents'!B327="","",IF('Additional Documents-WUO_ERR'!A327="","Validated",HYPERLINK("#"&amp;ADDRESS(327,'Additional Documents-WUO_TRK'!A327),_xlfn.TEXTAFTER('Additional Documents-WUO_ERR'!A327,":"))))</f>
        <v/>
      </c>
    </row>
    <row r="328">
      <c r="A328" s="9">
        <f>IF('Additional Documents'!B328="","",IF('Additional Documents-WUO_ERR'!A328="","Validated",HYPERLINK("#"&amp;ADDRESS(328,'Additional Documents-WUO_TRK'!A328),_xlfn.TEXTAFTER('Additional Documents-WUO_ERR'!A328,":"))))</f>
        <v/>
      </c>
    </row>
    <row r="329">
      <c r="A329" s="9">
        <f>IF('Additional Documents'!B329="","",IF('Additional Documents-WUO_ERR'!A329="","Validated",HYPERLINK("#"&amp;ADDRESS(329,'Additional Documents-WUO_TRK'!A329),_xlfn.TEXTAFTER('Additional Documents-WUO_ERR'!A329,":"))))</f>
        <v/>
      </c>
    </row>
    <row r="330">
      <c r="A330" s="9">
        <f>IF('Additional Documents'!B330="","",IF('Additional Documents-WUO_ERR'!A330="","Validated",HYPERLINK("#"&amp;ADDRESS(330,'Additional Documents-WUO_TRK'!A330),_xlfn.TEXTAFTER('Additional Documents-WUO_ERR'!A330,":"))))</f>
        <v/>
      </c>
    </row>
    <row r="331">
      <c r="A331" s="9">
        <f>IF('Additional Documents'!B331="","",IF('Additional Documents-WUO_ERR'!A331="","Validated",HYPERLINK("#"&amp;ADDRESS(331,'Additional Documents-WUO_TRK'!A331),_xlfn.TEXTAFTER('Additional Documents-WUO_ERR'!A331,":"))))</f>
        <v/>
      </c>
    </row>
    <row r="332">
      <c r="A332" s="9">
        <f>IF('Additional Documents'!B332="","",IF('Additional Documents-WUO_ERR'!A332="","Validated",HYPERLINK("#"&amp;ADDRESS(332,'Additional Documents-WUO_TRK'!A332),_xlfn.TEXTAFTER('Additional Documents-WUO_ERR'!A332,":"))))</f>
        <v/>
      </c>
    </row>
    <row r="333">
      <c r="A333" s="9">
        <f>IF('Additional Documents'!B333="","",IF('Additional Documents-WUO_ERR'!A333="","Validated",HYPERLINK("#"&amp;ADDRESS(333,'Additional Documents-WUO_TRK'!A333),_xlfn.TEXTAFTER('Additional Documents-WUO_ERR'!A333,":"))))</f>
        <v/>
      </c>
    </row>
    <row r="334">
      <c r="A334" s="9">
        <f>IF('Additional Documents'!B334="","",IF('Additional Documents-WUO_ERR'!A334="","Validated",HYPERLINK("#"&amp;ADDRESS(334,'Additional Documents-WUO_TRK'!A334),_xlfn.TEXTAFTER('Additional Documents-WUO_ERR'!A334,":"))))</f>
        <v/>
      </c>
    </row>
    <row r="335">
      <c r="A335" s="9">
        <f>IF('Additional Documents'!B335="","",IF('Additional Documents-WUO_ERR'!A335="","Validated",HYPERLINK("#"&amp;ADDRESS(335,'Additional Documents-WUO_TRK'!A335),_xlfn.TEXTAFTER('Additional Documents-WUO_ERR'!A335,":"))))</f>
        <v/>
      </c>
    </row>
    <row r="336">
      <c r="A336" s="9">
        <f>IF('Additional Documents'!B336="","",IF('Additional Documents-WUO_ERR'!A336="","Validated",HYPERLINK("#"&amp;ADDRESS(336,'Additional Documents-WUO_TRK'!A336),_xlfn.TEXTAFTER('Additional Documents-WUO_ERR'!A336,":"))))</f>
        <v/>
      </c>
    </row>
    <row r="337">
      <c r="A337" s="9">
        <f>IF('Additional Documents'!B337="","",IF('Additional Documents-WUO_ERR'!A337="","Validated",HYPERLINK("#"&amp;ADDRESS(337,'Additional Documents-WUO_TRK'!A337),_xlfn.TEXTAFTER('Additional Documents-WUO_ERR'!A337,":"))))</f>
        <v/>
      </c>
    </row>
    <row r="338">
      <c r="A338" s="9">
        <f>IF('Additional Documents'!B338="","",IF('Additional Documents-WUO_ERR'!A338="","Validated",HYPERLINK("#"&amp;ADDRESS(338,'Additional Documents-WUO_TRK'!A338),_xlfn.TEXTAFTER('Additional Documents-WUO_ERR'!A338,":"))))</f>
        <v/>
      </c>
    </row>
    <row r="339">
      <c r="A339" s="9">
        <f>IF('Additional Documents'!B339="","",IF('Additional Documents-WUO_ERR'!A339="","Validated",HYPERLINK("#"&amp;ADDRESS(339,'Additional Documents-WUO_TRK'!A339),_xlfn.TEXTAFTER('Additional Documents-WUO_ERR'!A339,":"))))</f>
        <v/>
      </c>
    </row>
    <row r="340">
      <c r="A340" s="9">
        <f>IF('Additional Documents'!B340="","",IF('Additional Documents-WUO_ERR'!A340="","Validated",HYPERLINK("#"&amp;ADDRESS(340,'Additional Documents-WUO_TRK'!A340),_xlfn.TEXTAFTER('Additional Documents-WUO_ERR'!A340,":"))))</f>
        <v/>
      </c>
    </row>
    <row r="341">
      <c r="A341" s="9">
        <f>IF('Additional Documents'!B341="","",IF('Additional Documents-WUO_ERR'!A341="","Validated",HYPERLINK("#"&amp;ADDRESS(341,'Additional Documents-WUO_TRK'!A341),_xlfn.TEXTAFTER('Additional Documents-WUO_ERR'!A341,":"))))</f>
        <v/>
      </c>
    </row>
    <row r="342">
      <c r="A342" s="9">
        <f>IF('Additional Documents'!B342="","",IF('Additional Documents-WUO_ERR'!A342="","Validated",HYPERLINK("#"&amp;ADDRESS(342,'Additional Documents-WUO_TRK'!A342),_xlfn.TEXTAFTER('Additional Documents-WUO_ERR'!A342,":"))))</f>
        <v/>
      </c>
    </row>
    <row r="343">
      <c r="A343" s="9">
        <f>IF('Additional Documents'!B343="","",IF('Additional Documents-WUO_ERR'!A343="","Validated",HYPERLINK("#"&amp;ADDRESS(343,'Additional Documents-WUO_TRK'!A343),_xlfn.TEXTAFTER('Additional Documents-WUO_ERR'!A343,":"))))</f>
        <v/>
      </c>
    </row>
    <row r="344">
      <c r="A344" s="9">
        <f>IF('Additional Documents'!B344="","",IF('Additional Documents-WUO_ERR'!A344="","Validated",HYPERLINK("#"&amp;ADDRESS(344,'Additional Documents-WUO_TRK'!A344),_xlfn.TEXTAFTER('Additional Documents-WUO_ERR'!A344,":"))))</f>
        <v/>
      </c>
    </row>
    <row r="345">
      <c r="A345" s="9">
        <f>IF('Additional Documents'!B345="","",IF('Additional Documents-WUO_ERR'!A345="","Validated",HYPERLINK("#"&amp;ADDRESS(345,'Additional Documents-WUO_TRK'!A345),_xlfn.TEXTAFTER('Additional Documents-WUO_ERR'!A345,":"))))</f>
        <v/>
      </c>
    </row>
    <row r="346">
      <c r="A346" s="9">
        <f>IF('Additional Documents'!B346="","",IF('Additional Documents-WUO_ERR'!A346="","Validated",HYPERLINK("#"&amp;ADDRESS(346,'Additional Documents-WUO_TRK'!A346),_xlfn.TEXTAFTER('Additional Documents-WUO_ERR'!A346,":"))))</f>
        <v/>
      </c>
    </row>
    <row r="347">
      <c r="A347" s="9">
        <f>IF('Additional Documents'!B347="","",IF('Additional Documents-WUO_ERR'!A347="","Validated",HYPERLINK("#"&amp;ADDRESS(347,'Additional Documents-WUO_TRK'!A347),_xlfn.TEXTAFTER('Additional Documents-WUO_ERR'!A347,":"))))</f>
        <v/>
      </c>
    </row>
    <row r="348">
      <c r="A348" s="9">
        <f>IF('Additional Documents'!B348="","",IF('Additional Documents-WUO_ERR'!A348="","Validated",HYPERLINK("#"&amp;ADDRESS(348,'Additional Documents-WUO_TRK'!A348),_xlfn.TEXTAFTER('Additional Documents-WUO_ERR'!A348,":"))))</f>
        <v/>
      </c>
    </row>
    <row r="349">
      <c r="A349" s="9">
        <f>IF('Additional Documents'!B349="","",IF('Additional Documents-WUO_ERR'!A349="","Validated",HYPERLINK("#"&amp;ADDRESS(349,'Additional Documents-WUO_TRK'!A349),_xlfn.TEXTAFTER('Additional Documents-WUO_ERR'!A349,":"))))</f>
        <v/>
      </c>
    </row>
    <row r="350">
      <c r="A350" s="9">
        <f>IF('Additional Documents'!B350="","",IF('Additional Documents-WUO_ERR'!A350="","Validated",HYPERLINK("#"&amp;ADDRESS(350,'Additional Documents-WUO_TRK'!A350),_xlfn.TEXTAFTER('Additional Documents-WUO_ERR'!A350,":"))))</f>
        <v/>
      </c>
    </row>
    <row r="351">
      <c r="A351" s="9">
        <f>IF('Additional Documents'!B351="","",IF('Additional Documents-WUO_ERR'!A351="","Validated",HYPERLINK("#"&amp;ADDRESS(351,'Additional Documents-WUO_TRK'!A351),_xlfn.TEXTAFTER('Additional Documents-WUO_ERR'!A351,":"))))</f>
        <v/>
      </c>
    </row>
    <row r="352">
      <c r="A352" s="9">
        <f>IF('Additional Documents'!B352="","",IF('Additional Documents-WUO_ERR'!A352="","Validated",HYPERLINK("#"&amp;ADDRESS(352,'Additional Documents-WUO_TRK'!A352),_xlfn.TEXTAFTER('Additional Documents-WUO_ERR'!A352,":"))))</f>
        <v/>
      </c>
    </row>
    <row r="353">
      <c r="A353" s="9">
        <f>IF('Additional Documents'!B353="","",IF('Additional Documents-WUO_ERR'!A353="","Validated",HYPERLINK("#"&amp;ADDRESS(353,'Additional Documents-WUO_TRK'!A353),_xlfn.TEXTAFTER('Additional Documents-WUO_ERR'!A353,":"))))</f>
        <v/>
      </c>
    </row>
    <row r="354">
      <c r="A354" s="9">
        <f>IF('Additional Documents'!B354="","",IF('Additional Documents-WUO_ERR'!A354="","Validated",HYPERLINK("#"&amp;ADDRESS(354,'Additional Documents-WUO_TRK'!A354),_xlfn.TEXTAFTER('Additional Documents-WUO_ERR'!A354,":"))))</f>
        <v/>
      </c>
    </row>
    <row r="355">
      <c r="A355" s="9">
        <f>IF('Additional Documents'!B355="","",IF('Additional Documents-WUO_ERR'!A355="","Validated",HYPERLINK("#"&amp;ADDRESS(355,'Additional Documents-WUO_TRK'!A355),_xlfn.TEXTAFTER('Additional Documents-WUO_ERR'!A355,":"))))</f>
        <v/>
      </c>
    </row>
    <row r="356">
      <c r="A356" s="9">
        <f>IF('Additional Documents'!B356="","",IF('Additional Documents-WUO_ERR'!A356="","Validated",HYPERLINK("#"&amp;ADDRESS(356,'Additional Documents-WUO_TRK'!A356),_xlfn.TEXTAFTER('Additional Documents-WUO_ERR'!A356,":"))))</f>
        <v/>
      </c>
    </row>
    <row r="357">
      <c r="A357" s="9">
        <f>IF('Additional Documents'!B357="","",IF('Additional Documents-WUO_ERR'!A357="","Validated",HYPERLINK("#"&amp;ADDRESS(357,'Additional Documents-WUO_TRK'!A357),_xlfn.TEXTAFTER('Additional Documents-WUO_ERR'!A357,":"))))</f>
        <v/>
      </c>
    </row>
    <row r="358">
      <c r="A358" s="9">
        <f>IF('Additional Documents'!B358="","",IF('Additional Documents-WUO_ERR'!A358="","Validated",HYPERLINK("#"&amp;ADDRESS(358,'Additional Documents-WUO_TRK'!A358),_xlfn.TEXTAFTER('Additional Documents-WUO_ERR'!A358,":"))))</f>
        <v/>
      </c>
    </row>
    <row r="359">
      <c r="A359" s="9">
        <f>IF('Additional Documents'!B359="","",IF('Additional Documents-WUO_ERR'!A359="","Validated",HYPERLINK("#"&amp;ADDRESS(359,'Additional Documents-WUO_TRK'!A359),_xlfn.TEXTAFTER('Additional Documents-WUO_ERR'!A359,":"))))</f>
        <v/>
      </c>
    </row>
    <row r="360">
      <c r="A360" s="9">
        <f>IF('Additional Documents'!B360="","",IF('Additional Documents-WUO_ERR'!A360="","Validated",HYPERLINK("#"&amp;ADDRESS(360,'Additional Documents-WUO_TRK'!A360),_xlfn.TEXTAFTER('Additional Documents-WUO_ERR'!A360,":"))))</f>
        <v/>
      </c>
    </row>
    <row r="361">
      <c r="A361" s="9">
        <f>IF('Additional Documents'!B361="","",IF('Additional Documents-WUO_ERR'!A361="","Validated",HYPERLINK("#"&amp;ADDRESS(361,'Additional Documents-WUO_TRK'!A361),_xlfn.TEXTAFTER('Additional Documents-WUO_ERR'!A361,":"))))</f>
        <v/>
      </c>
    </row>
    <row r="362">
      <c r="A362" s="9">
        <f>IF('Additional Documents'!B362="","",IF('Additional Documents-WUO_ERR'!A362="","Validated",HYPERLINK("#"&amp;ADDRESS(362,'Additional Documents-WUO_TRK'!A362),_xlfn.TEXTAFTER('Additional Documents-WUO_ERR'!A362,":"))))</f>
        <v/>
      </c>
    </row>
    <row r="363">
      <c r="A363" s="9">
        <f>IF('Additional Documents'!B363="","",IF('Additional Documents-WUO_ERR'!A363="","Validated",HYPERLINK("#"&amp;ADDRESS(363,'Additional Documents-WUO_TRK'!A363),_xlfn.TEXTAFTER('Additional Documents-WUO_ERR'!A363,":"))))</f>
        <v/>
      </c>
    </row>
    <row r="364">
      <c r="A364" s="9">
        <f>IF('Additional Documents'!B364="","",IF('Additional Documents-WUO_ERR'!A364="","Validated",HYPERLINK("#"&amp;ADDRESS(364,'Additional Documents-WUO_TRK'!A364),_xlfn.TEXTAFTER('Additional Documents-WUO_ERR'!A364,":"))))</f>
        <v/>
      </c>
    </row>
    <row r="365">
      <c r="A365" s="9">
        <f>IF('Additional Documents'!B365="","",IF('Additional Documents-WUO_ERR'!A365="","Validated",HYPERLINK("#"&amp;ADDRESS(365,'Additional Documents-WUO_TRK'!A365),_xlfn.TEXTAFTER('Additional Documents-WUO_ERR'!A365,":"))))</f>
        <v/>
      </c>
    </row>
    <row r="366">
      <c r="A366" s="9">
        <f>IF('Additional Documents'!B366="","",IF('Additional Documents-WUO_ERR'!A366="","Validated",HYPERLINK("#"&amp;ADDRESS(366,'Additional Documents-WUO_TRK'!A366),_xlfn.TEXTAFTER('Additional Documents-WUO_ERR'!A366,":"))))</f>
        <v/>
      </c>
    </row>
    <row r="367">
      <c r="A367" s="9">
        <f>IF('Additional Documents'!B367="","",IF('Additional Documents-WUO_ERR'!A367="","Validated",HYPERLINK("#"&amp;ADDRESS(367,'Additional Documents-WUO_TRK'!A367),_xlfn.TEXTAFTER('Additional Documents-WUO_ERR'!A367,":"))))</f>
        <v/>
      </c>
    </row>
    <row r="368">
      <c r="A368" s="9">
        <f>IF('Additional Documents'!B368="","",IF('Additional Documents-WUO_ERR'!A368="","Validated",HYPERLINK("#"&amp;ADDRESS(368,'Additional Documents-WUO_TRK'!A368),_xlfn.TEXTAFTER('Additional Documents-WUO_ERR'!A368,":"))))</f>
        <v/>
      </c>
    </row>
    <row r="369">
      <c r="A369" s="9">
        <f>IF('Additional Documents'!B369="","",IF('Additional Documents-WUO_ERR'!A369="","Validated",HYPERLINK("#"&amp;ADDRESS(369,'Additional Documents-WUO_TRK'!A369),_xlfn.TEXTAFTER('Additional Documents-WUO_ERR'!A369,":"))))</f>
        <v/>
      </c>
    </row>
    <row r="370">
      <c r="A370" s="9">
        <f>IF('Additional Documents'!B370="","",IF('Additional Documents-WUO_ERR'!A370="","Validated",HYPERLINK("#"&amp;ADDRESS(370,'Additional Documents-WUO_TRK'!A370),_xlfn.TEXTAFTER('Additional Documents-WUO_ERR'!A370,":"))))</f>
        <v/>
      </c>
    </row>
    <row r="371">
      <c r="A371" s="9">
        <f>IF('Additional Documents'!B371="","",IF('Additional Documents-WUO_ERR'!A371="","Validated",HYPERLINK("#"&amp;ADDRESS(371,'Additional Documents-WUO_TRK'!A371),_xlfn.TEXTAFTER('Additional Documents-WUO_ERR'!A371,":"))))</f>
        <v/>
      </c>
    </row>
    <row r="372">
      <c r="A372" s="9">
        <f>IF('Additional Documents'!B372="","",IF('Additional Documents-WUO_ERR'!A372="","Validated",HYPERLINK("#"&amp;ADDRESS(372,'Additional Documents-WUO_TRK'!A372),_xlfn.TEXTAFTER('Additional Documents-WUO_ERR'!A372,":"))))</f>
        <v/>
      </c>
    </row>
    <row r="373">
      <c r="A373" s="9">
        <f>IF('Additional Documents'!B373="","",IF('Additional Documents-WUO_ERR'!A373="","Validated",HYPERLINK("#"&amp;ADDRESS(373,'Additional Documents-WUO_TRK'!A373),_xlfn.TEXTAFTER('Additional Documents-WUO_ERR'!A373,":"))))</f>
        <v/>
      </c>
    </row>
    <row r="374">
      <c r="A374" s="9">
        <f>IF('Additional Documents'!B374="","",IF('Additional Documents-WUO_ERR'!A374="","Validated",HYPERLINK("#"&amp;ADDRESS(374,'Additional Documents-WUO_TRK'!A374),_xlfn.TEXTAFTER('Additional Documents-WUO_ERR'!A374,":"))))</f>
        <v/>
      </c>
    </row>
    <row r="375">
      <c r="A375" s="9">
        <f>IF('Additional Documents'!B375="","",IF('Additional Documents-WUO_ERR'!A375="","Validated",HYPERLINK("#"&amp;ADDRESS(375,'Additional Documents-WUO_TRK'!A375),_xlfn.TEXTAFTER('Additional Documents-WUO_ERR'!A375,":"))))</f>
        <v/>
      </c>
    </row>
    <row r="376">
      <c r="A376" s="9">
        <f>IF('Additional Documents'!B376="","",IF('Additional Documents-WUO_ERR'!A376="","Validated",HYPERLINK("#"&amp;ADDRESS(376,'Additional Documents-WUO_TRK'!A376),_xlfn.TEXTAFTER('Additional Documents-WUO_ERR'!A376,":"))))</f>
        <v/>
      </c>
    </row>
    <row r="377">
      <c r="A377" s="9">
        <f>IF('Additional Documents'!B377="","",IF('Additional Documents-WUO_ERR'!A377="","Validated",HYPERLINK("#"&amp;ADDRESS(377,'Additional Documents-WUO_TRK'!A377),_xlfn.TEXTAFTER('Additional Documents-WUO_ERR'!A377,":"))))</f>
        <v/>
      </c>
    </row>
    <row r="378">
      <c r="A378" s="9">
        <f>IF('Additional Documents'!B378="","",IF('Additional Documents-WUO_ERR'!A378="","Validated",HYPERLINK("#"&amp;ADDRESS(378,'Additional Documents-WUO_TRK'!A378),_xlfn.TEXTAFTER('Additional Documents-WUO_ERR'!A378,":"))))</f>
        <v/>
      </c>
    </row>
    <row r="379">
      <c r="A379" s="9">
        <f>IF('Additional Documents'!B379="","",IF('Additional Documents-WUO_ERR'!A379="","Validated",HYPERLINK("#"&amp;ADDRESS(379,'Additional Documents-WUO_TRK'!A379),_xlfn.TEXTAFTER('Additional Documents-WUO_ERR'!A379,":"))))</f>
        <v/>
      </c>
    </row>
    <row r="380">
      <c r="A380" s="9">
        <f>IF('Additional Documents'!B380="","",IF('Additional Documents-WUO_ERR'!A380="","Validated",HYPERLINK("#"&amp;ADDRESS(380,'Additional Documents-WUO_TRK'!A380),_xlfn.TEXTAFTER('Additional Documents-WUO_ERR'!A380,":"))))</f>
        <v/>
      </c>
    </row>
    <row r="381">
      <c r="A381" s="9">
        <f>IF('Additional Documents'!B381="","",IF('Additional Documents-WUO_ERR'!A381="","Validated",HYPERLINK("#"&amp;ADDRESS(381,'Additional Documents-WUO_TRK'!A381),_xlfn.TEXTAFTER('Additional Documents-WUO_ERR'!A381,":"))))</f>
        <v/>
      </c>
    </row>
    <row r="382">
      <c r="A382" s="9">
        <f>IF('Additional Documents'!B382="","",IF('Additional Documents-WUO_ERR'!A382="","Validated",HYPERLINK("#"&amp;ADDRESS(382,'Additional Documents-WUO_TRK'!A382),_xlfn.TEXTAFTER('Additional Documents-WUO_ERR'!A382,":"))))</f>
        <v/>
      </c>
    </row>
    <row r="383">
      <c r="A383" s="9">
        <f>IF('Additional Documents'!B383="","",IF('Additional Documents-WUO_ERR'!A383="","Validated",HYPERLINK("#"&amp;ADDRESS(383,'Additional Documents-WUO_TRK'!A383),_xlfn.TEXTAFTER('Additional Documents-WUO_ERR'!A383,":"))))</f>
        <v/>
      </c>
    </row>
    <row r="384">
      <c r="A384" s="9">
        <f>IF('Additional Documents'!B384="","",IF('Additional Documents-WUO_ERR'!A384="","Validated",HYPERLINK("#"&amp;ADDRESS(384,'Additional Documents-WUO_TRK'!A384),_xlfn.TEXTAFTER('Additional Documents-WUO_ERR'!A384,":"))))</f>
        <v/>
      </c>
    </row>
    <row r="385">
      <c r="A385" s="9">
        <f>IF('Additional Documents'!B385="","",IF('Additional Documents-WUO_ERR'!A385="","Validated",HYPERLINK("#"&amp;ADDRESS(385,'Additional Documents-WUO_TRK'!A385),_xlfn.TEXTAFTER('Additional Documents-WUO_ERR'!A385,":"))))</f>
        <v/>
      </c>
    </row>
    <row r="386">
      <c r="A386" s="9">
        <f>IF('Additional Documents'!B386="","",IF('Additional Documents-WUO_ERR'!A386="","Validated",HYPERLINK("#"&amp;ADDRESS(386,'Additional Documents-WUO_TRK'!A386),_xlfn.TEXTAFTER('Additional Documents-WUO_ERR'!A386,":"))))</f>
        <v/>
      </c>
    </row>
    <row r="387">
      <c r="A387" s="9">
        <f>IF('Additional Documents'!B387="","",IF('Additional Documents-WUO_ERR'!A387="","Validated",HYPERLINK("#"&amp;ADDRESS(387,'Additional Documents-WUO_TRK'!A387),_xlfn.TEXTAFTER('Additional Documents-WUO_ERR'!A387,":"))))</f>
        <v/>
      </c>
    </row>
    <row r="388">
      <c r="A388" s="9">
        <f>IF('Additional Documents'!B388="","",IF('Additional Documents-WUO_ERR'!A388="","Validated",HYPERLINK("#"&amp;ADDRESS(388,'Additional Documents-WUO_TRK'!A388),_xlfn.TEXTAFTER('Additional Documents-WUO_ERR'!A388,":"))))</f>
        <v/>
      </c>
    </row>
    <row r="389">
      <c r="A389" s="9">
        <f>IF('Additional Documents'!B389="","",IF('Additional Documents-WUO_ERR'!A389="","Validated",HYPERLINK("#"&amp;ADDRESS(389,'Additional Documents-WUO_TRK'!A389),_xlfn.TEXTAFTER('Additional Documents-WUO_ERR'!A389,":"))))</f>
        <v/>
      </c>
    </row>
    <row r="390">
      <c r="A390" s="9">
        <f>IF('Additional Documents'!B390="","",IF('Additional Documents-WUO_ERR'!A390="","Validated",HYPERLINK("#"&amp;ADDRESS(390,'Additional Documents-WUO_TRK'!A390),_xlfn.TEXTAFTER('Additional Documents-WUO_ERR'!A390,":"))))</f>
        <v/>
      </c>
    </row>
    <row r="391">
      <c r="A391" s="9">
        <f>IF('Additional Documents'!B391="","",IF('Additional Documents-WUO_ERR'!A391="","Validated",HYPERLINK("#"&amp;ADDRESS(391,'Additional Documents-WUO_TRK'!A391),_xlfn.TEXTAFTER('Additional Documents-WUO_ERR'!A391,":"))))</f>
        <v/>
      </c>
    </row>
    <row r="392">
      <c r="A392" s="9">
        <f>IF('Additional Documents'!B392="","",IF('Additional Documents-WUO_ERR'!A392="","Validated",HYPERLINK("#"&amp;ADDRESS(392,'Additional Documents-WUO_TRK'!A392),_xlfn.TEXTAFTER('Additional Documents-WUO_ERR'!A392,":"))))</f>
        <v/>
      </c>
    </row>
    <row r="393">
      <c r="A393" s="9">
        <f>IF('Additional Documents'!B393="","",IF('Additional Documents-WUO_ERR'!A393="","Validated",HYPERLINK("#"&amp;ADDRESS(393,'Additional Documents-WUO_TRK'!A393),_xlfn.TEXTAFTER('Additional Documents-WUO_ERR'!A393,":"))))</f>
        <v/>
      </c>
    </row>
    <row r="394">
      <c r="A394" s="9">
        <f>IF('Additional Documents'!B394="","",IF('Additional Documents-WUO_ERR'!A394="","Validated",HYPERLINK("#"&amp;ADDRESS(394,'Additional Documents-WUO_TRK'!A394),_xlfn.TEXTAFTER('Additional Documents-WUO_ERR'!A394,":"))))</f>
        <v/>
      </c>
    </row>
    <row r="395">
      <c r="A395" s="9">
        <f>IF('Additional Documents'!B395="","",IF('Additional Documents-WUO_ERR'!A395="","Validated",HYPERLINK("#"&amp;ADDRESS(395,'Additional Documents-WUO_TRK'!A395),_xlfn.TEXTAFTER('Additional Documents-WUO_ERR'!A395,":"))))</f>
        <v/>
      </c>
    </row>
    <row r="396">
      <c r="A396" s="9">
        <f>IF('Additional Documents'!B396="","",IF('Additional Documents-WUO_ERR'!A396="","Validated",HYPERLINK("#"&amp;ADDRESS(396,'Additional Documents-WUO_TRK'!A396),_xlfn.TEXTAFTER('Additional Documents-WUO_ERR'!A396,":"))))</f>
        <v/>
      </c>
    </row>
    <row r="397">
      <c r="A397" s="9">
        <f>IF('Additional Documents'!B397="","",IF('Additional Documents-WUO_ERR'!A397="","Validated",HYPERLINK("#"&amp;ADDRESS(397,'Additional Documents-WUO_TRK'!A397),_xlfn.TEXTAFTER('Additional Documents-WUO_ERR'!A397,":"))))</f>
        <v/>
      </c>
    </row>
    <row r="398">
      <c r="A398" s="9">
        <f>IF('Additional Documents'!B398="","",IF('Additional Documents-WUO_ERR'!A398="","Validated",HYPERLINK("#"&amp;ADDRESS(398,'Additional Documents-WUO_TRK'!A398),_xlfn.TEXTAFTER('Additional Documents-WUO_ERR'!A398,":"))))</f>
        <v/>
      </c>
    </row>
    <row r="399">
      <c r="A399" s="9">
        <f>IF('Additional Documents'!B399="","",IF('Additional Documents-WUO_ERR'!A399="","Validated",HYPERLINK("#"&amp;ADDRESS(399,'Additional Documents-WUO_TRK'!A399),_xlfn.TEXTAFTER('Additional Documents-WUO_ERR'!A399,":"))))</f>
        <v/>
      </c>
    </row>
    <row r="400">
      <c r="A400" s="9">
        <f>IF('Additional Documents'!B400="","",IF('Additional Documents-WUO_ERR'!A400="","Validated",HYPERLINK("#"&amp;ADDRESS(400,'Additional Documents-WUO_TRK'!A400),_xlfn.TEXTAFTER('Additional Documents-WUO_ERR'!A400,":"))))</f>
        <v/>
      </c>
    </row>
    <row r="401">
      <c r="A401" s="9">
        <f>IF('Additional Documents'!B401="","",IF('Additional Documents-WUO_ERR'!A401="","Validated",HYPERLINK("#"&amp;ADDRESS(401,'Additional Documents-WUO_TRK'!A401),_xlfn.TEXTAFTER('Additional Documents-WUO_ERR'!A401,":"))))</f>
        <v/>
      </c>
    </row>
    <row r="402">
      <c r="A402" s="9">
        <f>IF('Additional Documents'!B402="","",IF('Additional Documents-WUO_ERR'!A402="","Validated",HYPERLINK("#"&amp;ADDRESS(402,'Additional Documents-WUO_TRK'!A402),_xlfn.TEXTAFTER('Additional Documents-WUO_ERR'!A402,":"))))</f>
        <v/>
      </c>
    </row>
    <row r="403">
      <c r="A403" s="9">
        <f>IF('Additional Documents'!B403="","",IF('Additional Documents-WUO_ERR'!A403="","Validated",HYPERLINK("#"&amp;ADDRESS(403,'Additional Documents-WUO_TRK'!A403),_xlfn.TEXTAFTER('Additional Documents-WUO_ERR'!A403,":"))))</f>
        <v/>
      </c>
    </row>
    <row r="404">
      <c r="A404" s="9">
        <f>IF('Additional Documents'!B404="","",IF('Additional Documents-WUO_ERR'!A404="","Validated",HYPERLINK("#"&amp;ADDRESS(404,'Additional Documents-WUO_TRK'!A404),_xlfn.TEXTAFTER('Additional Documents-WUO_ERR'!A404,":"))))</f>
        <v/>
      </c>
    </row>
    <row r="405">
      <c r="A405" s="9">
        <f>IF('Additional Documents'!B405="","",IF('Additional Documents-WUO_ERR'!A405="","Validated",HYPERLINK("#"&amp;ADDRESS(405,'Additional Documents-WUO_TRK'!A405),_xlfn.TEXTAFTER('Additional Documents-WUO_ERR'!A405,":"))))</f>
        <v/>
      </c>
    </row>
    <row r="406">
      <c r="A406" s="9">
        <f>IF('Additional Documents'!B406="","",IF('Additional Documents-WUO_ERR'!A406="","Validated",HYPERLINK("#"&amp;ADDRESS(406,'Additional Documents-WUO_TRK'!A406),_xlfn.TEXTAFTER('Additional Documents-WUO_ERR'!A406,":"))))</f>
        <v/>
      </c>
    </row>
    <row r="407">
      <c r="A407" s="9">
        <f>IF('Additional Documents'!B407="","",IF('Additional Documents-WUO_ERR'!A407="","Validated",HYPERLINK("#"&amp;ADDRESS(407,'Additional Documents-WUO_TRK'!A407),_xlfn.TEXTAFTER('Additional Documents-WUO_ERR'!A407,":"))))</f>
        <v/>
      </c>
    </row>
    <row r="408">
      <c r="A408" s="9">
        <f>IF('Additional Documents'!B408="","",IF('Additional Documents-WUO_ERR'!A408="","Validated",HYPERLINK("#"&amp;ADDRESS(408,'Additional Documents-WUO_TRK'!A408),_xlfn.TEXTAFTER('Additional Documents-WUO_ERR'!A408,":"))))</f>
        <v/>
      </c>
    </row>
    <row r="409">
      <c r="A409" s="9">
        <f>IF('Additional Documents'!B409="","",IF('Additional Documents-WUO_ERR'!A409="","Validated",HYPERLINK("#"&amp;ADDRESS(409,'Additional Documents-WUO_TRK'!A409),_xlfn.TEXTAFTER('Additional Documents-WUO_ERR'!A409,":"))))</f>
        <v/>
      </c>
    </row>
    <row r="410">
      <c r="A410" s="9">
        <f>IF('Additional Documents'!B410="","",IF('Additional Documents-WUO_ERR'!A410="","Validated",HYPERLINK("#"&amp;ADDRESS(410,'Additional Documents-WUO_TRK'!A410),_xlfn.TEXTAFTER('Additional Documents-WUO_ERR'!A410,":"))))</f>
        <v/>
      </c>
    </row>
    <row r="411">
      <c r="A411" s="9">
        <f>IF('Additional Documents'!B411="","",IF('Additional Documents-WUO_ERR'!A411="","Validated",HYPERLINK("#"&amp;ADDRESS(411,'Additional Documents-WUO_TRK'!A411),_xlfn.TEXTAFTER('Additional Documents-WUO_ERR'!A411,":"))))</f>
        <v/>
      </c>
    </row>
    <row r="412">
      <c r="A412" s="9">
        <f>IF('Additional Documents'!B412="","",IF('Additional Documents-WUO_ERR'!A412="","Validated",HYPERLINK("#"&amp;ADDRESS(412,'Additional Documents-WUO_TRK'!A412),_xlfn.TEXTAFTER('Additional Documents-WUO_ERR'!A412,":"))))</f>
        <v/>
      </c>
    </row>
    <row r="413">
      <c r="A413" s="9">
        <f>IF('Additional Documents'!B413="","",IF('Additional Documents-WUO_ERR'!A413="","Validated",HYPERLINK("#"&amp;ADDRESS(413,'Additional Documents-WUO_TRK'!A413),_xlfn.TEXTAFTER('Additional Documents-WUO_ERR'!A413,":"))))</f>
        <v/>
      </c>
    </row>
    <row r="414">
      <c r="A414" s="9">
        <f>IF('Additional Documents'!B414="","",IF('Additional Documents-WUO_ERR'!A414="","Validated",HYPERLINK("#"&amp;ADDRESS(414,'Additional Documents-WUO_TRK'!A414),_xlfn.TEXTAFTER('Additional Documents-WUO_ERR'!A414,":"))))</f>
        <v/>
      </c>
    </row>
    <row r="415">
      <c r="A415" s="9">
        <f>IF('Additional Documents'!B415="","",IF('Additional Documents-WUO_ERR'!A415="","Validated",HYPERLINK("#"&amp;ADDRESS(415,'Additional Documents-WUO_TRK'!A415),_xlfn.TEXTAFTER('Additional Documents-WUO_ERR'!A415,":"))))</f>
        <v/>
      </c>
    </row>
    <row r="416">
      <c r="A416" s="9">
        <f>IF('Additional Documents'!B416="","",IF('Additional Documents-WUO_ERR'!A416="","Validated",HYPERLINK("#"&amp;ADDRESS(416,'Additional Documents-WUO_TRK'!A416),_xlfn.TEXTAFTER('Additional Documents-WUO_ERR'!A416,":"))))</f>
        <v/>
      </c>
    </row>
    <row r="417">
      <c r="A417" s="9">
        <f>IF('Additional Documents'!B417="","",IF('Additional Documents-WUO_ERR'!A417="","Validated",HYPERLINK("#"&amp;ADDRESS(417,'Additional Documents-WUO_TRK'!A417),_xlfn.TEXTAFTER('Additional Documents-WUO_ERR'!A417,":"))))</f>
        <v/>
      </c>
    </row>
    <row r="418">
      <c r="A418" s="9">
        <f>IF('Additional Documents'!B418="","",IF('Additional Documents-WUO_ERR'!A418="","Validated",HYPERLINK("#"&amp;ADDRESS(418,'Additional Documents-WUO_TRK'!A418),_xlfn.TEXTAFTER('Additional Documents-WUO_ERR'!A418,":"))))</f>
        <v/>
      </c>
    </row>
    <row r="419">
      <c r="A419" s="9">
        <f>IF('Additional Documents'!B419="","",IF('Additional Documents-WUO_ERR'!A419="","Validated",HYPERLINK("#"&amp;ADDRESS(419,'Additional Documents-WUO_TRK'!A419),_xlfn.TEXTAFTER('Additional Documents-WUO_ERR'!A419,":"))))</f>
        <v/>
      </c>
    </row>
    <row r="420">
      <c r="A420" s="9">
        <f>IF('Additional Documents'!B420="","",IF('Additional Documents-WUO_ERR'!A420="","Validated",HYPERLINK("#"&amp;ADDRESS(420,'Additional Documents-WUO_TRK'!A420),_xlfn.TEXTAFTER('Additional Documents-WUO_ERR'!A420,":"))))</f>
        <v/>
      </c>
    </row>
    <row r="421">
      <c r="A421" s="9">
        <f>IF('Additional Documents'!B421="","",IF('Additional Documents-WUO_ERR'!A421="","Validated",HYPERLINK("#"&amp;ADDRESS(421,'Additional Documents-WUO_TRK'!A421),_xlfn.TEXTAFTER('Additional Documents-WUO_ERR'!A421,":"))))</f>
        <v/>
      </c>
    </row>
    <row r="422">
      <c r="A422" s="9">
        <f>IF('Additional Documents'!B422="","",IF('Additional Documents-WUO_ERR'!A422="","Validated",HYPERLINK("#"&amp;ADDRESS(422,'Additional Documents-WUO_TRK'!A422),_xlfn.TEXTAFTER('Additional Documents-WUO_ERR'!A422,":"))))</f>
        <v/>
      </c>
    </row>
    <row r="423">
      <c r="A423" s="9">
        <f>IF('Additional Documents'!B423="","",IF('Additional Documents-WUO_ERR'!A423="","Validated",HYPERLINK("#"&amp;ADDRESS(423,'Additional Documents-WUO_TRK'!A423),_xlfn.TEXTAFTER('Additional Documents-WUO_ERR'!A423,":"))))</f>
        <v/>
      </c>
    </row>
    <row r="424">
      <c r="A424" s="9">
        <f>IF('Additional Documents'!B424="","",IF('Additional Documents-WUO_ERR'!A424="","Validated",HYPERLINK("#"&amp;ADDRESS(424,'Additional Documents-WUO_TRK'!A424),_xlfn.TEXTAFTER('Additional Documents-WUO_ERR'!A424,":"))))</f>
        <v/>
      </c>
    </row>
    <row r="425">
      <c r="A425" s="9">
        <f>IF('Additional Documents'!B425="","",IF('Additional Documents-WUO_ERR'!A425="","Validated",HYPERLINK("#"&amp;ADDRESS(425,'Additional Documents-WUO_TRK'!A425),_xlfn.TEXTAFTER('Additional Documents-WUO_ERR'!A425,":"))))</f>
        <v/>
      </c>
    </row>
    <row r="426">
      <c r="A426" s="9">
        <f>IF('Additional Documents'!B426="","",IF('Additional Documents-WUO_ERR'!A426="","Validated",HYPERLINK("#"&amp;ADDRESS(426,'Additional Documents-WUO_TRK'!A426),_xlfn.TEXTAFTER('Additional Documents-WUO_ERR'!A426,":"))))</f>
        <v/>
      </c>
    </row>
    <row r="427">
      <c r="A427" s="9">
        <f>IF('Additional Documents'!B427="","",IF('Additional Documents-WUO_ERR'!A427="","Validated",HYPERLINK("#"&amp;ADDRESS(427,'Additional Documents-WUO_TRK'!A427),_xlfn.TEXTAFTER('Additional Documents-WUO_ERR'!A427,":"))))</f>
        <v/>
      </c>
    </row>
    <row r="428">
      <c r="A428" s="9">
        <f>IF('Additional Documents'!B428="","",IF('Additional Documents-WUO_ERR'!A428="","Validated",HYPERLINK("#"&amp;ADDRESS(428,'Additional Documents-WUO_TRK'!A428),_xlfn.TEXTAFTER('Additional Documents-WUO_ERR'!A428,":"))))</f>
        <v/>
      </c>
    </row>
    <row r="429">
      <c r="A429" s="9">
        <f>IF('Additional Documents'!B429="","",IF('Additional Documents-WUO_ERR'!A429="","Validated",HYPERLINK("#"&amp;ADDRESS(429,'Additional Documents-WUO_TRK'!A429),_xlfn.TEXTAFTER('Additional Documents-WUO_ERR'!A429,":"))))</f>
        <v/>
      </c>
    </row>
    <row r="430">
      <c r="A430" s="9">
        <f>IF('Additional Documents'!B430="","",IF('Additional Documents-WUO_ERR'!A430="","Validated",HYPERLINK("#"&amp;ADDRESS(430,'Additional Documents-WUO_TRK'!A430),_xlfn.TEXTAFTER('Additional Documents-WUO_ERR'!A430,":"))))</f>
        <v/>
      </c>
    </row>
    <row r="431">
      <c r="A431" s="9">
        <f>IF('Additional Documents'!B431="","",IF('Additional Documents-WUO_ERR'!A431="","Validated",HYPERLINK("#"&amp;ADDRESS(431,'Additional Documents-WUO_TRK'!A431),_xlfn.TEXTAFTER('Additional Documents-WUO_ERR'!A431,":"))))</f>
        <v/>
      </c>
    </row>
    <row r="432">
      <c r="A432" s="9">
        <f>IF('Additional Documents'!B432="","",IF('Additional Documents-WUO_ERR'!A432="","Validated",HYPERLINK("#"&amp;ADDRESS(432,'Additional Documents-WUO_TRK'!A432),_xlfn.TEXTAFTER('Additional Documents-WUO_ERR'!A432,":"))))</f>
        <v/>
      </c>
    </row>
    <row r="433">
      <c r="A433" s="9">
        <f>IF('Additional Documents'!B433="","",IF('Additional Documents-WUO_ERR'!A433="","Validated",HYPERLINK("#"&amp;ADDRESS(433,'Additional Documents-WUO_TRK'!A433),_xlfn.TEXTAFTER('Additional Documents-WUO_ERR'!A433,":"))))</f>
        <v/>
      </c>
    </row>
    <row r="434">
      <c r="A434" s="9">
        <f>IF('Additional Documents'!B434="","",IF('Additional Documents-WUO_ERR'!A434="","Validated",HYPERLINK("#"&amp;ADDRESS(434,'Additional Documents-WUO_TRK'!A434),_xlfn.TEXTAFTER('Additional Documents-WUO_ERR'!A434,":"))))</f>
        <v/>
      </c>
    </row>
    <row r="435">
      <c r="A435" s="9">
        <f>IF('Additional Documents'!B435="","",IF('Additional Documents-WUO_ERR'!A435="","Validated",HYPERLINK("#"&amp;ADDRESS(435,'Additional Documents-WUO_TRK'!A435),_xlfn.TEXTAFTER('Additional Documents-WUO_ERR'!A435,":"))))</f>
        <v/>
      </c>
    </row>
    <row r="436">
      <c r="A436" s="9">
        <f>IF('Additional Documents'!B436="","",IF('Additional Documents-WUO_ERR'!A436="","Validated",HYPERLINK("#"&amp;ADDRESS(436,'Additional Documents-WUO_TRK'!A436),_xlfn.TEXTAFTER('Additional Documents-WUO_ERR'!A436,":"))))</f>
        <v/>
      </c>
    </row>
    <row r="437">
      <c r="A437" s="9">
        <f>IF('Additional Documents'!B437="","",IF('Additional Documents-WUO_ERR'!A437="","Validated",HYPERLINK("#"&amp;ADDRESS(437,'Additional Documents-WUO_TRK'!A437),_xlfn.TEXTAFTER('Additional Documents-WUO_ERR'!A437,":"))))</f>
        <v/>
      </c>
    </row>
    <row r="438">
      <c r="A438" s="9">
        <f>IF('Additional Documents'!B438="","",IF('Additional Documents-WUO_ERR'!A438="","Validated",HYPERLINK("#"&amp;ADDRESS(438,'Additional Documents-WUO_TRK'!A438),_xlfn.TEXTAFTER('Additional Documents-WUO_ERR'!A438,":"))))</f>
        <v/>
      </c>
    </row>
    <row r="439">
      <c r="A439" s="9">
        <f>IF('Additional Documents'!B439="","",IF('Additional Documents-WUO_ERR'!A439="","Validated",HYPERLINK("#"&amp;ADDRESS(439,'Additional Documents-WUO_TRK'!A439),_xlfn.TEXTAFTER('Additional Documents-WUO_ERR'!A439,":"))))</f>
        <v/>
      </c>
    </row>
    <row r="440">
      <c r="A440" s="9">
        <f>IF('Additional Documents'!B440="","",IF('Additional Documents-WUO_ERR'!A440="","Validated",HYPERLINK("#"&amp;ADDRESS(440,'Additional Documents-WUO_TRK'!A440),_xlfn.TEXTAFTER('Additional Documents-WUO_ERR'!A440,":"))))</f>
        <v/>
      </c>
    </row>
    <row r="441">
      <c r="A441" s="9">
        <f>IF('Additional Documents'!B441="","",IF('Additional Documents-WUO_ERR'!A441="","Validated",HYPERLINK("#"&amp;ADDRESS(441,'Additional Documents-WUO_TRK'!A441),_xlfn.TEXTAFTER('Additional Documents-WUO_ERR'!A441,":"))))</f>
        <v/>
      </c>
    </row>
    <row r="442">
      <c r="A442" s="9">
        <f>IF('Additional Documents'!B442="","",IF('Additional Documents-WUO_ERR'!A442="","Validated",HYPERLINK("#"&amp;ADDRESS(442,'Additional Documents-WUO_TRK'!A442),_xlfn.TEXTAFTER('Additional Documents-WUO_ERR'!A442,":"))))</f>
        <v/>
      </c>
    </row>
    <row r="443">
      <c r="A443" s="9">
        <f>IF('Additional Documents'!B443="","",IF('Additional Documents-WUO_ERR'!A443="","Validated",HYPERLINK("#"&amp;ADDRESS(443,'Additional Documents-WUO_TRK'!A443),_xlfn.TEXTAFTER('Additional Documents-WUO_ERR'!A443,":"))))</f>
        <v/>
      </c>
    </row>
    <row r="444">
      <c r="A444" s="9">
        <f>IF('Additional Documents'!B444="","",IF('Additional Documents-WUO_ERR'!A444="","Validated",HYPERLINK("#"&amp;ADDRESS(444,'Additional Documents-WUO_TRK'!A444),_xlfn.TEXTAFTER('Additional Documents-WUO_ERR'!A444,":"))))</f>
        <v/>
      </c>
    </row>
    <row r="445">
      <c r="A445" s="9">
        <f>IF('Additional Documents'!B445="","",IF('Additional Documents-WUO_ERR'!A445="","Validated",HYPERLINK("#"&amp;ADDRESS(445,'Additional Documents-WUO_TRK'!A445),_xlfn.TEXTAFTER('Additional Documents-WUO_ERR'!A445,":"))))</f>
        <v/>
      </c>
    </row>
    <row r="446">
      <c r="A446" s="9">
        <f>IF('Additional Documents'!B446="","",IF('Additional Documents-WUO_ERR'!A446="","Validated",HYPERLINK("#"&amp;ADDRESS(446,'Additional Documents-WUO_TRK'!A446),_xlfn.TEXTAFTER('Additional Documents-WUO_ERR'!A446,":"))))</f>
        <v/>
      </c>
    </row>
    <row r="447">
      <c r="A447" s="9">
        <f>IF('Additional Documents'!B447="","",IF('Additional Documents-WUO_ERR'!A447="","Validated",HYPERLINK("#"&amp;ADDRESS(447,'Additional Documents-WUO_TRK'!A447),_xlfn.TEXTAFTER('Additional Documents-WUO_ERR'!A447,":"))))</f>
        <v/>
      </c>
    </row>
    <row r="448">
      <c r="A448" s="9">
        <f>IF('Additional Documents'!B448="","",IF('Additional Documents-WUO_ERR'!A448="","Validated",HYPERLINK("#"&amp;ADDRESS(448,'Additional Documents-WUO_TRK'!A448),_xlfn.TEXTAFTER('Additional Documents-WUO_ERR'!A448,":"))))</f>
        <v/>
      </c>
    </row>
    <row r="449">
      <c r="A449" s="9">
        <f>IF('Additional Documents'!B449="","",IF('Additional Documents-WUO_ERR'!A449="","Validated",HYPERLINK("#"&amp;ADDRESS(449,'Additional Documents-WUO_TRK'!A449),_xlfn.TEXTAFTER('Additional Documents-WUO_ERR'!A449,":"))))</f>
        <v/>
      </c>
    </row>
    <row r="450">
      <c r="A450" s="9">
        <f>IF('Additional Documents'!B450="","",IF('Additional Documents-WUO_ERR'!A450="","Validated",HYPERLINK("#"&amp;ADDRESS(450,'Additional Documents-WUO_TRK'!A450),_xlfn.TEXTAFTER('Additional Documents-WUO_ERR'!A450,":"))))</f>
        <v/>
      </c>
    </row>
    <row r="451">
      <c r="A451" s="9">
        <f>IF('Additional Documents'!B451="","",IF('Additional Documents-WUO_ERR'!A451="","Validated",HYPERLINK("#"&amp;ADDRESS(451,'Additional Documents-WUO_TRK'!A451),_xlfn.TEXTAFTER('Additional Documents-WUO_ERR'!A451,":"))))</f>
        <v/>
      </c>
    </row>
    <row r="452">
      <c r="A452" s="9">
        <f>IF('Additional Documents'!B452="","",IF('Additional Documents-WUO_ERR'!A452="","Validated",HYPERLINK("#"&amp;ADDRESS(452,'Additional Documents-WUO_TRK'!A452),_xlfn.TEXTAFTER('Additional Documents-WUO_ERR'!A452,":"))))</f>
        <v/>
      </c>
    </row>
    <row r="453">
      <c r="A453" s="9">
        <f>IF('Additional Documents'!B453="","",IF('Additional Documents-WUO_ERR'!A453="","Validated",HYPERLINK("#"&amp;ADDRESS(453,'Additional Documents-WUO_TRK'!A453),_xlfn.TEXTAFTER('Additional Documents-WUO_ERR'!A453,":"))))</f>
        <v/>
      </c>
    </row>
    <row r="454">
      <c r="A454" s="9">
        <f>IF('Additional Documents'!B454="","",IF('Additional Documents-WUO_ERR'!A454="","Validated",HYPERLINK("#"&amp;ADDRESS(454,'Additional Documents-WUO_TRK'!A454),_xlfn.TEXTAFTER('Additional Documents-WUO_ERR'!A454,":"))))</f>
        <v/>
      </c>
    </row>
    <row r="455">
      <c r="A455" s="9">
        <f>IF('Additional Documents'!B455="","",IF('Additional Documents-WUO_ERR'!A455="","Validated",HYPERLINK("#"&amp;ADDRESS(455,'Additional Documents-WUO_TRK'!A455),_xlfn.TEXTAFTER('Additional Documents-WUO_ERR'!A455,":"))))</f>
        <v/>
      </c>
    </row>
    <row r="456">
      <c r="A456" s="9">
        <f>IF('Additional Documents'!B456="","",IF('Additional Documents-WUO_ERR'!A456="","Validated",HYPERLINK("#"&amp;ADDRESS(456,'Additional Documents-WUO_TRK'!A456),_xlfn.TEXTAFTER('Additional Documents-WUO_ERR'!A456,":"))))</f>
        <v/>
      </c>
    </row>
    <row r="457">
      <c r="A457" s="9">
        <f>IF('Additional Documents'!B457="","",IF('Additional Documents-WUO_ERR'!A457="","Validated",HYPERLINK("#"&amp;ADDRESS(457,'Additional Documents-WUO_TRK'!A457),_xlfn.TEXTAFTER('Additional Documents-WUO_ERR'!A457,":"))))</f>
        <v/>
      </c>
    </row>
    <row r="458">
      <c r="A458" s="9">
        <f>IF('Additional Documents'!B458="","",IF('Additional Documents-WUO_ERR'!A458="","Validated",HYPERLINK("#"&amp;ADDRESS(458,'Additional Documents-WUO_TRK'!A458),_xlfn.TEXTAFTER('Additional Documents-WUO_ERR'!A458,":"))))</f>
        <v/>
      </c>
    </row>
    <row r="459">
      <c r="A459" s="9">
        <f>IF('Additional Documents'!B459="","",IF('Additional Documents-WUO_ERR'!A459="","Validated",HYPERLINK("#"&amp;ADDRESS(459,'Additional Documents-WUO_TRK'!A459),_xlfn.TEXTAFTER('Additional Documents-WUO_ERR'!A459,":"))))</f>
        <v/>
      </c>
    </row>
    <row r="460">
      <c r="A460" s="9">
        <f>IF('Additional Documents'!B460="","",IF('Additional Documents-WUO_ERR'!A460="","Validated",HYPERLINK("#"&amp;ADDRESS(460,'Additional Documents-WUO_TRK'!A460),_xlfn.TEXTAFTER('Additional Documents-WUO_ERR'!A460,":"))))</f>
        <v/>
      </c>
    </row>
    <row r="461">
      <c r="A461" s="9">
        <f>IF('Additional Documents'!B461="","",IF('Additional Documents-WUO_ERR'!A461="","Validated",HYPERLINK("#"&amp;ADDRESS(461,'Additional Documents-WUO_TRK'!A461),_xlfn.TEXTAFTER('Additional Documents-WUO_ERR'!A461,":"))))</f>
        <v/>
      </c>
    </row>
    <row r="462">
      <c r="A462" s="9">
        <f>IF('Additional Documents'!B462="","",IF('Additional Documents-WUO_ERR'!A462="","Validated",HYPERLINK("#"&amp;ADDRESS(462,'Additional Documents-WUO_TRK'!A462),_xlfn.TEXTAFTER('Additional Documents-WUO_ERR'!A462,":"))))</f>
        <v/>
      </c>
    </row>
    <row r="463">
      <c r="A463" s="9">
        <f>IF('Additional Documents'!B463="","",IF('Additional Documents-WUO_ERR'!A463="","Validated",HYPERLINK("#"&amp;ADDRESS(463,'Additional Documents-WUO_TRK'!A463),_xlfn.TEXTAFTER('Additional Documents-WUO_ERR'!A463,":"))))</f>
        <v/>
      </c>
    </row>
    <row r="464">
      <c r="A464" s="9">
        <f>IF('Additional Documents'!B464="","",IF('Additional Documents-WUO_ERR'!A464="","Validated",HYPERLINK("#"&amp;ADDRESS(464,'Additional Documents-WUO_TRK'!A464),_xlfn.TEXTAFTER('Additional Documents-WUO_ERR'!A464,":"))))</f>
        <v/>
      </c>
    </row>
    <row r="465">
      <c r="A465" s="9">
        <f>IF('Additional Documents'!B465="","",IF('Additional Documents-WUO_ERR'!A465="","Validated",HYPERLINK("#"&amp;ADDRESS(465,'Additional Documents-WUO_TRK'!A465),_xlfn.TEXTAFTER('Additional Documents-WUO_ERR'!A465,":"))))</f>
        <v/>
      </c>
    </row>
    <row r="466">
      <c r="A466" s="9">
        <f>IF('Additional Documents'!B466="","",IF('Additional Documents-WUO_ERR'!A466="","Validated",HYPERLINK("#"&amp;ADDRESS(466,'Additional Documents-WUO_TRK'!A466),_xlfn.TEXTAFTER('Additional Documents-WUO_ERR'!A466,":"))))</f>
        <v/>
      </c>
    </row>
    <row r="467">
      <c r="A467" s="9">
        <f>IF('Additional Documents'!B467="","",IF('Additional Documents-WUO_ERR'!A467="","Validated",HYPERLINK("#"&amp;ADDRESS(467,'Additional Documents-WUO_TRK'!A467),_xlfn.TEXTAFTER('Additional Documents-WUO_ERR'!A467,":"))))</f>
        <v/>
      </c>
    </row>
    <row r="468">
      <c r="A468" s="9">
        <f>IF('Additional Documents'!B468="","",IF('Additional Documents-WUO_ERR'!A468="","Validated",HYPERLINK("#"&amp;ADDRESS(468,'Additional Documents-WUO_TRK'!A468),_xlfn.TEXTAFTER('Additional Documents-WUO_ERR'!A468,":"))))</f>
        <v/>
      </c>
    </row>
    <row r="469">
      <c r="A469" s="9">
        <f>IF('Additional Documents'!B469="","",IF('Additional Documents-WUO_ERR'!A469="","Validated",HYPERLINK("#"&amp;ADDRESS(469,'Additional Documents-WUO_TRK'!A469),_xlfn.TEXTAFTER('Additional Documents-WUO_ERR'!A469,":"))))</f>
        <v/>
      </c>
    </row>
    <row r="470">
      <c r="A470" s="9">
        <f>IF('Additional Documents'!B470="","",IF('Additional Documents-WUO_ERR'!A470="","Validated",HYPERLINK("#"&amp;ADDRESS(470,'Additional Documents-WUO_TRK'!A470),_xlfn.TEXTAFTER('Additional Documents-WUO_ERR'!A470,":"))))</f>
        <v/>
      </c>
    </row>
    <row r="471">
      <c r="A471" s="9">
        <f>IF('Additional Documents'!B471="","",IF('Additional Documents-WUO_ERR'!A471="","Validated",HYPERLINK("#"&amp;ADDRESS(471,'Additional Documents-WUO_TRK'!A471),_xlfn.TEXTAFTER('Additional Documents-WUO_ERR'!A471,":"))))</f>
        <v/>
      </c>
    </row>
    <row r="472">
      <c r="A472" s="9">
        <f>IF('Additional Documents'!B472="","",IF('Additional Documents-WUO_ERR'!A472="","Validated",HYPERLINK("#"&amp;ADDRESS(472,'Additional Documents-WUO_TRK'!A472),_xlfn.TEXTAFTER('Additional Documents-WUO_ERR'!A472,":"))))</f>
        <v/>
      </c>
    </row>
    <row r="473">
      <c r="A473" s="9">
        <f>IF('Additional Documents'!B473="","",IF('Additional Documents-WUO_ERR'!A473="","Validated",HYPERLINK("#"&amp;ADDRESS(473,'Additional Documents-WUO_TRK'!A473),_xlfn.TEXTAFTER('Additional Documents-WUO_ERR'!A473,":"))))</f>
        <v/>
      </c>
    </row>
    <row r="474">
      <c r="A474" s="9">
        <f>IF('Additional Documents'!B474="","",IF('Additional Documents-WUO_ERR'!A474="","Validated",HYPERLINK("#"&amp;ADDRESS(474,'Additional Documents-WUO_TRK'!A474),_xlfn.TEXTAFTER('Additional Documents-WUO_ERR'!A474,":"))))</f>
        <v/>
      </c>
    </row>
    <row r="475">
      <c r="A475" s="9">
        <f>IF('Additional Documents'!B475="","",IF('Additional Documents-WUO_ERR'!A475="","Validated",HYPERLINK("#"&amp;ADDRESS(475,'Additional Documents-WUO_TRK'!A475),_xlfn.TEXTAFTER('Additional Documents-WUO_ERR'!A475,":"))))</f>
        <v/>
      </c>
    </row>
    <row r="476">
      <c r="A476" s="9">
        <f>IF('Additional Documents'!B476="","",IF('Additional Documents-WUO_ERR'!A476="","Validated",HYPERLINK("#"&amp;ADDRESS(476,'Additional Documents-WUO_TRK'!A476),_xlfn.TEXTAFTER('Additional Documents-WUO_ERR'!A476,":"))))</f>
        <v/>
      </c>
    </row>
    <row r="477">
      <c r="A477" s="9">
        <f>IF('Additional Documents'!B477="","",IF('Additional Documents-WUO_ERR'!A477="","Validated",HYPERLINK("#"&amp;ADDRESS(477,'Additional Documents-WUO_TRK'!A477),_xlfn.TEXTAFTER('Additional Documents-WUO_ERR'!A477,":"))))</f>
        <v/>
      </c>
    </row>
    <row r="478">
      <c r="A478" s="9">
        <f>IF('Additional Documents'!B478="","",IF('Additional Documents-WUO_ERR'!A478="","Validated",HYPERLINK("#"&amp;ADDRESS(478,'Additional Documents-WUO_TRK'!A478),_xlfn.TEXTAFTER('Additional Documents-WUO_ERR'!A478,":"))))</f>
        <v/>
      </c>
    </row>
    <row r="479">
      <c r="A479" s="9">
        <f>IF('Additional Documents'!B479="","",IF('Additional Documents-WUO_ERR'!A479="","Validated",HYPERLINK("#"&amp;ADDRESS(479,'Additional Documents-WUO_TRK'!A479),_xlfn.TEXTAFTER('Additional Documents-WUO_ERR'!A479,":"))))</f>
        <v/>
      </c>
    </row>
    <row r="480">
      <c r="A480" s="9">
        <f>IF('Additional Documents'!B480="","",IF('Additional Documents-WUO_ERR'!A480="","Validated",HYPERLINK("#"&amp;ADDRESS(480,'Additional Documents-WUO_TRK'!A480),_xlfn.TEXTAFTER('Additional Documents-WUO_ERR'!A480,":"))))</f>
        <v/>
      </c>
    </row>
    <row r="481">
      <c r="A481" s="9">
        <f>IF('Additional Documents'!B481="","",IF('Additional Documents-WUO_ERR'!A481="","Validated",HYPERLINK("#"&amp;ADDRESS(481,'Additional Documents-WUO_TRK'!A481),_xlfn.TEXTAFTER('Additional Documents-WUO_ERR'!A481,":"))))</f>
        <v/>
      </c>
    </row>
    <row r="482">
      <c r="A482" s="9">
        <f>IF('Additional Documents'!B482="","",IF('Additional Documents-WUO_ERR'!A482="","Validated",HYPERLINK("#"&amp;ADDRESS(482,'Additional Documents-WUO_TRK'!A482),_xlfn.TEXTAFTER('Additional Documents-WUO_ERR'!A482,":"))))</f>
        <v/>
      </c>
    </row>
    <row r="483">
      <c r="A483" s="9">
        <f>IF('Additional Documents'!B483="","",IF('Additional Documents-WUO_ERR'!A483="","Validated",HYPERLINK("#"&amp;ADDRESS(483,'Additional Documents-WUO_TRK'!A483),_xlfn.TEXTAFTER('Additional Documents-WUO_ERR'!A483,":"))))</f>
        <v/>
      </c>
    </row>
    <row r="484">
      <c r="A484" s="9">
        <f>IF('Additional Documents'!B484="","",IF('Additional Documents-WUO_ERR'!A484="","Validated",HYPERLINK("#"&amp;ADDRESS(484,'Additional Documents-WUO_TRK'!A484),_xlfn.TEXTAFTER('Additional Documents-WUO_ERR'!A484,":"))))</f>
        <v/>
      </c>
    </row>
    <row r="485">
      <c r="A485" s="9">
        <f>IF('Additional Documents'!B485="","",IF('Additional Documents-WUO_ERR'!A485="","Validated",HYPERLINK("#"&amp;ADDRESS(485,'Additional Documents-WUO_TRK'!A485),_xlfn.TEXTAFTER('Additional Documents-WUO_ERR'!A485,":"))))</f>
        <v/>
      </c>
    </row>
    <row r="486">
      <c r="A486" s="9">
        <f>IF('Additional Documents'!B486="","",IF('Additional Documents-WUO_ERR'!A486="","Validated",HYPERLINK("#"&amp;ADDRESS(486,'Additional Documents-WUO_TRK'!A486),_xlfn.TEXTAFTER('Additional Documents-WUO_ERR'!A486,":"))))</f>
        <v/>
      </c>
    </row>
    <row r="487">
      <c r="A487" s="9">
        <f>IF('Additional Documents'!B487="","",IF('Additional Documents-WUO_ERR'!A487="","Validated",HYPERLINK("#"&amp;ADDRESS(487,'Additional Documents-WUO_TRK'!A487),_xlfn.TEXTAFTER('Additional Documents-WUO_ERR'!A487,":"))))</f>
        <v/>
      </c>
    </row>
    <row r="488">
      <c r="A488" s="9">
        <f>IF('Additional Documents'!B488="","",IF('Additional Documents-WUO_ERR'!A488="","Validated",HYPERLINK("#"&amp;ADDRESS(488,'Additional Documents-WUO_TRK'!A488),_xlfn.TEXTAFTER('Additional Documents-WUO_ERR'!A488,":"))))</f>
        <v/>
      </c>
    </row>
    <row r="489">
      <c r="A489" s="9">
        <f>IF('Additional Documents'!B489="","",IF('Additional Documents-WUO_ERR'!A489="","Validated",HYPERLINK("#"&amp;ADDRESS(489,'Additional Documents-WUO_TRK'!A489),_xlfn.TEXTAFTER('Additional Documents-WUO_ERR'!A489,":"))))</f>
        <v/>
      </c>
    </row>
    <row r="490">
      <c r="A490" s="9">
        <f>IF('Additional Documents'!B490="","",IF('Additional Documents-WUO_ERR'!A490="","Validated",HYPERLINK("#"&amp;ADDRESS(490,'Additional Documents-WUO_TRK'!A490),_xlfn.TEXTAFTER('Additional Documents-WUO_ERR'!A490,":"))))</f>
        <v/>
      </c>
    </row>
    <row r="491">
      <c r="A491" s="9">
        <f>IF('Additional Documents'!B491="","",IF('Additional Documents-WUO_ERR'!A491="","Validated",HYPERLINK("#"&amp;ADDRESS(491,'Additional Documents-WUO_TRK'!A491),_xlfn.TEXTAFTER('Additional Documents-WUO_ERR'!A491,":"))))</f>
        <v/>
      </c>
    </row>
    <row r="492">
      <c r="A492" s="9">
        <f>IF('Additional Documents'!B492="","",IF('Additional Documents-WUO_ERR'!A492="","Validated",HYPERLINK("#"&amp;ADDRESS(492,'Additional Documents-WUO_TRK'!A492),_xlfn.TEXTAFTER('Additional Documents-WUO_ERR'!A492,":"))))</f>
        <v/>
      </c>
    </row>
    <row r="493">
      <c r="A493" s="9">
        <f>IF('Additional Documents'!B493="","",IF('Additional Documents-WUO_ERR'!A493="","Validated",HYPERLINK("#"&amp;ADDRESS(493,'Additional Documents-WUO_TRK'!A493),_xlfn.TEXTAFTER('Additional Documents-WUO_ERR'!A493,":"))))</f>
        <v/>
      </c>
    </row>
    <row r="494">
      <c r="A494" s="9">
        <f>IF('Additional Documents'!B494="","",IF('Additional Documents-WUO_ERR'!A494="","Validated",HYPERLINK("#"&amp;ADDRESS(494,'Additional Documents-WUO_TRK'!A494),_xlfn.TEXTAFTER('Additional Documents-WUO_ERR'!A494,":"))))</f>
        <v/>
      </c>
    </row>
    <row r="495">
      <c r="A495" s="9">
        <f>IF('Additional Documents'!B495="","",IF('Additional Documents-WUO_ERR'!A495="","Validated",HYPERLINK("#"&amp;ADDRESS(495,'Additional Documents-WUO_TRK'!A495),_xlfn.TEXTAFTER('Additional Documents-WUO_ERR'!A495,":"))))</f>
        <v/>
      </c>
    </row>
    <row r="496">
      <c r="A496" s="9">
        <f>IF('Additional Documents'!B496="","",IF('Additional Documents-WUO_ERR'!A496="","Validated",HYPERLINK("#"&amp;ADDRESS(496,'Additional Documents-WUO_TRK'!A496),_xlfn.TEXTAFTER('Additional Documents-WUO_ERR'!A496,":"))))</f>
        <v/>
      </c>
    </row>
    <row r="497">
      <c r="A497" s="9">
        <f>IF('Additional Documents'!B497="","",IF('Additional Documents-WUO_ERR'!A497="","Validated",HYPERLINK("#"&amp;ADDRESS(497,'Additional Documents-WUO_TRK'!A497),_xlfn.TEXTAFTER('Additional Documents-WUO_ERR'!A497,":"))))</f>
        <v/>
      </c>
    </row>
    <row r="498">
      <c r="A498" s="9">
        <f>IF('Additional Documents'!B498="","",IF('Additional Documents-WUO_ERR'!A498="","Validated",HYPERLINK("#"&amp;ADDRESS(498,'Additional Documents-WUO_TRK'!A498),_xlfn.TEXTAFTER('Additional Documents-WUO_ERR'!A498,":"))))</f>
        <v/>
      </c>
    </row>
    <row r="499">
      <c r="A499" s="9">
        <f>IF('Additional Documents'!B499="","",IF('Additional Documents-WUO_ERR'!A499="","Validated",HYPERLINK("#"&amp;ADDRESS(499,'Additional Documents-WUO_TRK'!A499),_xlfn.TEXTAFTER('Additional Documents-WUO_ERR'!A499,":"))))</f>
        <v/>
      </c>
    </row>
    <row r="500">
      <c r="A500" s="9">
        <f>IF('Additional Documents'!B500="","",IF('Additional Documents-WUO_ERR'!A500="","Validated",HYPERLINK("#"&amp;ADDRESS(500,'Additional Documents-WUO_TRK'!A500),_xlfn.TEXTAFTER('Additional Documents-WUO_ERR'!A500,":"))))</f>
        <v/>
      </c>
    </row>
    <row r="501">
      <c r="A501" s="9">
        <f>IF('Additional Documents'!B501="","",IF('Additional Documents-WUO_ERR'!A501="","Validated",HYPERLINK("#"&amp;ADDRESS(501,'Additional Documents-WUO_TRK'!A501),_xlfn.TEXTAFTER('Additional Documents-WUO_ERR'!A501,":"))))</f>
        <v/>
      </c>
    </row>
    <row r="502">
      <c r="A502" s="9">
        <f>IF('Additional Documents'!B502="","",IF('Additional Documents-WUO_ERR'!A502="","Validated",HYPERLINK("#"&amp;ADDRESS(502,'Additional Documents-WUO_TRK'!A502),_xlfn.TEXTAFTER('Additional Documents-WUO_ERR'!A502,":"))))</f>
        <v/>
      </c>
    </row>
    <row r="503">
      <c r="A503" s="9">
        <f>IF('Additional Documents'!B503="","",IF('Additional Documents-WUO_ERR'!A503="","Validated",HYPERLINK("#"&amp;ADDRESS(503,'Additional Documents-WUO_TRK'!A503),_xlfn.TEXTAFTER('Additional Documents-WUO_ERR'!A503,":"))))</f>
        <v/>
      </c>
    </row>
    <row r="504">
      <c r="A504" s="9">
        <f>IF('Additional Documents'!B504="","",IF('Additional Documents-WUO_ERR'!A504="","Validated",HYPERLINK("#"&amp;ADDRESS(504,'Additional Documents-WUO_TRK'!A504),_xlfn.TEXTAFTER('Additional Documents-WUO_ERR'!A504,":"))))</f>
        <v/>
      </c>
    </row>
    <row r="505">
      <c r="A505" s="9">
        <f>IF('Additional Documents'!B505="","",IF('Additional Documents-WUO_ERR'!A505="","Validated",HYPERLINK("#"&amp;ADDRESS(505,'Additional Documents-WUO_TRK'!A505),_xlfn.TEXTAFTER('Additional Documents-WUO_ERR'!A505,":"))))</f>
        <v/>
      </c>
    </row>
    <row r="506">
      <c r="A506" s="9">
        <f>IF('Additional Documents'!B506="","",IF('Additional Documents-WUO_ERR'!A506="","Validated",HYPERLINK("#"&amp;ADDRESS(506,'Additional Documents-WUO_TRK'!A506),_xlfn.TEXTAFTER('Additional Documents-WUO_ERR'!A506,":"))))</f>
        <v/>
      </c>
    </row>
    <row r="507">
      <c r="A507" s="9">
        <f>IF('Additional Documents'!B507="","",IF('Additional Documents-WUO_ERR'!A507="","Validated",HYPERLINK("#"&amp;ADDRESS(507,'Additional Documents-WUO_TRK'!A507),_xlfn.TEXTAFTER('Additional Documents-WUO_ERR'!A507,":"))))</f>
        <v/>
      </c>
    </row>
  </sheetData>
  <sheetProtection selectLockedCells="0" selectUnlockedCells="0" sheet="1" objects="1" insertRows="1" insertHyperlinks="1" autoFilter="1" scenarios="1" formatColumns="0" deleteColumns="1" insertColumns="1" pivotTables="1" deleteRows="1" formatCells="1" formatRows="0" sort="1" password="9EF4"/>
  <mergeCells count="1">
    <mergeCell ref="C2:G2"/>
  </mergeCells>
  <conditionalFormatting sqref="A7:A507">
    <cfRule type="expression" priority="5" dxfId="6">
      <formula>A7="Validated"</formula>
    </cfRule>
  </conditionalFormatting>
  <dataValidations count="1">
    <dataValidation sqref="C7:C2500" showDropDown="0" showInputMessage="1" showErrorMessage="1" allowBlank="0" errorTitle="Invalid Text" error="The value provided is not a valid Text." promptTitle="Document File Name or URL" prompt="Please enter Text" type="textLength" errorStyle="warning" operator="lessThanOrEqual">
      <formula1>32767</formula1>
    </dataValidation>
  </dataValidations>
  <hyperlinks>
    <hyperlink ref="D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E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F6" location="'Valid Values'!M1" display="Select"/>
    <hyperlink ref="G6" location="'Valid Values'!N1" display="Select"/>
  </hyperlink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G507"/>
  <sheetViews>
    <sheetView topLeftCell="A2" workbookViewId="0">
      <selection activeCell="A1" sqref="A1"/>
    </sheetView>
  </sheetViews>
  <sheetFormatPr baseColWidth="8" defaultColWidth="9" defaultRowHeight="13.5"/>
  <cols>
    <col width="25.75" customWidth="1" style="37" min="2" max="2"/>
    <col width="30.75" customWidth="1" style="37" min="3" max="3"/>
    <col width="18.75" customWidth="1" style="37" min="4" max="4"/>
    <col width="24.75" customWidth="1" style="37" min="5" max="5"/>
    <col width="20.75" customWidth="1" style="37" min="6" max="6"/>
    <col width="22.75" customWidth="1" style="37" min="7" max="7"/>
  </cols>
  <sheetData>
    <row r="1" hidden="1">
      <c r="B1" s="37" t="inlineStr">
        <is>
          <t>core::supplierPartNumber</t>
        </is>
      </c>
      <c r="C1" s="37" t="inlineStr">
        <is>
          <t>media::documentValue</t>
        </is>
      </c>
      <c r="D1" s="37" t="inlineStr">
        <is>
          <t>media::documentType</t>
        </is>
      </c>
      <c r="E1" s="37" t="inlineStr">
        <is>
          <t>media::legalDocumentType</t>
        </is>
      </c>
      <c r="F1" s="37" t="inlineStr">
        <is>
          <t>media::regionType</t>
        </is>
      </c>
      <c r="G1" s="37" t="inlineStr">
        <is>
          <t>media::language</t>
        </is>
      </c>
    </row>
    <row r="3">
      <c r="B3" s="3" t="inlineStr">
        <is>
          <t>Required</t>
        </is>
      </c>
      <c r="C3" s="3" t="inlineStr">
        <is>
          <t>Conditional</t>
        </is>
      </c>
      <c r="D3" s="3" t="inlineStr">
        <is>
          <t>Conditional</t>
        </is>
      </c>
      <c r="E3" s="3" t="inlineStr">
        <is>
          <t>Conditional</t>
        </is>
      </c>
      <c r="F3" s="3" t="inlineStr">
        <is>
          <t>Conditional</t>
        </is>
      </c>
      <c r="G3" s="3" t="inlineStr">
        <is>
          <t>Conditional</t>
        </is>
      </c>
    </row>
    <row r="4" ht="50.1" customHeight="1">
      <c r="B4" s="4" t="inlineStr">
        <is>
          <t>Supplier Part Number</t>
        </is>
      </c>
      <c r="C4" s="4" t="inlineStr">
        <is>
          <t>Document File Name or URL</t>
        </is>
      </c>
      <c r="D4" s="4" t="inlineStr">
        <is>
          <t>Document Type</t>
        </is>
      </c>
      <c r="E4" s="4" t="inlineStr">
        <is>
          <t>Legal Document Type</t>
        </is>
      </c>
      <c r="F4" s="4" t="inlineStr">
        <is>
          <t>Document Region</t>
        </is>
      </c>
      <c r="G4" s="4" t="inlineStr">
        <is>
          <t>Document Language</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document’s file name with extension for separate uploads or a direct public URL. Do not exceed 10 documents per product.</t>
        </is>
      </c>
      <c r="D5" s="5" t="inlineStr">
        <is>
          <t>Select one or more values from the provided list that best describe the document’s purpose. This classification helps customers easily find information like “Installation &amp; Assembly” guides, “Warranty Information,” or “Specifications.</t>
        </is>
      </c>
      <c r="E5" s="5" t="inlineStr">
        <is>
          <t>If the document serves as a legal notice or certification (e.g., “ASTM F2057 - 19,” “ANSI A117.1 Compliant”), select the specific type(s) from the provided list. This is used for compliance and to display certifications to customers.</t>
        </is>
      </c>
      <c r="F5" s="5" t="inlineStr">
        <is>
          <t>Select the country or region where this document is legally applicable. This is crucial for compliance-related documents that may differ across locations.</t>
        </is>
      </c>
      <c r="G5" s="5" t="inlineStr">
        <is>
          <t>Select the language in which the document is written.</t>
        </is>
      </c>
    </row>
    <row r="6" ht="50.1" customHeight="1">
      <c r="B6" s="5" t="inlineStr">
        <is>
          <t>Text</t>
        </is>
      </c>
      <c r="C6" s="5" t="inlineStr">
        <is>
          <t>Text</t>
        </is>
      </c>
      <c r="D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E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F6" s="6" t="inlineStr">
        <is>
          <t>Select</t>
        </is>
      </c>
      <c r="G6" s="6" t="inlineStr">
        <is>
          <t>Select</t>
        </is>
      </c>
    </row>
    <row r="7">
      <c r="A7">
        <f t="array" ref="A7:A507">_xlfn.BYROW(B7:H507,_xlfn.LAMBDA(_xlpm.r,_xlfn.LET(_xlpm.high_priority,IFERROR(INDEX(_xlpm.r,MATCH(TRUE,(_xlpm.r&lt;&gt;"")*((LEFT(_xlpm.r,2)="1:")+(LEFT(_xlpm.r,2)="3:"))&gt;0,0)),""),IF(_xlpm.high_priority&lt;&gt;"",_xlpm.high_priority,IFERROR(INDEX(_xlpm.r,MATCH(TRUE,(_xlpm.r&lt;&gt;"")*(LEFT(_xlpm.r,2)="4:")&gt;0,0)),"")))))</f>
        <v/>
      </c>
      <c r="B7" s="37">
        <f t="array" ref="B7:B507">_xlfn.MAP('Additional Documents'!B7:B507,'Additional Documents'!B7:B507,_xlfn.LAMBDA(_xlpm.part,_xlpm.val,IF(_xlpm.part="","",_xlfn.LET(_xlpm.check1,IF(OR(ISNUMBER(SEARCH({","},_xlpm.val))),"1:Please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Documents'!B7:B507,'Additional Documents'!C7:C507,'Additional Documents'!D7:D507,'Additional Documents'!E7:E507,'Additional Documents'!F7:F507,'Additional Documents'!G7:G507,_xlfn.LAMBDA(_xlpm.part,_xlpm.val,_xlpm.dep1,_xlpm.dep2,_xlpm.dep3,_xlpm.dep4,IF(_xlpm.part="","",_xlfn.LET(_xlpm.check1,IF(AND(_xlpm.val="",C$3="Required"),"3:Document File Name or URL - Value is required",""),IF(LEN(_xlpm.check1)&gt;0,_xlpm.check1,IF(OR(_xlpm.dep1&lt;&gt;"",_xlpm.dep2&lt;&gt;"",_xlpm.dep3&lt;&gt;"",_xlpm.dep4&lt;&gt;""),IF(_xlpm.val="","3:Document value is required",""),""))))))</f>
        <v/>
      </c>
      <c r="D7" s="37">
        <f t="array" ref="D7:D507">_xlfn.MAP('Additional Documents'!B7:B507,'Additional Documents'!D7:D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semicolon.","")),""),IF(LEN(_xlpm.check1)&gt;0,_xlpm.check1,IF(AND(_xlpm.val="",D$3="Required"),"3:Document Type - Value is required",""))))))</f>
        <v/>
      </c>
      <c r="E7" s="37">
        <f t="array" ref="E7:E507">_xlfn.MAP('Additional Documents'!B7:B507,'Additional Documents'!E7:E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semicolon.","")),""),IF(LEN(_xlpm.check1)&gt;0,_xlpm.check1,IF(AND(_xlpm.val="",E$3="Required"),"3:Legal Document Type - Value is required",""))))))</f>
        <v/>
      </c>
      <c r="F7" s="37">
        <f t="array" ref="F7:F507">_xlfn.MAP('Additional Documents'!B7:B507,'Additional Documents'!F7:F507,_xlfn.LAMBDA(_xlpm.part,_xlpm.val,IF(_xlpm.part="","",IF(AND(_xlpm.val="",F$3="Required"),"3:Document Region - Value is required",""))))</f>
        <v/>
      </c>
      <c r="G7" s="37">
        <f t="array" ref="G7:G507">_xlfn.MAP('Additional Documents'!B7:B507,'Additional Documents'!G7:G507,_xlfn.LAMBDA(_xlpm.part,_xlpm.val,IF(_xlpm.part="","",IF(AND(_xlpm.val="",G$3="Required"),"3:Document Language - Value is required",""))))</f>
        <v/>
      </c>
    </row>
    <row r="8">
      <c r="B8" s="37" t="str"/>
      <c r="C8" s="37" t="str"/>
      <c r="D8" s="37" t="str"/>
      <c r="E8" s="37" t="str"/>
      <c r="F8" s="37" t="str"/>
      <c r="G8" s="37" t="str"/>
    </row>
    <row r="9">
      <c r="B9" s="37" t="str"/>
      <c r="C9" s="37" t="str"/>
      <c r="D9" s="37" t="str"/>
      <c r="E9" s="37" t="str"/>
      <c r="F9" s="37" t="str"/>
      <c r="G9" s="37" t="str"/>
    </row>
    <row r="10">
      <c r="B10" s="37" t="str"/>
      <c r="C10" s="37" t="str"/>
      <c r="D10" s="37" t="str"/>
      <c r="E10" s="37" t="str"/>
      <c r="F10" s="37" t="str"/>
      <c r="G10" s="37" t="str"/>
    </row>
    <row r="11">
      <c r="B11" s="37" t="str"/>
      <c r="C11" s="37" t="str"/>
      <c r="D11" s="37" t="str"/>
      <c r="E11" s="37" t="str"/>
      <c r="F11" s="37" t="str"/>
      <c r="G11" s="37" t="str"/>
    </row>
    <row r="12">
      <c r="B12" s="37" t="str"/>
      <c r="C12" s="37" t="str"/>
      <c r="D12" s="37" t="str"/>
      <c r="E12" s="37" t="str"/>
      <c r="F12" s="37" t="str"/>
      <c r="G12" s="37" t="str"/>
    </row>
    <row r="13">
      <c r="B13" s="37" t="str"/>
      <c r="C13" s="37" t="str"/>
      <c r="D13" s="37" t="str"/>
      <c r="E13" s="37" t="str"/>
      <c r="F13" s="37" t="str"/>
      <c r="G13" s="37" t="str"/>
    </row>
    <row r="14">
      <c r="B14" s="37" t="str"/>
      <c r="C14" s="37" t="str"/>
      <c r="D14" s="37" t="str"/>
      <c r="E14" s="37" t="str"/>
      <c r="F14" s="37" t="str"/>
      <c r="G14" s="37" t="str"/>
    </row>
    <row r="15">
      <c r="B15" s="37" t="str"/>
      <c r="C15" s="37" t="str"/>
      <c r="D15" s="37" t="str"/>
      <c r="E15" s="37" t="str"/>
      <c r="F15" s="37" t="str"/>
      <c r="G15" s="37" t="str"/>
    </row>
    <row r="16">
      <c r="B16" s="37" t="str"/>
      <c r="C16" s="37" t="str"/>
      <c r="D16" s="37" t="str"/>
      <c r="E16" s="37" t="str"/>
      <c r="F16" s="37" t="str"/>
      <c r="G16" s="37" t="str"/>
    </row>
    <row r="17">
      <c r="B17" s="37" t="str"/>
      <c r="C17" s="37" t="str"/>
      <c r="D17" s="37" t="str"/>
      <c r="E17" s="37" t="str"/>
      <c r="F17" s="37" t="str"/>
      <c r="G17" s="37" t="str"/>
    </row>
    <row r="18">
      <c r="B18" s="37" t="str"/>
      <c r="C18" s="37" t="str"/>
      <c r="D18" s="37" t="str"/>
      <c r="E18" s="37" t="str"/>
      <c r="F18" s="37" t="str"/>
      <c r="G18" s="37" t="str"/>
    </row>
    <row r="19">
      <c r="B19" s="37" t="str"/>
      <c r="C19" s="37" t="str"/>
      <c r="D19" s="37" t="str"/>
      <c r="E19" s="37" t="str"/>
      <c r="F19" s="37" t="str"/>
      <c r="G19" s="37" t="str"/>
    </row>
    <row r="20">
      <c r="B20" s="37" t="str"/>
      <c r="C20" s="37" t="str"/>
      <c r="D20" s="37" t="str"/>
      <c r="E20" s="37" t="str"/>
      <c r="F20" s="37" t="str"/>
      <c r="G20" s="37" t="str"/>
    </row>
    <row r="21">
      <c r="B21" s="37" t="str"/>
      <c r="C21" s="37" t="str"/>
      <c r="D21" s="37" t="str"/>
      <c r="E21" s="37" t="str"/>
      <c r="F21" s="37" t="str"/>
      <c r="G21" s="37" t="str"/>
    </row>
    <row r="22">
      <c r="B22" s="37" t="str"/>
      <c r="C22" s="37" t="str"/>
      <c r="D22" s="37" t="str"/>
      <c r="E22" s="37" t="str"/>
      <c r="F22" s="37" t="str"/>
      <c r="G22" s="37" t="str"/>
    </row>
    <row r="23">
      <c r="B23" s="37" t="str"/>
      <c r="C23" s="37" t="str"/>
      <c r="D23" s="37" t="str"/>
      <c r="E23" s="37" t="str"/>
      <c r="F23" s="37" t="str"/>
      <c r="G23" s="37" t="str"/>
    </row>
    <row r="24">
      <c r="B24" s="37" t="str"/>
      <c r="C24" s="37" t="str"/>
      <c r="D24" s="37" t="str"/>
      <c r="E24" s="37" t="str"/>
      <c r="F24" s="37" t="str"/>
      <c r="G24" s="37" t="str"/>
    </row>
    <row r="25">
      <c r="B25" s="37" t="str"/>
      <c r="C25" s="37" t="str"/>
      <c r="D25" s="37" t="str"/>
      <c r="E25" s="37" t="str"/>
      <c r="F25" s="37" t="str"/>
      <c r="G25" s="37" t="str"/>
    </row>
    <row r="26">
      <c r="B26" s="37" t="str"/>
      <c r="C26" s="37" t="str"/>
      <c r="D26" s="37" t="str"/>
      <c r="E26" s="37" t="str"/>
      <c r="F26" s="37" t="str"/>
      <c r="G26" s="37" t="str"/>
    </row>
    <row r="27">
      <c r="B27" s="37" t="str"/>
      <c r="C27" s="37" t="str"/>
      <c r="D27" s="37" t="str"/>
      <c r="E27" s="37" t="str"/>
      <c r="F27" s="37" t="str"/>
      <c r="G27" s="37" t="str"/>
    </row>
    <row r="28">
      <c r="B28" s="37" t="str"/>
      <c r="C28" s="37" t="str"/>
      <c r="D28" s="37" t="str"/>
      <c r="E28" s="37" t="str"/>
      <c r="F28" s="37" t="str"/>
      <c r="G28" s="37" t="str"/>
    </row>
    <row r="29">
      <c r="B29" s="37" t="str"/>
      <c r="C29" s="37" t="str"/>
      <c r="D29" s="37" t="str"/>
      <c r="E29" s="37" t="str"/>
      <c r="F29" s="37" t="str"/>
      <c r="G29" s="37" t="str"/>
    </row>
    <row r="30">
      <c r="B30" s="37" t="str"/>
      <c r="C30" s="37" t="str"/>
      <c r="D30" s="37" t="str"/>
      <c r="E30" s="37" t="str"/>
      <c r="F30" s="37" t="str"/>
      <c r="G30" s="37" t="str"/>
    </row>
    <row r="31">
      <c r="B31" s="37" t="str"/>
      <c r="C31" s="37" t="str"/>
      <c r="D31" s="37" t="str"/>
      <c r="E31" s="37" t="str"/>
      <c r="F31" s="37" t="str"/>
      <c r="G31" s="37" t="str"/>
    </row>
    <row r="32">
      <c r="B32" s="37" t="str"/>
      <c r="C32" s="37" t="str"/>
      <c r="D32" s="37" t="str"/>
      <c r="E32" s="37" t="str"/>
      <c r="F32" s="37" t="str"/>
      <c r="G32" s="37" t="str"/>
    </row>
    <row r="33">
      <c r="B33" s="37" t="str"/>
      <c r="C33" s="37" t="str"/>
      <c r="D33" s="37" t="str"/>
      <c r="E33" s="37" t="str"/>
      <c r="F33" s="37" t="str"/>
      <c r="G33" s="37" t="str"/>
    </row>
    <row r="34">
      <c r="B34" s="37" t="str"/>
      <c r="C34" s="37" t="str"/>
      <c r="D34" s="37" t="str"/>
      <c r="E34" s="37" t="str"/>
      <c r="F34" s="37" t="str"/>
      <c r="G34" s="37" t="str"/>
    </row>
    <row r="35">
      <c r="B35" s="37" t="str"/>
      <c r="C35" s="37" t="str"/>
      <c r="D35" s="37" t="str"/>
      <c r="E35" s="37" t="str"/>
      <c r="F35" s="37" t="str"/>
      <c r="G35" s="37" t="str"/>
    </row>
    <row r="36">
      <c r="B36" s="37" t="str"/>
      <c r="C36" s="37" t="str"/>
      <c r="D36" s="37" t="str"/>
      <c r="E36" s="37" t="str"/>
      <c r="F36" s="37" t="str"/>
      <c r="G36" s="37" t="str"/>
    </row>
    <row r="37">
      <c r="B37" s="37" t="str"/>
      <c r="C37" s="37" t="str"/>
      <c r="D37" s="37" t="str"/>
      <c r="E37" s="37" t="str"/>
      <c r="F37" s="37" t="str"/>
      <c r="G37" s="37" t="str"/>
    </row>
    <row r="38">
      <c r="B38" s="37" t="str"/>
      <c r="C38" s="37" t="str"/>
      <c r="D38" s="37" t="str"/>
      <c r="E38" s="37" t="str"/>
      <c r="F38" s="37" t="str"/>
      <c r="G38" s="37" t="str"/>
    </row>
    <row r="39">
      <c r="B39" s="37" t="str"/>
      <c r="C39" s="37" t="str"/>
      <c r="D39" s="37" t="str"/>
      <c r="E39" s="37" t="str"/>
      <c r="F39" s="37" t="str"/>
      <c r="G39" s="37" t="str"/>
    </row>
    <row r="40">
      <c r="B40" s="37" t="str"/>
      <c r="C40" s="37" t="str"/>
      <c r="D40" s="37" t="str"/>
      <c r="E40" s="37" t="str"/>
      <c r="F40" s="37" t="str"/>
      <c r="G40" s="37" t="str"/>
    </row>
    <row r="41">
      <c r="B41" s="37" t="str"/>
      <c r="C41" s="37" t="str"/>
      <c r="D41" s="37" t="str"/>
      <c r="E41" s="37" t="str"/>
      <c r="F41" s="37" t="str"/>
      <c r="G41" s="37" t="str"/>
    </row>
    <row r="42">
      <c r="B42" s="37" t="str"/>
      <c r="C42" s="37" t="str"/>
      <c r="D42" s="37" t="str"/>
      <c r="E42" s="37" t="str"/>
      <c r="F42" s="37" t="str"/>
      <c r="G42" s="37" t="str"/>
    </row>
    <row r="43">
      <c r="B43" s="37" t="str"/>
      <c r="C43" s="37" t="str"/>
      <c r="D43" s="37" t="str"/>
      <c r="E43" s="37" t="str"/>
      <c r="F43" s="37" t="str"/>
      <c r="G43" s="37" t="str"/>
    </row>
    <row r="44">
      <c r="B44" s="37" t="str"/>
      <c r="C44" s="37" t="str"/>
      <c r="D44" s="37" t="str"/>
      <c r="E44" s="37" t="str"/>
      <c r="F44" s="37" t="str"/>
      <c r="G44" s="37" t="str"/>
    </row>
    <row r="45">
      <c r="B45" s="37" t="str"/>
      <c r="C45" s="37" t="str"/>
      <c r="D45" s="37" t="str"/>
      <c r="E45" s="37" t="str"/>
      <c r="F45" s="37" t="str"/>
      <c r="G45" s="37" t="str"/>
    </row>
    <row r="46">
      <c r="B46" s="37" t="str"/>
      <c r="C46" s="37" t="str"/>
      <c r="D46" s="37" t="str"/>
      <c r="E46" s="37" t="str"/>
      <c r="F46" s="37" t="str"/>
      <c r="G46" s="37" t="str"/>
    </row>
    <row r="47">
      <c r="B47" s="37" t="str"/>
      <c r="C47" s="37" t="str"/>
      <c r="D47" s="37" t="str"/>
      <c r="E47" s="37" t="str"/>
      <c r="F47" s="37" t="str"/>
      <c r="G47" s="37" t="str"/>
    </row>
    <row r="48">
      <c r="B48" s="37" t="str"/>
      <c r="C48" s="37" t="str"/>
      <c r="D48" s="37" t="str"/>
      <c r="E48" s="37" t="str"/>
      <c r="F48" s="37" t="str"/>
      <c r="G48" s="37" t="str"/>
    </row>
    <row r="49">
      <c r="B49" s="37" t="str"/>
      <c r="C49" s="37" t="str"/>
      <c r="D49" s="37" t="str"/>
      <c r="E49" s="37" t="str"/>
      <c r="F49" s="37" t="str"/>
      <c r="G49" s="37" t="str"/>
    </row>
    <row r="50">
      <c r="B50" s="37" t="str"/>
      <c r="C50" s="37" t="str"/>
      <c r="D50" s="37" t="str"/>
      <c r="E50" s="37" t="str"/>
      <c r="F50" s="37" t="str"/>
      <c r="G50" s="37" t="str"/>
    </row>
    <row r="51">
      <c r="B51" s="37" t="str"/>
      <c r="C51" s="37" t="str"/>
      <c r="D51" s="37" t="str"/>
      <c r="E51" s="37" t="str"/>
      <c r="F51" s="37" t="str"/>
      <c r="G51" s="37" t="str"/>
    </row>
    <row r="52">
      <c r="B52" s="37" t="str"/>
      <c r="C52" s="37" t="str"/>
      <c r="D52" s="37" t="str"/>
      <c r="E52" s="37" t="str"/>
      <c r="F52" s="37" t="str"/>
      <c r="G52" s="37" t="str"/>
    </row>
    <row r="53">
      <c r="B53" s="37" t="str"/>
      <c r="C53" s="37" t="str"/>
      <c r="D53" s="37" t="str"/>
      <c r="E53" s="37" t="str"/>
      <c r="F53" s="37" t="str"/>
      <c r="G53" s="37" t="str"/>
    </row>
    <row r="54">
      <c r="B54" s="37" t="str"/>
      <c r="C54" s="37" t="str"/>
      <c r="D54" s="37" t="str"/>
      <c r="E54" s="37" t="str"/>
      <c r="F54" s="37" t="str"/>
      <c r="G54" s="37" t="str"/>
    </row>
    <row r="55">
      <c r="B55" s="37" t="str"/>
      <c r="C55" s="37" t="str"/>
      <c r="D55" s="37" t="str"/>
      <c r="E55" s="37" t="str"/>
      <c r="F55" s="37" t="str"/>
      <c r="G55" s="37" t="str"/>
    </row>
    <row r="56">
      <c r="B56" s="37" t="str"/>
      <c r="C56" s="37" t="str"/>
      <c r="D56" s="37" t="str"/>
      <c r="E56" s="37" t="str"/>
      <c r="F56" s="37" t="str"/>
      <c r="G56" s="37" t="str"/>
    </row>
    <row r="57">
      <c r="B57" s="37" t="str"/>
      <c r="C57" s="37" t="str"/>
      <c r="D57" s="37" t="str"/>
      <c r="E57" s="37" t="str"/>
      <c r="F57" s="37" t="str"/>
      <c r="G57" s="37" t="str"/>
    </row>
    <row r="58">
      <c r="B58" s="37" t="str"/>
      <c r="C58" s="37" t="str"/>
      <c r="D58" s="37" t="str"/>
      <c r="E58" s="37" t="str"/>
      <c r="F58" s="37" t="str"/>
      <c r="G58" s="37" t="str"/>
    </row>
    <row r="59">
      <c r="B59" s="37" t="str"/>
      <c r="C59" s="37" t="str"/>
      <c r="D59" s="37" t="str"/>
      <c r="E59" s="37" t="str"/>
      <c r="F59" s="37" t="str"/>
      <c r="G59" s="37" t="str"/>
    </row>
    <row r="60">
      <c r="B60" s="37" t="str"/>
      <c r="C60" s="37" t="str"/>
      <c r="D60" s="37" t="str"/>
      <c r="E60" s="37" t="str"/>
      <c r="F60" s="37" t="str"/>
      <c r="G60" s="37" t="str"/>
    </row>
    <row r="61">
      <c r="B61" s="37" t="str"/>
      <c r="C61" s="37" t="str"/>
      <c r="D61" s="37" t="str"/>
      <c r="E61" s="37" t="str"/>
      <c r="F61" s="37" t="str"/>
      <c r="G61" s="37" t="str"/>
    </row>
    <row r="62">
      <c r="B62" s="37" t="str"/>
      <c r="C62" s="37" t="str"/>
      <c r="D62" s="37" t="str"/>
      <c r="E62" s="37" t="str"/>
      <c r="F62" s="37" t="str"/>
      <c r="G62" s="37" t="str"/>
    </row>
    <row r="63">
      <c r="B63" s="37" t="str"/>
      <c r="C63" s="37" t="str"/>
      <c r="D63" s="37" t="str"/>
      <c r="E63" s="37" t="str"/>
      <c r="F63" s="37" t="str"/>
      <c r="G63" s="37" t="str"/>
    </row>
    <row r="64">
      <c r="B64" s="37" t="str"/>
      <c r="C64" s="37" t="str"/>
      <c r="D64" s="37" t="str"/>
      <c r="E64" s="37" t="str"/>
      <c r="F64" s="37" t="str"/>
      <c r="G64" s="37" t="str"/>
    </row>
    <row r="65">
      <c r="B65" s="37" t="str"/>
      <c r="C65" s="37" t="str"/>
      <c r="D65" s="37" t="str"/>
      <c r="E65" s="37" t="str"/>
      <c r="F65" s="37" t="str"/>
      <c r="G65" s="37" t="str"/>
    </row>
    <row r="66">
      <c r="B66" s="37" t="str"/>
      <c r="C66" s="37" t="str"/>
      <c r="D66" s="37" t="str"/>
      <c r="E66" s="37" t="str"/>
      <c r="F66" s="37" t="str"/>
      <c r="G66" s="37" t="str"/>
    </row>
    <row r="67">
      <c r="B67" s="37" t="str"/>
      <c r="C67" s="37" t="str"/>
      <c r="D67" s="37" t="str"/>
      <c r="E67" s="37" t="str"/>
      <c r="F67" s="37" t="str"/>
      <c r="G67" s="37" t="str"/>
    </row>
    <row r="68">
      <c r="B68" s="37" t="str"/>
      <c r="C68" s="37" t="str"/>
      <c r="D68" s="37" t="str"/>
      <c r="E68" s="37" t="str"/>
      <c r="F68" s="37" t="str"/>
      <c r="G68" s="37" t="str"/>
    </row>
    <row r="69">
      <c r="B69" s="37" t="str"/>
      <c r="C69" s="37" t="str"/>
      <c r="D69" s="37" t="str"/>
      <c r="E69" s="37" t="str"/>
      <c r="F69" s="37" t="str"/>
      <c r="G69" s="37" t="str"/>
    </row>
    <row r="70">
      <c r="B70" s="37" t="str"/>
      <c r="C70" s="37" t="str"/>
      <c r="D70" s="37" t="str"/>
      <c r="E70" s="37" t="str"/>
      <c r="F70" s="37" t="str"/>
      <c r="G70" s="37" t="str"/>
    </row>
    <row r="71">
      <c r="B71" s="37" t="str"/>
      <c r="C71" s="37" t="str"/>
      <c r="D71" s="37" t="str"/>
      <c r="E71" s="37" t="str"/>
      <c r="F71" s="37" t="str"/>
      <c r="G71" s="37" t="str"/>
    </row>
    <row r="72">
      <c r="B72" s="37" t="str"/>
      <c r="C72" s="37" t="str"/>
      <c r="D72" s="37" t="str"/>
      <c r="E72" s="37" t="str"/>
      <c r="F72" s="37" t="str"/>
      <c r="G72" s="37" t="str"/>
    </row>
    <row r="73">
      <c r="B73" s="37" t="str"/>
      <c r="C73" s="37" t="str"/>
      <c r="D73" s="37" t="str"/>
      <c r="E73" s="37" t="str"/>
      <c r="F73" s="37" t="str"/>
      <c r="G73" s="37" t="str"/>
    </row>
    <row r="74">
      <c r="B74" s="37" t="str"/>
      <c r="C74" s="37" t="str"/>
      <c r="D74" s="37" t="str"/>
      <c r="E74" s="37" t="str"/>
      <c r="F74" s="37" t="str"/>
      <c r="G74" s="37" t="str"/>
    </row>
    <row r="75">
      <c r="B75" s="37" t="str"/>
      <c r="C75" s="37" t="str"/>
      <c r="D75" s="37" t="str"/>
      <c r="E75" s="37" t="str"/>
      <c r="F75" s="37" t="str"/>
      <c r="G75" s="37" t="str"/>
    </row>
    <row r="76">
      <c r="B76" s="37" t="str"/>
      <c r="C76" s="37" t="str"/>
      <c r="D76" s="37" t="str"/>
      <c r="E76" s="37" t="str"/>
      <c r="F76" s="37" t="str"/>
      <c r="G76" s="37" t="str"/>
    </row>
    <row r="77">
      <c r="B77" s="37" t="str"/>
      <c r="C77" s="37" t="str"/>
      <c r="D77" s="37" t="str"/>
      <c r="E77" s="37" t="str"/>
      <c r="F77" s="37" t="str"/>
      <c r="G77" s="37" t="str"/>
    </row>
    <row r="78">
      <c r="B78" s="37" t="str"/>
      <c r="C78" s="37" t="str"/>
      <c r="D78" s="37" t="str"/>
      <c r="E78" s="37" t="str"/>
      <c r="F78" s="37" t="str"/>
      <c r="G78" s="37" t="str"/>
    </row>
    <row r="79">
      <c r="B79" s="37" t="str"/>
      <c r="C79" s="37" t="str"/>
      <c r="D79" s="37" t="str"/>
      <c r="E79" s="37" t="str"/>
      <c r="F79" s="37" t="str"/>
      <c r="G79" s="37" t="str"/>
    </row>
    <row r="80">
      <c r="B80" s="37" t="str"/>
      <c r="C80" s="37" t="str"/>
      <c r="D80" s="37" t="str"/>
      <c r="E80" s="37" t="str"/>
      <c r="F80" s="37" t="str"/>
      <c r="G80" s="37" t="str"/>
    </row>
    <row r="81">
      <c r="B81" s="37" t="str"/>
      <c r="C81" s="37" t="str"/>
      <c r="D81" s="37" t="str"/>
      <c r="E81" s="37" t="str"/>
      <c r="F81" s="37" t="str"/>
      <c r="G81" s="37" t="str"/>
    </row>
    <row r="82">
      <c r="B82" s="37" t="str"/>
      <c r="C82" s="37" t="str"/>
      <c r="D82" s="37" t="str"/>
      <c r="E82" s="37" t="str"/>
      <c r="F82" s="37" t="str"/>
      <c r="G82" s="37" t="str"/>
    </row>
    <row r="83">
      <c r="B83" s="37" t="str"/>
      <c r="C83" s="37" t="str"/>
      <c r="D83" s="37" t="str"/>
      <c r="E83" s="37" t="str"/>
      <c r="F83" s="37" t="str"/>
      <c r="G83" s="37" t="str"/>
    </row>
    <row r="84">
      <c r="B84" s="37" t="str"/>
      <c r="C84" s="37" t="str"/>
      <c r="D84" s="37" t="str"/>
      <c r="E84" s="37" t="str"/>
      <c r="F84" s="37" t="str"/>
      <c r="G84" s="37" t="str"/>
    </row>
    <row r="85">
      <c r="B85" s="37" t="str"/>
      <c r="C85" s="37" t="str"/>
      <c r="D85" s="37" t="str"/>
      <c r="E85" s="37" t="str"/>
      <c r="F85" s="37" t="str"/>
      <c r="G85" s="37" t="str"/>
    </row>
    <row r="86">
      <c r="B86" s="37" t="str"/>
      <c r="C86" s="37" t="str"/>
      <c r="D86" s="37" t="str"/>
      <c r="E86" s="37" t="str"/>
      <c r="F86" s="37" t="str"/>
      <c r="G86" s="37" t="str"/>
    </row>
    <row r="87">
      <c r="B87" s="37" t="str"/>
      <c r="C87" s="37" t="str"/>
      <c r="D87" s="37" t="str"/>
      <c r="E87" s="37" t="str"/>
      <c r="F87" s="37" t="str"/>
      <c r="G87" s="37" t="str"/>
    </row>
    <row r="88">
      <c r="B88" s="37" t="str"/>
      <c r="C88" s="37" t="str"/>
      <c r="D88" s="37" t="str"/>
      <c r="E88" s="37" t="str"/>
      <c r="F88" s="37" t="str"/>
      <c r="G88" s="37" t="str"/>
    </row>
    <row r="89">
      <c r="B89" s="37" t="str"/>
      <c r="C89" s="37" t="str"/>
      <c r="D89" s="37" t="str"/>
      <c r="E89" s="37" t="str"/>
      <c r="F89" s="37" t="str"/>
      <c r="G89" s="37" t="str"/>
    </row>
    <row r="90">
      <c r="B90" s="37" t="str"/>
      <c r="C90" s="37" t="str"/>
      <c r="D90" s="37" t="str"/>
      <c r="E90" s="37" t="str"/>
      <c r="F90" s="37" t="str"/>
      <c r="G90" s="37" t="str"/>
    </row>
    <row r="91">
      <c r="B91" s="37" t="str"/>
      <c r="C91" s="37" t="str"/>
      <c r="D91" s="37" t="str"/>
      <c r="E91" s="37" t="str"/>
      <c r="F91" s="37" t="str"/>
      <c r="G91" s="37" t="str"/>
    </row>
    <row r="92">
      <c r="B92" s="37" t="str"/>
      <c r="C92" s="37" t="str"/>
      <c r="D92" s="37" t="str"/>
      <c r="E92" s="37" t="str"/>
      <c r="F92" s="37" t="str"/>
      <c r="G92" s="37" t="str"/>
    </row>
    <row r="93">
      <c r="B93" s="37" t="str"/>
      <c r="C93" s="37" t="str"/>
      <c r="D93" s="37" t="str"/>
      <c r="E93" s="37" t="str"/>
      <c r="F93" s="37" t="str"/>
      <c r="G93" s="37" t="str"/>
    </row>
    <row r="94">
      <c r="B94" s="37" t="str"/>
      <c r="C94" s="37" t="str"/>
      <c r="D94" s="37" t="str"/>
      <c r="E94" s="37" t="str"/>
      <c r="F94" s="37" t="str"/>
      <c r="G94" s="37" t="str"/>
    </row>
    <row r="95">
      <c r="B95" s="37" t="str"/>
      <c r="C95" s="37" t="str"/>
      <c r="D95" s="37" t="str"/>
      <c r="E95" s="37" t="str"/>
      <c r="F95" s="37" t="str"/>
      <c r="G95" s="37" t="str"/>
    </row>
    <row r="96">
      <c r="B96" s="37" t="str"/>
      <c r="C96" s="37" t="str"/>
      <c r="D96" s="37" t="str"/>
      <c r="E96" s="37" t="str"/>
      <c r="F96" s="37" t="str"/>
      <c r="G96" s="37" t="str"/>
    </row>
    <row r="97">
      <c r="B97" s="37" t="str"/>
      <c r="C97" s="37" t="str"/>
      <c r="D97" s="37" t="str"/>
      <c r="E97" s="37" t="str"/>
      <c r="F97" s="37" t="str"/>
      <c r="G97" s="37" t="str"/>
    </row>
    <row r="98">
      <c r="B98" s="37" t="str"/>
      <c r="C98" s="37" t="str"/>
      <c r="D98" s="37" t="str"/>
      <c r="E98" s="37" t="str"/>
      <c r="F98" s="37" t="str"/>
      <c r="G98" s="37" t="str"/>
    </row>
    <row r="99">
      <c r="B99" s="37" t="str"/>
      <c r="C99" s="37" t="str"/>
      <c r="D99" s="37" t="str"/>
      <c r="E99" s="37" t="str"/>
      <c r="F99" s="37" t="str"/>
      <c r="G99" s="37" t="str"/>
    </row>
    <row r="100">
      <c r="B100" s="37" t="str"/>
      <c r="C100" s="37" t="str"/>
      <c r="D100" s="37" t="str"/>
      <c r="E100" s="37" t="str"/>
      <c r="F100" s="37" t="str"/>
      <c r="G100" s="37" t="str"/>
    </row>
    <row r="101">
      <c r="B101" s="37" t="str"/>
      <c r="C101" s="37" t="str"/>
      <c r="D101" s="37" t="str"/>
      <c r="E101" s="37" t="str"/>
      <c r="F101" s="37" t="str"/>
      <c r="G101" s="37" t="str"/>
    </row>
    <row r="102">
      <c r="B102" s="37" t="str"/>
      <c r="C102" s="37" t="str"/>
      <c r="D102" s="37" t="str"/>
      <c r="E102" s="37" t="str"/>
      <c r="F102" s="37" t="str"/>
      <c r="G102" s="37" t="str"/>
    </row>
    <row r="103">
      <c r="B103" s="37" t="str"/>
      <c r="C103" s="37" t="str"/>
      <c r="D103" s="37" t="str"/>
      <c r="E103" s="37" t="str"/>
      <c r="F103" s="37" t="str"/>
      <c r="G103" s="37" t="str"/>
    </row>
    <row r="104">
      <c r="B104" s="37" t="str"/>
      <c r="C104" s="37" t="str"/>
      <c r="D104" s="37" t="str"/>
      <c r="E104" s="37" t="str"/>
      <c r="F104" s="37" t="str"/>
      <c r="G104" s="37" t="str"/>
    </row>
    <row r="105">
      <c r="B105" s="37" t="str"/>
      <c r="C105" s="37" t="str"/>
      <c r="D105" s="37" t="str"/>
      <c r="E105" s="37" t="str"/>
      <c r="F105" s="37" t="str"/>
      <c r="G105" s="37" t="str"/>
    </row>
    <row r="106">
      <c r="B106" s="37" t="str"/>
      <c r="C106" s="37" t="str"/>
      <c r="D106" s="37" t="str"/>
      <c r="E106" s="37" t="str"/>
      <c r="F106" s="37" t="str"/>
      <c r="G106" s="37" t="str"/>
    </row>
    <row r="107">
      <c r="B107" s="37" t="str"/>
      <c r="C107" s="37" t="str"/>
      <c r="D107" s="37" t="str"/>
      <c r="E107" s="37" t="str"/>
      <c r="F107" s="37" t="str"/>
      <c r="G107" s="37" t="str"/>
    </row>
    <row r="108">
      <c r="B108" s="37" t="str"/>
      <c r="C108" s="37" t="str"/>
      <c r="D108" s="37" t="str"/>
      <c r="E108" s="37" t="str"/>
      <c r="F108" s="37" t="str"/>
      <c r="G108" s="37" t="str"/>
    </row>
    <row r="109">
      <c r="B109" s="37" t="str"/>
      <c r="C109" s="37" t="str"/>
      <c r="D109" s="37" t="str"/>
      <c r="E109" s="37" t="str"/>
      <c r="F109" s="37" t="str"/>
      <c r="G109" s="37" t="str"/>
    </row>
    <row r="110">
      <c r="B110" s="37" t="str"/>
      <c r="C110" s="37" t="str"/>
      <c r="D110" s="37" t="str"/>
      <c r="E110" s="37" t="str"/>
      <c r="F110" s="37" t="str"/>
      <c r="G110" s="37" t="str"/>
    </row>
    <row r="111">
      <c r="B111" s="37" t="str"/>
      <c r="C111" s="37" t="str"/>
      <c r="D111" s="37" t="str"/>
      <c r="E111" s="37" t="str"/>
      <c r="F111" s="37" t="str"/>
      <c r="G111" s="37" t="str"/>
    </row>
    <row r="112">
      <c r="B112" s="37" t="str"/>
      <c r="C112" s="37" t="str"/>
      <c r="D112" s="37" t="str"/>
      <c r="E112" s="37" t="str"/>
      <c r="F112" s="37" t="str"/>
      <c r="G112" s="37" t="str"/>
    </row>
    <row r="113">
      <c r="B113" s="37" t="str"/>
      <c r="C113" s="37" t="str"/>
      <c r="D113" s="37" t="str"/>
      <c r="E113" s="37" t="str"/>
      <c r="F113" s="37" t="str"/>
      <c r="G113" s="37" t="str"/>
    </row>
    <row r="114">
      <c r="B114" s="37" t="str"/>
      <c r="C114" s="37" t="str"/>
      <c r="D114" s="37" t="str"/>
      <c r="E114" s="37" t="str"/>
      <c r="F114" s="37" t="str"/>
      <c r="G114" s="37" t="str"/>
    </row>
    <row r="115">
      <c r="B115" s="37" t="str"/>
      <c r="C115" s="37" t="str"/>
      <c r="D115" s="37" t="str"/>
      <c r="E115" s="37" t="str"/>
      <c r="F115" s="37" t="str"/>
      <c r="G115" s="37" t="str"/>
    </row>
    <row r="116">
      <c r="B116" s="37" t="str"/>
      <c r="C116" s="37" t="str"/>
      <c r="D116" s="37" t="str"/>
      <c r="E116" s="37" t="str"/>
      <c r="F116" s="37" t="str"/>
      <c r="G116" s="37" t="str"/>
    </row>
    <row r="117">
      <c r="B117" s="37" t="str"/>
      <c r="C117" s="37" t="str"/>
      <c r="D117" s="37" t="str"/>
      <c r="E117" s="37" t="str"/>
      <c r="F117" s="37" t="str"/>
      <c r="G117" s="37" t="str"/>
    </row>
    <row r="118">
      <c r="B118" s="37" t="str"/>
      <c r="C118" s="37" t="str"/>
      <c r="D118" s="37" t="str"/>
      <c r="E118" s="37" t="str"/>
      <c r="F118" s="37" t="str"/>
      <c r="G118" s="37" t="str"/>
    </row>
    <row r="119">
      <c r="B119" s="37" t="str"/>
      <c r="C119" s="37" t="str"/>
      <c r="D119" s="37" t="str"/>
      <c r="E119" s="37" t="str"/>
      <c r="F119" s="37" t="str"/>
      <c r="G119" s="37" t="str"/>
    </row>
    <row r="120">
      <c r="B120" s="37" t="str"/>
      <c r="C120" s="37" t="str"/>
      <c r="D120" s="37" t="str"/>
      <c r="E120" s="37" t="str"/>
      <c r="F120" s="37" t="str"/>
      <c r="G120" s="37" t="str"/>
    </row>
    <row r="121">
      <c r="B121" s="37" t="str"/>
      <c r="C121" s="37" t="str"/>
      <c r="D121" s="37" t="str"/>
      <c r="E121" s="37" t="str"/>
      <c r="F121" s="37" t="str"/>
      <c r="G121" s="37" t="str"/>
    </row>
    <row r="122">
      <c r="B122" s="37" t="str"/>
      <c r="C122" s="37" t="str"/>
      <c r="D122" s="37" t="str"/>
      <c r="E122" s="37" t="str"/>
      <c r="F122" s="37" t="str"/>
      <c r="G122" s="37" t="str"/>
    </row>
    <row r="123">
      <c r="B123" s="37" t="str"/>
      <c r="C123" s="37" t="str"/>
      <c r="D123" s="37" t="str"/>
      <c r="E123" s="37" t="str"/>
      <c r="F123" s="37" t="str"/>
      <c r="G123" s="37" t="str"/>
    </row>
    <row r="124">
      <c r="B124" s="37" t="str"/>
      <c r="C124" s="37" t="str"/>
      <c r="D124" s="37" t="str"/>
      <c r="E124" s="37" t="str"/>
      <c r="F124" s="37" t="str"/>
      <c r="G124" s="37" t="str"/>
    </row>
    <row r="125">
      <c r="B125" s="37" t="str"/>
      <c r="C125" s="37" t="str"/>
      <c r="D125" s="37" t="str"/>
      <c r="E125" s="37" t="str"/>
      <c r="F125" s="37" t="str"/>
      <c r="G125" s="37" t="str"/>
    </row>
    <row r="126">
      <c r="B126" s="37" t="str"/>
      <c r="C126" s="37" t="str"/>
      <c r="D126" s="37" t="str"/>
      <c r="E126" s="37" t="str"/>
      <c r="F126" s="37" t="str"/>
      <c r="G126" s="37" t="str"/>
    </row>
    <row r="127">
      <c r="B127" s="37" t="str"/>
      <c r="C127" s="37" t="str"/>
      <c r="D127" s="37" t="str"/>
      <c r="E127" s="37" t="str"/>
      <c r="F127" s="37" t="str"/>
      <c r="G127" s="37" t="str"/>
    </row>
    <row r="128">
      <c r="B128" s="37" t="str"/>
      <c r="C128" s="37" t="str"/>
      <c r="D128" s="37" t="str"/>
      <c r="E128" s="37" t="str"/>
      <c r="F128" s="37" t="str"/>
      <c r="G128" s="37" t="str"/>
    </row>
    <row r="129">
      <c r="B129" s="37" t="str"/>
      <c r="C129" s="37" t="str"/>
      <c r="D129" s="37" t="str"/>
      <c r="E129" s="37" t="str"/>
      <c r="F129" s="37" t="str"/>
      <c r="G129" s="37" t="str"/>
    </row>
    <row r="130">
      <c r="B130" s="37" t="str"/>
      <c r="C130" s="37" t="str"/>
      <c r="D130" s="37" t="str"/>
      <c r="E130" s="37" t="str"/>
      <c r="F130" s="37" t="str"/>
      <c r="G130" s="37" t="str"/>
    </row>
    <row r="131">
      <c r="B131" s="37" t="str"/>
      <c r="C131" s="37" t="str"/>
      <c r="D131" s="37" t="str"/>
      <c r="E131" s="37" t="str"/>
      <c r="F131" s="37" t="str"/>
      <c r="G131" s="37" t="str"/>
    </row>
    <row r="132">
      <c r="B132" s="37" t="str"/>
      <c r="C132" s="37" t="str"/>
      <c r="D132" s="37" t="str"/>
      <c r="E132" s="37" t="str"/>
      <c r="F132" s="37" t="str"/>
      <c r="G132" s="37" t="str"/>
    </row>
    <row r="133">
      <c r="B133" s="37" t="str"/>
      <c r="C133" s="37" t="str"/>
      <c r="D133" s="37" t="str"/>
      <c r="E133" s="37" t="str"/>
      <c r="F133" s="37" t="str"/>
      <c r="G133" s="37" t="str"/>
    </row>
    <row r="134">
      <c r="B134" s="37" t="str"/>
      <c r="C134" s="37" t="str"/>
      <c r="D134" s="37" t="str"/>
      <c r="E134" s="37" t="str"/>
      <c r="F134" s="37" t="str"/>
      <c r="G134" s="37" t="str"/>
    </row>
    <row r="135">
      <c r="B135" s="37" t="str"/>
      <c r="C135" s="37" t="str"/>
      <c r="D135" s="37" t="str"/>
      <c r="E135" s="37" t="str"/>
      <c r="F135" s="37" t="str"/>
      <c r="G135" s="37" t="str"/>
    </row>
    <row r="136">
      <c r="B136" s="37" t="str"/>
      <c r="C136" s="37" t="str"/>
      <c r="D136" s="37" t="str"/>
      <c r="E136" s="37" t="str"/>
      <c r="F136" s="37" t="str"/>
      <c r="G136" s="37" t="str"/>
    </row>
    <row r="137">
      <c r="B137" s="37" t="str"/>
      <c r="C137" s="37" t="str"/>
      <c r="D137" s="37" t="str"/>
      <c r="E137" s="37" t="str"/>
      <c r="F137" s="37" t="str"/>
      <c r="G137" s="37" t="str"/>
    </row>
    <row r="138">
      <c r="B138" s="37" t="str"/>
      <c r="C138" s="37" t="str"/>
      <c r="D138" s="37" t="str"/>
      <c r="E138" s="37" t="str"/>
      <c r="F138" s="37" t="str"/>
      <c r="G138" s="37" t="str"/>
    </row>
    <row r="139">
      <c r="B139" s="37" t="str"/>
      <c r="C139" s="37" t="str"/>
      <c r="D139" s="37" t="str"/>
      <c r="E139" s="37" t="str"/>
      <c r="F139" s="37" t="str"/>
      <c r="G139" s="37" t="str"/>
    </row>
    <row r="140">
      <c r="B140" s="37" t="str"/>
      <c r="C140" s="37" t="str"/>
      <c r="D140" s="37" t="str"/>
      <c r="E140" s="37" t="str"/>
      <c r="F140" s="37" t="str"/>
      <c r="G140" s="37" t="str"/>
    </row>
    <row r="141">
      <c r="B141" s="37" t="str"/>
      <c r="C141" s="37" t="str"/>
      <c r="D141" s="37" t="str"/>
      <c r="E141" s="37" t="str"/>
      <c r="F141" s="37" t="str"/>
      <c r="G141" s="37" t="str"/>
    </row>
    <row r="142">
      <c r="B142" s="37" t="str"/>
      <c r="C142" s="37" t="str"/>
      <c r="D142" s="37" t="str"/>
      <c r="E142" s="37" t="str"/>
      <c r="F142" s="37" t="str"/>
      <c r="G142" s="37" t="str"/>
    </row>
    <row r="143">
      <c r="B143" s="37" t="str"/>
      <c r="C143" s="37" t="str"/>
      <c r="D143" s="37" t="str"/>
      <c r="E143" s="37" t="str"/>
      <c r="F143" s="37" t="str"/>
      <c r="G143" s="37" t="str"/>
    </row>
    <row r="144">
      <c r="B144" s="37" t="str"/>
      <c r="C144" s="37" t="str"/>
      <c r="D144" s="37" t="str"/>
      <c r="E144" s="37" t="str"/>
      <c r="F144" s="37" t="str"/>
      <c r="G144" s="37" t="str"/>
    </row>
    <row r="145">
      <c r="B145" s="37" t="str"/>
      <c r="C145" s="37" t="str"/>
      <c r="D145" s="37" t="str"/>
      <c r="E145" s="37" t="str"/>
      <c r="F145" s="37" t="str"/>
      <c r="G145" s="37" t="str"/>
    </row>
    <row r="146">
      <c r="B146" s="37" t="str"/>
      <c r="C146" s="37" t="str"/>
      <c r="D146" s="37" t="str"/>
      <c r="E146" s="37" t="str"/>
      <c r="F146" s="37" t="str"/>
      <c r="G146" s="37" t="str"/>
    </row>
    <row r="147">
      <c r="B147" s="37" t="str"/>
      <c r="C147" s="37" t="str"/>
      <c r="D147" s="37" t="str"/>
      <c r="E147" s="37" t="str"/>
      <c r="F147" s="37" t="str"/>
      <c r="G147" s="37" t="str"/>
    </row>
    <row r="148">
      <c r="B148" s="37" t="str"/>
      <c r="C148" s="37" t="str"/>
      <c r="D148" s="37" t="str"/>
      <c r="E148" s="37" t="str"/>
      <c r="F148" s="37" t="str"/>
      <c r="G148" s="37" t="str"/>
    </row>
    <row r="149">
      <c r="B149" s="37" t="str"/>
      <c r="C149" s="37" t="str"/>
      <c r="D149" s="37" t="str"/>
      <c r="E149" s="37" t="str"/>
      <c r="F149" s="37" t="str"/>
      <c r="G149" s="37" t="str"/>
    </row>
    <row r="150">
      <c r="B150" s="37" t="str"/>
      <c r="C150" s="37" t="str"/>
      <c r="D150" s="37" t="str"/>
      <c r="E150" s="37" t="str"/>
      <c r="F150" s="37" t="str"/>
      <c r="G150" s="37" t="str"/>
    </row>
    <row r="151">
      <c r="B151" s="37" t="str"/>
      <c r="C151" s="37" t="str"/>
      <c r="D151" s="37" t="str"/>
      <c r="E151" s="37" t="str"/>
      <c r="F151" s="37" t="str"/>
      <c r="G151" s="37" t="str"/>
    </row>
    <row r="152">
      <c r="B152" s="37" t="str"/>
      <c r="C152" s="37" t="str"/>
      <c r="D152" s="37" t="str"/>
      <c r="E152" s="37" t="str"/>
      <c r="F152" s="37" t="str"/>
      <c r="G152" s="37" t="str"/>
    </row>
    <row r="153">
      <c r="B153" s="37" t="str"/>
      <c r="C153" s="37" t="str"/>
      <c r="D153" s="37" t="str"/>
      <c r="E153" s="37" t="str"/>
      <c r="F153" s="37" t="str"/>
      <c r="G153" s="37" t="str"/>
    </row>
    <row r="154">
      <c r="B154" s="37" t="str"/>
      <c r="C154" s="37" t="str"/>
      <c r="D154" s="37" t="str"/>
      <c r="E154" s="37" t="str"/>
      <c r="F154" s="37" t="str"/>
      <c r="G154" s="37" t="str"/>
    </row>
    <row r="155">
      <c r="B155" s="37" t="str"/>
      <c r="C155" s="37" t="str"/>
      <c r="D155" s="37" t="str"/>
      <c r="E155" s="37" t="str"/>
      <c r="F155" s="37" t="str"/>
      <c r="G155" s="37" t="str"/>
    </row>
    <row r="156">
      <c r="B156" s="37" t="str"/>
      <c r="C156" s="37" t="str"/>
      <c r="D156" s="37" t="str"/>
      <c r="E156" s="37" t="str"/>
      <c r="F156" s="37" t="str"/>
      <c r="G156" s="37" t="str"/>
    </row>
    <row r="157">
      <c r="B157" s="37" t="str"/>
      <c r="C157" s="37" t="str"/>
      <c r="D157" s="37" t="str"/>
      <c r="E157" s="37" t="str"/>
      <c r="F157" s="37" t="str"/>
      <c r="G157" s="37" t="str"/>
    </row>
    <row r="158">
      <c r="B158" s="37" t="str"/>
      <c r="C158" s="37" t="str"/>
      <c r="D158" s="37" t="str"/>
      <c r="E158" s="37" t="str"/>
      <c r="F158" s="37" t="str"/>
      <c r="G158" s="37" t="str"/>
    </row>
    <row r="159">
      <c r="B159" s="37" t="str"/>
      <c r="C159" s="37" t="str"/>
      <c r="D159" s="37" t="str"/>
      <c r="E159" s="37" t="str"/>
      <c r="F159" s="37" t="str"/>
      <c r="G159" s="37" t="str"/>
    </row>
    <row r="160">
      <c r="B160" s="37" t="str"/>
      <c r="C160" s="37" t="str"/>
      <c r="D160" s="37" t="str"/>
      <c r="E160" s="37" t="str"/>
      <c r="F160" s="37" t="str"/>
      <c r="G160" s="37" t="str"/>
    </row>
    <row r="161">
      <c r="B161" s="37" t="str"/>
      <c r="C161" s="37" t="str"/>
      <c r="D161" s="37" t="str"/>
      <c r="E161" s="37" t="str"/>
      <c r="F161" s="37" t="str"/>
      <c r="G161" s="37" t="str"/>
    </row>
    <row r="162">
      <c r="B162" s="37" t="str"/>
      <c r="C162" s="37" t="str"/>
      <c r="D162" s="37" t="str"/>
      <c r="E162" s="37" t="str"/>
      <c r="F162" s="37" t="str"/>
      <c r="G162" s="37" t="str"/>
    </row>
    <row r="163">
      <c r="B163" s="37" t="str"/>
      <c r="C163" s="37" t="str"/>
      <c r="D163" s="37" t="str"/>
      <c r="E163" s="37" t="str"/>
      <c r="F163" s="37" t="str"/>
      <c r="G163" s="37" t="str"/>
    </row>
    <row r="164">
      <c r="B164" s="37" t="str"/>
      <c r="C164" s="37" t="str"/>
      <c r="D164" s="37" t="str"/>
      <c r="E164" s="37" t="str"/>
      <c r="F164" s="37" t="str"/>
      <c r="G164" s="37" t="str"/>
    </row>
    <row r="165">
      <c r="B165" s="37" t="str"/>
      <c r="C165" s="37" t="str"/>
      <c r="D165" s="37" t="str"/>
      <c r="E165" s="37" t="str"/>
      <c r="F165" s="37" t="str"/>
      <c r="G165" s="37" t="str"/>
    </row>
    <row r="166">
      <c r="B166" s="37" t="str"/>
      <c r="C166" s="37" t="str"/>
      <c r="D166" s="37" t="str"/>
      <c r="E166" s="37" t="str"/>
      <c r="F166" s="37" t="str"/>
      <c r="G166" s="37" t="str"/>
    </row>
    <row r="167">
      <c r="B167" s="37" t="str"/>
      <c r="C167" s="37" t="str"/>
      <c r="D167" s="37" t="str"/>
      <c r="E167" s="37" t="str"/>
      <c r="F167" s="37" t="str"/>
      <c r="G167" s="37" t="str"/>
    </row>
    <row r="168">
      <c r="B168" s="37" t="str"/>
      <c r="C168" s="37" t="str"/>
      <c r="D168" s="37" t="str"/>
      <c r="E168" s="37" t="str"/>
      <c r="F168" s="37" t="str"/>
      <c r="G168" s="37" t="str"/>
    </row>
    <row r="169">
      <c r="B169" s="37" t="str"/>
      <c r="C169" s="37" t="str"/>
      <c r="D169" s="37" t="str"/>
      <c r="E169" s="37" t="str"/>
      <c r="F169" s="37" t="str"/>
      <c r="G169" s="37" t="str"/>
    </row>
    <row r="170">
      <c r="B170" s="37" t="str"/>
      <c r="C170" s="37" t="str"/>
      <c r="D170" s="37" t="str"/>
      <c r="E170" s="37" t="str"/>
      <c r="F170" s="37" t="str"/>
      <c r="G170" s="37" t="str"/>
    </row>
    <row r="171">
      <c r="B171" s="37" t="str"/>
      <c r="C171" s="37" t="str"/>
      <c r="D171" s="37" t="str"/>
      <c r="E171" s="37" t="str"/>
      <c r="F171" s="37" t="str"/>
      <c r="G171" s="37" t="str"/>
    </row>
    <row r="172">
      <c r="B172" s="37" t="str"/>
      <c r="C172" s="37" t="str"/>
      <c r="D172" s="37" t="str"/>
      <c r="E172" s="37" t="str"/>
      <c r="F172" s="37" t="str"/>
      <c r="G172" s="37" t="str"/>
    </row>
    <row r="173">
      <c r="B173" s="37" t="str"/>
      <c r="C173" s="37" t="str"/>
      <c r="D173" s="37" t="str"/>
      <c r="E173" s="37" t="str"/>
      <c r="F173" s="37" t="str"/>
      <c r="G173" s="37" t="str"/>
    </row>
    <row r="174">
      <c r="B174" s="37" t="str"/>
      <c r="C174" s="37" t="str"/>
      <c r="D174" s="37" t="str"/>
      <c r="E174" s="37" t="str"/>
      <c r="F174" s="37" t="str"/>
      <c r="G174" s="37" t="str"/>
    </row>
    <row r="175">
      <c r="B175" s="37" t="str"/>
      <c r="C175" s="37" t="str"/>
      <c r="D175" s="37" t="str"/>
      <c r="E175" s="37" t="str"/>
      <c r="F175" s="37" t="str"/>
      <c r="G175" s="37" t="str"/>
    </row>
    <row r="176">
      <c r="B176" s="37" t="str"/>
      <c r="C176" s="37" t="str"/>
      <c r="D176" s="37" t="str"/>
      <c r="E176" s="37" t="str"/>
      <c r="F176" s="37" t="str"/>
      <c r="G176" s="37" t="str"/>
    </row>
    <row r="177">
      <c r="B177" s="37" t="str"/>
      <c r="C177" s="37" t="str"/>
      <c r="D177" s="37" t="str"/>
      <c r="E177" s="37" t="str"/>
      <c r="F177" s="37" t="str"/>
      <c r="G177" s="37" t="str"/>
    </row>
    <row r="178">
      <c r="B178" s="37" t="str"/>
      <c r="C178" s="37" t="str"/>
      <c r="D178" s="37" t="str"/>
      <c r="E178" s="37" t="str"/>
      <c r="F178" s="37" t="str"/>
      <c r="G178" s="37" t="str"/>
    </row>
    <row r="179">
      <c r="B179" s="37" t="str"/>
      <c r="C179" s="37" t="str"/>
      <c r="D179" s="37" t="str"/>
      <c r="E179" s="37" t="str"/>
      <c r="F179" s="37" t="str"/>
      <c r="G179" s="37" t="str"/>
    </row>
    <row r="180">
      <c r="B180" s="37" t="str"/>
      <c r="C180" s="37" t="str"/>
      <c r="D180" s="37" t="str"/>
      <c r="E180" s="37" t="str"/>
      <c r="F180" s="37" t="str"/>
      <c r="G180" s="37" t="str"/>
    </row>
    <row r="181">
      <c r="B181" s="37" t="str"/>
      <c r="C181" s="37" t="str"/>
      <c r="D181" s="37" t="str"/>
      <c r="E181" s="37" t="str"/>
      <c r="F181" s="37" t="str"/>
      <c r="G181" s="37" t="str"/>
    </row>
    <row r="182">
      <c r="B182" s="37" t="str"/>
      <c r="C182" s="37" t="str"/>
      <c r="D182" s="37" t="str"/>
      <c r="E182" s="37" t="str"/>
      <c r="F182" s="37" t="str"/>
      <c r="G182" s="37" t="str"/>
    </row>
    <row r="183">
      <c r="B183" s="37" t="str"/>
      <c r="C183" s="37" t="str"/>
      <c r="D183" s="37" t="str"/>
      <c r="E183" s="37" t="str"/>
      <c r="F183" s="37" t="str"/>
      <c r="G183" s="37" t="str"/>
    </row>
    <row r="184">
      <c r="B184" s="37" t="str"/>
      <c r="C184" s="37" t="str"/>
      <c r="D184" s="37" t="str"/>
      <c r="E184" s="37" t="str"/>
      <c r="F184" s="37" t="str"/>
      <c r="G184" s="37" t="str"/>
    </row>
    <row r="185">
      <c r="B185" s="37" t="str"/>
      <c r="C185" s="37" t="str"/>
      <c r="D185" s="37" t="str"/>
      <c r="E185" s="37" t="str"/>
      <c r="F185" s="37" t="str"/>
      <c r="G185" s="37" t="str"/>
    </row>
    <row r="186">
      <c r="B186" s="37" t="str"/>
      <c r="C186" s="37" t="str"/>
      <c r="D186" s="37" t="str"/>
      <c r="E186" s="37" t="str"/>
      <c r="F186" s="37" t="str"/>
      <c r="G186" s="37" t="str"/>
    </row>
    <row r="187">
      <c r="B187" s="37" t="str"/>
      <c r="C187" s="37" t="str"/>
      <c r="D187" s="37" t="str"/>
      <c r="E187" s="37" t="str"/>
      <c r="F187" s="37" t="str"/>
      <c r="G187" s="37" t="str"/>
    </row>
    <row r="188">
      <c r="B188" s="37" t="str"/>
      <c r="C188" s="37" t="str"/>
      <c r="D188" s="37" t="str"/>
      <c r="E188" s="37" t="str"/>
      <c r="F188" s="37" t="str"/>
      <c r="G188" s="37" t="str"/>
    </row>
    <row r="189">
      <c r="B189" s="37" t="str"/>
      <c r="C189" s="37" t="str"/>
      <c r="D189" s="37" t="str"/>
      <c r="E189" s="37" t="str"/>
      <c r="F189" s="37" t="str"/>
      <c r="G189" s="37" t="str"/>
    </row>
    <row r="190">
      <c r="B190" s="37" t="str"/>
      <c r="C190" s="37" t="str"/>
      <c r="D190" s="37" t="str"/>
      <c r="E190" s="37" t="str"/>
      <c r="F190" s="37" t="str"/>
      <c r="G190" s="37" t="str"/>
    </row>
    <row r="191">
      <c r="B191" s="37" t="str"/>
      <c r="C191" s="37" t="str"/>
      <c r="D191" s="37" t="str"/>
      <c r="E191" s="37" t="str"/>
      <c r="F191" s="37" t="str"/>
      <c r="G191" s="37" t="str"/>
    </row>
    <row r="192">
      <c r="B192" s="37" t="str"/>
      <c r="C192" s="37" t="str"/>
      <c r="D192" s="37" t="str"/>
      <c r="E192" s="37" t="str"/>
      <c r="F192" s="37" t="str"/>
      <c r="G192" s="37" t="str"/>
    </row>
    <row r="193">
      <c r="B193" s="37" t="str"/>
      <c r="C193" s="37" t="str"/>
      <c r="D193" s="37" t="str"/>
      <c r="E193" s="37" t="str"/>
      <c r="F193" s="37" t="str"/>
      <c r="G193" s="37" t="str"/>
    </row>
    <row r="194">
      <c r="B194" s="37" t="str"/>
      <c r="C194" s="37" t="str"/>
      <c r="D194" s="37" t="str"/>
      <c r="E194" s="37" t="str"/>
      <c r="F194" s="37" t="str"/>
      <c r="G194" s="37" t="str"/>
    </row>
    <row r="195">
      <c r="B195" s="37" t="str"/>
      <c r="C195" s="37" t="str"/>
      <c r="D195" s="37" t="str"/>
      <c r="E195" s="37" t="str"/>
      <c r="F195" s="37" t="str"/>
      <c r="G195" s="37" t="str"/>
    </row>
    <row r="196">
      <c r="B196" s="37" t="str"/>
      <c r="C196" s="37" t="str"/>
      <c r="D196" s="37" t="str"/>
      <c r="E196" s="37" t="str"/>
      <c r="F196" s="37" t="str"/>
      <c r="G196" s="37" t="str"/>
    </row>
    <row r="197">
      <c r="B197" s="37" t="str"/>
      <c r="C197" s="37" t="str"/>
      <c r="D197" s="37" t="str"/>
      <c r="E197" s="37" t="str"/>
      <c r="F197" s="37" t="str"/>
      <c r="G197" s="37" t="str"/>
    </row>
    <row r="198">
      <c r="B198" s="37" t="str"/>
      <c r="C198" s="37" t="str"/>
      <c r="D198" s="37" t="str"/>
      <c r="E198" s="37" t="str"/>
      <c r="F198" s="37" t="str"/>
      <c r="G198" s="37" t="str"/>
    </row>
    <row r="199">
      <c r="B199" s="37" t="str"/>
      <c r="C199" s="37" t="str"/>
      <c r="D199" s="37" t="str"/>
      <c r="E199" s="37" t="str"/>
      <c r="F199" s="37" t="str"/>
      <c r="G199" s="37" t="str"/>
    </row>
    <row r="200">
      <c r="B200" s="37" t="str"/>
      <c r="C200" s="37" t="str"/>
      <c r="D200" s="37" t="str"/>
      <c r="E200" s="37" t="str"/>
      <c r="F200" s="37" t="str"/>
      <c r="G200" s="37" t="str"/>
    </row>
    <row r="201">
      <c r="B201" s="37" t="str"/>
      <c r="C201" s="37" t="str"/>
      <c r="D201" s="37" t="str"/>
      <c r="E201" s="37" t="str"/>
      <c r="F201" s="37" t="str"/>
      <c r="G201" s="37" t="str"/>
    </row>
    <row r="202">
      <c r="B202" s="37" t="str"/>
      <c r="C202" s="37" t="str"/>
      <c r="D202" s="37" t="str"/>
      <c r="E202" s="37" t="str"/>
      <c r="F202" s="37" t="str"/>
      <c r="G202" s="37" t="str"/>
    </row>
    <row r="203">
      <c r="B203" s="37" t="str"/>
      <c r="C203" s="37" t="str"/>
      <c r="D203" s="37" t="str"/>
      <c r="E203" s="37" t="str"/>
      <c r="F203" s="37" t="str"/>
      <c r="G203" s="37" t="str"/>
    </row>
    <row r="204">
      <c r="B204" s="37" t="str"/>
      <c r="C204" s="37" t="str"/>
      <c r="D204" s="37" t="str"/>
      <c r="E204" s="37" t="str"/>
      <c r="F204" s="37" t="str"/>
      <c r="G204" s="37" t="str"/>
    </row>
    <row r="205">
      <c r="B205" s="37" t="str"/>
      <c r="C205" s="37" t="str"/>
      <c r="D205" s="37" t="str"/>
      <c r="E205" s="37" t="str"/>
      <c r="F205" s="37" t="str"/>
      <c r="G205" s="37" t="str"/>
    </row>
    <row r="206">
      <c r="B206" s="37" t="str"/>
      <c r="C206" s="37" t="str"/>
      <c r="D206" s="37" t="str"/>
      <c r="E206" s="37" t="str"/>
      <c r="F206" s="37" t="str"/>
      <c r="G206" s="37" t="str"/>
    </row>
    <row r="207">
      <c r="B207" s="37" t="str"/>
      <c r="C207" s="37" t="str"/>
      <c r="D207" s="37" t="str"/>
      <c r="E207" s="37" t="str"/>
      <c r="F207" s="37" t="str"/>
      <c r="G207" s="37" t="str"/>
    </row>
    <row r="208">
      <c r="B208" s="37" t="str"/>
      <c r="C208" s="37" t="str"/>
      <c r="D208" s="37" t="str"/>
      <c r="E208" s="37" t="str"/>
      <c r="F208" s="37" t="str"/>
      <c r="G208" s="37" t="str"/>
    </row>
    <row r="209">
      <c r="B209" s="37" t="str"/>
      <c r="C209" s="37" t="str"/>
      <c r="D209" s="37" t="str"/>
      <c r="E209" s="37" t="str"/>
      <c r="F209" s="37" t="str"/>
      <c r="G209" s="37" t="str"/>
    </row>
    <row r="210">
      <c r="B210" s="37" t="str"/>
      <c r="C210" s="37" t="str"/>
      <c r="D210" s="37" t="str"/>
      <c r="E210" s="37" t="str"/>
      <c r="F210" s="37" t="str"/>
      <c r="G210" s="37" t="str"/>
    </row>
    <row r="211">
      <c r="B211" s="37" t="str"/>
      <c r="C211" s="37" t="str"/>
      <c r="D211" s="37" t="str"/>
      <c r="E211" s="37" t="str"/>
      <c r="F211" s="37" t="str"/>
      <c r="G211" s="37" t="str"/>
    </row>
    <row r="212">
      <c r="B212" s="37" t="str"/>
      <c r="C212" s="37" t="str"/>
      <c r="D212" s="37" t="str"/>
      <c r="E212" s="37" t="str"/>
      <c r="F212" s="37" t="str"/>
      <c r="G212" s="37" t="str"/>
    </row>
    <row r="213">
      <c r="B213" s="37" t="str"/>
      <c r="C213" s="37" t="str"/>
      <c r="D213" s="37" t="str"/>
      <c r="E213" s="37" t="str"/>
      <c r="F213" s="37" t="str"/>
      <c r="G213" s="37" t="str"/>
    </row>
    <row r="214">
      <c r="B214" s="37" t="str"/>
      <c r="C214" s="37" t="str"/>
      <c r="D214" s="37" t="str"/>
      <c r="E214" s="37" t="str"/>
      <c r="F214" s="37" t="str"/>
      <c r="G214" s="37" t="str"/>
    </row>
    <row r="215">
      <c r="B215" s="37" t="str"/>
      <c r="C215" s="37" t="str"/>
      <c r="D215" s="37" t="str"/>
      <c r="E215" s="37" t="str"/>
      <c r="F215" s="37" t="str"/>
      <c r="G215" s="37" t="str"/>
    </row>
    <row r="216">
      <c r="B216" s="37" t="str"/>
      <c r="C216" s="37" t="str"/>
      <c r="D216" s="37" t="str"/>
      <c r="E216" s="37" t="str"/>
      <c r="F216" s="37" t="str"/>
      <c r="G216" s="37" t="str"/>
    </row>
    <row r="217">
      <c r="B217" s="37" t="str"/>
      <c r="C217" s="37" t="str"/>
      <c r="D217" s="37" t="str"/>
      <c r="E217" s="37" t="str"/>
      <c r="F217" s="37" t="str"/>
      <c r="G217" s="37" t="str"/>
    </row>
    <row r="218">
      <c r="B218" s="37" t="str"/>
      <c r="C218" s="37" t="str"/>
      <c r="D218" s="37" t="str"/>
      <c r="E218" s="37" t="str"/>
      <c r="F218" s="37" t="str"/>
      <c r="G218" s="37" t="str"/>
    </row>
    <row r="219">
      <c r="B219" s="37" t="str"/>
      <c r="C219" s="37" t="str"/>
      <c r="D219" s="37" t="str"/>
      <c r="E219" s="37" t="str"/>
      <c r="F219" s="37" t="str"/>
      <c r="G219" s="37" t="str"/>
    </row>
    <row r="220">
      <c r="B220" s="37" t="str"/>
      <c r="C220" s="37" t="str"/>
      <c r="D220" s="37" t="str"/>
      <c r="E220" s="37" t="str"/>
      <c r="F220" s="37" t="str"/>
      <c r="G220" s="37" t="str"/>
    </row>
    <row r="221">
      <c r="B221" s="37" t="str"/>
      <c r="C221" s="37" t="str"/>
      <c r="D221" s="37" t="str"/>
      <c r="E221" s="37" t="str"/>
      <c r="F221" s="37" t="str"/>
      <c r="G221" s="37" t="str"/>
    </row>
    <row r="222">
      <c r="B222" s="37" t="str"/>
      <c r="C222" s="37" t="str"/>
      <c r="D222" s="37" t="str"/>
      <c r="E222" s="37" t="str"/>
      <c r="F222" s="37" t="str"/>
      <c r="G222" s="37" t="str"/>
    </row>
    <row r="223">
      <c r="B223" s="37" t="str"/>
      <c r="C223" s="37" t="str"/>
      <c r="D223" s="37" t="str"/>
      <c r="E223" s="37" t="str"/>
      <c r="F223" s="37" t="str"/>
      <c r="G223" s="37" t="str"/>
    </row>
    <row r="224">
      <c r="B224" s="37" t="str"/>
      <c r="C224" s="37" t="str"/>
      <c r="D224" s="37" t="str"/>
      <c r="E224" s="37" t="str"/>
      <c r="F224" s="37" t="str"/>
      <c r="G224" s="37" t="str"/>
    </row>
    <row r="225">
      <c r="B225" s="37" t="str"/>
      <c r="C225" s="37" t="str"/>
      <c r="D225" s="37" t="str"/>
      <c r="E225" s="37" t="str"/>
      <c r="F225" s="37" t="str"/>
      <c r="G225" s="37" t="str"/>
    </row>
    <row r="226">
      <c r="B226" s="37" t="str"/>
      <c r="C226" s="37" t="str"/>
      <c r="D226" s="37" t="str"/>
      <c r="E226" s="37" t="str"/>
      <c r="F226" s="37" t="str"/>
      <c r="G226" s="37" t="str"/>
    </row>
    <row r="227">
      <c r="B227" s="37" t="str"/>
      <c r="C227" s="37" t="str"/>
      <c r="D227" s="37" t="str"/>
      <c r="E227" s="37" t="str"/>
      <c r="F227" s="37" t="str"/>
      <c r="G227" s="37" t="str"/>
    </row>
    <row r="228">
      <c r="B228" s="37" t="str"/>
      <c r="C228" s="37" t="str"/>
      <c r="D228" s="37" t="str"/>
      <c r="E228" s="37" t="str"/>
      <c r="F228" s="37" t="str"/>
      <c r="G228" s="37" t="str"/>
    </row>
    <row r="229">
      <c r="B229" s="37" t="str"/>
      <c r="C229" s="37" t="str"/>
      <c r="D229" s="37" t="str"/>
      <c r="E229" s="37" t="str"/>
      <c r="F229" s="37" t="str"/>
      <c r="G229" s="37" t="str"/>
    </row>
    <row r="230">
      <c r="B230" s="37" t="str"/>
      <c r="C230" s="37" t="str"/>
      <c r="D230" s="37" t="str"/>
      <c r="E230" s="37" t="str"/>
      <c r="F230" s="37" t="str"/>
      <c r="G230" s="37" t="str"/>
    </row>
    <row r="231">
      <c r="B231" s="37" t="str"/>
      <c r="C231" s="37" t="str"/>
      <c r="D231" s="37" t="str"/>
      <c r="E231" s="37" t="str"/>
      <c r="F231" s="37" t="str"/>
      <c r="G231" s="37" t="str"/>
    </row>
    <row r="232">
      <c r="B232" s="37" t="str"/>
      <c r="C232" s="37" t="str"/>
      <c r="D232" s="37" t="str"/>
      <c r="E232" s="37" t="str"/>
      <c r="F232" s="37" t="str"/>
      <c r="G232" s="37" t="str"/>
    </row>
    <row r="233">
      <c r="B233" s="37" t="str"/>
      <c r="C233" s="37" t="str"/>
      <c r="D233" s="37" t="str"/>
      <c r="E233" s="37" t="str"/>
      <c r="F233" s="37" t="str"/>
      <c r="G233" s="37" t="str"/>
    </row>
    <row r="234">
      <c r="B234" s="37" t="str"/>
      <c r="C234" s="37" t="str"/>
      <c r="D234" s="37" t="str"/>
      <c r="E234" s="37" t="str"/>
      <c r="F234" s="37" t="str"/>
      <c r="G234" s="37" t="str"/>
    </row>
    <row r="235">
      <c r="B235" s="37" t="str"/>
      <c r="C235" s="37" t="str"/>
      <c r="D235" s="37" t="str"/>
      <c r="E235" s="37" t="str"/>
      <c r="F235" s="37" t="str"/>
      <c r="G235" s="37" t="str"/>
    </row>
    <row r="236">
      <c r="B236" s="37" t="str"/>
      <c r="C236" s="37" t="str"/>
      <c r="D236" s="37" t="str"/>
      <c r="E236" s="37" t="str"/>
      <c r="F236" s="37" t="str"/>
      <c r="G236" s="37" t="str"/>
    </row>
    <row r="237">
      <c r="B237" s="37" t="str"/>
      <c r="C237" s="37" t="str"/>
      <c r="D237" s="37" t="str"/>
      <c r="E237" s="37" t="str"/>
      <c r="F237" s="37" t="str"/>
      <c r="G237" s="37" t="str"/>
    </row>
    <row r="238">
      <c r="B238" s="37" t="str"/>
      <c r="C238" s="37" t="str"/>
      <c r="D238" s="37" t="str"/>
      <c r="E238" s="37" t="str"/>
      <c r="F238" s="37" t="str"/>
      <c r="G238" s="37" t="str"/>
    </row>
    <row r="239">
      <c r="B239" s="37" t="str"/>
      <c r="C239" s="37" t="str"/>
      <c r="D239" s="37" t="str"/>
      <c r="E239" s="37" t="str"/>
      <c r="F239" s="37" t="str"/>
      <c r="G239" s="37" t="str"/>
    </row>
    <row r="240">
      <c r="B240" s="37" t="str"/>
      <c r="C240" s="37" t="str"/>
      <c r="D240" s="37" t="str"/>
      <c r="E240" s="37" t="str"/>
      <c r="F240" s="37" t="str"/>
      <c r="G240" s="37" t="str"/>
    </row>
    <row r="241">
      <c r="B241" s="37" t="str"/>
      <c r="C241" s="37" t="str"/>
      <c r="D241" s="37" t="str"/>
      <c r="E241" s="37" t="str"/>
      <c r="F241" s="37" t="str"/>
      <c r="G241" s="37" t="str"/>
    </row>
    <row r="242">
      <c r="B242" s="37" t="str"/>
      <c r="C242" s="37" t="str"/>
      <c r="D242" s="37" t="str"/>
      <c r="E242" s="37" t="str"/>
      <c r="F242" s="37" t="str"/>
      <c r="G242" s="37" t="str"/>
    </row>
    <row r="243">
      <c r="B243" s="37" t="str"/>
      <c r="C243" s="37" t="str"/>
      <c r="D243" s="37" t="str"/>
      <c r="E243" s="37" t="str"/>
      <c r="F243" s="37" t="str"/>
      <c r="G243" s="37" t="str"/>
    </row>
    <row r="244">
      <c r="B244" s="37" t="str"/>
      <c r="C244" s="37" t="str"/>
      <c r="D244" s="37" t="str"/>
      <c r="E244" s="37" t="str"/>
      <c r="F244" s="37" t="str"/>
      <c r="G244" s="37" t="str"/>
    </row>
    <row r="245">
      <c r="B245" s="37" t="str"/>
      <c r="C245" s="37" t="str"/>
      <c r="D245" s="37" t="str"/>
      <c r="E245" s="37" t="str"/>
      <c r="F245" s="37" t="str"/>
      <c r="G245" s="37" t="str"/>
    </row>
    <row r="246">
      <c r="B246" s="37" t="str"/>
      <c r="C246" s="37" t="str"/>
      <c r="D246" s="37" t="str"/>
      <c r="E246" s="37" t="str"/>
      <c r="F246" s="37" t="str"/>
      <c r="G246" s="37" t="str"/>
    </row>
    <row r="247">
      <c r="B247" s="37" t="str"/>
      <c r="C247" s="37" t="str"/>
      <c r="D247" s="37" t="str"/>
      <c r="E247" s="37" t="str"/>
      <c r="F247" s="37" t="str"/>
      <c r="G247" s="37" t="str"/>
    </row>
    <row r="248">
      <c r="B248" s="37" t="str"/>
      <c r="C248" s="37" t="str"/>
      <c r="D248" s="37" t="str"/>
      <c r="E248" s="37" t="str"/>
      <c r="F248" s="37" t="str"/>
      <c r="G248" s="37" t="str"/>
    </row>
    <row r="249">
      <c r="B249" s="37" t="str"/>
      <c r="C249" s="37" t="str"/>
      <c r="D249" s="37" t="str"/>
      <c r="E249" s="37" t="str"/>
      <c r="F249" s="37" t="str"/>
      <c r="G249" s="37" t="str"/>
    </row>
    <row r="250">
      <c r="B250" s="37" t="str"/>
      <c r="C250" s="37" t="str"/>
      <c r="D250" s="37" t="str"/>
      <c r="E250" s="37" t="str"/>
      <c r="F250" s="37" t="str"/>
      <c r="G250" s="37" t="str"/>
    </row>
    <row r="251">
      <c r="B251" s="37" t="str"/>
      <c r="C251" s="37" t="str"/>
      <c r="D251" s="37" t="str"/>
      <c r="E251" s="37" t="str"/>
      <c r="F251" s="37" t="str"/>
      <c r="G251" s="37" t="str"/>
    </row>
    <row r="252">
      <c r="B252" s="37" t="str"/>
      <c r="C252" s="37" t="str"/>
      <c r="D252" s="37" t="str"/>
      <c r="E252" s="37" t="str"/>
      <c r="F252" s="37" t="str"/>
      <c r="G252" s="37" t="str"/>
    </row>
    <row r="253">
      <c r="B253" s="37" t="str"/>
      <c r="C253" s="37" t="str"/>
      <c r="D253" s="37" t="str"/>
      <c r="E253" s="37" t="str"/>
      <c r="F253" s="37" t="str"/>
      <c r="G253" s="37" t="str"/>
    </row>
    <row r="254">
      <c r="B254" s="37" t="str"/>
      <c r="C254" s="37" t="str"/>
      <c r="D254" s="37" t="str"/>
      <c r="E254" s="37" t="str"/>
      <c r="F254" s="37" t="str"/>
      <c r="G254" s="37" t="str"/>
    </row>
    <row r="255">
      <c r="B255" s="37" t="str"/>
      <c r="C255" s="37" t="str"/>
      <c r="D255" s="37" t="str"/>
      <c r="E255" s="37" t="str"/>
      <c r="F255" s="37" t="str"/>
      <c r="G255" s="37" t="str"/>
    </row>
    <row r="256">
      <c r="B256" s="37" t="str"/>
      <c r="C256" s="37" t="str"/>
      <c r="D256" s="37" t="str"/>
      <c r="E256" s="37" t="str"/>
      <c r="F256" s="37" t="str"/>
      <c r="G256" s="37" t="str"/>
    </row>
    <row r="257">
      <c r="B257" s="37" t="str"/>
      <c r="C257" s="37" t="str"/>
      <c r="D257" s="37" t="str"/>
      <c r="E257" s="37" t="str"/>
      <c r="F257" s="37" t="str"/>
      <c r="G257" s="37" t="str"/>
    </row>
    <row r="258">
      <c r="B258" s="37" t="str"/>
      <c r="C258" s="37" t="str"/>
      <c r="D258" s="37" t="str"/>
      <c r="E258" s="37" t="str"/>
      <c r="F258" s="37" t="str"/>
      <c r="G258" s="37" t="str"/>
    </row>
    <row r="259">
      <c r="B259" s="37" t="str"/>
      <c r="C259" s="37" t="str"/>
      <c r="D259" s="37" t="str"/>
      <c r="E259" s="37" t="str"/>
      <c r="F259" s="37" t="str"/>
      <c r="G259" s="37" t="str"/>
    </row>
    <row r="260">
      <c r="B260" s="37" t="str"/>
      <c r="C260" s="37" t="str"/>
      <c r="D260" s="37" t="str"/>
      <c r="E260" s="37" t="str"/>
      <c r="F260" s="37" t="str"/>
      <c r="G260" s="37" t="str"/>
    </row>
    <row r="261">
      <c r="B261" s="37" t="str"/>
      <c r="C261" s="37" t="str"/>
      <c r="D261" s="37" t="str"/>
      <c r="E261" s="37" t="str"/>
      <c r="F261" s="37" t="str"/>
      <c r="G261" s="37" t="str"/>
    </row>
    <row r="262">
      <c r="B262" s="37" t="str"/>
      <c r="C262" s="37" t="str"/>
      <c r="D262" s="37" t="str"/>
      <c r="E262" s="37" t="str"/>
      <c r="F262" s="37" t="str"/>
      <c r="G262" s="37" t="str"/>
    </row>
    <row r="263">
      <c r="B263" s="37" t="str"/>
      <c r="C263" s="37" t="str"/>
      <c r="D263" s="37" t="str"/>
      <c r="E263" s="37" t="str"/>
      <c r="F263" s="37" t="str"/>
      <c r="G263" s="37" t="str"/>
    </row>
    <row r="264">
      <c r="B264" s="37" t="str"/>
      <c r="C264" s="37" t="str"/>
      <c r="D264" s="37" t="str"/>
      <c r="E264" s="37" t="str"/>
      <c r="F264" s="37" t="str"/>
      <c r="G264" s="37" t="str"/>
    </row>
    <row r="265">
      <c r="B265" s="37" t="str"/>
      <c r="C265" s="37" t="str"/>
      <c r="D265" s="37" t="str"/>
      <c r="E265" s="37" t="str"/>
      <c r="F265" s="37" t="str"/>
      <c r="G265" s="37" t="str"/>
    </row>
    <row r="266">
      <c r="B266" s="37" t="str"/>
      <c r="C266" s="37" t="str"/>
      <c r="D266" s="37" t="str"/>
      <c r="E266" s="37" t="str"/>
      <c r="F266" s="37" t="str"/>
      <c r="G266" s="37" t="str"/>
    </row>
    <row r="267">
      <c r="B267" s="37" t="str"/>
      <c r="C267" s="37" t="str"/>
      <c r="D267" s="37" t="str"/>
      <c r="E267" s="37" t="str"/>
      <c r="F267" s="37" t="str"/>
      <c r="G267" s="37" t="str"/>
    </row>
    <row r="268">
      <c r="B268" s="37" t="str"/>
      <c r="C268" s="37" t="str"/>
      <c r="D268" s="37" t="str"/>
      <c r="E268" s="37" t="str"/>
      <c r="F268" s="37" t="str"/>
      <c r="G268" s="37" t="str"/>
    </row>
    <row r="269">
      <c r="B269" s="37" t="str"/>
      <c r="C269" s="37" t="str"/>
      <c r="D269" s="37" t="str"/>
      <c r="E269" s="37" t="str"/>
      <c r="F269" s="37" t="str"/>
      <c r="G269" s="37" t="str"/>
    </row>
    <row r="270">
      <c r="B270" s="37" t="str"/>
      <c r="C270" s="37" t="str"/>
      <c r="D270" s="37" t="str"/>
      <c r="E270" s="37" t="str"/>
      <c r="F270" s="37" t="str"/>
      <c r="G270" s="37" t="str"/>
    </row>
    <row r="271">
      <c r="B271" s="37" t="str"/>
      <c r="C271" s="37" t="str"/>
      <c r="D271" s="37" t="str"/>
      <c r="E271" s="37" t="str"/>
      <c r="F271" s="37" t="str"/>
      <c r="G271" s="37" t="str"/>
    </row>
    <row r="272">
      <c r="B272" s="37" t="str"/>
      <c r="C272" s="37" t="str"/>
      <c r="D272" s="37" t="str"/>
      <c r="E272" s="37" t="str"/>
      <c r="F272" s="37" t="str"/>
      <c r="G272" s="37" t="str"/>
    </row>
    <row r="273">
      <c r="B273" s="37" t="str"/>
      <c r="C273" s="37" t="str"/>
      <c r="D273" s="37" t="str"/>
      <c r="E273" s="37" t="str"/>
      <c r="F273" s="37" t="str"/>
      <c r="G273" s="37" t="str"/>
    </row>
    <row r="274">
      <c r="B274" s="37" t="str"/>
      <c r="C274" s="37" t="str"/>
      <c r="D274" s="37" t="str"/>
      <c r="E274" s="37" t="str"/>
      <c r="F274" s="37" t="str"/>
      <c r="G274" s="37" t="str"/>
    </row>
    <row r="275">
      <c r="B275" s="37" t="str"/>
      <c r="C275" s="37" t="str"/>
      <c r="D275" s="37" t="str"/>
      <c r="E275" s="37" t="str"/>
      <c r="F275" s="37" t="str"/>
      <c r="G275" s="37" t="str"/>
    </row>
    <row r="276">
      <c r="B276" s="37" t="str"/>
      <c r="C276" s="37" t="str"/>
      <c r="D276" s="37" t="str"/>
      <c r="E276" s="37" t="str"/>
      <c r="F276" s="37" t="str"/>
      <c r="G276" s="37" t="str"/>
    </row>
    <row r="277">
      <c r="B277" s="37" t="str"/>
      <c r="C277" s="37" t="str"/>
      <c r="D277" s="37" t="str"/>
      <c r="E277" s="37" t="str"/>
      <c r="F277" s="37" t="str"/>
      <c r="G277" s="37" t="str"/>
    </row>
    <row r="278">
      <c r="B278" s="37" t="str"/>
      <c r="C278" s="37" t="str"/>
      <c r="D278" s="37" t="str"/>
      <c r="E278" s="37" t="str"/>
      <c r="F278" s="37" t="str"/>
      <c r="G278" s="37" t="str"/>
    </row>
    <row r="279">
      <c r="B279" s="37" t="str"/>
      <c r="C279" s="37" t="str"/>
      <c r="D279" s="37" t="str"/>
      <c r="E279" s="37" t="str"/>
      <c r="F279" s="37" t="str"/>
      <c r="G279" s="37" t="str"/>
    </row>
    <row r="280">
      <c r="B280" s="37" t="str"/>
      <c r="C280" s="37" t="str"/>
      <c r="D280" s="37" t="str"/>
      <c r="E280" s="37" t="str"/>
      <c r="F280" s="37" t="str"/>
      <c r="G280" s="37" t="str"/>
    </row>
    <row r="281">
      <c r="B281" s="37" t="str"/>
      <c r="C281" s="37" t="str"/>
      <c r="D281" s="37" t="str"/>
      <c r="E281" s="37" t="str"/>
      <c r="F281" s="37" t="str"/>
      <c r="G281" s="37" t="str"/>
    </row>
    <row r="282">
      <c r="B282" s="37" t="str"/>
      <c r="C282" s="37" t="str"/>
      <c r="D282" s="37" t="str"/>
      <c r="E282" s="37" t="str"/>
      <c r="F282" s="37" t="str"/>
      <c r="G282" s="37" t="str"/>
    </row>
    <row r="283">
      <c r="B283" s="37" t="str"/>
      <c r="C283" s="37" t="str"/>
      <c r="D283" s="37" t="str"/>
      <c r="E283" s="37" t="str"/>
      <c r="F283" s="37" t="str"/>
      <c r="G283" s="37" t="str"/>
    </row>
    <row r="284">
      <c r="B284" s="37" t="str"/>
      <c r="C284" s="37" t="str"/>
      <c r="D284" s="37" t="str"/>
      <c r="E284" s="37" t="str"/>
      <c r="F284" s="37" t="str"/>
      <c r="G284" s="37" t="str"/>
    </row>
    <row r="285">
      <c r="B285" s="37" t="str"/>
      <c r="C285" s="37" t="str"/>
      <c r="D285" s="37" t="str"/>
      <c r="E285" s="37" t="str"/>
      <c r="F285" s="37" t="str"/>
      <c r="G285" s="37" t="str"/>
    </row>
    <row r="286">
      <c r="B286" s="37" t="str"/>
      <c r="C286" s="37" t="str"/>
      <c r="D286" s="37" t="str"/>
      <c r="E286" s="37" t="str"/>
      <c r="F286" s="37" t="str"/>
      <c r="G286" s="37" t="str"/>
    </row>
    <row r="287">
      <c r="B287" s="37" t="str"/>
      <c r="C287" s="37" t="str"/>
      <c r="D287" s="37" t="str"/>
      <c r="E287" s="37" t="str"/>
      <c r="F287" s="37" t="str"/>
      <c r="G287" s="37" t="str"/>
    </row>
    <row r="288">
      <c r="B288" s="37" t="str"/>
      <c r="C288" s="37" t="str"/>
      <c r="D288" s="37" t="str"/>
      <c r="E288" s="37" t="str"/>
      <c r="F288" s="37" t="str"/>
      <c r="G288" s="37" t="str"/>
    </row>
    <row r="289">
      <c r="B289" s="37" t="str"/>
      <c r="C289" s="37" t="str"/>
      <c r="D289" s="37" t="str"/>
      <c r="E289" s="37" t="str"/>
      <c r="F289" s="37" t="str"/>
      <c r="G289" s="37" t="str"/>
    </row>
    <row r="290">
      <c r="B290" s="37" t="str"/>
      <c r="C290" s="37" t="str"/>
      <c r="D290" s="37" t="str"/>
      <c r="E290" s="37" t="str"/>
      <c r="F290" s="37" t="str"/>
      <c r="G290" s="37" t="str"/>
    </row>
    <row r="291">
      <c r="B291" s="37" t="str"/>
      <c r="C291" s="37" t="str"/>
      <c r="D291" s="37" t="str"/>
      <c r="E291" s="37" t="str"/>
      <c r="F291" s="37" t="str"/>
      <c r="G291" s="37" t="str"/>
    </row>
    <row r="292">
      <c r="B292" s="37" t="str"/>
      <c r="C292" s="37" t="str"/>
      <c r="D292" s="37" t="str"/>
      <c r="E292" s="37" t="str"/>
      <c r="F292" s="37" t="str"/>
      <c r="G292" s="37" t="str"/>
    </row>
    <row r="293">
      <c r="B293" s="37" t="str"/>
      <c r="C293" s="37" t="str"/>
      <c r="D293" s="37" t="str"/>
      <c r="E293" s="37" t="str"/>
      <c r="F293" s="37" t="str"/>
      <c r="G293" s="37" t="str"/>
    </row>
    <row r="294">
      <c r="B294" s="37" t="str"/>
      <c r="C294" s="37" t="str"/>
      <c r="D294" s="37" t="str"/>
      <c r="E294" s="37" t="str"/>
      <c r="F294" s="37" t="str"/>
      <c r="G294" s="37" t="str"/>
    </row>
    <row r="295">
      <c r="B295" s="37" t="str"/>
      <c r="C295" s="37" t="str"/>
      <c r="D295" s="37" t="str"/>
      <c r="E295" s="37" t="str"/>
      <c r="F295" s="37" t="str"/>
      <c r="G295" s="37" t="str"/>
    </row>
    <row r="296">
      <c r="B296" s="37" t="str"/>
      <c r="C296" s="37" t="str"/>
      <c r="D296" s="37" t="str"/>
      <c r="E296" s="37" t="str"/>
      <c r="F296" s="37" t="str"/>
      <c r="G296" s="37" t="str"/>
    </row>
    <row r="297">
      <c r="B297" s="37" t="str"/>
      <c r="C297" s="37" t="str"/>
      <c r="D297" s="37" t="str"/>
      <c r="E297" s="37" t="str"/>
      <c r="F297" s="37" t="str"/>
      <c r="G297" s="37" t="str"/>
    </row>
    <row r="298">
      <c r="B298" s="37" t="str"/>
      <c r="C298" s="37" t="str"/>
      <c r="D298" s="37" t="str"/>
      <c r="E298" s="37" t="str"/>
      <c r="F298" s="37" t="str"/>
      <c r="G298" s="37" t="str"/>
    </row>
    <row r="299">
      <c r="B299" s="37" t="str"/>
      <c r="C299" s="37" t="str"/>
      <c r="D299" s="37" t="str"/>
      <c r="E299" s="37" t="str"/>
      <c r="F299" s="37" t="str"/>
      <c r="G299" s="37" t="str"/>
    </row>
    <row r="300">
      <c r="B300" s="37" t="str"/>
      <c r="C300" s="37" t="str"/>
      <c r="D300" s="37" t="str"/>
      <c r="E300" s="37" t="str"/>
      <c r="F300" s="37" t="str"/>
      <c r="G300" s="37" t="str"/>
    </row>
    <row r="301">
      <c r="B301" s="37" t="str"/>
      <c r="C301" s="37" t="str"/>
      <c r="D301" s="37" t="str"/>
      <c r="E301" s="37" t="str"/>
      <c r="F301" s="37" t="str"/>
      <c r="G301" s="37" t="str"/>
    </row>
    <row r="302">
      <c r="B302" s="37" t="str"/>
      <c r="C302" s="37" t="str"/>
      <c r="D302" s="37" t="str"/>
      <c r="E302" s="37" t="str"/>
      <c r="F302" s="37" t="str"/>
      <c r="G302" s="37" t="str"/>
    </row>
    <row r="303">
      <c r="B303" s="37" t="str"/>
      <c r="C303" s="37" t="str"/>
      <c r="D303" s="37" t="str"/>
      <c r="E303" s="37" t="str"/>
      <c r="F303" s="37" t="str"/>
      <c r="G303" s="37" t="str"/>
    </row>
    <row r="304">
      <c r="B304" s="37" t="str"/>
      <c r="C304" s="37" t="str"/>
      <c r="D304" s="37" t="str"/>
      <c r="E304" s="37" t="str"/>
      <c r="F304" s="37" t="str"/>
      <c r="G304" s="37" t="str"/>
    </row>
    <row r="305">
      <c r="B305" s="37" t="str"/>
      <c r="C305" s="37" t="str"/>
      <c r="D305" s="37" t="str"/>
      <c r="E305" s="37" t="str"/>
      <c r="F305" s="37" t="str"/>
      <c r="G305" s="37" t="str"/>
    </row>
    <row r="306">
      <c r="B306" s="37" t="str"/>
      <c r="C306" s="37" t="str"/>
      <c r="D306" s="37" t="str"/>
      <c r="E306" s="37" t="str"/>
      <c r="F306" s="37" t="str"/>
      <c r="G306" s="37" t="str"/>
    </row>
    <row r="307">
      <c r="B307" s="37" t="str"/>
      <c r="C307" s="37" t="str"/>
      <c r="D307" s="37" t="str"/>
      <c r="E307" s="37" t="str"/>
      <c r="F307" s="37" t="str"/>
      <c r="G307" s="37" t="str"/>
    </row>
    <row r="308">
      <c r="B308" s="37" t="str"/>
      <c r="C308" s="37" t="str"/>
      <c r="D308" s="37" t="str"/>
      <c r="E308" s="37" t="str"/>
      <c r="F308" s="37" t="str"/>
      <c r="G308" s="37" t="str"/>
    </row>
    <row r="309">
      <c r="B309" s="37" t="str"/>
      <c r="C309" s="37" t="str"/>
      <c r="D309" s="37" t="str"/>
      <c r="E309" s="37" t="str"/>
      <c r="F309" s="37" t="str"/>
      <c r="G309" s="37" t="str"/>
    </row>
    <row r="310">
      <c r="B310" s="37" t="str"/>
      <c r="C310" s="37" t="str"/>
      <c r="D310" s="37" t="str"/>
      <c r="E310" s="37" t="str"/>
      <c r="F310" s="37" t="str"/>
      <c r="G310" s="37" t="str"/>
    </row>
    <row r="311">
      <c r="B311" s="37" t="str"/>
      <c r="C311" s="37" t="str"/>
      <c r="D311" s="37" t="str"/>
      <c r="E311" s="37" t="str"/>
      <c r="F311" s="37" t="str"/>
      <c r="G311" s="37" t="str"/>
    </row>
    <row r="312">
      <c r="B312" s="37" t="str"/>
      <c r="C312" s="37" t="str"/>
      <c r="D312" s="37" t="str"/>
      <c r="E312" s="37" t="str"/>
      <c r="F312" s="37" t="str"/>
      <c r="G312" s="37" t="str"/>
    </row>
    <row r="313">
      <c r="B313" s="37" t="str"/>
      <c r="C313" s="37" t="str"/>
      <c r="D313" s="37" t="str"/>
      <c r="E313" s="37" t="str"/>
      <c r="F313" s="37" t="str"/>
      <c r="G313" s="37" t="str"/>
    </row>
    <row r="314">
      <c r="B314" s="37" t="str"/>
      <c r="C314" s="37" t="str"/>
      <c r="D314" s="37" t="str"/>
      <c r="E314" s="37" t="str"/>
      <c r="F314" s="37" t="str"/>
      <c r="G314" s="37" t="str"/>
    </row>
    <row r="315">
      <c r="B315" s="37" t="str"/>
      <c r="C315" s="37" t="str"/>
      <c r="D315" s="37" t="str"/>
      <c r="E315" s="37" t="str"/>
      <c r="F315" s="37" t="str"/>
      <c r="G315" s="37" t="str"/>
    </row>
    <row r="316">
      <c r="B316" s="37" t="str"/>
      <c r="C316" s="37" t="str"/>
      <c r="D316" s="37" t="str"/>
      <c r="E316" s="37" t="str"/>
      <c r="F316" s="37" t="str"/>
      <c r="G316" s="37" t="str"/>
    </row>
    <row r="317">
      <c r="B317" s="37" t="str"/>
      <c r="C317" s="37" t="str"/>
      <c r="D317" s="37" t="str"/>
      <c r="E317" s="37" t="str"/>
      <c r="F317" s="37" t="str"/>
      <c r="G317" s="37" t="str"/>
    </row>
    <row r="318">
      <c r="B318" s="37" t="str"/>
      <c r="C318" s="37" t="str"/>
      <c r="D318" s="37" t="str"/>
      <c r="E318" s="37" t="str"/>
      <c r="F318" s="37" t="str"/>
      <c r="G318" s="37" t="str"/>
    </row>
    <row r="319">
      <c r="B319" s="37" t="str"/>
      <c r="C319" s="37" t="str"/>
      <c r="D319" s="37" t="str"/>
      <c r="E319" s="37" t="str"/>
      <c r="F319" s="37" t="str"/>
      <c r="G319" s="37" t="str"/>
    </row>
    <row r="320">
      <c r="B320" s="37" t="str"/>
      <c r="C320" s="37" t="str"/>
      <c r="D320" s="37" t="str"/>
      <c r="E320" s="37" t="str"/>
      <c r="F320" s="37" t="str"/>
      <c r="G320" s="37" t="str"/>
    </row>
    <row r="321">
      <c r="B321" s="37" t="str"/>
      <c r="C321" s="37" t="str"/>
      <c r="D321" s="37" t="str"/>
      <c r="E321" s="37" t="str"/>
      <c r="F321" s="37" t="str"/>
      <c r="G321" s="37" t="str"/>
    </row>
    <row r="322">
      <c r="B322" s="37" t="str"/>
      <c r="C322" s="37" t="str"/>
      <c r="D322" s="37" t="str"/>
      <c r="E322" s="37" t="str"/>
      <c r="F322" s="37" t="str"/>
      <c r="G322" s="37" t="str"/>
    </row>
    <row r="323">
      <c r="B323" s="37" t="str"/>
      <c r="C323" s="37" t="str"/>
      <c r="D323" s="37" t="str"/>
      <c r="E323" s="37" t="str"/>
      <c r="F323" s="37" t="str"/>
      <c r="G323" s="37" t="str"/>
    </row>
    <row r="324">
      <c r="B324" s="37" t="str"/>
      <c r="C324" s="37" t="str"/>
      <c r="D324" s="37" t="str"/>
      <c r="E324" s="37" t="str"/>
      <c r="F324" s="37" t="str"/>
      <c r="G324" s="37" t="str"/>
    </row>
    <row r="325">
      <c r="B325" s="37" t="str"/>
      <c r="C325" s="37" t="str"/>
      <c r="D325" s="37" t="str"/>
      <c r="E325" s="37" t="str"/>
      <c r="F325" s="37" t="str"/>
      <c r="G325" s="37" t="str"/>
    </row>
    <row r="326">
      <c r="B326" s="37" t="str"/>
      <c r="C326" s="37" t="str"/>
      <c r="D326" s="37" t="str"/>
      <c r="E326" s="37" t="str"/>
      <c r="F326" s="37" t="str"/>
      <c r="G326" s="37" t="str"/>
    </row>
    <row r="327">
      <c r="B327" s="37" t="str"/>
      <c r="C327" s="37" t="str"/>
      <c r="D327" s="37" t="str"/>
      <c r="E327" s="37" t="str"/>
      <c r="F327" s="37" t="str"/>
      <c r="G327" s="37" t="str"/>
    </row>
    <row r="328">
      <c r="B328" s="37" t="str"/>
      <c r="C328" s="37" t="str"/>
      <c r="D328" s="37" t="str"/>
      <c r="E328" s="37" t="str"/>
      <c r="F328" s="37" t="str"/>
      <c r="G328" s="37" t="str"/>
    </row>
    <row r="329">
      <c r="B329" s="37" t="str"/>
      <c r="C329" s="37" t="str"/>
      <c r="D329" s="37" t="str"/>
      <c r="E329" s="37" t="str"/>
      <c r="F329" s="37" t="str"/>
      <c r="G329" s="37" t="str"/>
    </row>
    <row r="330">
      <c r="B330" s="37" t="str"/>
      <c r="C330" s="37" t="str"/>
      <c r="D330" s="37" t="str"/>
      <c r="E330" s="37" t="str"/>
      <c r="F330" s="37" t="str"/>
      <c r="G330" s="37" t="str"/>
    </row>
    <row r="331">
      <c r="B331" s="37" t="str"/>
      <c r="C331" s="37" t="str"/>
      <c r="D331" s="37" t="str"/>
      <c r="E331" s="37" t="str"/>
      <c r="F331" s="37" t="str"/>
      <c r="G331" s="37" t="str"/>
    </row>
    <row r="332">
      <c r="B332" s="37" t="str"/>
      <c r="C332" s="37" t="str"/>
      <c r="D332" s="37" t="str"/>
      <c r="E332" s="37" t="str"/>
      <c r="F332" s="37" t="str"/>
      <c r="G332" s="37" t="str"/>
    </row>
    <row r="333">
      <c r="B333" s="37" t="str"/>
      <c r="C333" s="37" t="str"/>
      <c r="D333" s="37" t="str"/>
      <c r="E333" s="37" t="str"/>
      <c r="F333" s="37" t="str"/>
      <c r="G333" s="37" t="str"/>
    </row>
    <row r="334">
      <c r="B334" s="37" t="str"/>
      <c r="C334" s="37" t="str"/>
      <c r="D334" s="37" t="str"/>
      <c r="E334" s="37" t="str"/>
      <c r="F334" s="37" t="str"/>
      <c r="G334" s="37" t="str"/>
    </row>
    <row r="335">
      <c r="B335" s="37" t="str"/>
      <c r="C335" s="37" t="str"/>
      <c r="D335" s="37" t="str"/>
      <c r="E335" s="37" t="str"/>
      <c r="F335" s="37" t="str"/>
      <c r="G335" s="37" t="str"/>
    </row>
    <row r="336">
      <c r="B336" s="37" t="str"/>
      <c r="C336" s="37" t="str"/>
      <c r="D336" s="37" t="str"/>
      <c r="E336" s="37" t="str"/>
      <c r="F336" s="37" t="str"/>
      <c r="G336" s="37" t="str"/>
    </row>
    <row r="337">
      <c r="B337" s="37" t="str"/>
      <c r="C337" s="37" t="str"/>
      <c r="D337" s="37" t="str"/>
      <c r="E337" s="37" t="str"/>
      <c r="F337" s="37" t="str"/>
      <c r="G337" s="37" t="str"/>
    </row>
    <row r="338">
      <c r="B338" s="37" t="str"/>
      <c r="C338" s="37" t="str"/>
      <c r="D338" s="37" t="str"/>
      <c r="E338" s="37" t="str"/>
      <c r="F338" s="37" t="str"/>
      <c r="G338" s="37" t="str"/>
    </row>
    <row r="339">
      <c r="B339" s="37" t="str"/>
      <c r="C339" s="37" t="str"/>
      <c r="D339" s="37" t="str"/>
      <c r="E339" s="37" t="str"/>
      <c r="F339" s="37" t="str"/>
      <c r="G339" s="37" t="str"/>
    </row>
    <row r="340">
      <c r="B340" s="37" t="str"/>
      <c r="C340" s="37" t="str"/>
      <c r="D340" s="37" t="str"/>
      <c r="E340" s="37" t="str"/>
      <c r="F340" s="37" t="str"/>
      <c r="G340" s="37" t="str"/>
    </row>
    <row r="341">
      <c r="B341" s="37" t="str"/>
      <c r="C341" s="37" t="str"/>
      <c r="D341" s="37" t="str"/>
      <c r="E341" s="37" t="str"/>
      <c r="F341" s="37" t="str"/>
      <c r="G341" s="37" t="str"/>
    </row>
    <row r="342">
      <c r="B342" s="37" t="str"/>
      <c r="C342" s="37" t="str"/>
      <c r="D342" s="37" t="str"/>
      <c r="E342" s="37" t="str"/>
      <c r="F342" s="37" t="str"/>
      <c r="G342" s="37" t="str"/>
    </row>
    <row r="343">
      <c r="B343" s="37" t="str"/>
      <c r="C343" s="37" t="str"/>
      <c r="D343" s="37" t="str"/>
      <c r="E343" s="37" t="str"/>
      <c r="F343" s="37" t="str"/>
      <c r="G343" s="37" t="str"/>
    </row>
    <row r="344">
      <c r="B344" s="37" t="str"/>
      <c r="C344" s="37" t="str"/>
      <c r="D344" s="37" t="str"/>
      <c r="E344" s="37" t="str"/>
      <c r="F344" s="37" t="str"/>
      <c r="G344" s="37" t="str"/>
    </row>
    <row r="345">
      <c r="B345" s="37" t="str"/>
      <c r="C345" s="37" t="str"/>
      <c r="D345" s="37" t="str"/>
      <c r="E345" s="37" t="str"/>
      <c r="F345" s="37" t="str"/>
      <c r="G345" s="37" t="str"/>
    </row>
    <row r="346">
      <c r="B346" s="37" t="str"/>
      <c r="C346" s="37" t="str"/>
      <c r="D346" s="37" t="str"/>
      <c r="E346" s="37" t="str"/>
      <c r="F346" s="37" t="str"/>
      <c r="G346" s="37" t="str"/>
    </row>
    <row r="347">
      <c r="B347" s="37" t="str"/>
      <c r="C347" s="37" t="str"/>
      <c r="D347" s="37" t="str"/>
      <c r="E347" s="37" t="str"/>
      <c r="F347" s="37" t="str"/>
      <c r="G347" s="37" t="str"/>
    </row>
    <row r="348">
      <c r="B348" s="37" t="str"/>
      <c r="C348" s="37" t="str"/>
      <c r="D348" s="37" t="str"/>
      <c r="E348" s="37" t="str"/>
      <c r="F348" s="37" t="str"/>
      <c r="G348" s="37" t="str"/>
    </row>
    <row r="349">
      <c r="B349" s="37" t="str"/>
      <c r="C349" s="37" t="str"/>
      <c r="D349" s="37" t="str"/>
      <c r="E349" s="37" t="str"/>
      <c r="F349" s="37" t="str"/>
      <c r="G349" s="37" t="str"/>
    </row>
    <row r="350">
      <c r="B350" s="37" t="str"/>
      <c r="C350" s="37" t="str"/>
      <c r="D350" s="37" t="str"/>
      <c r="E350" s="37" t="str"/>
      <c r="F350" s="37" t="str"/>
      <c r="G350" s="37" t="str"/>
    </row>
    <row r="351">
      <c r="B351" s="37" t="str"/>
      <c r="C351" s="37" t="str"/>
      <c r="D351" s="37" t="str"/>
      <c r="E351" s="37" t="str"/>
      <c r="F351" s="37" t="str"/>
      <c r="G351" s="37" t="str"/>
    </row>
    <row r="352">
      <c r="B352" s="37" t="str"/>
      <c r="C352" s="37" t="str"/>
      <c r="D352" s="37" t="str"/>
      <c r="E352" s="37" t="str"/>
      <c r="F352" s="37" t="str"/>
      <c r="G352" s="37" t="str"/>
    </row>
    <row r="353">
      <c r="B353" s="37" t="str"/>
      <c r="C353" s="37" t="str"/>
      <c r="D353" s="37" t="str"/>
      <c r="E353" s="37" t="str"/>
      <c r="F353" s="37" t="str"/>
      <c r="G353" s="37" t="str"/>
    </row>
    <row r="354">
      <c r="B354" s="37" t="str"/>
      <c r="C354" s="37" t="str"/>
      <c r="D354" s="37" t="str"/>
      <c r="E354" s="37" t="str"/>
      <c r="F354" s="37" t="str"/>
      <c r="G354" s="37" t="str"/>
    </row>
    <row r="355">
      <c r="B355" s="37" t="str"/>
      <c r="C355" s="37" t="str"/>
      <c r="D355" s="37" t="str"/>
      <c r="E355" s="37" t="str"/>
      <c r="F355" s="37" t="str"/>
      <c r="G355" s="37" t="str"/>
    </row>
    <row r="356">
      <c r="B356" s="37" t="str"/>
      <c r="C356" s="37" t="str"/>
      <c r="D356" s="37" t="str"/>
      <c r="E356" s="37" t="str"/>
      <c r="F356" s="37" t="str"/>
      <c r="G356" s="37" t="str"/>
    </row>
    <row r="357">
      <c r="B357" s="37" t="str"/>
      <c r="C357" s="37" t="str"/>
      <c r="D357" s="37" t="str"/>
      <c r="E357" s="37" t="str"/>
      <c r="F357" s="37" t="str"/>
      <c r="G357" s="37" t="str"/>
    </row>
    <row r="358">
      <c r="B358" s="37" t="str"/>
      <c r="C358" s="37" t="str"/>
      <c r="D358" s="37" t="str"/>
      <c r="E358" s="37" t="str"/>
      <c r="F358" s="37" t="str"/>
      <c r="G358" s="37" t="str"/>
    </row>
    <row r="359">
      <c r="B359" s="37" t="str"/>
      <c r="C359" s="37" t="str"/>
      <c r="D359" s="37" t="str"/>
      <c r="E359" s="37" t="str"/>
      <c r="F359" s="37" t="str"/>
      <c r="G359" s="37" t="str"/>
    </row>
    <row r="360">
      <c r="B360" s="37" t="str"/>
      <c r="C360" s="37" t="str"/>
      <c r="D360" s="37" t="str"/>
      <c r="E360" s="37" t="str"/>
      <c r="F360" s="37" t="str"/>
      <c r="G360" s="37" t="str"/>
    </row>
    <row r="361">
      <c r="B361" s="37" t="str"/>
      <c r="C361" s="37" t="str"/>
      <c r="D361" s="37" t="str"/>
      <c r="E361" s="37" t="str"/>
      <c r="F361" s="37" t="str"/>
      <c r="G361" s="37" t="str"/>
    </row>
    <row r="362">
      <c r="B362" s="37" t="str"/>
      <c r="C362" s="37" t="str"/>
      <c r="D362" s="37" t="str"/>
      <c r="E362" s="37" t="str"/>
      <c r="F362" s="37" t="str"/>
      <c r="G362" s="37" t="str"/>
    </row>
    <row r="363">
      <c r="B363" s="37" t="str"/>
      <c r="C363" s="37" t="str"/>
      <c r="D363" s="37" t="str"/>
      <c r="E363" s="37" t="str"/>
      <c r="F363" s="37" t="str"/>
      <c r="G363" s="37" t="str"/>
    </row>
    <row r="364">
      <c r="B364" s="37" t="str"/>
      <c r="C364" s="37" t="str"/>
      <c r="D364" s="37" t="str"/>
      <c r="E364" s="37" t="str"/>
      <c r="F364" s="37" t="str"/>
      <c r="G364" s="37" t="str"/>
    </row>
    <row r="365">
      <c r="B365" s="37" t="str"/>
      <c r="C365" s="37" t="str"/>
      <c r="D365" s="37" t="str"/>
      <c r="E365" s="37" t="str"/>
      <c r="F365" s="37" t="str"/>
      <c r="G365" s="37" t="str"/>
    </row>
    <row r="366">
      <c r="B366" s="37" t="str"/>
      <c r="C366" s="37" t="str"/>
      <c r="D366" s="37" t="str"/>
      <c r="E366" s="37" t="str"/>
      <c r="F366" s="37" t="str"/>
      <c r="G366" s="37" t="str"/>
    </row>
    <row r="367">
      <c r="B367" s="37" t="str"/>
      <c r="C367" s="37" t="str"/>
      <c r="D367" s="37" t="str"/>
      <c r="E367" s="37" t="str"/>
      <c r="F367" s="37" t="str"/>
      <c r="G367" s="37" t="str"/>
    </row>
    <row r="368">
      <c r="B368" s="37" t="str"/>
      <c r="C368" s="37" t="str"/>
      <c r="D368" s="37" t="str"/>
      <c r="E368" s="37" t="str"/>
      <c r="F368" s="37" t="str"/>
      <c r="G368" s="37" t="str"/>
    </row>
    <row r="369">
      <c r="B369" s="37" t="str"/>
      <c r="C369" s="37" t="str"/>
      <c r="D369" s="37" t="str"/>
      <c r="E369" s="37" t="str"/>
      <c r="F369" s="37" t="str"/>
      <c r="G369" s="37" t="str"/>
    </row>
    <row r="370">
      <c r="B370" s="37" t="str"/>
      <c r="C370" s="37" t="str"/>
      <c r="D370" s="37" t="str"/>
      <c r="E370" s="37" t="str"/>
      <c r="F370" s="37" t="str"/>
      <c r="G370" s="37" t="str"/>
    </row>
    <row r="371">
      <c r="B371" s="37" t="str"/>
      <c r="C371" s="37" t="str"/>
      <c r="D371" s="37" t="str"/>
      <c r="E371" s="37" t="str"/>
      <c r="F371" s="37" t="str"/>
      <c r="G371" s="37" t="str"/>
    </row>
    <row r="372">
      <c r="B372" s="37" t="str"/>
      <c r="C372" s="37" t="str"/>
      <c r="D372" s="37" t="str"/>
      <c r="E372" s="37" t="str"/>
      <c r="F372" s="37" t="str"/>
      <c r="G372" s="37" t="str"/>
    </row>
    <row r="373">
      <c r="B373" s="37" t="str"/>
      <c r="C373" s="37" t="str"/>
      <c r="D373" s="37" t="str"/>
      <c r="E373" s="37" t="str"/>
      <c r="F373" s="37" t="str"/>
      <c r="G373" s="37" t="str"/>
    </row>
    <row r="374">
      <c r="B374" s="37" t="str"/>
      <c r="C374" s="37" t="str"/>
      <c r="D374" s="37" t="str"/>
      <c r="E374" s="37" t="str"/>
      <c r="F374" s="37" t="str"/>
      <c r="G374" s="37" t="str"/>
    </row>
    <row r="375">
      <c r="B375" s="37" t="str"/>
      <c r="C375" s="37" t="str"/>
      <c r="D375" s="37" t="str"/>
      <c r="E375" s="37" t="str"/>
      <c r="F375" s="37" t="str"/>
      <c r="G375" s="37" t="str"/>
    </row>
    <row r="376">
      <c r="B376" s="37" t="str"/>
      <c r="C376" s="37" t="str"/>
      <c r="D376" s="37" t="str"/>
      <c r="E376" s="37" t="str"/>
      <c r="F376" s="37" t="str"/>
      <c r="G376" s="37" t="str"/>
    </row>
    <row r="377">
      <c r="B377" s="37" t="str"/>
      <c r="C377" s="37" t="str"/>
      <c r="D377" s="37" t="str"/>
      <c r="E377" s="37" t="str"/>
      <c r="F377" s="37" t="str"/>
      <c r="G377" s="37" t="str"/>
    </row>
    <row r="378">
      <c r="B378" s="37" t="str"/>
      <c r="C378" s="37" t="str"/>
      <c r="D378" s="37" t="str"/>
      <c r="E378" s="37" t="str"/>
      <c r="F378" s="37" t="str"/>
      <c r="G378" s="37" t="str"/>
    </row>
    <row r="379">
      <c r="B379" s="37" t="str"/>
      <c r="C379" s="37" t="str"/>
      <c r="D379" s="37" t="str"/>
      <c r="E379" s="37" t="str"/>
      <c r="F379" s="37" t="str"/>
      <c r="G379" s="37" t="str"/>
    </row>
    <row r="380">
      <c r="B380" s="37" t="str"/>
      <c r="C380" s="37" t="str"/>
      <c r="D380" s="37" t="str"/>
      <c r="E380" s="37" t="str"/>
      <c r="F380" s="37" t="str"/>
      <c r="G380" s="37" t="str"/>
    </row>
    <row r="381">
      <c r="B381" s="37" t="str"/>
      <c r="C381" s="37" t="str"/>
      <c r="D381" s="37" t="str"/>
      <c r="E381" s="37" t="str"/>
      <c r="F381" s="37" t="str"/>
      <c r="G381" s="37" t="str"/>
    </row>
    <row r="382">
      <c r="B382" s="37" t="str"/>
      <c r="C382" s="37" t="str"/>
      <c r="D382" s="37" t="str"/>
      <c r="E382" s="37" t="str"/>
      <c r="F382" s="37" t="str"/>
      <c r="G382" s="37" t="str"/>
    </row>
    <row r="383">
      <c r="B383" s="37" t="str"/>
      <c r="C383" s="37" t="str"/>
      <c r="D383" s="37" t="str"/>
      <c r="E383" s="37" t="str"/>
      <c r="F383" s="37" t="str"/>
      <c r="G383" s="37" t="str"/>
    </row>
    <row r="384">
      <c r="B384" s="37" t="str"/>
      <c r="C384" s="37" t="str"/>
      <c r="D384" s="37" t="str"/>
      <c r="E384" s="37" t="str"/>
      <c r="F384" s="37" t="str"/>
      <c r="G384" s="37" t="str"/>
    </row>
    <row r="385">
      <c r="B385" s="37" t="str"/>
      <c r="C385" s="37" t="str"/>
      <c r="D385" s="37" t="str"/>
      <c r="E385" s="37" t="str"/>
      <c r="F385" s="37" t="str"/>
      <c r="G385" s="37" t="str"/>
    </row>
    <row r="386">
      <c r="B386" s="37" t="str"/>
      <c r="C386" s="37" t="str"/>
      <c r="D386" s="37" t="str"/>
      <c r="E386" s="37" t="str"/>
      <c r="F386" s="37" t="str"/>
      <c r="G386" s="37" t="str"/>
    </row>
    <row r="387">
      <c r="B387" s="37" t="str"/>
      <c r="C387" s="37" t="str"/>
      <c r="D387" s="37" t="str"/>
      <c r="E387" s="37" t="str"/>
      <c r="F387" s="37" t="str"/>
      <c r="G387" s="37" t="str"/>
    </row>
    <row r="388">
      <c r="B388" s="37" t="str"/>
      <c r="C388" s="37" t="str"/>
      <c r="D388" s="37" t="str"/>
      <c r="E388" s="37" t="str"/>
      <c r="F388" s="37" t="str"/>
      <c r="G388" s="37" t="str"/>
    </row>
    <row r="389">
      <c r="B389" s="37" t="str"/>
      <c r="C389" s="37" t="str"/>
      <c r="D389" s="37" t="str"/>
      <c r="E389" s="37" t="str"/>
      <c r="F389" s="37" t="str"/>
      <c r="G389" s="37" t="str"/>
    </row>
    <row r="390">
      <c r="B390" s="37" t="str"/>
      <c r="C390" s="37" t="str"/>
      <c r="D390" s="37" t="str"/>
      <c r="E390" s="37" t="str"/>
      <c r="F390" s="37" t="str"/>
      <c r="G390" s="37" t="str"/>
    </row>
    <row r="391">
      <c r="B391" s="37" t="str"/>
      <c r="C391" s="37" t="str"/>
      <c r="D391" s="37" t="str"/>
      <c r="E391" s="37" t="str"/>
      <c r="F391" s="37" t="str"/>
      <c r="G391" s="37" t="str"/>
    </row>
    <row r="392">
      <c r="B392" s="37" t="str"/>
      <c r="C392" s="37" t="str"/>
      <c r="D392" s="37" t="str"/>
      <c r="E392" s="37" t="str"/>
      <c r="F392" s="37" t="str"/>
      <c r="G392" s="37" t="str"/>
    </row>
    <row r="393">
      <c r="B393" s="37" t="str"/>
      <c r="C393" s="37" t="str"/>
      <c r="D393" s="37" t="str"/>
      <c r="E393" s="37" t="str"/>
      <c r="F393" s="37" t="str"/>
      <c r="G393" s="37" t="str"/>
    </row>
    <row r="394">
      <c r="B394" s="37" t="str"/>
      <c r="C394" s="37" t="str"/>
      <c r="D394" s="37" t="str"/>
      <c r="E394" s="37" t="str"/>
      <c r="F394" s="37" t="str"/>
      <c r="G394" s="37" t="str"/>
    </row>
    <row r="395">
      <c r="B395" s="37" t="str"/>
      <c r="C395" s="37" t="str"/>
      <c r="D395" s="37" t="str"/>
      <c r="E395" s="37" t="str"/>
      <c r="F395" s="37" t="str"/>
      <c r="G395" s="37" t="str"/>
    </row>
    <row r="396">
      <c r="B396" s="37" t="str"/>
      <c r="C396" s="37" t="str"/>
      <c r="D396" s="37" t="str"/>
      <c r="E396" s="37" t="str"/>
      <c r="F396" s="37" t="str"/>
      <c r="G396" s="37" t="str"/>
    </row>
    <row r="397">
      <c r="B397" s="37" t="str"/>
      <c r="C397" s="37" t="str"/>
      <c r="D397" s="37" t="str"/>
      <c r="E397" s="37" t="str"/>
      <c r="F397" s="37" t="str"/>
      <c r="G397" s="37" t="str"/>
    </row>
    <row r="398">
      <c r="B398" s="37" t="str"/>
      <c r="C398" s="37" t="str"/>
      <c r="D398" s="37" t="str"/>
      <c r="E398" s="37" t="str"/>
      <c r="F398" s="37" t="str"/>
      <c r="G398" s="37" t="str"/>
    </row>
    <row r="399">
      <c r="B399" s="37" t="str"/>
      <c r="C399" s="37" t="str"/>
      <c r="D399" s="37" t="str"/>
      <c r="E399" s="37" t="str"/>
      <c r="F399" s="37" t="str"/>
      <c r="G399" s="37" t="str"/>
    </row>
    <row r="400">
      <c r="B400" s="37" t="str"/>
      <c r="C400" s="37" t="str"/>
      <c r="D400" s="37" t="str"/>
      <c r="E400" s="37" t="str"/>
      <c r="F400" s="37" t="str"/>
      <c r="G400" s="37" t="str"/>
    </row>
    <row r="401">
      <c r="B401" s="37" t="str"/>
      <c r="C401" s="37" t="str"/>
      <c r="D401" s="37" t="str"/>
      <c r="E401" s="37" t="str"/>
      <c r="F401" s="37" t="str"/>
      <c r="G401" s="37" t="str"/>
    </row>
    <row r="402">
      <c r="B402" s="37" t="str"/>
      <c r="C402" s="37" t="str"/>
      <c r="D402" s="37" t="str"/>
      <c r="E402" s="37" t="str"/>
      <c r="F402" s="37" t="str"/>
      <c r="G402" s="37" t="str"/>
    </row>
    <row r="403">
      <c r="B403" s="37" t="str"/>
      <c r="C403" s="37" t="str"/>
      <c r="D403" s="37" t="str"/>
      <c r="E403" s="37" t="str"/>
      <c r="F403" s="37" t="str"/>
      <c r="G403" s="37" t="str"/>
    </row>
    <row r="404">
      <c r="B404" s="37" t="str"/>
      <c r="C404" s="37" t="str"/>
      <c r="D404" s="37" t="str"/>
      <c r="E404" s="37" t="str"/>
      <c r="F404" s="37" t="str"/>
      <c r="G404" s="37" t="str"/>
    </row>
    <row r="405">
      <c r="B405" s="37" t="str"/>
      <c r="C405" s="37" t="str"/>
      <c r="D405" s="37" t="str"/>
      <c r="E405" s="37" t="str"/>
      <c r="F405" s="37" t="str"/>
      <c r="G405" s="37" t="str"/>
    </row>
    <row r="406">
      <c r="B406" s="37" t="str"/>
      <c r="C406" s="37" t="str"/>
      <c r="D406" s="37" t="str"/>
      <c r="E406" s="37" t="str"/>
      <c r="F406" s="37" t="str"/>
      <c r="G406" s="37" t="str"/>
    </row>
    <row r="407">
      <c r="B407" s="37" t="str"/>
      <c r="C407" s="37" t="str"/>
      <c r="D407" s="37" t="str"/>
      <c r="E407" s="37" t="str"/>
      <c r="F407" s="37" t="str"/>
      <c r="G407" s="37" t="str"/>
    </row>
    <row r="408">
      <c r="B408" s="37" t="str"/>
      <c r="C408" s="37" t="str"/>
      <c r="D408" s="37" t="str"/>
      <c r="E408" s="37" t="str"/>
      <c r="F408" s="37" t="str"/>
      <c r="G408" s="37" t="str"/>
    </row>
    <row r="409">
      <c r="B409" s="37" t="str"/>
      <c r="C409" s="37" t="str"/>
      <c r="D409" s="37" t="str"/>
      <c r="E409" s="37" t="str"/>
      <c r="F409" s="37" t="str"/>
      <c r="G409" s="37" t="str"/>
    </row>
    <row r="410">
      <c r="B410" s="37" t="str"/>
      <c r="C410" s="37" t="str"/>
      <c r="D410" s="37" t="str"/>
      <c r="E410" s="37" t="str"/>
      <c r="F410" s="37" t="str"/>
      <c r="G410" s="37" t="str"/>
    </row>
    <row r="411">
      <c r="B411" s="37" t="str"/>
      <c r="C411" s="37" t="str"/>
      <c r="D411" s="37" t="str"/>
      <c r="E411" s="37" t="str"/>
      <c r="F411" s="37" t="str"/>
      <c r="G411" s="37" t="str"/>
    </row>
    <row r="412">
      <c r="B412" s="37" t="str"/>
      <c r="C412" s="37" t="str"/>
      <c r="D412" s="37" t="str"/>
      <c r="E412" s="37" t="str"/>
      <c r="F412" s="37" t="str"/>
      <c r="G412" s="37" t="str"/>
    </row>
    <row r="413">
      <c r="B413" s="37" t="str"/>
      <c r="C413" s="37" t="str"/>
      <c r="D413" s="37" t="str"/>
      <c r="E413" s="37" t="str"/>
      <c r="F413" s="37" t="str"/>
      <c r="G413" s="37" t="str"/>
    </row>
    <row r="414">
      <c r="B414" s="37" t="str"/>
      <c r="C414" s="37" t="str"/>
      <c r="D414" s="37" t="str"/>
      <c r="E414" s="37" t="str"/>
      <c r="F414" s="37" t="str"/>
      <c r="G414" s="37" t="str"/>
    </row>
    <row r="415">
      <c r="B415" s="37" t="str"/>
      <c r="C415" s="37" t="str"/>
      <c r="D415" s="37" t="str"/>
      <c r="E415" s="37" t="str"/>
      <c r="F415" s="37" t="str"/>
      <c r="G415" s="37" t="str"/>
    </row>
    <row r="416">
      <c r="B416" s="37" t="str"/>
      <c r="C416" s="37" t="str"/>
      <c r="D416" s="37" t="str"/>
      <c r="E416" s="37" t="str"/>
      <c r="F416" s="37" t="str"/>
      <c r="G416" s="37" t="str"/>
    </row>
    <row r="417">
      <c r="B417" s="37" t="str"/>
      <c r="C417" s="37" t="str"/>
      <c r="D417" s="37" t="str"/>
      <c r="E417" s="37" t="str"/>
      <c r="F417" s="37" t="str"/>
      <c r="G417" s="37" t="str"/>
    </row>
    <row r="418">
      <c r="B418" s="37" t="str"/>
      <c r="C418" s="37" t="str"/>
      <c r="D418" s="37" t="str"/>
      <c r="E418" s="37" t="str"/>
      <c r="F418" s="37" t="str"/>
      <c r="G418" s="37" t="str"/>
    </row>
    <row r="419">
      <c r="B419" s="37" t="str"/>
      <c r="C419" s="37" t="str"/>
      <c r="D419" s="37" t="str"/>
      <c r="E419" s="37" t="str"/>
      <c r="F419" s="37" t="str"/>
      <c r="G419" s="37" t="str"/>
    </row>
    <row r="420">
      <c r="B420" s="37" t="str"/>
      <c r="C420" s="37" t="str"/>
      <c r="D420" s="37" t="str"/>
      <c r="E420" s="37" t="str"/>
      <c r="F420" s="37" t="str"/>
      <c r="G420" s="37" t="str"/>
    </row>
    <row r="421">
      <c r="B421" s="37" t="str"/>
      <c r="C421" s="37" t="str"/>
      <c r="D421" s="37" t="str"/>
      <c r="E421" s="37" t="str"/>
      <c r="F421" s="37" t="str"/>
      <c r="G421" s="37" t="str"/>
    </row>
    <row r="422">
      <c r="B422" s="37" t="str"/>
      <c r="C422" s="37" t="str"/>
      <c r="D422" s="37" t="str"/>
      <c r="E422" s="37" t="str"/>
      <c r="F422" s="37" t="str"/>
      <c r="G422" s="37" t="str"/>
    </row>
    <row r="423">
      <c r="B423" s="37" t="str"/>
      <c r="C423" s="37" t="str"/>
      <c r="D423" s="37" t="str"/>
      <c r="E423" s="37" t="str"/>
      <c r="F423" s="37" t="str"/>
      <c r="G423" s="37" t="str"/>
    </row>
    <row r="424">
      <c r="B424" s="37" t="str"/>
      <c r="C424" s="37" t="str"/>
      <c r="D424" s="37" t="str"/>
      <c r="E424" s="37" t="str"/>
      <c r="F424" s="37" t="str"/>
      <c r="G424" s="37" t="str"/>
    </row>
    <row r="425">
      <c r="B425" s="37" t="str"/>
      <c r="C425" s="37" t="str"/>
      <c r="D425" s="37" t="str"/>
      <c r="E425" s="37" t="str"/>
      <c r="F425" s="37" t="str"/>
      <c r="G425" s="37" t="str"/>
    </row>
    <row r="426">
      <c r="B426" s="37" t="str"/>
      <c r="C426" s="37" t="str"/>
      <c r="D426" s="37" t="str"/>
      <c r="E426" s="37" t="str"/>
      <c r="F426" s="37" t="str"/>
      <c r="G426" s="37" t="str"/>
    </row>
    <row r="427">
      <c r="B427" s="37" t="str"/>
      <c r="C427" s="37" t="str"/>
      <c r="D427" s="37" t="str"/>
      <c r="E427" s="37" t="str"/>
      <c r="F427" s="37" t="str"/>
      <c r="G427" s="37" t="str"/>
    </row>
    <row r="428">
      <c r="B428" s="37" t="str"/>
      <c r="C428" s="37" t="str"/>
      <c r="D428" s="37" t="str"/>
      <c r="E428" s="37" t="str"/>
      <c r="F428" s="37" t="str"/>
      <c r="G428" s="37" t="str"/>
    </row>
    <row r="429">
      <c r="B429" s="37" t="str"/>
      <c r="C429" s="37" t="str"/>
      <c r="D429" s="37" t="str"/>
      <c r="E429" s="37" t="str"/>
      <c r="F429" s="37" t="str"/>
      <c r="G429" s="37" t="str"/>
    </row>
    <row r="430">
      <c r="B430" s="37" t="str"/>
      <c r="C430" s="37" t="str"/>
      <c r="D430" s="37" t="str"/>
      <c r="E430" s="37" t="str"/>
      <c r="F430" s="37" t="str"/>
      <c r="G430" s="37" t="str"/>
    </row>
    <row r="431">
      <c r="B431" s="37" t="str"/>
      <c r="C431" s="37" t="str"/>
      <c r="D431" s="37" t="str"/>
      <c r="E431" s="37" t="str"/>
      <c r="F431" s="37" t="str"/>
      <c r="G431" s="37" t="str"/>
    </row>
    <row r="432">
      <c r="B432" s="37" t="str"/>
      <c r="C432" s="37" t="str"/>
      <c r="D432" s="37" t="str"/>
      <c r="E432" s="37" t="str"/>
      <c r="F432" s="37" t="str"/>
      <c r="G432" s="37" t="str"/>
    </row>
    <row r="433">
      <c r="B433" s="37" t="str"/>
      <c r="C433" s="37" t="str"/>
      <c r="D433" s="37" t="str"/>
      <c r="E433" s="37" t="str"/>
      <c r="F433" s="37" t="str"/>
      <c r="G433" s="37" t="str"/>
    </row>
    <row r="434">
      <c r="B434" s="37" t="str"/>
      <c r="C434" s="37" t="str"/>
      <c r="D434" s="37" t="str"/>
      <c r="E434" s="37" t="str"/>
      <c r="F434" s="37" t="str"/>
      <c r="G434" s="37" t="str"/>
    </row>
    <row r="435">
      <c r="B435" s="37" t="str"/>
      <c r="C435" s="37" t="str"/>
      <c r="D435" s="37" t="str"/>
      <c r="E435" s="37" t="str"/>
      <c r="F435" s="37" t="str"/>
      <c r="G435" s="37" t="str"/>
    </row>
    <row r="436">
      <c r="B436" s="37" t="str"/>
      <c r="C436" s="37" t="str"/>
      <c r="D436" s="37" t="str"/>
      <c r="E436" s="37" t="str"/>
      <c r="F436" s="37" t="str"/>
      <c r="G436" s="37" t="str"/>
    </row>
    <row r="437">
      <c r="B437" s="37" t="str"/>
      <c r="C437" s="37" t="str"/>
      <c r="D437" s="37" t="str"/>
      <c r="E437" s="37" t="str"/>
      <c r="F437" s="37" t="str"/>
      <c r="G437" s="37" t="str"/>
    </row>
    <row r="438">
      <c r="B438" s="37" t="str"/>
      <c r="C438" s="37" t="str"/>
      <c r="D438" s="37" t="str"/>
      <c r="E438" s="37" t="str"/>
      <c r="F438" s="37" t="str"/>
      <c r="G438" s="37" t="str"/>
    </row>
    <row r="439">
      <c r="B439" s="37" t="str"/>
      <c r="C439" s="37" t="str"/>
      <c r="D439" s="37" t="str"/>
      <c r="E439" s="37" t="str"/>
      <c r="F439" s="37" t="str"/>
      <c r="G439" s="37" t="str"/>
    </row>
    <row r="440">
      <c r="B440" s="37" t="str"/>
      <c r="C440" s="37" t="str"/>
      <c r="D440" s="37" t="str"/>
      <c r="E440" s="37" t="str"/>
      <c r="F440" s="37" t="str"/>
      <c r="G440" s="37" t="str"/>
    </row>
    <row r="441">
      <c r="B441" s="37" t="str"/>
      <c r="C441" s="37" t="str"/>
      <c r="D441" s="37" t="str"/>
      <c r="E441" s="37" t="str"/>
      <c r="F441" s="37" t="str"/>
      <c r="G441" s="37" t="str"/>
    </row>
    <row r="442">
      <c r="B442" s="37" t="str"/>
      <c r="C442" s="37" t="str"/>
      <c r="D442" s="37" t="str"/>
      <c r="E442" s="37" t="str"/>
      <c r="F442" s="37" t="str"/>
      <c r="G442" s="37" t="str"/>
    </row>
    <row r="443">
      <c r="B443" s="37" t="str"/>
      <c r="C443" s="37" t="str"/>
      <c r="D443" s="37" t="str"/>
      <c r="E443" s="37" t="str"/>
      <c r="F443" s="37" t="str"/>
      <c r="G443" s="37" t="str"/>
    </row>
    <row r="444">
      <c r="B444" s="37" t="str"/>
      <c r="C444" s="37" t="str"/>
      <c r="D444" s="37" t="str"/>
      <c r="E444" s="37" t="str"/>
      <c r="F444" s="37" t="str"/>
      <c r="G444" s="37" t="str"/>
    </row>
    <row r="445">
      <c r="B445" s="37" t="str"/>
      <c r="C445" s="37" t="str"/>
      <c r="D445" s="37" t="str"/>
      <c r="E445" s="37" t="str"/>
      <c r="F445" s="37" t="str"/>
      <c r="G445" s="37" t="str"/>
    </row>
    <row r="446">
      <c r="B446" s="37" t="str"/>
      <c r="C446" s="37" t="str"/>
      <c r="D446" s="37" t="str"/>
      <c r="E446" s="37" t="str"/>
      <c r="F446" s="37" t="str"/>
      <c r="G446" s="37" t="str"/>
    </row>
    <row r="447">
      <c r="B447" s="37" t="str"/>
      <c r="C447" s="37" t="str"/>
      <c r="D447" s="37" t="str"/>
      <c r="E447" s="37" t="str"/>
      <c r="F447" s="37" t="str"/>
      <c r="G447" s="37" t="str"/>
    </row>
    <row r="448">
      <c r="B448" s="37" t="str"/>
      <c r="C448" s="37" t="str"/>
      <c r="D448" s="37" t="str"/>
      <c r="E448" s="37" t="str"/>
      <c r="F448" s="37" t="str"/>
      <c r="G448" s="37" t="str"/>
    </row>
    <row r="449">
      <c r="B449" s="37" t="str"/>
      <c r="C449" s="37" t="str"/>
      <c r="D449" s="37" t="str"/>
      <c r="E449" s="37" t="str"/>
      <c r="F449" s="37" t="str"/>
      <c r="G449" s="37" t="str"/>
    </row>
    <row r="450">
      <c r="B450" s="37" t="str"/>
      <c r="C450" s="37" t="str"/>
      <c r="D450" s="37" t="str"/>
      <c r="E450" s="37" t="str"/>
      <c r="F450" s="37" t="str"/>
      <c r="G450" s="37" t="str"/>
    </row>
    <row r="451">
      <c r="B451" s="37" t="str"/>
      <c r="C451" s="37" t="str"/>
      <c r="D451" s="37" t="str"/>
      <c r="E451" s="37" t="str"/>
      <c r="F451" s="37" t="str"/>
      <c r="G451" s="37" t="str"/>
    </row>
    <row r="452">
      <c r="B452" s="37" t="str"/>
      <c r="C452" s="37" t="str"/>
      <c r="D452" s="37" t="str"/>
      <c r="E452" s="37" t="str"/>
      <c r="F452" s="37" t="str"/>
      <c r="G452" s="37" t="str"/>
    </row>
    <row r="453">
      <c r="B453" s="37" t="str"/>
      <c r="C453" s="37" t="str"/>
      <c r="D453" s="37" t="str"/>
      <c r="E453" s="37" t="str"/>
      <c r="F453" s="37" t="str"/>
      <c r="G453" s="37" t="str"/>
    </row>
    <row r="454">
      <c r="B454" s="37" t="str"/>
      <c r="C454" s="37" t="str"/>
      <c r="D454" s="37" t="str"/>
      <c r="E454" s="37" t="str"/>
      <c r="F454" s="37" t="str"/>
      <c r="G454" s="37" t="str"/>
    </row>
    <row r="455">
      <c r="B455" s="37" t="str"/>
      <c r="C455" s="37" t="str"/>
      <c r="D455" s="37" t="str"/>
      <c r="E455" s="37" t="str"/>
      <c r="F455" s="37" t="str"/>
      <c r="G455" s="37" t="str"/>
    </row>
    <row r="456">
      <c r="B456" s="37" t="str"/>
      <c r="C456" s="37" t="str"/>
      <c r="D456" s="37" t="str"/>
      <c r="E456" s="37" t="str"/>
      <c r="F456" s="37" t="str"/>
      <c r="G456" s="37" t="str"/>
    </row>
    <row r="457">
      <c r="B457" s="37" t="str"/>
      <c r="C457" s="37" t="str"/>
      <c r="D457" s="37" t="str"/>
      <c r="E457" s="37" t="str"/>
      <c r="F457" s="37" t="str"/>
      <c r="G457" s="37" t="str"/>
    </row>
    <row r="458">
      <c r="B458" s="37" t="str"/>
      <c r="C458" s="37" t="str"/>
      <c r="D458" s="37" t="str"/>
      <c r="E458" s="37" t="str"/>
      <c r="F458" s="37" t="str"/>
      <c r="G458" s="37" t="str"/>
    </row>
    <row r="459">
      <c r="B459" s="37" t="str"/>
      <c r="C459" s="37" t="str"/>
      <c r="D459" s="37" t="str"/>
      <c r="E459" s="37" t="str"/>
      <c r="F459" s="37" t="str"/>
      <c r="G459" s="37" t="str"/>
    </row>
    <row r="460">
      <c r="B460" s="37" t="str"/>
      <c r="C460" s="37" t="str"/>
      <c r="D460" s="37" t="str"/>
      <c r="E460" s="37" t="str"/>
      <c r="F460" s="37" t="str"/>
      <c r="G460" s="37" t="str"/>
    </row>
    <row r="461">
      <c r="B461" s="37" t="str"/>
      <c r="C461" s="37" t="str"/>
      <c r="D461" s="37" t="str"/>
      <c r="E461" s="37" t="str"/>
      <c r="F461" s="37" t="str"/>
      <c r="G461" s="37" t="str"/>
    </row>
    <row r="462">
      <c r="B462" s="37" t="str"/>
      <c r="C462" s="37" t="str"/>
      <c r="D462" s="37" t="str"/>
      <c r="E462" s="37" t="str"/>
      <c r="F462" s="37" t="str"/>
      <c r="G462" s="37" t="str"/>
    </row>
    <row r="463">
      <c r="B463" s="37" t="str"/>
      <c r="C463" s="37" t="str"/>
      <c r="D463" s="37" t="str"/>
      <c r="E463" s="37" t="str"/>
      <c r="F463" s="37" t="str"/>
      <c r="G463" s="37" t="str"/>
    </row>
    <row r="464">
      <c r="B464" s="37" t="str"/>
      <c r="C464" s="37" t="str"/>
      <c r="D464" s="37" t="str"/>
      <c r="E464" s="37" t="str"/>
      <c r="F464" s="37" t="str"/>
      <c r="G464" s="37" t="str"/>
    </row>
    <row r="465">
      <c r="B465" s="37" t="str"/>
      <c r="C465" s="37" t="str"/>
      <c r="D465" s="37" t="str"/>
      <c r="E465" s="37" t="str"/>
      <c r="F465" s="37" t="str"/>
      <c r="G465" s="37" t="str"/>
    </row>
    <row r="466">
      <c r="B466" s="37" t="str"/>
      <c r="C466" s="37" t="str"/>
      <c r="D466" s="37" t="str"/>
      <c r="E466" s="37" t="str"/>
      <c r="F466" s="37" t="str"/>
      <c r="G466" s="37" t="str"/>
    </row>
    <row r="467">
      <c r="B467" s="37" t="str"/>
      <c r="C467" s="37" t="str"/>
      <c r="D467" s="37" t="str"/>
      <c r="E467" s="37" t="str"/>
      <c r="F467" s="37" t="str"/>
      <c r="G467" s="37" t="str"/>
    </row>
    <row r="468">
      <c r="B468" s="37" t="str"/>
      <c r="C468" s="37" t="str"/>
      <c r="D468" s="37" t="str"/>
      <c r="E468" s="37" t="str"/>
      <c r="F468" s="37" t="str"/>
      <c r="G468" s="37" t="str"/>
    </row>
    <row r="469">
      <c r="B469" s="37" t="str"/>
      <c r="C469" s="37" t="str"/>
      <c r="D469" s="37" t="str"/>
      <c r="E469" s="37" t="str"/>
      <c r="F469" s="37" t="str"/>
      <c r="G469" s="37" t="str"/>
    </row>
    <row r="470">
      <c r="B470" s="37" t="str"/>
      <c r="C470" s="37" t="str"/>
      <c r="D470" s="37" t="str"/>
      <c r="E470" s="37" t="str"/>
      <c r="F470" s="37" t="str"/>
      <c r="G470" s="37" t="str"/>
    </row>
    <row r="471">
      <c r="B471" s="37" t="str"/>
      <c r="C471" s="37" t="str"/>
      <c r="D471" s="37" t="str"/>
      <c r="E471" s="37" t="str"/>
      <c r="F471" s="37" t="str"/>
      <c r="G471" s="37" t="str"/>
    </row>
    <row r="472">
      <c r="B472" s="37" t="str"/>
      <c r="C472" s="37" t="str"/>
      <c r="D472" s="37" t="str"/>
      <c r="E472" s="37" t="str"/>
      <c r="F472" s="37" t="str"/>
      <c r="G472" s="37" t="str"/>
    </row>
    <row r="473">
      <c r="B473" s="37" t="str"/>
      <c r="C473" s="37" t="str"/>
      <c r="D473" s="37" t="str"/>
      <c r="E473" s="37" t="str"/>
      <c r="F473" s="37" t="str"/>
      <c r="G473" s="37" t="str"/>
    </row>
    <row r="474">
      <c r="B474" s="37" t="str"/>
      <c r="C474" s="37" t="str"/>
      <c r="D474" s="37" t="str"/>
      <c r="E474" s="37" t="str"/>
      <c r="F474" s="37" t="str"/>
      <c r="G474" s="37" t="str"/>
    </row>
    <row r="475">
      <c r="B475" s="37" t="str"/>
      <c r="C475" s="37" t="str"/>
      <c r="D475" s="37" t="str"/>
      <c r="E475" s="37" t="str"/>
      <c r="F475" s="37" t="str"/>
      <c r="G475" s="37" t="str"/>
    </row>
    <row r="476">
      <c r="B476" s="37" t="str"/>
      <c r="C476" s="37" t="str"/>
      <c r="D476" s="37" t="str"/>
      <c r="E476" s="37" t="str"/>
      <c r="F476" s="37" t="str"/>
      <c r="G476" s="37" t="str"/>
    </row>
    <row r="477">
      <c r="B477" s="37" t="str"/>
      <c r="C477" s="37" t="str"/>
      <c r="D477" s="37" t="str"/>
      <c r="E477" s="37" t="str"/>
      <c r="F477" s="37" t="str"/>
      <c r="G477" s="37" t="str"/>
    </row>
    <row r="478">
      <c r="B478" s="37" t="str"/>
      <c r="C478" s="37" t="str"/>
      <c r="D478" s="37" t="str"/>
      <c r="E478" s="37" t="str"/>
      <c r="F478" s="37" t="str"/>
      <c r="G478" s="37" t="str"/>
    </row>
    <row r="479">
      <c r="B479" s="37" t="str"/>
      <c r="C479" s="37" t="str"/>
      <c r="D479" s="37" t="str"/>
      <c r="E479" s="37" t="str"/>
      <c r="F479" s="37" t="str"/>
      <c r="G479" s="37" t="str"/>
    </row>
    <row r="480">
      <c r="B480" s="37" t="str"/>
      <c r="C480" s="37" t="str"/>
      <c r="D480" s="37" t="str"/>
      <c r="E480" s="37" t="str"/>
      <c r="F480" s="37" t="str"/>
      <c r="G480" s="37" t="str"/>
    </row>
    <row r="481">
      <c r="B481" s="37" t="str"/>
      <c r="C481" s="37" t="str"/>
      <c r="D481" s="37" t="str"/>
      <c r="E481" s="37" t="str"/>
      <c r="F481" s="37" t="str"/>
      <c r="G481" s="37" t="str"/>
    </row>
    <row r="482">
      <c r="B482" s="37" t="str"/>
      <c r="C482" s="37" t="str"/>
      <c r="D482" s="37" t="str"/>
      <c r="E482" s="37" t="str"/>
      <c r="F482" s="37" t="str"/>
      <c r="G482" s="37" t="str"/>
    </row>
    <row r="483">
      <c r="B483" s="37" t="str"/>
      <c r="C483" s="37" t="str"/>
      <c r="D483" s="37" t="str"/>
      <c r="E483" s="37" t="str"/>
      <c r="F483" s="37" t="str"/>
      <c r="G483" s="37" t="str"/>
    </row>
    <row r="484">
      <c r="B484" s="37" t="str"/>
      <c r="C484" s="37" t="str"/>
      <c r="D484" s="37" t="str"/>
      <c r="E484" s="37" t="str"/>
      <c r="F484" s="37" t="str"/>
      <c r="G484" s="37" t="str"/>
    </row>
    <row r="485">
      <c r="B485" s="37" t="str"/>
      <c r="C485" s="37" t="str"/>
      <c r="D485" s="37" t="str"/>
      <c r="E485" s="37" t="str"/>
      <c r="F485" s="37" t="str"/>
      <c r="G485" s="37" t="str"/>
    </row>
    <row r="486">
      <c r="B486" s="37" t="str"/>
      <c r="C486" s="37" t="str"/>
      <c r="D486" s="37" t="str"/>
      <c r="E486" s="37" t="str"/>
      <c r="F486" s="37" t="str"/>
      <c r="G486" s="37" t="str"/>
    </row>
    <row r="487">
      <c r="B487" s="37" t="str"/>
      <c r="C487" s="37" t="str"/>
      <c r="D487" s="37" t="str"/>
      <c r="E487" s="37" t="str"/>
      <c r="F487" s="37" t="str"/>
      <c r="G487" s="37" t="str"/>
    </row>
    <row r="488">
      <c r="B488" s="37" t="str"/>
      <c r="C488" s="37" t="str"/>
      <c r="D488" s="37" t="str"/>
      <c r="E488" s="37" t="str"/>
      <c r="F488" s="37" t="str"/>
      <c r="G488" s="37" t="str"/>
    </row>
    <row r="489">
      <c r="B489" s="37" t="str"/>
      <c r="C489" s="37" t="str"/>
      <c r="D489" s="37" t="str"/>
      <c r="E489" s="37" t="str"/>
      <c r="F489" s="37" t="str"/>
      <c r="G489" s="37" t="str"/>
    </row>
    <row r="490">
      <c r="B490" s="37" t="str"/>
      <c r="C490" s="37" t="str"/>
      <c r="D490" s="37" t="str"/>
      <c r="E490" s="37" t="str"/>
      <c r="F490" s="37" t="str"/>
      <c r="G490" s="37" t="str"/>
    </row>
    <row r="491">
      <c r="B491" s="37" t="str"/>
      <c r="C491" s="37" t="str"/>
      <c r="D491" s="37" t="str"/>
      <c r="E491" s="37" t="str"/>
      <c r="F491" s="37" t="str"/>
      <c r="G491" s="37" t="str"/>
    </row>
    <row r="492">
      <c r="B492" s="37" t="str"/>
      <c r="C492" s="37" t="str"/>
      <c r="D492" s="37" t="str"/>
      <c r="E492" s="37" t="str"/>
      <c r="F492" s="37" t="str"/>
      <c r="G492" s="37" t="str"/>
    </row>
    <row r="493">
      <c r="B493" s="37" t="str"/>
      <c r="C493" s="37" t="str"/>
      <c r="D493" s="37" t="str"/>
      <c r="E493" s="37" t="str"/>
      <c r="F493" s="37" t="str"/>
      <c r="G493" s="37" t="str"/>
    </row>
    <row r="494">
      <c r="B494" s="37" t="str"/>
      <c r="C494" s="37" t="str"/>
      <c r="D494" s="37" t="str"/>
      <c r="E494" s="37" t="str"/>
      <c r="F494" s="37" t="str"/>
      <c r="G494" s="37" t="str"/>
    </row>
    <row r="495">
      <c r="B495" s="37" t="str"/>
      <c r="C495" s="37" t="str"/>
      <c r="D495" s="37" t="str"/>
      <c r="E495" s="37" t="str"/>
      <c r="F495" s="37" t="str"/>
      <c r="G495" s="37" t="str"/>
    </row>
    <row r="496">
      <c r="B496" s="37" t="str"/>
      <c r="C496" s="37" t="str"/>
      <c r="D496" s="37" t="str"/>
      <c r="E496" s="37" t="str"/>
      <c r="F496" s="37" t="str"/>
      <c r="G496" s="37" t="str"/>
    </row>
    <row r="497">
      <c r="B497" s="37" t="str"/>
      <c r="C497" s="37" t="str"/>
      <c r="D497" s="37" t="str"/>
      <c r="E497" s="37" t="str"/>
      <c r="F497" s="37" t="str"/>
      <c r="G497" s="37" t="str"/>
    </row>
    <row r="498">
      <c r="B498" s="37" t="str"/>
      <c r="C498" s="37" t="str"/>
      <c r="D498" s="37" t="str"/>
      <c r="E498" s="37" t="str"/>
      <c r="F498" s="37" t="str"/>
      <c r="G498" s="37" t="str"/>
    </row>
    <row r="499">
      <c r="B499" s="37" t="str"/>
      <c r="C499" s="37" t="str"/>
      <c r="D499" s="37" t="str"/>
      <c r="E499" s="37" t="str"/>
      <c r="F499" s="37" t="str"/>
      <c r="G499" s="37" t="str"/>
    </row>
    <row r="500">
      <c r="B500" s="37" t="str"/>
      <c r="C500" s="37" t="str"/>
      <c r="D500" s="37" t="str"/>
      <c r="E500" s="37" t="str"/>
      <c r="F500" s="37" t="str"/>
      <c r="G500" s="37" t="str"/>
    </row>
    <row r="501">
      <c r="B501" s="37" t="str"/>
      <c r="C501" s="37" t="str"/>
      <c r="D501" s="37" t="str"/>
      <c r="E501" s="37" t="str"/>
      <c r="F501" s="37" t="str"/>
      <c r="G501" s="37" t="str"/>
    </row>
    <row r="502">
      <c r="B502" s="37" t="str"/>
      <c r="C502" s="37" t="str"/>
      <c r="D502" s="37" t="str"/>
      <c r="E502" s="37" t="str"/>
      <c r="F502" s="37" t="str"/>
      <c r="G502" s="37" t="str"/>
    </row>
    <row r="503">
      <c r="B503" s="37" t="str"/>
      <c r="C503" s="37" t="str"/>
      <c r="D503" s="37" t="str"/>
      <c r="E503" s="37" t="str"/>
      <c r="F503" s="37" t="str"/>
      <c r="G503" s="37" t="str"/>
    </row>
    <row r="504">
      <c r="B504" s="37" t="str"/>
      <c r="C504" s="37" t="str"/>
      <c r="D504" s="37" t="str"/>
      <c r="E504" s="37" t="str"/>
      <c r="F504" s="37" t="str"/>
      <c r="G504" s="37" t="str"/>
    </row>
    <row r="505">
      <c r="B505" s="37" t="str"/>
      <c r="C505" s="37" t="str"/>
      <c r="D505" s="37" t="str"/>
      <c r="E505" s="37" t="str"/>
      <c r="F505" s="37" t="str"/>
      <c r="G505" s="37" t="str"/>
    </row>
    <row r="506">
      <c r="B506" s="37" t="str"/>
      <c r="C506" s="37" t="str"/>
      <c r="D506" s="37" t="str"/>
      <c r="E506" s="37" t="str"/>
      <c r="F506" s="37" t="str"/>
      <c r="G506" s="37" t="str"/>
    </row>
    <row r="507">
      <c r="B507" s="37" t="str"/>
      <c r="C507" s="37" t="str"/>
      <c r="D507" s="37" t="str"/>
      <c r="E507" s="37" t="str"/>
      <c r="F507" s="37" t="str"/>
      <c r="G507" s="37" t="str"/>
    </row>
  </sheetData>
  <sheetProtection selectLockedCells="0" selectUnlockedCells="0" sheet="1" objects="1" insertRows="1" insertHyperlinks="1" autoFilter="1" scenarios="1" formatColumns="1" deleteColumns="1" insertColumns="1" pivotTables="1" deleteRows="1" formatCells="1" formatRows="1" sort="1" password="C125"/>
  <hyperlinks>
    <hyperlink ref="D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E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F6" location="'Valid Values'!M1" display="Select"/>
    <hyperlink ref="G6" location="'Valid Values'!N1" display="Select"/>
  </hyperlink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G507"/>
  <sheetViews>
    <sheetView topLeftCell="A2" workbookViewId="0">
      <selection activeCell="A1" sqref="A1"/>
    </sheetView>
  </sheetViews>
  <sheetFormatPr baseColWidth="8" defaultColWidth="9" defaultRowHeight="13.5"/>
  <cols>
    <col width="25.75" customWidth="1" style="37" min="2" max="2"/>
    <col width="30.75" customWidth="1" style="37" min="3" max="3"/>
    <col width="18.75" customWidth="1" style="37" min="4" max="4"/>
    <col width="24.75" customWidth="1" style="37" min="5" max="5"/>
    <col width="20.75" customWidth="1" style="37" min="6" max="6"/>
    <col width="22.75" customWidth="1" style="37" min="7" max="7"/>
  </cols>
  <sheetData>
    <row r="1" hidden="1">
      <c r="B1" s="37" t="inlineStr">
        <is>
          <t>core::supplierPartNumber</t>
        </is>
      </c>
      <c r="C1" s="37" t="inlineStr">
        <is>
          <t>media::documentValue</t>
        </is>
      </c>
      <c r="D1" s="37" t="inlineStr">
        <is>
          <t>media::documentType</t>
        </is>
      </c>
      <c r="E1" s="37" t="inlineStr">
        <is>
          <t>media::legalDocumentType</t>
        </is>
      </c>
      <c r="F1" s="37" t="inlineStr">
        <is>
          <t>media::regionType</t>
        </is>
      </c>
      <c r="G1" s="37" t="inlineStr">
        <is>
          <t>media::language</t>
        </is>
      </c>
    </row>
    <row r="3">
      <c r="B3" s="3" t="inlineStr">
        <is>
          <t>Required</t>
        </is>
      </c>
      <c r="C3" s="3" t="inlineStr">
        <is>
          <t>Conditional</t>
        </is>
      </c>
      <c r="D3" s="3" t="inlineStr">
        <is>
          <t>Conditional</t>
        </is>
      </c>
      <c r="E3" s="3" t="inlineStr">
        <is>
          <t>Conditional</t>
        </is>
      </c>
      <c r="F3" s="3" t="inlineStr">
        <is>
          <t>Conditional</t>
        </is>
      </c>
      <c r="G3" s="3" t="inlineStr">
        <is>
          <t>Conditional</t>
        </is>
      </c>
    </row>
    <row r="4" ht="50.1" customHeight="1">
      <c r="B4" s="4" t="inlineStr">
        <is>
          <t>Supplier Part Number</t>
        </is>
      </c>
      <c r="C4" s="4" t="inlineStr">
        <is>
          <t>Document File Name or URL</t>
        </is>
      </c>
      <c r="D4" s="4" t="inlineStr">
        <is>
          <t>Document Type</t>
        </is>
      </c>
      <c r="E4" s="4" t="inlineStr">
        <is>
          <t>Legal Document Type</t>
        </is>
      </c>
      <c r="F4" s="4" t="inlineStr">
        <is>
          <t>Document Region</t>
        </is>
      </c>
      <c r="G4" s="4" t="inlineStr">
        <is>
          <t>Document Language</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document’s file name with extension for separate uploads or a direct public URL. Do not exceed 10 documents per product.</t>
        </is>
      </c>
      <c r="D5" s="5" t="inlineStr">
        <is>
          <t>Select one or more values from the provided list that best describe the document’s purpose. This classification helps customers easily find information like “Installation &amp; Assembly” guides, “Warranty Information,” or “Specifications.</t>
        </is>
      </c>
      <c r="E5" s="5" t="inlineStr">
        <is>
          <t>If the document serves as a legal notice or certification (e.g., “ASTM F2057 - 19,” “ANSI A117.1 Compliant”), select the specific type(s) from the provided list. This is used for compliance and to display certifications to customers.</t>
        </is>
      </c>
      <c r="F5" s="5" t="inlineStr">
        <is>
          <t>Select the country or region where this document is legally applicable. This is crucial for compliance-related documents that may differ across locations.</t>
        </is>
      </c>
      <c r="G5" s="5" t="inlineStr">
        <is>
          <t>Select the language in which the document is written.</t>
        </is>
      </c>
    </row>
    <row r="6" ht="50.1" customHeight="1">
      <c r="B6" s="5" t="inlineStr">
        <is>
          <t>Text</t>
        </is>
      </c>
      <c r="C6" s="5" t="inlineStr">
        <is>
          <t>Text</t>
        </is>
      </c>
      <c r="D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E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F6" s="6" t="inlineStr">
        <is>
          <t>Select</t>
        </is>
      </c>
      <c r="G6" s="6" t="inlineStr">
        <is>
          <t>Select</t>
        </is>
      </c>
    </row>
    <row r="7">
      <c r="A7">
        <f t="array" ref="A7:A507">_xlfn.BYROW(B7:H507,_xlfn.LAMBDA(_xlpm.r,_xlfn.LET(_xlpm.high_priority_idx,IFERROR(MATCH(TRUE,(_xlpm.r="Error")+(_xlpm.r="Required")&gt;0,0),0),IF(_xlpm.high_priority_idx&gt;0,_xlpm.high_priority_idx+1,IFERROR(MATCH(1,(_xlpm.r="Warning")*1,0)+1,"")))))</f>
        <v/>
      </c>
      <c r="B7" s="37">
        <f t="array" ref="B7:B507">_xlfn.MAP('Additional Documents'!B7:B507,'Additional Documents'!B7:B507,'Additional Documents-WUO_ERR'!B7:B507,_xlfn.LAMBDA(_xlpm.part,_xlpm.val,_xlpm.error,IF(_xlpm.part="","",IF(LEN(_xlpm.error),_xlfn.SWITCH(IFERROR(_xlfn.TEXTBEFORE(_xlpm.error,":"),""),"1","Error","2","Disabled","3","Required","4","Warning","Valid"),"Valid"))))</f>
        <v/>
      </c>
      <c r="C7" s="37">
        <f t="array" ref="C7:C507">_xlfn.MAP('Additional Documents'!B7:B507,'Additional Documents'!C7:C507,'Additional Documents-WUO_ERR'!C7:C507,_xlfn.LAMBDA(_xlpm.part,_xlpm.val,_xlpm.error,IF(_xlpm.part="","",IF(LEN(_xlpm.error),_xlfn.SWITCH(IFERROR(_xlfn.TEXTBEFORE(_xlpm.error,":"),""),"1","Error","2","Disabled","3","Required","4","Warning","Valid"),"Valid"))))</f>
        <v/>
      </c>
      <c r="D7" s="37">
        <f t="array" ref="D7:D507">_xlfn.MAP('Additional Documents'!B7:B507,'Additional Documents'!D7:D507,'Additional Documents-WUO_ERR'!D7:D507,_xlfn.LAMBDA(_xlpm.part,_xlpm.val,_xlpm.error,IF(_xlpm.part="","",IF(LEN(_xlpm.error),_xlfn.SWITCH(IFERROR(_xlfn.TEXTBEFORE(_xlpm.error,":"),""),"1","Error","2","Disabled","3","Required","4","Warning","Valid"),"Valid"))))</f>
        <v/>
      </c>
      <c r="E7" s="37">
        <f t="array" ref="E7:E507">_xlfn.MAP('Additional Documents'!B7:B507,'Additional Documents'!E7:E507,'Additional Documents-WUO_ERR'!E7:E507,_xlfn.LAMBDA(_xlpm.part,_xlpm.val,_xlpm.error,IF(_xlpm.part="","",IF(LEN(_xlpm.error),_xlfn.SWITCH(IFERROR(_xlfn.TEXTBEFORE(_xlpm.error,":"),""),"1","Error","2","Disabled","3","Required","4","Warning","Valid"),"Valid"))))</f>
        <v/>
      </c>
      <c r="F7" s="37">
        <f t="array" ref="F7:F507">_xlfn.MAP('Additional Documents'!B7:B507,'Additional Documents'!F7:F507,'Additional Documents-WUO_ERR'!F7:F507,_xlfn.LAMBDA(_xlpm.part,_xlpm.val,_xlpm.error,IF(_xlpm.part="","",IF(LEN(_xlpm.error),_xlfn.SWITCH(IFERROR(_xlfn.TEXTBEFORE(_xlpm.error,":"),""),"1","Error","2","Disabled","3","Required","4","Warning","Valid"),"Valid"))))</f>
        <v/>
      </c>
      <c r="G7" s="37">
        <f t="array" ref="G7:G507">_xlfn.MAP('Additional Documents'!B7:B507,'Additional Documents'!G7:G507,'Additional Documents-WUO_ERR'!G7:G507,_xlfn.LAMBDA(_xlpm.part,_xlpm.val,_xlpm.error,IF(_xlpm.part="","",IF(LEN(_xlpm.error),_xlfn.SWITCH(IFERROR(_xlfn.TEXTBEFORE(_xlpm.error,":"),""),"1","Error","2","Disabled","3","Required","4","Warning","Valid"),"Valid"))))</f>
        <v/>
      </c>
    </row>
    <row r="8">
      <c r="B8" s="37" t="str"/>
      <c r="C8" s="37" t="str"/>
      <c r="D8" s="37" t="str"/>
      <c r="E8" s="37" t="str"/>
      <c r="F8" s="37" t="str"/>
      <c r="G8" s="37" t="str"/>
    </row>
    <row r="9">
      <c r="B9" s="37" t="str"/>
      <c r="C9" s="37" t="str"/>
      <c r="D9" s="37" t="str"/>
      <c r="E9" s="37" t="str"/>
      <c r="F9" s="37" t="str"/>
      <c r="G9" s="37" t="str"/>
    </row>
    <row r="10">
      <c r="B10" s="37" t="str"/>
      <c r="C10" s="37" t="str"/>
      <c r="D10" s="37" t="str"/>
      <c r="E10" s="37" t="str"/>
      <c r="F10" s="37" t="str"/>
      <c r="G10" s="37" t="str"/>
    </row>
    <row r="11">
      <c r="B11" s="37" t="str"/>
      <c r="C11" s="37" t="str"/>
      <c r="D11" s="37" t="str"/>
      <c r="E11" s="37" t="str"/>
      <c r="F11" s="37" t="str"/>
      <c r="G11" s="37" t="str"/>
    </row>
    <row r="12">
      <c r="B12" s="37" t="str"/>
      <c r="C12" s="37" t="str"/>
      <c r="D12" s="37" t="str"/>
      <c r="E12" s="37" t="str"/>
      <c r="F12" s="37" t="str"/>
      <c r="G12" s="37" t="str"/>
    </row>
    <row r="13">
      <c r="B13" s="37" t="str"/>
      <c r="C13" s="37" t="str"/>
      <c r="D13" s="37" t="str"/>
      <c r="E13" s="37" t="str"/>
      <c r="F13" s="37" t="str"/>
      <c r="G13" s="37" t="str"/>
    </row>
    <row r="14">
      <c r="B14" s="37" t="str"/>
      <c r="C14" s="37" t="str"/>
      <c r="D14" s="37" t="str"/>
      <c r="E14" s="37" t="str"/>
      <c r="F14" s="37" t="str"/>
      <c r="G14" s="37" t="str"/>
    </row>
    <row r="15">
      <c r="B15" s="37" t="str"/>
      <c r="C15" s="37" t="str"/>
      <c r="D15" s="37" t="str"/>
      <c r="E15" s="37" t="str"/>
      <c r="F15" s="37" t="str"/>
      <c r="G15" s="37" t="str"/>
    </row>
    <row r="16">
      <c r="B16" s="37" t="str"/>
      <c r="C16" s="37" t="str"/>
      <c r="D16" s="37" t="str"/>
      <c r="E16" s="37" t="str"/>
      <c r="F16" s="37" t="str"/>
      <c r="G16" s="37" t="str"/>
    </row>
    <row r="17">
      <c r="B17" s="37" t="str"/>
      <c r="C17" s="37" t="str"/>
      <c r="D17" s="37" t="str"/>
      <c r="E17" s="37" t="str"/>
      <c r="F17" s="37" t="str"/>
      <c r="G17" s="37" t="str"/>
    </row>
    <row r="18">
      <c r="B18" s="37" t="str"/>
      <c r="C18" s="37" t="str"/>
      <c r="D18" s="37" t="str"/>
      <c r="E18" s="37" t="str"/>
      <c r="F18" s="37" t="str"/>
      <c r="G18" s="37" t="str"/>
    </row>
    <row r="19">
      <c r="B19" s="37" t="str"/>
      <c r="C19" s="37" t="str"/>
      <c r="D19" s="37" t="str"/>
      <c r="E19" s="37" t="str"/>
      <c r="F19" s="37" t="str"/>
      <c r="G19" s="37" t="str"/>
    </row>
    <row r="20">
      <c r="B20" s="37" t="str"/>
      <c r="C20" s="37" t="str"/>
      <c r="D20" s="37" t="str"/>
      <c r="E20" s="37" t="str"/>
      <c r="F20" s="37" t="str"/>
      <c r="G20" s="37" t="str"/>
    </row>
    <row r="21">
      <c r="B21" s="37" t="str"/>
      <c r="C21" s="37" t="str"/>
      <c r="D21" s="37" t="str"/>
      <c r="E21" s="37" t="str"/>
      <c r="F21" s="37" t="str"/>
      <c r="G21" s="37" t="str"/>
    </row>
    <row r="22">
      <c r="B22" s="37" t="str"/>
      <c r="C22" s="37" t="str"/>
      <c r="D22" s="37" t="str"/>
      <c r="E22" s="37" t="str"/>
      <c r="F22" s="37" t="str"/>
      <c r="G22" s="37" t="str"/>
    </row>
    <row r="23">
      <c r="B23" s="37" t="str"/>
      <c r="C23" s="37" t="str"/>
      <c r="D23" s="37" t="str"/>
      <c r="E23" s="37" t="str"/>
      <c r="F23" s="37" t="str"/>
      <c r="G23" s="37" t="str"/>
    </row>
    <row r="24">
      <c r="B24" s="37" t="str"/>
      <c r="C24" s="37" t="str"/>
      <c r="D24" s="37" t="str"/>
      <c r="E24" s="37" t="str"/>
      <c r="F24" s="37" t="str"/>
      <c r="G24" s="37" t="str"/>
    </row>
    <row r="25">
      <c r="B25" s="37" t="str"/>
      <c r="C25" s="37" t="str"/>
      <c r="D25" s="37" t="str"/>
      <c r="E25" s="37" t="str"/>
      <c r="F25" s="37" t="str"/>
      <c r="G25" s="37" t="str"/>
    </row>
    <row r="26">
      <c r="B26" s="37" t="str"/>
      <c r="C26" s="37" t="str"/>
      <c r="D26" s="37" t="str"/>
      <c r="E26" s="37" t="str"/>
      <c r="F26" s="37" t="str"/>
      <c r="G26" s="37" t="str"/>
    </row>
    <row r="27">
      <c r="B27" s="37" t="str"/>
      <c r="C27" s="37" t="str"/>
      <c r="D27" s="37" t="str"/>
      <c r="E27" s="37" t="str"/>
      <c r="F27" s="37" t="str"/>
      <c r="G27" s="37" t="str"/>
    </row>
    <row r="28">
      <c r="B28" s="37" t="str"/>
      <c r="C28" s="37" t="str"/>
      <c r="D28" s="37" t="str"/>
      <c r="E28" s="37" t="str"/>
      <c r="F28" s="37" t="str"/>
      <c r="G28" s="37" t="str"/>
    </row>
    <row r="29">
      <c r="B29" s="37" t="str"/>
      <c r="C29" s="37" t="str"/>
      <c r="D29" s="37" t="str"/>
      <c r="E29" s="37" t="str"/>
      <c r="F29" s="37" t="str"/>
      <c r="G29" s="37" t="str"/>
    </row>
    <row r="30">
      <c r="B30" s="37" t="str"/>
      <c r="C30" s="37" t="str"/>
      <c r="D30" s="37" t="str"/>
      <c r="E30" s="37" t="str"/>
      <c r="F30" s="37" t="str"/>
      <c r="G30" s="37" t="str"/>
    </row>
    <row r="31">
      <c r="B31" s="37" t="str"/>
      <c r="C31" s="37" t="str"/>
      <c r="D31" s="37" t="str"/>
      <c r="E31" s="37" t="str"/>
      <c r="F31" s="37" t="str"/>
      <c r="G31" s="37" t="str"/>
    </row>
    <row r="32">
      <c r="B32" s="37" t="str"/>
      <c r="C32" s="37" t="str"/>
      <c r="D32" s="37" t="str"/>
      <c r="E32" s="37" t="str"/>
      <c r="F32" s="37" t="str"/>
      <c r="G32" s="37" t="str"/>
    </row>
    <row r="33">
      <c r="B33" s="37" t="str"/>
      <c r="C33" s="37" t="str"/>
      <c r="D33" s="37" t="str"/>
      <c r="E33" s="37" t="str"/>
      <c r="F33" s="37" t="str"/>
      <c r="G33" s="37" t="str"/>
    </row>
    <row r="34">
      <c r="B34" s="37" t="str"/>
      <c r="C34" s="37" t="str"/>
      <c r="D34" s="37" t="str"/>
      <c r="E34" s="37" t="str"/>
      <c r="F34" s="37" t="str"/>
      <c r="G34" s="37" t="str"/>
    </row>
    <row r="35">
      <c r="B35" s="37" t="str"/>
      <c r="C35" s="37" t="str"/>
      <c r="D35" s="37" t="str"/>
      <c r="E35" s="37" t="str"/>
      <c r="F35" s="37" t="str"/>
      <c r="G35" s="37" t="str"/>
    </row>
    <row r="36">
      <c r="B36" s="37" t="str"/>
      <c r="C36" s="37" t="str"/>
      <c r="D36" s="37" t="str"/>
      <c r="E36" s="37" t="str"/>
      <c r="F36" s="37" t="str"/>
      <c r="G36" s="37" t="str"/>
    </row>
    <row r="37">
      <c r="B37" s="37" t="str"/>
      <c r="C37" s="37" t="str"/>
      <c r="D37" s="37" t="str"/>
      <c r="E37" s="37" t="str"/>
      <c r="F37" s="37" t="str"/>
      <c r="G37" s="37" t="str"/>
    </row>
    <row r="38">
      <c r="B38" s="37" t="str"/>
      <c r="C38" s="37" t="str"/>
      <c r="D38" s="37" t="str"/>
      <c r="E38" s="37" t="str"/>
      <c r="F38" s="37" t="str"/>
      <c r="G38" s="37" t="str"/>
    </row>
    <row r="39">
      <c r="B39" s="37" t="str"/>
      <c r="C39" s="37" t="str"/>
      <c r="D39" s="37" t="str"/>
      <c r="E39" s="37" t="str"/>
      <c r="F39" s="37" t="str"/>
      <c r="G39" s="37" t="str"/>
    </row>
    <row r="40">
      <c r="B40" s="37" t="str"/>
      <c r="C40" s="37" t="str"/>
      <c r="D40" s="37" t="str"/>
      <c r="E40" s="37" t="str"/>
      <c r="F40" s="37" t="str"/>
      <c r="G40" s="37" t="str"/>
    </row>
    <row r="41">
      <c r="B41" s="37" t="str"/>
      <c r="C41" s="37" t="str"/>
      <c r="D41" s="37" t="str"/>
      <c r="E41" s="37" t="str"/>
      <c r="F41" s="37" t="str"/>
      <c r="G41" s="37" t="str"/>
    </row>
    <row r="42">
      <c r="B42" s="37" t="str"/>
      <c r="C42" s="37" t="str"/>
      <c r="D42" s="37" t="str"/>
      <c r="E42" s="37" t="str"/>
      <c r="F42" s="37" t="str"/>
      <c r="G42" s="37" t="str"/>
    </row>
    <row r="43">
      <c r="B43" s="37" t="str"/>
      <c r="C43" s="37" t="str"/>
      <c r="D43" s="37" t="str"/>
      <c r="E43" s="37" t="str"/>
      <c r="F43" s="37" t="str"/>
      <c r="G43" s="37" t="str"/>
    </row>
    <row r="44">
      <c r="B44" s="37" t="str"/>
      <c r="C44" s="37" t="str"/>
      <c r="D44" s="37" t="str"/>
      <c r="E44" s="37" t="str"/>
      <c r="F44" s="37" t="str"/>
      <c r="G44" s="37" t="str"/>
    </row>
    <row r="45">
      <c r="B45" s="37" t="str"/>
      <c r="C45" s="37" t="str"/>
      <c r="D45" s="37" t="str"/>
      <c r="E45" s="37" t="str"/>
      <c r="F45" s="37" t="str"/>
      <c r="G45" s="37" t="str"/>
    </row>
    <row r="46">
      <c r="B46" s="37" t="str"/>
      <c r="C46" s="37" t="str"/>
      <c r="D46" s="37" t="str"/>
      <c r="E46" s="37" t="str"/>
      <c r="F46" s="37" t="str"/>
      <c r="G46" s="37" t="str"/>
    </row>
    <row r="47">
      <c r="B47" s="37" t="str"/>
      <c r="C47" s="37" t="str"/>
      <c r="D47" s="37" t="str"/>
      <c r="E47" s="37" t="str"/>
      <c r="F47" s="37" t="str"/>
      <c r="G47" s="37" t="str"/>
    </row>
    <row r="48">
      <c r="B48" s="37" t="str"/>
      <c r="C48" s="37" t="str"/>
      <c r="D48" s="37" t="str"/>
      <c r="E48" s="37" t="str"/>
      <c r="F48" s="37" t="str"/>
      <c r="G48" s="37" t="str"/>
    </row>
    <row r="49">
      <c r="B49" s="37" t="str"/>
      <c r="C49" s="37" t="str"/>
      <c r="D49" s="37" t="str"/>
      <c r="E49" s="37" t="str"/>
      <c r="F49" s="37" t="str"/>
      <c r="G49" s="37" t="str"/>
    </row>
    <row r="50">
      <c r="B50" s="37" t="str"/>
      <c r="C50" s="37" t="str"/>
      <c r="D50" s="37" t="str"/>
      <c r="E50" s="37" t="str"/>
      <c r="F50" s="37" t="str"/>
      <c r="G50" s="37" t="str"/>
    </row>
    <row r="51">
      <c r="B51" s="37" t="str"/>
      <c r="C51" s="37" t="str"/>
      <c r="D51" s="37" t="str"/>
      <c r="E51" s="37" t="str"/>
      <c r="F51" s="37" t="str"/>
      <c r="G51" s="37" t="str"/>
    </row>
    <row r="52">
      <c r="B52" s="37" t="str"/>
      <c r="C52" s="37" t="str"/>
      <c r="D52" s="37" t="str"/>
      <c r="E52" s="37" t="str"/>
      <c r="F52" s="37" t="str"/>
      <c r="G52" s="37" t="str"/>
    </row>
    <row r="53">
      <c r="B53" s="37" t="str"/>
      <c r="C53" s="37" t="str"/>
      <c r="D53" s="37" t="str"/>
      <c r="E53" s="37" t="str"/>
      <c r="F53" s="37" t="str"/>
      <c r="G53" s="37" t="str"/>
    </row>
    <row r="54">
      <c r="B54" s="37" t="str"/>
      <c r="C54" s="37" t="str"/>
      <c r="D54" s="37" t="str"/>
      <c r="E54" s="37" t="str"/>
      <c r="F54" s="37" t="str"/>
      <c r="G54" s="37" t="str"/>
    </row>
    <row r="55">
      <c r="B55" s="37" t="str"/>
      <c r="C55" s="37" t="str"/>
      <c r="D55" s="37" t="str"/>
      <c r="E55" s="37" t="str"/>
      <c r="F55" s="37" t="str"/>
      <c r="G55" s="37" t="str"/>
    </row>
    <row r="56">
      <c r="B56" s="37" t="str"/>
      <c r="C56" s="37" t="str"/>
      <c r="D56" s="37" t="str"/>
      <c r="E56" s="37" t="str"/>
      <c r="F56" s="37" t="str"/>
      <c r="G56" s="37" t="str"/>
    </row>
    <row r="57">
      <c r="B57" s="37" t="str"/>
      <c r="C57" s="37" t="str"/>
      <c r="D57" s="37" t="str"/>
      <c r="E57" s="37" t="str"/>
      <c r="F57" s="37" t="str"/>
      <c r="G57" s="37" t="str"/>
    </row>
    <row r="58">
      <c r="B58" s="37" t="str"/>
      <c r="C58" s="37" t="str"/>
      <c r="D58" s="37" t="str"/>
      <c r="E58" s="37" t="str"/>
      <c r="F58" s="37" t="str"/>
      <c r="G58" s="37" t="str"/>
    </row>
    <row r="59">
      <c r="B59" s="37" t="str"/>
      <c r="C59" s="37" t="str"/>
      <c r="D59" s="37" t="str"/>
      <c r="E59" s="37" t="str"/>
      <c r="F59" s="37" t="str"/>
      <c r="G59" s="37" t="str"/>
    </row>
    <row r="60">
      <c r="B60" s="37" t="str"/>
      <c r="C60" s="37" t="str"/>
      <c r="D60" s="37" t="str"/>
      <c r="E60" s="37" t="str"/>
      <c r="F60" s="37" t="str"/>
      <c r="G60" s="37" t="str"/>
    </row>
    <row r="61">
      <c r="B61" s="37" t="str"/>
      <c r="C61" s="37" t="str"/>
      <c r="D61" s="37" t="str"/>
      <c r="E61" s="37" t="str"/>
      <c r="F61" s="37" t="str"/>
      <c r="G61" s="37" t="str"/>
    </row>
    <row r="62">
      <c r="B62" s="37" t="str"/>
      <c r="C62" s="37" t="str"/>
      <c r="D62" s="37" t="str"/>
      <c r="E62" s="37" t="str"/>
      <c r="F62" s="37" t="str"/>
      <c r="G62" s="37" t="str"/>
    </row>
    <row r="63">
      <c r="B63" s="37" t="str"/>
      <c r="C63" s="37" t="str"/>
      <c r="D63" s="37" t="str"/>
      <c r="E63" s="37" t="str"/>
      <c r="F63" s="37" t="str"/>
      <c r="G63" s="37" t="str"/>
    </row>
    <row r="64">
      <c r="B64" s="37" t="str"/>
      <c r="C64" s="37" t="str"/>
      <c r="D64" s="37" t="str"/>
      <c r="E64" s="37" t="str"/>
      <c r="F64" s="37" t="str"/>
      <c r="G64" s="37" t="str"/>
    </row>
    <row r="65">
      <c r="B65" s="37" t="str"/>
      <c r="C65" s="37" t="str"/>
      <c r="D65" s="37" t="str"/>
      <c r="E65" s="37" t="str"/>
      <c r="F65" s="37" t="str"/>
      <c r="G65" s="37" t="str"/>
    </row>
    <row r="66">
      <c r="B66" s="37" t="str"/>
      <c r="C66" s="37" t="str"/>
      <c r="D66" s="37" t="str"/>
      <c r="E66" s="37" t="str"/>
      <c r="F66" s="37" t="str"/>
      <c r="G66" s="37" t="str"/>
    </row>
    <row r="67">
      <c r="B67" s="37" t="str"/>
      <c r="C67" s="37" t="str"/>
      <c r="D67" s="37" t="str"/>
      <c r="E67" s="37" t="str"/>
      <c r="F67" s="37" t="str"/>
      <c r="G67" s="37" t="str"/>
    </row>
    <row r="68">
      <c r="B68" s="37" t="str"/>
      <c r="C68" s="37" t="str"/>
      <c r="D68" s="37" t="str"/>
      <c r="E68" s="37" t="str"/>
      <c r="F68" s="37" t="str"/>
      <c r="G68" s="37" t="str"/>
    </row>
    <row r="69">
      <c r="B69" s="37" t="str"/>
      <c r="C69" s="37" t="str"/>
      <c r="D69" s="37" t="str"/>
      <c r="E69" s="37" t="str"/>
      <c r="F69" s="37" t="str"/>
      <c r="G69" s="37" t="str"/>
    </row>
    <row r="70">
      <c r="B70" s="37" t="str"/>
      <c r="C70" s="37" t="str"/>
      <c r="D70" s="37" t="str"/>
      <c r="E70" s="37" t="str"/>
      <c r="F70" s="37" t="str"/>
      <c r="G70" s="37" t="str"/>
    </row>
    <row r="71">
      <c r="B71" s="37" t="str"/>
      <c r="C71" s="37" t="str"/>
      <c r="D71" s="37" t="str"/>
      <c r="E71" s="37" t="str"/>
      <c r="F71" s="37" t="str"/>
      <c r="G71" s="37" t="str"/>
    </row>
    <row r="72">
      <c r="B72" s="37" t="str"/>
      <c r="C72" s="37" t="str"/>
      <c r="D72" s="37" t="str"/>
      <c r="E72" s="37" t="str"/>
      <c r="F72" s="37" t="str"/>
      <c r="G72" s="37" t="str"/>
    </row>
    <row r="73">
      <c r="B73" s="37" t="str"/>
      <c r="C73" s="37" t="str"/>
      <c r="D73" s="37" t="str"/>
      <c r="E73" s="37" t="str"/>
      <c r="F73" s="37" t="str"/>
      <c r="G73" s="37" t="str"/>
    </row>
    <row r="74">
      <c r="B74" s="37" t="str"/>
      <c r="C74" s="37" t="str"/>
      <c r="D74" s="37" t="str"/>
      <c r="E74" s="37" t="str"/>
      <c r="F74" s="37" t="str"/>
      <c r="G74" s="37" t="str"/>
    </row>
    <row r="75">
      <c r="B75" s="37" t="str"/>
      <c r="C75" s="37" t="str"/>
      <c r="D75" s="37" t="str"/>
      <c r="E75" s="37" t="str"/>
      <c r="F75" s="37" t="str"/>
      <c r="G75" s="37" t="str"/>
    </row>
    <row r="76">
      <c r="B76" s="37" t="str"/>
      <c r="C76" s="37" t="str"/>
      <c r="D76" s="37" t="str"/>
      <c r="E76" s="37" t="str"/>
      <c r="F76" s="37" t="str"/>
      <c r="G76" s="37" t="str"/>
    </row>
    <row r="77">
      <c r="B77" s="37" t="str"/>
      <c r="C77" s="37" t="str"/>
      <c r="D77" s="37" t="str"/>
      <c r="E77" s="37" t="str"/>
      <c r="F77" s="37" t="str"/>
      <c r="G77" s="37" t="str"/>
    </row>
    <row r="78">
      <c r="B78" s="37" t="str"/>
      <c r="C78" s="37" t="str"/>
      <c r="D78" s="37" t="str"/>
      <c r="E78" s="37" t="str"/>
      <c r="F78" s="37" t="str"/>
      <c r="G78" s="37" t="str"/>
    </row>
    <row r="79">
      <c r="B79" s="37" t="str"/>
      <c r="C79" s="37" t="str"/>
      <c r="D79" s="37" t="str"/>
      <c r="E79" s="37" t="str"/>
      <c r="F79" s="37" t="str"/>
      <c r="G79" s="37" t="str"/>
    </row>
    <row r="80">
      <c r="B80" s="37" t="str"/>
      <c r="C80" s="37" t="str"/>
      <c r="D80" s="37" t="str"/>
      <c r="E80" s="37" t="str"/>
      <c r="F80" s="37" t="str"/>
      <c r="G80" s="37" t="str"/>
    </row>
    <row r="81">
      <c r="B81" s="37" t="str"/>
      <c r="C81" s="37" t="str"/>
      <c r="D81" s="37" t="str"/>
      <c r="E81" s="37" t="str"/>
      <c r="F81" s="37" t="str"/>
      <c r="G81" s="37" t="str"/>
    </row>
    <row r="82">
      <c r="B82" s="37" t="str"/>
      <c r="C82" s="37" t="str"/>
      <c r="D82" s="37" t="str"/>
      <c r="E82" s="37" t="str"/>
      <c r="F82" s="37" t="str"/>
      <c r="G82" s="37" t="str"/>
    </row>
    <row r="83">
      <c r="B83" s="37" t="str"/>
      <c r="C83" s="37" t="str"/>
      <c r="D83" s="37" t="str"/>
      <c r="E83" s="37" t="str"/>
      <c r="F83" s="37" t="str"/>
      <c r="G83" s="37" t="str"/>
    </row>
    <row r="84">
      <c r="B84" s="37" t="str"/>
      <c r="C84" s="37" t="str"/>
      <c r="D84" s="37" t="str"/>
      <c r="E84" s="37" t="str"/>
      <c r="F84" s="37" t="str"/>
      <c r="G84" s="37" t="str"/>
    </row>
    <row r="85">
      <c r="B85" s="37" t="str"/>
      <c r="C85" s="37" t="str"/>
      <c r="D85" s="37" t="str"/>
      <c r="E85" s="37" t="str"/>
      <c r="F85" s="37" t="str"/>
      <c r="G85" s="37" t="str"/>
    </row>
    <row r="86">
      <c r="B86" s="37" t="str"/>
      <c r="C86" s="37" t="str"/>
      <c r="D86" s="37" t="str"/>
      <c r="E86" s="37" t="str"/>
      <c r="F86" s="37" t="str"/>
      <c r="G86" s="37" t="str"/>
    </row>
    <row r="87">
      <c r="B87" s="37" t="str"/>
      <c r="C87" s="37" t="str"/>
      <c r="D87" s="37" t="str"/>
      <c r="E87" s="37" t="str"/>
      <c r="F87" s="37" t="str"/>
      <c r="G87" s="37" t="str"/>
    </row>
    <row r="88">
      <c r="B88" s="37" t="str"/>
      <c r="C88" s="37" t="str"/>
      <c r="D88" s="37" t="str"/>
      <c r="E88" s="37" t="str"/>
      <c r="F88" s="37" t="str"/>
      <c r="G88" s="37" t="str"/>
    </row>
    <row r="89">
      <c r="B89" s="37" t="str"/>
      <c r="C89" s="37" t="str"/>
      <c r="D89" s="37" t="str"/>
      <c r="E89" s="37" t="str"/>
      <c r="F89" s="37" t="str"/>
      <c r="G89" s="37" t="str"/>
    </row>
    <row r="90">
      <c r="B90" s="37" t="str"/>
      <c r="C90" s="37" t="str"/>
      <c r="D90" s="37" t="str"/>
      <c r="E90" s="37" t="str"/>
      <c r="F90" s="37" t="str"/>
      <c r="G90" s="37" t="str"/>
    </row>
    <row r="91">
      <c r="B91" s="37" t="str"/>
      <c r="C91" s="37" t="str"/>
      <c r="D91" s="37" t="str"/>
      <c r="E91" s="37" t="str"/>
      <c r="F91" s="37" t="str"/>
      <c r="G91" s="37" t="str"/>
    </row>
    <row r="92">
      <c r="B92" s="37" t="str"/>
      <c r="C92" s="37" t="str"/>
      <c r="D92" s="37" t="str"/>
      <c r="E92" s="37" t="str"/>
      <c r="F92" s="37" t="str"/>
      <c r="G92" s="37" t="str"/>
    </row>
    <row r="93">
      <c r="B93" s="37" t="str"/>
      <c r="C93" s="37" t="str"/>
      <c r="D93" s="37" t="str"/>
      <c r="E93" s="37" t="str"/>
      <c r="F93" s="37" t="str"/>
      <c r="G93" s="37" t="str"/>
    </row>
    <row r="94">
      <c r="B94" s="37" t="str"/>
      <c r="C94" s="37" t="str"/>
      <c r="D94" s="37" t="str"/>
      <c r="E94" s="37" t="str"/>
      <c r="F94" s="37" t="str"/>
      <c r="G94" s="37" t="str"/>
    </row>
    <row r="95">
      <c r="B95" s="37" t="str"/>
      <c r="C95" s="37" t="str"/>
      <c r="D95" s="37" t="str"/>
      <c r="E95" s="37" t="str"/>
      <c r="F95" s="37" t="str"/>
      <c r="G95" s="37" t="str"/>
    </row>
    <row r="96">
      <c r="B96" s="37" t="str"/>
      <c r="C96" s="37" t="str"/>
      <c r="D96" s="37" t="str"/>
      <c r="E96" s="37" t="str"/>
      <c r="F96" s="37" t="str"/>
      <c r="G96" s="37" t="str"/>
    </row>
    <row r="97">
      <c r="B97" s="37" t="str"/>
      <c r="C97" s="37" t="str"/>
      <c r="D97" s="37" t="str"/>
      <c r="E97" s="37" t="str"/>
      <c r="F97" s="37" t="str"/>
      <c r="G97" s="37" t="str"/>
    </row>
    <row r="98">
      <c r="B98" s="37" t="str"/>
      <c r="C98" s="37" t="str"/>
      <c r="D98" s="37" t="str"/>
      <c r="E98" s="37" t="str"/>
      <c r="F98" s="37" t="str"/>
      <c r="G98" s="37" t="str"/>
    </row>
    <row r="99">
      <c r="B99" s="37" t="str"/>
      <c r="C99" s="37" t="str"/>
      <c r="D99" s="37" t="str"/>
      <c r="E99" s="37" t="str"/>
      <c r="F99" s="37" t="str"/>
      <c r="G99" s="37" t="str"/>
    </row>
    <row r="100">
      <c r="B100" s="37" t="str"/>
      <c r="C100" s="37" t="str"/>
      <c r="D100" s="37" t="str"/>
      <c r="E100" s="37" t="str"/>
      <c r="F100" s="37" t="str"/>
      <c r="G100" s="37" t="str"/>
    </row>
    <row r="101">
      <c r="B101" s="37" t="str"/>
      <c r="C101" s="37" t="str"/>
      <c r="D101" s="37" t="str"/>
      <c r="E101" s="37" t="str"/>
      <c r="F101" s="37" t="str"/>
      <c r="G101" s="37" t="str"/>
    </row>
    <row r="102">
      <c r="B102" s="37" t="str"/>
      <c r="C102" s="37" t="str"/>
      <c r="D102" s="37" t="str"/>
      <c r="E102" s="37" t="str"/>
      <c r="F102" s="37" t="str"/>
      <c r="G102" s="37" t="str"/>
    </row>
    <row r="103">
      <c r="B103" s="37" t="str"/>
      <c r="C103" s="37" t="str"/>
      <c r="D103" s="37" t="str"/>
      <c r="E103" s="37" t="str"/>
      <c r="F103" s="37" t="str"/>
      <c r="G103" s="37" t="str"/>
    </row>
    <row r="104">
      <c r="B104" s="37" t="str"/>
      <c r="C104" s="37" t="str"/>
      <c r="D104" s="37" t="str"/>
      <c r="E104" s="37" t="str"/>
      <c r="F104" s="37" t="str"/>
      <c r="G104" s="37" t="str"/>
    </row>
    <row r="105">
      <c r="B105" s="37" t="str"/>
      <c r="C105" s="37" t="str"/>
      <c r="D105" s="37" t="str"/>
      <c r="E105" s="37" t="str"/>
      <c r="F105" s="37" t="str"/>
      <c r="G105" s="37" t="str"/>
    </row>
    <row r="106">
      <c r="B106" s="37" t="str"/>
      <c r="C106" s="37" t="str"/>
      <c r="D106" s="37" t="str"/>
      <c r="E106" s="37" t="str"/>
      <c r="F106" s="37" t="str"/>
      <c r="G106" s="37" t="str"/>
    </row>
    <row r="107">
      <c r="B107" s="37" t="str"/>
      <c r="C107" s="37" t="str"/>
      <c r="D107" s="37" t="str"/>
      <c r="E107" s="37" t="str"/>
      <c r="F107" s="37" t="str"/>
      <c r="G107" s="37" t="str"/>
    </row>
    <row r="108">
      <c r="B108" s="37" t="str"/>
      <c r="C108" s="37" t="str"/>
      <c r="D108" s="37" t="str"/>
      <c r="E108" s="37" t="str"/>
      <c r="F108" s="37" t="str"/>
      <c r="G108" s="37" t="str"/>
    </row>
    <row r="109">
      <c r="B109" s="37" t="str"/>
      <c r="C109" s="37" t="str"/>
      <c r="D109" s="37" t="str"/>
      <c r="E109" s="37" t="str"/>
      <c r="F109" s="37" t="str"/>
      <c r="G109" s="37" t="str"/>
    </row>
    <row r="110">
      <c r="B110" s="37" t="str"/>
      <c r="C110" s="37" t="str"/>
      <c r="D110" s="37" t="str"/>
      <c r="E110" s="37" t="str"/>
      <c r="F110" s="37" t="str"/>
      <c r="G110" s="37" t="str"/>
    </row>
    <row r="111">
      <c r="B111" s="37" t="str"/>
      <c r="C111" s="37" t="str"/>
      <c r="D111" s="37" t="str"/>
      <c r="E111" s="37" t="str"/>
      <c r="F111" s="37" t="str"/>
      <c r="G111" s="37" t="str"/>
    </row>
    <row r="112">
      <c r="B112" s="37" t="str"/>
      <c r="C112" s="37" t="str"/>
      <c r="D112" s="37" t="str"/>
      <c r="E112" s="37" t="str"/>
      <c r="F112" s="37" t="str"/>
      <c r="G112" s="37" t="str"/>
    </row>
    <row r="113">
      <c r="B113" s="37" t="str"/>
      <c r="C113" s="37" t="str"/>
      <c r="D113" s="37" t="str"/>
      <c r="E113" s="37" t="str"/>
      <c r="F113" s="37" t="str"/>
      <c r="G113" s="37" t="str"/>
    </row>
    <row r="114">
      <c r="B114" s="37" t="str"/>
      <c r="C114" s="37" t="str"/>
      <c r="D114" s="37" t="str"/>
      <c r="E114" s="37" t="str"/>
      <c r="F114" s="37" t="str"/>
      <c r="G114" s="37" t="str"/>
    </row>
    <row r="115">
      <c r="B115" s="37" t="str"/>
      <c r="C115" s="37" t="str"/>
      <c r="D115" s="37" t="str"/>
      <c r="E115" s="37" t="str"/>
      <c r="F115" s="37" t="str"/>
      <c r="G115" s="37" t="str"/>
    </row>
    <row r="116">
      <c r="B116" s="37" t="str"/>
      <c r="C116" s="37" t="str"/>
      <c r="D116" s="37" t="str"/>
      <c r="E116" s="37" t="str"/>
      <c r="F116" s="37" t="str"/>
      <c r="G116" s="37" t="str"/>
    </row>
    <row r="117">
      <c r="B117" s="37" t="str"/>
      <c r="C117" s="37" t="str"/>
      <c r="D117" s="37" t="str"/>
      <c r="E117" s="37" t="str"/>
      <c r="F117" s="37" t="str"/>
      <c r="G117" s="37" t="str"/>
    </row>
    <row r="118">
      <c r="B118" s="37" t="str"/>
      <c r="C118" s="37" t="str"/>
      <c r="D118" s="37" t="str"/>
      <c r="E118" s="37" t="str"/>
      <c r="F118" s="37" t="str"/>
      <c r="G118" s="37" t="str"/>
    </row>
    <row r="119">
      <c r="B119" s="37" t="str"/>
      <c r="C119" s="37" t="str"/>
      <c r="D119" s="37" t="str"/>
      <c r="E119" s="37" t="str"/>
      <c r="F119" s="37" t="str"/>
      <c r="G119" s="37" t="str"/>
    </row>
    <row r="120">
      <c r="B120" s="37" t="str"/>
      <c r="C120" s="37" t="str"/>
      <c r="D120" s="37" t="str"/>
      <c r="E120" s="37" t="str"/>
      <c r="F120" s="37" t="str"/>
      <c r="G120" s="37" t="str"/>
    </row>
    <row r="121">
      <c r="B121" s="37" t="str"/>
      <c r="C121" s="37" t="str"/>
      <c r="D121" s="37" t="str"/>
      <c r="E121" s="37" t="str"/>
      <c r="F121" s="37" t="str"/>
      <c r="G121" s="37" t="str"/>
    </row>
    <row r="122">
      <c r="B122" s="37" t="str"/>
      <c r="C122" s="37" t="str"/>
      <c r="D122" s="37" t="str"/>
      <c r="E122" s="37" t="str"/>
      <c r="F122" s="37" t="str"/>
      <c r="G122" s="37" t="str"/>
    </row>
    <row r="123">
      <c r="B123" s="37" t="str"/>
      <c r="C123" s="37" t="str"/>
      <c r="D123" s="37" t="str"/>
      <c r="E123" s="37" t="str"/>
      <c r="F123" s="37" t="str"/>
      <c r="G123" s="37" t="str"/>
    </row>
    <row r="124">
      <c r="B124" s="37" t="str"/>
      <c r="C124" s="37" t="str"/>
      <c r="D124" s="37" t="str"/>
      <c r="E124" s="37" t="str"/>
      <c r="F124" s="37" t="str"/>
      <c r="G124" s="37" t="str"/>
    </row>
    <row r="125">
      <c r="B125" s="37" t="str"/>
      <c r="C125" s="37" t="str"/>
      <c r="D125" s="37" t="str"/>
      <c r="E125" s="37" t="str"/>
      <c r="F125" s="37" t="str"/>
      <c r="G125" s="37" t="str"/>
    </row>
    <row r="126">
      <c r="B126" s="37" t="str"/>
      <c r="C126" s="37" t="str"/>
      <c r="D126" s="37" t="str"/>
      <c r="E126" s="37" t="str"/>
      <c r="F126" s="37" t="str"/>
      <c r="G126" s="37" t="str"/>
    </row>
    <row r="127">
      <c r="B127" s="37" t="str"/>
      <c r="C127" s="37" t="str"/>
      <c r="D127" s="37" t="str"/>
      <c r="E127" s="37" t="str"/>
      <c r="F127" s="37" t="str"/>
      <c r="G127" s="37" t="str"/>
    </row>
    <row r="128">
      <c r="B128" s="37" t="str"/>
      <c r="C128" s="37" t="str"/>
      <c r="D128" s="37" t="str"/>
      <c r="E128" s="37" t="str"/>
      <c r="F128" s="37" t="str"/>
      <c r="G128" s="37" t="str"/>
    </row>
    <row r="129">
      <c r="B129" s="37" t="str"/>
      <c r="C129" s="37" t="str"/>
      <c r="D129" s="37" t="str"/>
      <c r="E129" s="37" t="str"/>
      <c r="F129" s="37" t="str"/>
      <c r="G129" s="37" t="str"/>
    </row>
    <row r="130">
      <c r="B130" s="37" t="str"/>
      <c r="C130" s="37" t="str"/>
      <c r="D130" s="37" t="str"/>
      <c r="E130" s="37" t="str"/>
      <c r="F130" s="37" t="str"/>
      <c r="G130" s="37" t="str"/>
    </row>
    <row r="131">
      <c r="B131" s="37" t="str"/>
      <c r="C131" s="37" t="str"/>
      <c r="D131" s="37" t="str"/>
      <c r="E131" s="37" t="str"/>
      <c r="F131" s="37" t="str"/>
      <c r="G131" s="37" t="str"/>
    </row>
    <row r="132">
      <c r="B132" s="37" t="str"/>
      <c r="C132" s="37" t="str"/>
      <c r="D132" s="37" t="str"/>
      <c r="E132" s="37" t="str"/>
      <c r="F132" s="37" t="str"/>
      <c r="G132" s="37" t="str"/>
    </row>
    <row r="133">
      <c r="B133" s="37" t="str"/>
      <c r="C133" s="37" t="str"/>
      <c r="D133" s="37" t="str"/>
      <c r="E133" s="37" t="str"/>
      <c r="F133" s="37" t="str"/>
      <c r="G133" s="37" t="str"/>
    </row>
    <row r="134">
      <c r="B134" s="37" t="str"/>
      <c r="C134" s="37" t="str"/>
      <c r="D134" s="37" t="str"/>
      <c r="E134" s="37" t="str"/>
      <c r="F134" s="37" t="str"/>
      <c r="G134" s="37" t="str"/>
    </row>
    <row r="135">
      <c r="B135" s="37" t="str"/>
      <c r="C135" s="37" t="str"/>
      <c r="D135" s="37" t="str"/>
      <c r="E135" s="37" t="str"/>
      <c r="F135" s="37" t="str"/>
      <c r="G135" s="37" t="str"/>
    </row>
    <row r="136">
      <c r="B136" s="37" t="str"/>
      <c r="C136" s="37" t="str"/>
      <c r="D136" s="37" t="str"/>
      <c r="E136" s="37" t="str"/>
      <c r="F136" s="37" t="str"/>
      <c r="G136" s="37" t="str"/>
    </row>
    <row r="137">
      <c r="B137" s="37" t="str"/>
      <c r="C137" s="37" t="str"/>
      <c r="D137" s="37" t="str"/>
      <c r="E137" s="37" t="str"/>
      <c r="F137" s="37" t="str"/>
      <c r="G137" s="37" t="str"/>
    </row>
    <row r="138">
      <c r="B138" s="37" t="str"/>
      <c r="C138" s="37" t="str"/>
      <c r="D138" s="37" t="str"/>
      <c r="E138" s="37" t="str"/>
      <c r="F138" s="37" t="str"/>
      <c r="G138" s="37" t="str"/>
    </row>
    <row r="139">
      <c r="B139" s="37" t="str"/>
      <c r="C139" s="37" t="str"/>
      <c r="D139" s="37" t="str"/>
      <c r="E139" s="37" t="str"/>
      <c r="F139" s="37" t="str"/>
      <c r="G139" s="37" t="str"/>
    </row>
    <row r="140">
      <c r="B140" s="37" t="str"/>
      <c r="C140" s="37" t="str"/>
      <c r="D140" s="37" t="str"/>
      <c r="E140" s="37" t="str"/>
      <c r="F140" s="37" t="str"/>
      <c r="G140" s="37" t="str"/>
    </row>
    <row r="141">
      <c r="B141" s="37" t="str"/>
      <c r="C141" s="37" t="str"/>
      <c r="D141" s="37" t="str"/>
      <c r="E141" s="37" t="str"/>
      <c r="F141" s="37" t="str"/>
      <c r="G141" s="37" t="str"/>
    </row>
    <row r="142">
      <c r="B142" s="37" t="str"/>
      <c r="C142" s="37" t="str"/>
      <c r="D142" s="37" t="str"/>
      <c r="E142" s="37" t="str"/>
      <c r="F142" s="37" t="str"/>
      <c r="G142" s="37" t="str"/>
    </row>
    <row r="143">
      <c r="B143" s="37" t="str"/>
      <c r="C143" s="37" t="str"/>
      <c r="D143" s="37" t="str"/>
      <c r="E143" s="37" t="str"/>
      <c r="F143" s="37" t="str"/>
      <c r="G143" s="37" t="str"/>
    </row>
    <row r="144">
      <c r="B144" s="37" t="str"/>
      <c r="C144" s="37" t="str"/>
      <c r="D144" s="37" t="str"/>
      <c r="E144" s="37" t="str"/>
      <c r="F144" s="37" t="str"/>
      <c r="G144" s="37" t="str"/>
    </row>
    <row r="145">
      <c r="B145" s="37" t="str"/>
      <c r="C145" s="37" t="str"/>
      <c r="D145" s="37" t="str"/>
      <c r="E145" s="37" t="str"/>
      <c r="F145" s="37" t="str"/>
      <c r="G145" s="37" t="str"/>
    </row>
    <row r="146">
      <c r="B146" s="37" t="str"/>
      <c r="C146" s="37" t="str"/>
      <c r="D146" s="37" t="str"/>
      <c r="E146" s="37" t="str"/>
      <c r="F146" s="37" t="str"/>
      <c r="G146" s="37" t="str"/>
    </row>
    <row r="147">
      <c r="B147" s="37" t="str"/>
      <c r="C147" s="37" t="str"/>
      <c r="D147" s="37" t="str"/>
      <c r="E147" s="37" t="str"/>
      <c r="F147" s="37" t="str"/>
      <c r="G147" s="37" t="str"/>
    </row>
    <row r="148">
      <c r="B148" s="37" t="str"/>
      <c r="C148" s="37" t="str"/>
      <c r="D148" s="37" t="str"/>
      <c r="E148" s="37" t="str"/>
      <c r="F148" s="37" t="str"/>
      <c r="G148" s="37" t="str"/>
    </row>
    <row r="149">
      <c r="B149" s="37" t="str"/>
      <c r="C149" s="37" t="str"/>
      <c r="D149" s="37" t="str"/>
      <c r="E149" s="37" t="str"/>
      <c r="F149" s="37" t="str"/>
      <c r="G149" s="37" t="str"/>
    </row>
    <row r="150">
      <c r="B150" s="37" t="str"/>
      <c r="C150" s="37" t="str"/>
      <c r="D150" s="37" t="str"/>
      <c r="E150" s="37" t="str"/>
      <c r="F150" s="37" t="str"/>
      <c r="G150" s="37" t="str"/>
    </row>
    <row r="151">
      <c r="B151" s="37" t="str"/>
      <c r="C151" s="37" t="str"/>
      <c r="D151" s="37" t="str"/>
      <c r="E151" s="37" t="str"/>
      <c r="F151" s="37" t="str"/>
      <c r="G151" s="37" t="str"/>
    </row>
    <row r="152">
      <c r="B152" s="37" t="str"/>
      <c r="C152" s="37" t="str"/>
      <c r="D152" s="37" t="str"/>
      <c r="E152" s="37" t="str"/>
      <c r="F152" s="37" t="str"/>
      <c r="G152" s="37" t="str"/>
    </row>
    <row r="153">
      <c r="B153" s="37" t="str"/>
      <c r="C153" s="37" t="str"/>
      <c r="D153" s="37" t="str"/>
      <c r="E153" s="37" t="str"/>
      <c r="F153" s="37" t="str"/>
      <c r="G153" s="37" t="str"/>
    </row>
    <row r="154">
      <c r="B154" s="37" t="str"/>
      <c r="C154" s="37" t="str"/>
      <c r="D154" s="37" t="str"/>
      <c r="E154" s="37" t="str"/>
      <c r="F154" s="37" t="str"/>
      <c r="G154" s="37" t="str"/>
    </row>
    <row r="155">
      <c r="B155" s="37" t="str"/>
      <c r="C155" s="37" t="str"/>
      <c r="D155" s="37" t="str"/>
      <c r="E155" s="37" t="str"/>
      <c r="F155" s="37" t="str"/>
      <c r="G155" s="37" t="str"/>
    </row>
    <row r="156">
      <c r="B156" s="37" t="str"/>
      <c r="C156" s="37" t="str"/>
      <c r="D156" s="37" t="str"/>
      <c r="E156" s="37" t="str"/>
      <c r="F156" s="37" t="str"/>
      <c r="G156" s="37" t="str"/>
    </row>
    <row r="157">
      <c r="B157" s="37" t="str"/>
      <c r="C157" s="37" t="str"/>
      <c r="D157" s="37" t="str"/>
      <c r="E157" s="37" t="str"/>
      <c r="F157" s="37" t="str"/>
      <c r="G157" s="37" t="str"/>
    </row>
    <row r="158">
      <c r="B158" s="37" t="str"/>
      <c r="C158" s="37" t="str"/>
      <c r="D158" s="37" t="str"/>
      <c r="E158" s="37" t="str"/>
      <c r="F158" s="37" t="str"/>
      <c r="G158" s="37" t="str"/>
    </row>
    <row r="159">
      <c r="B159" s="37" t="str"/>
      <c r="C159" s="37" t="str"/>
      <c r="D159" s="37" t="str"/>
      <c r="E159" s="37" t="str"/>
      <c r="F159" s="37" t="str"/>
      <c r="G159" s="37" t="str"/>
    </row>
    <row r="160">
      <c r="B160" s="37" t="str"/>
      <c r="C160" s="37" t="str"/>
      <c r="D160" s="37" t="str"/>
      <c r="E160" s="37" t="str"/>
      <c r="F160" s="37" t="str"/>
      <c r="G160" s="37" t="str"/>
    </row>
    <row r="161">
      <c r="B161" s="37" t="str"/>
      <c r="C161" s="37" t="str"/>
      <c r="D161" s="37" t="str"/>
      <c r="E161" s="37" t="str"/>
      <c r="F161" s="37" t="str"/>
      <c r="G161" s="37" t="str"/>
    </row>
    <row r="162">
      <c r="B162" s="37" t="str"/>
      <c r="C162" s="37" t="str"/>
      <c r="D162" s="37" t="str"/>
      <c r="E162" s="37" t="str"/>
      <c r="F162" s="37" t="str"/>
      <c r="G162" s="37" t="str"/>
    </row>
    <row r="163">
      <c r="B163" s="37" t="str"/>
      <c r="C163" s="37" t="str"/>
      <c r="D163" s="37" t="str"/>
      <c r="E163" s="37" t="str"/>
      <c r="F163" s="37" t="str"/>
      <c r="G163" s="37" t="str"/>
    </row>
    <row r="164">
      <c r="B164" s="37" t="str"/>
      <c r="C164" s="37" t="str"/>
      <c r="D164" s="37" t="str"/>
      <c r="E164" s="37" t="str"/>
      <c r="F164" s="37" t="str"/>
      <c r="G164" s="37" t="str"/>
    </row>
    <row r="165">
      <c r="B165" s="37" t="str"/>
      <c r="C165" s="37" t="str"/>
      <c r="D165" s="37" t="str"/>
      <c r="E165" s="37" t="str"/>
      <c r="F165" s="37" t="str"/>
      <c r="G165" s="37" t="str"/>
    </row>
    <row r="166">
      <c r="B166" s="37" t="str"/>
      <c r="C166" s="37" t="str"/>
      <c r="D166" s="37" t="str"/>
      <c r="E166" s="37" t="str"/>
      <c r="F166" s="37" t="str"/>
      <c r="G166" s="37" t="str"/>
    </row>
    <row r="167">
      <c r="B167" s="37" t="str"/>
      <c r="C167" s="37" t="str"/>
      <c r="D167" s="37" t="str"/>
      <c r="E167" s="37" t="str"/>
      <c r="F167" s="37" t="str"/>
      <c r="G167" s="37" t="str"/>
    </row>
    <row r="168">
      <c r="B168" s="37" t="str"/>
      <c r="C168" s="37" t="str"/>
      <c r="D168" s="37" t="str"/>
      <c r="E168" s="37" t="str"/>
      <c r="F168" s="37" t="str"/>
      <c r="G168" s="37" t="str"/>
    </row>
    <row r="169">
      <c r="B169" s="37" t="str"/>
      <c r="C169" s="37" t="str"/>
      <c r="D169" s="37" t="str"/>
      <c r="E169" s="37" t="str"/>
      <c r="F169" s="37" t="str"/>
      <c r="G169" s="37" t="str"/>
    </row>
    <row r="170">
      <c r="B170" s="37" t="str"/>
      <c r="C170" s="37" t="str"/>
      <c r="D170" s="37" t="str"/>
      <c r="E170" s="37" t="str"/>
      <c r="F170" s="37" t="str"/>
      <c r="G170" s="37" t="str"/>
    </row>
    <row r="171">
      <c r="B171" s="37" t="str"/>
      <c r="C171" s="37" t="str"/>
      <c r="D171" s="37" t="str"/>
      <c r="E171" s="37" t="str"/>
      <c r="F171" s="37" t="str"/>
      <c r="G171" s="37" t="str"/>
    </row>
    <row r="172">
      <c r="B172" s="37" t="str"/>
      <c r="C172" s="37" t="str"/>
      <c r="D172" s="37" t="str"/>
      <c r="E172" s="37" t="str"/>
      <c r="F172" s="37" t="str"/>
      <c r="G172" s="37" t="str"/>
    </row>
    <row r="173">
      <c r="B173" s="37" t="str"/>
      <c r="C173" s="37" t="str"/>
      <c r="D173" s="37" t="str"/>
      <c r="E173" s="37" t="str"/>
      <c r="F173" s="37" t="str"/>
      <c r="G173" s="37" t="str"/>
    </row>
    <row r="174">
      <c r="B174" s="37" t="str"/>
      <c r="C174" s="37" t="str"/>
      <c r="D174" s="37" t="str"/>
      <c r="E174" s="37" t="str"/>
      <c r="F174" s="37" t="str"/>
      <c r="G174" s="37" t="str"/>
    </row>
    <row r="175">
      <c r="B175" s="37" t="str"/>
      <c r="C175" s="37" t="str"/>
      <c r="D175" s="37" t="str"/>
      <c r="E175" s="37" t="str"/>
      <c r="F175" s="37" t="str"/>
      <c r="G175" s="37" t="str"/>
    </row>
    <row r="176">
      <c r="B176" s="37" t="str"/>
      <c r="C176" s="37" t="str"/>
      <c r="D176" s="37" t="str"/>
      <c r="E176" s="37" t="str"/>
      <c r="F176" s="37" t="str"/>
      <c r="G176" s="37" t="str"/>
    </row>
    <row r="177">
      <c r="B177" s="37" t="str"/>
      <c r="C177" s="37" t="str"/>
      <c r="D177" s="37" t="str"/>
      <c r="E177" s="37" t="str"/>
      <c r="F177" s="37" t="str"/>
      <c r="G177" s="37" t="str"/>
    </row>
    <row r="178">
      <c r="B178" s="37" t="str"/>
      <c r="C178" s="37" t="str"/>
      <c r="D178" s="37" t="str"/>
      <c r="E178" s="37" t="str"/>
      <c r="F178" s="37" t="str"/>
      <c r="G178" s="37" t="str"/>
    </row>
    <row r="179">
      <c r="B179" s="37" t="str"/>
      <c r="C179" s="37" t="str"/>
      <c r="D179" s="37" t="str"/>
      <c r="E179" s="37" t="str"/>
      <c r="F179" s="37" t="str"/>
      <c r="G179" s="37" t="str"/>
    </row>
    <row r="180">
      <c r="B180" s="37" t="str"/>
      <c r="C180" s="37" t="str"/>
      <c r="D180" s="37" t="str"/>
      <c r="E180" s="37" t="str"/>
      <c r="F180" s="37" t="str"/>
      <c r="G180" s="37" t="str"/>
    </row>
    <row r="181">
      <c r="B181" s="37" t="str"/>
      <c r="C181" s="37" t="str"/>
      <c r="D181" s="37" t="str"/>
      <c r="E181" s="37" t="str"/>
      <c r="F181" s="37" t="str"/>
      <c r="G181" s="37" t="str"/>
    </row>
    <row r="182">
      <c r="B182" s="37" t="str"/>
      <c r="C182" s="37" t="str"/>
      <c r="D182" s="37" t="str"/>
      <c r="E182" s="37" t="str"/>
      <c r="F182" s="37" t="str"/>
      <c r="G182" s="37" t="str"/>
    </row>
    <row r="183">
      <c r="B183" s="37" t="str"/>
      <c r="C183" s="37" t="str"/>
      <c r="D183" s="37" t="str"/>
      <c r="E183" s="37" t="str"/>
      <c r="F183" s="37" t="str"/>
      <c r="G183" s="37" t="str"/>
    </row>
    <row r="184">
      <c r="B184" s="37" t="str"/>
      <c r="C184" s="37" t="str"/>
      <c r="D184" s="37" t="str"/>
      <c r="E184" s="37" t="str"/>
      <c r="F184" s="37" t="str"/>
      <c r="G184" s="37" t="str"/>
    </row>
    <row r="185">
      <c r="B185" s="37" t="str"/>
      <c r="C185" s="37" t="str"/>
      <c r="D185" s="37" t="str"/>
      <c r="E185" s="37" t="str"/>
      <c r="F185" s="37" t="str"/>
      <c r="G185" s="37" t="str"/>
    </row>
    <row r="186">
      <c r="B186" s="37" t="str"/>
      <c r="C186" s="37" t="str"/>
      <c r="D186" s="37" t="str"/>
      <c r="E186" s="37" t="str"/>
      <c r="F186" s="37" t="str"/>
      <c r="G186" s="37" t="str"/>
    </row>
    <row r="187">
      <c r="B187" s="37" t="str"/>
      <c r="C187" s="37" t="str"/>
      <c r="D187" s="37" t="str"/>
      <c r="E187" s="37" t="str"/>
      <c r="F187" s="37" t="str"/>
      <c r="G187" s="37" t="str"/>
    </row>
    <row r="188">
      <c r="B188" s="37" t="str"/>
      <c r="C188" s="37" t="str"/>
      <c r="D188" s="37" t="str"/>
      <c r="E188" s="37" t="str"/>
      <c r="F188" s="37" t="str"/>
      <c r="G188" s="37" t="str"/>
    </row>
    <row r="189">
      <c r="B189" s="37" t="str"/>
      <c r="C189" s="37" t="str"/>
      <c r="D189" s="37" t="str"/>
      <c r="E189" s="37" t="str"/>
      <c r="F189" s="37" t="str"/>
      <c r="G189" s="37" t="str"/>
    </row>
    <row r="190">
      <c r="B190" s="37" t="str"/>
      <c r="C190" s="37" t="str"/>
      <c r="D190" s="37" t="str"/>
      <c r="E190" s="37" t="str"/>
      <c r="F190" s="37" t="str"/>
      <c r="G190" s="37" t="str"/>
    </row>
    <row r="191">
      <c r="B191" s="37" t="str"/>
      <c r="C191" s="37" t="str"/>
      <c r="D191" s="37" t="str"/>
      <c r="E191" s="37" t="str"/>
      <c r="F191" s="37" t="str"/>
      <c r="G191" s="37" t="str"/>
    </row>
    <row r="192">
      <c r="B192" s="37" t="str"/>
      <c r="C192" s="37" t="str"/>
      <c r="D192" s="37" t="str"/>
      <c r="E192" s="37" t="str"/>
      <c r="F192" s="37" t="str"/>
      <c r="G192" s="37" t="str"/>
    </row>
    <row r="193">
      <c r="B193" s="37" t="str"/>
      <c r="C193" s="37" t="str"/>
      <c r="D193" s="37" t="str"/>
      <c r="E193" s="37" t="str"/>
      <c r="F193" s="37" t="str"/>
      <c r="G193" s="37" t="str"/>
    </row>
    <row r="194">
      <c r="B194" s="37" t="str"/>
      <c r="C194" s="37" t="str"/>
      <c r="D194" s="37" t="str"/>
      <c r="E194" s="37" t="str"/>
      <c r="F194" s="37" t="str"/>
      <c r="G194" s="37" t="str"/>
    </row>
    <row r="195">
      <c r="B195" s="37" t="str"/>
      <c r="C195" s="37" t="str"/>
      <c r="D195" s="37" t="str"/>
      <c r="E195" s="37" t="str"/>
      <c r="F195" s="37" t="str"/>
      <c r="G195" s="37" t="str"/>
    </row>
    <row r="196">
      <c r="B196" s="37" t="str"/>
      <c r="C196" s="37" t="str"/>
      <c r="D196" s="37" t="str"/>
      <c r="E196" s="37" t="str"/>
      <c r="F196" s="37" t="str"/>
      <c r="G196" s="37" t="str"/>
    </row>
    <row r="197">
      <c r="B197" s="37" t="str"/>
      <c r="C197" s="37" t="str"/>
      <c r="D197" s="37" t="str"/>
      <c r="E197" s="37" t="str"/>
      <c r="F197" s="37" t="str"/>
      <c r="G197" s="37" t="str"/>
    </row>
    <row r="198">
      <c r="B198" s="37" t="str"/>
      <c r="C198" s="37" t="str"/>
      <c r="D198" s="37" t="str"/>
      <c r="E198" s="37" t="str"/>
      <c r="F198" s="37" t="str"/>
      <c r="G198" s="37" t="str"/>
    </row>
    <row r="199">
      <c r="B199" s="37" t="str"/>
      <c r="C199" s="37" t="str"/>
      <c r="D199" s="37" t="str"/>
      <c r="E199" s="37" t="str"/>
      <c r="F199" s="37" t="str"/>
      <c r="G199" s="37" t="str"/>
    </row>
    <row r="200">
      <c r="B200" s="37" t="str"/>
      <c r="C200" s="37" t="str"/>
      <c r="D200" s="37" t="str"/>
      <c r="E200" s="37" t="str"/>
      <c r="F200" s="37" t="str"/>
      <c r="G200" s="37" t="str"/>
    </row>
    <row r="201">
      <c r="B201" s="37" t="str"/>
      <c r="C201" s="37" t="str"/>
      <c r="D201" s="37" t="str"/>
      <c r="E201" s="37" t="str"/>
      <c r="F201" s="37" t="str"/>
      <c r="G201" s="37" t="str"/>
    </row>
    <row r="202">
      <c r="B202" s="37" t="str"/>
      <c r="C202" s="37" t="str"/>
      <c r="D202" s="37" t="str"/>
      <c r="E202" s="37" t="str"/>
      <c r="F202" s="37" t="str"/>
      <c r="G202" s="37" t="str"/>
    </row>
    <row r="203">
      <c r="B203" s="37" t="str"/>
      <c r="C203" s="37" t="str"/>
      <c r="D203" s="37" t="str"/>
      <c r="E203" s="37" t="str"/>
      <c r="F203" s="37" t="str"/>
      <c r="G203" s="37" t="str"/>
    </row>
    <row r="204">
      <c r="B204" s="37" t="str"/>
      <c r="C204" s="37" t="str"/>
      <c r="D204" s="37" t="str"/>
      <c r="E204" s="37" t="str"/>
      <c r="F204" s="37" t="str"/>
      <c r="G204" s="37" t="str"/>
    </row>
    <row r="205">
      <c r="B205" s="37" t="str"/>
      <c r="C205" s="37" t="str"/>
      <c r="D205" s="37" t="str"/>
      <c r="E205" s="37" t="str"/>
      <c r="F205" s="37" t="str"/>
      <c r="G205" s="37" t="str"/>
    </row>
    <row r="206">
      <c r="B206" s="37" t="str"/>
      <c r="C206" s="37" t="str"/>
      <c r="D206" s="37" t="str"/>
      <c r="E206" s="37" t="str"/>
      <c r="F206" s="37" t="str"/>
      <c r="G206" s="37" t="str"/>
    </row>
    <row r="207">
      <c r="B207" s="37" t="str"/>
      <c r="C207" s="37" t="str"/>
      <c r="D207" s="37" t="str"/>
      <c r="E207" s="37" t="str"/>
      <c r="F207" s="37" t="str"/>
      <c r="G207" s="37" t="str"/>
    </row>
    <row r="208">
      <c r="B208" s="37" t="str"/>
      <c r="C208" s="37" t="str"/>
      <c r="D208" s="37" t="str"/>
      <c r="E208" s="37" t="str"/>
      <c r="F208" s="37" t="str"/>
      <c r="G208" s="37" t="str"/>
    </row>
    <row r="209">
      <c r="B209" s="37" t="str"/>
      <c r="C209" s="37" t="str"/>
      <c r="D209" s="37" t="str"/>
      <c r="E209" s="37" t="str"/>
      <c r="F209" s="37" t="str"/>
      <c r="G209" s="37" t="str"/>
    </row>
    <row r="210">
      <c r="B210" s="37" t="str"/>
      <c r="C210" s="37" t="str"/>
      <c r="D210" s="37" t="str"/>
      <c r="E210" s="37" t="str"/>
      <c r="F210" s="37" t="str"/>
      <c r="G210" s="37" t="str"/>
    </row>
    <row r="211">
      <c r="B211" s="37" t="str"/>
      <c r="C211" s="37" t="str"/>
      <c r="D211" s="37" t="str"/>
      <c r="E211" s="37" t="str"/>
      <c r="F211" s="37" t="str"/>
      <c r="G211" s="37" t="str"/>
    </row>
    <row r="212">
      <c r="B212" s="37" t="str"/>
      <c r="C212" s="37" t="str"/>
      <c r="D212" s="37" t="str"/>
      <c r="E212" s="37" t="str"/>
      <c r="F212" s="37" t="str"/>
      <c r="G212" s="37" t="str"/>
    </row>
    <row r="213">
      <c r="B213" s="37" t="str"/>
      <c r="C213" s="37" t="str"/>
      <c r="D213" s="37" t="str"/>
      <c r="E213" s="37" t="str"/>
      <c r="F213" s="37" t="str"/>
      <c r="G213" s="37" t="str"/>
    </row>
    <row r="214">
      <c r="B214" s="37" t="str"/>
      <c r="C214" s="37" t="str"/>
      <c r="D214" s="37" t="str"/>
      <c r="E214" s="37" t="str"/>
      <c r="F214" s="37" t="str"/>
      <c r="G214" s="37" t="str"/>
    </row>
    <row r="215">
      <c r="B215" s="37" t="str"/>
      <c r="C215" s="37" t="str"/>
      <c r="D215" s="37" t="str"/>
      <c r="E215" s="37" t="str"/>
      <c r="F215" s="37" t="str"/>
      <c r="G215" s="37" t="str"/>
    </row>
    <row r="216">
      <c r="B216" s="37" t="str"/>
      <c r="C216" s="37" t="str"/>
      <c r="D216" s="37" t="str"/>
      <c r="E216" s="37" t="str"/>
      <c r="F216" s="37" t="str"/>
      <c r="G216" s="37" t="str"/>
    </row>
    <row r="217">
      <c r="B217" s="37" t="str"/>
      <c r="C217" s="37" t="str"/>
      <c r="D217" s="37" t="str"/>
      <c r="E217" s="37" t="str"/>
      <c r="F217" s="37" t="str"/>
      <c r="G217" s="37" t="str"/>
    </row>
    <row r="218">
      <c r="B218" s="37" t="str"/>
      <c r="C218" s="37" t="str"/>
      <c r="D218" s="37" t="str"/>
      <c r="E218" s="37" t="str"/>
      <c r="F218" s="37" t="str"/>
      <c r="G218" s="37" t="str"/>
    </row>
    <row r="219">
      <c r="B219" s="37" t="str"/>
      <c r="C219" s="37" t="str"/>
      <c r="D219" s="37" t="str"/>
      <c r="E219" s="37" t="str"/>
      <c r="F219" s="37" t="str"/>
      <c r="G219" s="37" t="str"/>
    </row>
    <row r="220">
      <c r="B220" s="37" t="str"/>
      <c r="C220" s="37" t="str"/>
      <c r="D220" s="37" t="str"/>
      <c r="E220" s="37" t="str"/>
      <c r="F220" s="37" t="str"/>
      <c r="G220" s="37" t="str"/>
    </row>
    <row r="221">
      <c r="B221" s="37" t="str"/>
      <c r="C221" s="37" t="str"/>
      <c r="D221" s="37" t="str"/>
      <c r="E221" s="37" t="str"/>
      <c r="F221" s="37" t="str"/>
      <c r="G221" s="37" t="str"/>
    </row>
    <row r="222">
      <c r="B222" s="37" t="str"/>
      <c r="C222" s="37" t="str"/>
      <c r="D222" s="37" t="str"/>
      <c r="E222" s="37" t="str"/>
      <c r="F222" s="37" t="str"/>
      <c r="G222" s="37" t="str"/>
    </row>
    <row r="223">
      <c r="B223" s="37" t="str"/>
      <c r="C223" s="37" t="str"/>
      <c r="D223" s="37" t="str"/>
      <c r="E223" s="37" t="str"/>
      <c r="F223" s="37" t="str"/>
      <c r="G223" s="37" t="str"/>
    </row>
    <row r="224">
      <c r="B224" s="37" t="str"/>
      <c r="C224" s="37" t="str"/>
      <c r="D224" s="37" t="str"/>
      <c r="E224" s="37" t="str"/>
      <c r="F224" s="37" t="str"/>
      <c r="G224" s="37" t="str"/>
    </row>
    <row r="225">
      <c r="B225" s="37" t="str"/>
      <c r="C225" s="37" t="str"/>
      <c r="D225" s="37" t="str"/>
      <c r="E225" s="37" t="str"/>
      <c r="F225" s="37" t="str"/>
      <c r="G225" s="37" t="str"/>
    </row>
    <row r="226">
      <c r="B226" s="37" t="str"/>
      <c r="C226" s="37" t="str"/>
      <c r="D226" s="37" t="str"/>
      <c r="E226" s="37" t="str"/>
      <c r="F226" s="37" t="str"/>
      <c r="G226" s="37" t="str"/>
    </row>
    <row r="227">
      <c r="B227" s="37" t="str"/>
      <c r="C227" s="37" t="str"/>
      <c r="D227" s="37" t="str"/>
      <c r="E227" s="37" t="str"/>
      <c r="F227" s="37" t="str"/>
      <c r="G227" s="37" t="str"/>
    </row>
    <row r="228">
      <c r="B228" s="37" t="str"/>
      <c r="C228" s="37" t="str"/>
      <c r="D228" s="37" t="str"/>
      <c r="E228" s="37" t="str"/>
      <c r="F228" s="37" t="str"/>
      <c r="G228" s="37" t="str"/>
    </row>
    <row r="229">
      <c r="B229" s="37" t="str"/>
      <c r="C229" s="37" t="str"/>
      <c r="D229" s="37" t="str"/>
      <c r="E229" s="37" t="str"/>
      <c r="F229" s="37" t="str"/>
      <c r="G229" s="37" t="str"/>
    </row>
    <row r="230">
      <c r="B230" s="37" t="str"/>
      <c r="C230" s="37" t="str"/>
      <c r="D230" s="37" t="str"/>
      <c r="E230" s="37" t="str"/>
      <c r="F230" s="37" t="str"/>
      <c r="G230" s="37" t="str"/>
    </row>
    <row r="231">
      <c r="B231" s="37" t="str"/>
      <c r="C231" s="37" t="str"/>
      <c r="D231" s="37" t="str"/>
      <c r="E231" s="37" t="str"/>
      <c r="F231" s="37" t="str"/>
      <c r="G231" s="37" t="str"/>
    </row>
    <row r="232">
      <c r="B232" s="37" t="str"/>
      <c r="C232" s="37" t="str"/>
      <c r="D232" s="37" t="str"/>
      <c r="E232" s="37" t="str"/>
      <c r="F232" s="37" t="str"/>
      <c r="G232" s="37" t="str"/>
    </row>
    <row r="233">
      <c r="B233" s="37" t="str"/>
      <c r="C233" s="37" t="str"/>
      <c r="D233" s="37" t="str"/>
      <c r="E233" s="37" t="str"/>
      <c r="F233" s="37" t="str"/>
      <c r="G233" s="37" t="str"/>
    </row>
    <row r="234">
      <c r="B234" s="37" t="str"/>
      <c r="C234" s="37" t="str"/>
      <c r="D234" s="37" t="str"/>
      <c r="E234" s="37" t="str"/>
      <c r="F234" s="37" t="str"/>
      <c r="G234" s="37" t="str"/>
    </row>
    <row r="235">
      <c r="B235" s="37" t="str"/>
      <c r="C235" s="37" t="str"/>
      <c r="D235" s="37" t="str"/>
      <c r="E235" s="37" t="str"/>
      <c r="F235" s="37" t="str"/>
      <c r="G235" s="37" t="str"/>
    </row>
    <row r="236">
      <c r="B236" s="37" t="str"/>
      <c r="C236" s="37" t="str"/>
      <c r="D236" s="37" t="str"/>
      <c r="E236" s="37" t="str"/>
      <c r="F236" s="37" t="str"/>
      <c r="G236" s="37" t="str"/>
    </row>
    <row r="237">
      <c r="B237" s="37" t="str"/>
      <c r="C237" s="37" t="str"/>
      <c r="D237" s="37" t="str"/>
      <c r="E237" s="37" t="str"/>
      <c r="F237" s="37" t="str"/>
      <c r="G237" s="37" t="str"/>
    </row>
    <row r="238">
      <c r="B238" s="37" t="str"/>
      <c r="C238" s="37" t="str"/>
      <c r="D238" s="37" t="str"/>
      <c r="E238" s="37" t="str"/>
      <c r="F238" s="37" t="str"/>
      <c r="G238" s="37" t="str"/>
    </row>
    <row r="239">
      <c r="B239" s="37" t="str"/>
      <c r="C239" s="37" t="str"/>
      <c r="D239" s="37" t="str"/>
      <c r="E239" s="37" t="str"/>
      <c r="F239" s="37" t="str"/>
      <c r="G239" s="37" t="str"/>
    </row>
    <row r="240">
      <c r="B240" s="37" t="str"/>
      <c r="C240" s="37" t="str"/>
      <c r="D240" s="37" t="str"/>
      <c r="E240" s="37" t="str"/>
      <c r="F240" s="37" t="str"/>
      <c r="G240" s="37" t="str"/>
    </row>
    <row r="241">
      <c r="B241" s="37" t="str"/>
      <c r="C241" s="37" t="str"/>
      <c r="D241" s="37" t="str"/>
      <c r="E241" s="37" t="str"/>
      <c r="F241" s="37" t="str"/>
      <c r="G241" s="37" t="str"/>
    </row>
    <row r="242">
      <c r="B242" s="37" t="str"/>
      <c r="C242" s="37" t="str"/>
      <c r="D242" s="37" t="str"/>
      <c r="E242" s="37" t="str"/>
      <c r="F242" s="37" t="str"/>
      <c r="G242" s="37" t="str"/>
    </row>
    <row r="243">
      <c r="B243" s="37" t="str"/>
      <c r="C243" s="37" t="str"/>
      <c r="D243" s="37" t="str"/>
      <c r="E243" s="37" t="str"/>
      <c r="F243" s="37" t="str"/>
      <c r="G243" s="37" t="str"/>
    </row>
    <row r="244">
      <c r="B244" s="37" t="str"/>
      <c r="C244" s="37" t="str"/>
      <c r="D244" s="37" t="str"/>
      <c r="E244" s="37" t="str"/>
      <c r="F244" s="37" t="str"/>
      <c r="G244" s="37" t="str"/>
    </row>
    <row r="245">
      <c r="B245" s="37" t="str"/>
      <c r="C245" s="37" t="str"/>
      <c r="D245" s="37" t="str"/>
      <c r="E245" s="37" t="str"/>
      <c r="F245" s="37" t="str"/>
      <c r="G245" s="37" t="str"/>
    </row>
    <row r="246">
      <c r="B246" s="37" t="str"/>
      <c r="C246" s="37" t="str"/>
      <c r="D246" s="37" t="str"/>
      <c r="E246" s="37" t="str"/>
      <c r="F246" s="37" t="str"/>
      <c r="G246" s="37" t="str"/>
    </row>
    <row r="247">
      <c r="B247" s="37" t="str"/>
      <c r="C247" s="37" t="str"/>
      <c r="D247" s="37" t="str"/>
      <c r="E247" s="37" t="str"/>
      <c r="F247" s="37" t="str"/>
      <c r="G247" s="37" t="str"/>
    </row>
    <row r="248">
      <c r="B248" s="37" t="str"/>
      <c r="C248" s="37" t="str"/>
      <c r="D248" s="37" t="str"/>
      <c r="E248" s="37" t="str"/>
      <c r="F248" s="37" t="str"/>
      <c r="G248" s="37" t="str"/>
    </row>
    <row r="249">
      <c r="B249" s="37" t="str"/>
      <c r="C249" s="37" t="str"/>
      <c r="D249" s="37" t="str"/>
      <c r="E249" s="37" t="str"/>
      <c r="F249" s="37" t="str"/>
      <c r="G249" s="37" t="str"/>
    </row>
    <row r="250">
      <c r="B250" s="37" t="str"/>
      <c r="C250" s="37" t="str"/>
      <c r="D250" s="37" t="str"/>
      <c r="E250" s="37" t="str"/>
      <c r="F250" s="37" t="str"/>
      <c r="G250" s="37" t="str"/>
    </row>
    <row r="251">
      <c r="B251" s="37" t="str"/>
      <c r="C251" s="37" t="str"/>
      <c r="D251" s="37" t="str"/>
      <c r="E251" s="37" t="str"/>
      <c r="F251" s="37" t="str"/>
      <c r="G251" s="37" t="str"/>
    </row>
    <row r="252">
      <c r="B252" s="37" t="str"/>
      <c r="C252" s="37" t="str"/>
      <c r="D252" s="37" t="str"/>
      <c r="E252" s="37" t="str"/>
      <c r="F252" s="37" t="str"/>
      <c r="G252" s="37" t="str"/>
    </row>
    <row r="253">
      <c r="B253" s="37" t="str"/>
      <c r="C253" s="37" t="str"/>
      <c r="D253" s="37" t="str"/>
      <c r="E253" s="37" t="str"/>
      <c r="F253" s="37" t="str"/>
      <c r="G253" s="37" t="str"/>
    </row>
    <row r="254">
      <c r="B254" s="37" t="str"/>
      <c r="C254" s="37" t="str"/>
      <c r="D254" s="37" t="str"/>
      <c r="E254" s="37" t="str"/>
      <c r="F254" s="37" t="str"/>
      <c r="G254" s="37" t="str"/>
    </row>
    <row r="255">
      <c r="B255" s="37" t="str"/>
      <c r="C255" s="37" t="str"/>
      <c r="D255" s="37" t="str"/>
      <c r="E255" s="37" t="str"/>
      <c r="F255" s="37" t="str"/>
      <c r="G255" s="37" t="str"/>
    </row>
    <row r="256">
      <c r="B256" s="37" t="str"/>
      <c r="C256" s="37" t="str"/>
      <c r="D256" s="37" t="str"/>
      <c r="E256" s="37" t="str"/>
      <c r="F256" s="37" t="str"/>
      <c r="G256" s="37" t="str"/>
    </row>
    <row r="257">
      <c r="B257" s="37" t="str"/>
      <c r="C257" s="37" t="str"/>
      <c r="D257" s="37" t="str"/>
      <c r="E257" s="37" t="str"/>
      <c r="F257" s="37" t="str"/>
      <c r="G257" s="37" t="str"/>
    </row>
    <row r="258">
      <c r="B258" s="37" t="str"/>
      <c r="C258" s="37" t="str"/>
      <c r="D258" s="37" t="str"/>
      <c r="E258" s="37" t="str"/>
      <c r="F258" s="37" t="str"/>
      <c r="G258" s="37" t="str"/>
    </row>
    <row r="259">
      <c r="B259" s="37" t="str"/>
      <c r="C259" s="37" t="str"/>
      <c r="D259" s="37" t="str"/>
      <c r="E259" s="37" t="str"/>
      <c r="F259" s="37" t="str"/>
      <c r="G259" s="37" t="str"/>
    </row>
    <row r="260">
      <c r="B260" s="37" t="str"/>
      <c r="C260" s="37" t="str"/>
      <c r="D260" s="37" t="str"/>
      <c r="E260" s="37" t="str"/>
      <c r="F260" s="37" t="str"/>
      <c r="G260" s="37" t="str"/>
    </row>
    <row r="261">
      <c r="B261" s="37" t="str"/>
      <c r="C261" s="37" t="str"/>
      <c r="D261" s="37" t="str"/>
      <c r="E261" s="37" t="str"/>
      <c r="F261" s="37" t="str"/>
      <c r="G261" s="37" t="str"/>
    </row>
    <row r="262">
      <c r="B262" s="37" t="str"/>
      <c r="C262" s="37" t="str"/>
      <c r="D262" s="37" t="str"/>
      <c r="E262" s="37" t="str"/>
      <c r="F262" s="37" t="str"/>
      <c r="G262" s="37" t="str"/>
    </row>
    <row r="263">
      <c r="B263" s="37" t="str"/>
      <c r="C263" s="37" t="str"/>
      <c r="D263" s="37" t="str"/>
      <c r="E263" s="37" t="str"/>
      <c r="F263" s="37" t="str"/>
      <c r="G263" s="37" t="str"/>
    </row>
    <row r="264">
      <c r="B264" s="37" t="str"/>
      <c r="C264" s="37" t="str"/>
      <c r="D264" s="37" t="str"/>
      <c r="E264" s="37" t="str"/>
      <c r="F264" s="37" t="str"/>
      <c r="G264" s="37" t="str"/>
    </row>
    <row r="265">
      <c r="B265" s="37" t="str"/>
      <c r="C265" s="37" t="str"/>
      <c r="D265" s="37" t="str"/>
      <c r="E265" s="37" t="str"/>
      <c r="F265" s="37" t="str"/>
      <c r="G265" s="37" t="str"/>
    </row>
    <row r="266">
      <c r="B266" s="37" t="str"/>
      <c r="C266" s="37" t="str"/>
      <c r="D266" s="37" t="str"/>
      <c r="E266" s="37" t="str"/>
      <c r="F266" s="37" t="str"/>
      <c r="G266" s="37" t="str"/>
    </row>
    <row r="267">
      <c r="B267" s="37" t="str"/>
      <c r="C267" s="37" t="str"/>
      <c r="D267" s="37" t="str"/>
      <c r="E267" s="37" t="str"/>
      <c r="F267" s="37" t="str"/>
      <c r="G267" s="37" t="str"/>
    </row>
    <row r="268">
      <c r="B268" s="37" t="str"/>
      <c r="C268" s="37" t="str"/>
      <c r="D268" s="37" t="str"/>
      <c r="E268" s="37" t="str"/>
      <c r="F268" s="37" t="str"/>
      <c r="G268" s="37" t="str"/>
    </row>
    <row r="269">
      <c r="B269" s="37" t="str"/>
      <c r="C269" s="37" t="str"/>
      <c r="D269" s="37" t="str"/>
      <c r="E269" s="37" t="str"/>
      <c r="F269" s="37" t="str"/>
      <c r="G269" s="37" t="str"/>
    </row>
    <row r="270">
      <c r="B270" s="37" t="str"/>
      <c r="C270" s="37" t="str"/>
      <c r="D270" s="37" t="str"/>
      <c r="E270" s="37" t="str"/>
      <c r="F270" s="37" t="str"/>
      <c r="G270" s="37" t="str"/>
    </row>
    <row r="271">
      <c r="B271" s="37" t="str"/>
      <c r="C271" s="37" t="str"/>
      <c r="D271" s="37" t="str"/>
      <c r="E271" s="37" t="str"/>
      <c r="F271" s="37" t="str"/>
      <c r="G271" s="37" t="str"/>
    </row>
    <row r="272">
      <c r="B272" s="37" t="str"/>
      <c r="C272" s="37" t="str"/>
      <c r="D272" s="37" t="str"/>
      <c r="E272" s="37" t="str"/>
      <c r="F272" s="37" t="str"/>
      <c r="G272" s="37" t="str"/>
    </row>
    <row r="273">
      <c r="B273" s="37" t="str"/>
      <c r="C273" s="37" t="str"/>
      <c r="D273" s="37" t="str"/>
      <c r="E273" s="37" t="str"/>
      <c r="F273" s="37" t="str"/>
      <c r="G273" s="37" t="str"/>
    </row>
    <row r="274">
      <c r="B274" s="37" t="str"/>
      <c r="C274" s="37" t="str"/>
      <c r="D274" s="37" t="str"/>
      <c r="E274" s="37" t="str"/>
      <c r="F274" s="37" t="str"/>
      <c r="G274" s="37" t="str"/>
    </row>
    <row r="275">
      <c r="B275" s="37" t="str"/>
      <c r="C275" s="37" t="str"/>
      <c r="D275" s="37" t="str"/>
      <c r="E275" s="37" t="str"/>
      <c r="F275" s="37" t="str"/>
      <c r="G275" s="37" t="str"/>
    </row>
    <row r="276">
      <c r="B276" s="37" t="str"/>
      <c r="C276" s="37" t="str"/>
      <c r="D276" s="37" t="str"/>
      <c r="E276" s="37" t="str"/>
      <c r="F276" s="37" t="str"/>
      <c r="G276" s="37" t="str"/>
    </row>
    <row r="277">
      <c r="B277" s="37" t="str"/>
      <c r="C277" s="37" t="str"/>
      <c r="D277" s="37" t="str"/>
      <c r="E277" s="37" t="str"/>
      <c r="F277" s="37" t="str"/>
      <c r="G277" s="37" t="str"/>
    </row>
    <row r="278">
      <c r="B278" s="37" t="str"/>
      <c r="C278" s="37" t="str"/>
      <c r="D278" s="37" t="str"/>
      <c r="E278" s="37" t="str"/>
      <c r="F278" s="37" t="str"/>
      <c r="G278" s="37" t="str"/>
    </row>
    <row r="279">
      <c r="B279" s="37" t="str"/>
      <c r="C279" s="37" t="str"/>
      <c r="D279" s="37" t="str"/>
      <c r="E279" s="37" t="str"/>
      <c r="F279" s="37" t="str"/>
      <c r="G279" s="37" t="str"/>
    </row>
    <row r="280">
      <c r="B280" s="37" t="str"/>
      <c r="C280" s="37" t="str"/>
      <c r="D280" s="37" t="str"/>
      <c r="E280" s="37" t="str"/>
      <c r="F280" s="37" t="str"/>
      <c r="G280" s="37" t="str"/>
    </row>
    <row r="281">
      <c r="B281" s="37" t="str"/>
      <c r="C281" s="37" t="str"/>
      <c r="D281" s="37" t="str"/>
      <c r="E281" s="37" t="str"/>
      <c r="F281" s="37" t="str"/>
      <c r="G281" s="37" t="str"/>
    </row>
    <row r="282">
      <c r="B282" s="37" t="str"/>
      <c r="C282" s="37" t="str"/>
      <c r="D282" s="37" t="str"/>
      <c r="E282" s="37" t="str"/>
      <c r="F282" s="37" t="str"/>
      <c r="G282" s="37" t="str"/>
    </row>
    <row r="283">
      <c r="B283" s="37" t="str"/>
      <c r="C283" s="37" t="str"/>
      <c r="D283" s="37" t="str"/>
      <c r="E283" s="37" t="str"/>
      <c r="F283" s="37" t="str"/>
      <c r="G283" s="37" t="str"/>
    </row>
    <row r="284">
      <c r="B284" s="37" t="str"/>
      <c r="C284" s="37" t="str"/>
      <c r="D284" s="37" t="str"/>
      <c r="E284" s="37" t="str"/>
      <c r="F284" s="37" t="str"/>
      <c r="G284" s="37" t="str"/>
    </row>
    <row r="285">
      <c r="B285" s="37" t="str"/>
      <c r="C285" s="37" t="str"/>
      <c r="D285" s="37" t="str"/>
      <c r="E285" s="37" t="str"/>
      <c r="F285" s="37" t="str"/>
      <c r="G285" s="37" t="str"/>
    </row>
    <row r="286">
      <c r="B286" s="37" t="str"/>
      <c r="C286" s="37" t="str"/>
      <c r="D286" s="37" t="str"/>
      <c r="E286" s="37" t="str"/>
      <c r="F286" s="37" t="str"/>
      <c r="G286" s="37" t="str"/>
    </row>
    <row r="287">
      <c r="B287" s="37" t="str"/>
      <c r="C287" s="37" t="str"/>
      <c r="D287" s="37" t="str"/>
      <c r="E287" s="37" t="str"/>
      <c r="F287" s="37" t="str"/>
      <c r="G287" s="37" t="str"/>
    </row>
    <row r="288">
      <c r="B288" s="37" t="str"/>
      <c r="C288" s="37" t="str"/>
      <c r="D288" s="37" t="str"/>
      <c r="E288" s="37" t="str"/>
      <c r="F288" s="37" t="str"/>
      <c r="G288" s="37" t="str"/>
    </row>
    <row r="289">
      <c r="B289" s="37" t="str"/>
      <c r="C289" s="37" t="str"/>
      <c r="D289" s="37" t="str"/>
      <c r="E289" s="37" t="str"/>
      <c r="F289" s="37" t="str"/>
      <c r="G289" s="37" t="str"/>
    </row>
    <row r="290">
      <c r="B290" s="37" t="str"/>
      <c r="C290" s="37" t="str"/>
      <c r="D290" s="37" t="str"/>
      <c r="E290" s="37" t="str"/>
      <c r="F290" s="37" t="str"/>
      <c r="G290" s="37" t="str"/>
    </row>
    <row r="291">
      <c r="B291" s="37" t="str"/>
      <c r="C291" s="37" t="str"/>
      <c r="D291" s="37" t="str"/>
      <c r="E291" s="37" t="str"/>
      <c r="F291" s="37" t="str"/>
      <c r="G291" s="37" t="str"/>
    </row>
    <row r="292">
      <c r="B292" s="37" t="str"/>
      <c r="C292" s="37" t="str"/>
      <c r="D292" s="37" t="str"/>
      <c r="E292" s="37" t="str"/>
      <c r="F292" s="37" t="str"/>
      <c r="G292" s="37" t="str"/>
    </row>
    <row r="293">
      <c r="B293" s="37" t="str"/>
      <c r="C293" s="37" t="str"/>
      <c r="D293" s="37" t="str"/>
      <c r="E293" s="37" t="str"/>
      <c r="F293" s="37" t="str"/>
      <c r="G293" s="37" t="str"/>
    </row>
    <row r="294">
      <c r="B294" s="37" t="str"/>
      <c r="C294" s="37" t="str"/>
      <c r="D294" s="37" t="str"/>
      <c r="E294" s="37" t="str"/>
      <c r="F294" s="37" t="str"/>
      <c r="G294" s="37" t="str"/>
    </row>
    <row r="295">
      <c r="B295" s="37" t="str"/>
      <c r="C295" s="37" t="str"/>
      <c r="D295" s="37" t="str"/>
      <c r="E295" s="37" t="str"/>
      <c r="F295" s="37" t="str"/>
      <c r="G295" s="37" t="str"/>
    </row>
    <row r="296">
      <c r="B296" s="37" t="str"/>
      <c r="C296" s="37" t="str"/>
      <c r="D296" s="37" t="str"/>
      <c r="E296" s="37" t="str"/>
      <c r="F296" s="37" t="str"/>
      <c r="G296" s="37" t="str"/>
    </row>
    <row r="297">
      <c r="B297" s="37" t="str"/>
      <c r="C297" s="37" t="str"/>
      <c r="D297" s="37" t="str"/>
      <c r="E297" s="37" t="str"/>
      <c r="F297" s="37" t="str"/>
      <c r="G297" s="37" t="str"/>
    </row>
    <row r="298">
      <c r="B298" s="37" t="str"/>
      <c r="C298" s="37" t="str"/>
      <c r="D298" s="37" t="str"/>
      <c r="E298" s="37" t="str"/>
      <c r="F298" s="37" t="str"/>
      <c r="G298" s="37" t="str"/>
    </row>
    <row r="299">
      <c r="B299" s="37" t="str"/>
      <c r="C299" s="37" t="str"/>
      <c r="D299" s="37" t="str"/>
      <c r="E299" s="37" t="str"/>
      <c r="F299" s="37" t="str"/>
      <c r="G299" s="37" t="str"/>
    </row>
    <row r="300">
      <c r="B300" s="37" t="str"/>
      <c r="C300" s="37" t="str"/>
      <c r="D300" s="37" t="str"/>
      <c r="E300" s="37" t="str"/>
      <c r="F300" s="37" t="str"/>
      <c r="G300" s="37" t="str"/>
    </row>
    <row r="301">
      <c r="B301" s="37" t="str"/>
      <c r="C301" s="37" t="str"/>
      <c r="D301" s="37" t="str"/>
      <c r="E301" s="37" t="str"/>
      <c r="F301" s="37" t="str"/>
      <c r="G301" s="37" t="str"/>
    </row>
    <row r="302">
      <c r="B302" s="37" t="str"/>
      <c r="C302" s="37" t="str"/>
      <c r="D302" s="37" t="str"/>
      <c r="E302" s="37" t="str"/>
      <c r="F302" s="37" t="str"/>
      <c r="G302" s="37" t="str"/>
    </row>
    <row r="303">
      <c r="B303" s="37" t="str"/>
      <c r="C303" s="37" t="str"/>
      <c r="D303" s="37" t="str"/>
      <c r="E303" s="37" t="str"/>
      <c r="F303" s="37" t="str"/>
      <c r="G303" s="37" t="str"/>
    </row>
    <row r="304">
      <c r="B304" s="37" t="str"/>
      <c r="C304" s="37" t="str"/>
      <c r="D304" s="37" t="str"/>
      <c r="E304" s="37" t="str"/>
      <c r="F304" s="37" t="str"/>
      <c r="G304" s="37" t="str"/>
    </row>
    <row r="305">
      <c r="B305" s="37" t="str"/>
      <c r="C305" s="37" t="str"/>
      <c r="D305" s="37" t="str"/>
      <c r="E305" s="37" t="str"/>
      <c r="F305" s="37" t="str"/>
      <c r="G305" s="37" t="str"/>
    </row>
    <row r="306">
      <c r="B306" s="37" t="str"/>
      <c r="C306" s="37" t="str"/>
      <c r="D306" s="37" t="str"/>
      <c r="E306" s="37" t="str"/>
      <c r="F306" s="37" t="str"/>
      <c r="G306" s="37" t="str"/>
    </row>
    <row r="307">
      <c r="B307" s="37" t="str"/>
      <c r="C307" s="37" t="str"/>
      <c r="D307" s="37" t="str"/>
      <c r="E307" s="37" t="str"/>
      <c r="F307" s="37" t="str"/>
      <c r="G307" s="37" t="str"/>
    </row>
    <row r="308">
      <c r="B308" s="37" t="str"/>
      <c r="C308" s="37" t="str"/>
      <c r="D308" s="37" t="str"/>
      <c r="E308" s="37" t="str"/>
      <c r="F308" s="37" t="str"/>
      <c r="G308" s="37" t="str"/>
    </row>
    <row r="309">
      <c r="B309" s="37" t="str"/>
      <c r="C309" s="37" t="str"/>
      <c r="D309" s="37" t="str"/>
      <c r="E309" s="37" t="str"/>
      <c r="F309" s="37" t="str"/>
      <c r="G309" s="37" t="str"/>
    </row>
    <row r="310">
      <c r="B310" s="37" t="str"/>
      <c r="C310" s="37" t="str"/>
      <c r="D310" s="37" t="str"/>
      <c r="E310" s="37" t="str"/>
      <c r="F310" s="37" t="str"/>
      <c r="G310" s="37" t="str"/>
    </row>
    <row r="311">
      <c r="B311" s="37" t="str"/>
      <c r="C311" s="37" t="str"/>
      <c r="D311" s="37" t="str"/>
      <c r="E311" s="37" t="str"/>
      <c r="F311" s="37" t="str"/>
      <c r="G311" s="37" t="str"/>
    </row>
    <row r="312">
      <c r="B312" s="37" t="str"/>
      <c r="C312" s="37" t="str"/>
      <c r="D312" s="37" t="str"/>
      <c r="E312" s="37" t="str"/>
      <c r="F312" s="37" t="str"/>
      <c r="G312" s="37" t="str"/>
    </row>
    <row r="313">
      <c r="B313" s="37" t="str"/>
      <c r="C313" s="37" t="str"/>
      <c r="D313" s="37" t="str"/>
      <c r="E313" s="37" t="str"/>
      <c r="F313" s="37" t="str"/>
      <c r="G313" s="37" t="str"/>
    </row>
    <row r="314">
      <c r="B314" s="37" t="str"/>
      <c r="C314" s="37" t="str"/>
      <c r="D314" s="37" t="str"/>
      <c r="E314" s="37" t="str"/>
      <c r="F314" s="37" t="str"/>
      <c r="G314" s="37" t="str"/>
    </row>
    <row r="315">
      <c r="B315" s="37" t="str"/>
      <c r="C315" s="37" t="str"/>
      <c r="D315" s="37" t="str"/>
      <c r="E315" s="37" t="str"/>
      <c r="F315" s="37" t="str"/>
      <c r="G315" s="37" t="str"/>
    </row>
    <row r="316">
      <c r="B316" s="37" t="str"/>
      <c r="C316" s="37" t="str"/>
      <c r="D316" s="37" t="str"/>
      <c r="E316" s="37" t="str"/>
      <c r="F316" s="37" t="str"/>
      <c r="G316" s="37" t="str"/>
    </row>
    <row r="317">
      <c r="B317" s="37" t="str"/>
      <c r="C317" s="37" t="str"/>
      <c r="D317" s="37" t="str"/>
      <c r="E317" s="37" t="str"/>
      <c r="F317" s="37" t="str"/>
      <c r="G317" s="37" t="str"/>
    </row>
    <row r="318">
      <c r="B318" s="37" t="str"/>
      <c r="C318" s="37" t="str"/>
      <c r="D318" s="37" t="str"/>
      <c r="E318" s="37" t="str"/>
      <c r="F318" s="37" t="str"/>
      <c r="G318" s="37" t="str"/>
    </row>
    <row r="319">
      <c r="B319" s="37" t="str"/>
      <c r="C319" s="37" t="str"/>
      <c r="D319" s="37" t="str"/>
      <c r="E319" s="37" t="str"/>
      <c r="F319" s="37" t="str"/>
      <c r="G319" s="37" t="str"/>
    </row>
    <row r="320">
      <c r="B320" s="37" t="str"/>
      <c r="C320" s="37" t="str"/>
      <c r="D320" s="37" t="str"/>
      <c r="E320" s="37" t="str"/>
      <c r="F320" s="37" t="str"/>
      <c r="G320" s="37" t="str"/>
    </row>
    <row r="321">
      <c r="B321" s="37" t="str"/>
      <c r="C321" s="37" t="str"/>
      <c r="D321" s="37" t="str"/>
      <c r="E321" s="37" t="str"/>
      <c r="F321" s="37" t="str"/>
      <c r="G321" s="37" t="str"/>
    </row>
    <row r="322">
      <c r="B322" s="37" t="str"/>
      <c r="C322" s="37" t="str"/>
      <c r="D322" s="37" t="str"/>
      <c r="E322" s="37" t="str"/>
      <c r="F322" s="37" t="str"/>
      <c r="G322" s="37" t="str"/>
    </row>
    <row r="323">
      <c r="B323" s="37" t="str"/>
      <c r="C323" s="37" t="str"/>
      <c r="D323" s="37" t="str"/>
      <c r="E323" s="37" t="str"/>
      <c r="F323" s="37" t="str"/>
      <c r="G323" s="37" t="str"/>
    </row>
    <row r="324">
      <c r="B324" s="37" t="str"/>
      <c r="C324" s="37" t="str"/>
      <c r="D324" s="37" t="str"/>
      <c r="E324" s="37" t="str"/>
      <c r="F324" s="37" t="str"/>
      <c r="G324" s="37" t="str"/>
    </row>
    <row r="325">
      <c r="B325" s="37" t="str"/>
      <c r="C325" s="37" t="str"/>
      <c r="D325" s="37" t="str"/>
      <c r="E325" s="37" t="str"/>
      <c r="F325" s="37" t="str"/>
      <c r="G325" s="37" t="str"/>
    </row>
    <row r="326">
      <c r="B326" s="37" t="str"/>
      <c r="C326" s="37" t="str"/>
      <c r="D326" s="37" t="str"/>
      <c r="E326" s="37" t="str"/>
      <c r="F326" s="37" t="str"/>
      <c r="G326" s="37" t="str"/>
    </row>
    <row r="327">
      <c r="B327" s="37" t="str"/>
      <c r="C327" s="37" t="str"/>
      <c r="D327" s="37" t="str"/>
      <c r="E327" s="37" t="str"/>
      <c r="F327" s="37" t="str"/>
      <c r="G327" s="37" t="str"/>
    </row>
    <row r="328">
      <c r="B328" s="37" t="str"/>
      <c r="C328" s="37" t="str"/>
      <c r="D328" s="37" t="str"/>
      <c r="E328" s="37" t="str"/>
      <c r="F328" s="37" t="str"/>
      <c r="G328" s="37" t="str"/>
    </row>
    <row r="329">
      <c r="B329" s="37" t="str"/>
      <c r="C329" s="37" t="str"/>
      <c r="D329" s="37" t="str"/>
      <c r="E329" s="37" t="str"/>
      <c r="F329" s="37" t="str"/>
      <c r="G329" s="37" t="str"/>
    </row>
    <row r="330">
      <c r="B330" s="37" t="str"/>
      <c r="C330" s="37" t="str"/>
      <c r="D330" s="37" t="str"/>
      <c r="E330" s="37" t="str"/>
      <c r="F330" s="37" t="str"/>
      <c r="G330" s="37" t="str"/>
    </row>
    <row r="331">
      <c r="B331" s="37" t="str"/>
      <c r="C331" s="37" t="str"/>
      <c r="D331" s="37" t="str"/>
      <c r="E331" s="37" t="str"/>
      <c r="F331" s="37" t="str"/>
      <c r="G331" s="37" t="str"/>
    </row>
    <row r="332">
      <c r="B332" s="37" t="str"/>
      <c r="C332" s="37" t="str"/>
      <c r="D332" s="37" t="str"/>
      <c r="E332" s="37" t="str"/>
      <c r="F332" s="37" t="str"/>
      <c r="G332" s="37" t="str"/>
    </row>
    <row r="333">
      <c r="B333" s="37" t="str"/>
      <c r="C333" s="37" t="str"/>
      <c r="D333" s="37" t="str"/>
      <c r="E333" s="37" t="str"/>
      <c r="F333" s="37" t="str"/>
      <c r="G333" s="37" t="str"/>
    </row>
    <row r="334">
      <c r="B334" s="37" t="str"/>
      <c r="C334" s="37" t="str"/>
      <c r="D334" s="37" t="str"/>
      <c r="E334" s="37" t="str"/>
      <c r="F334" s="37" t="str"/>
      <c r="G334" s="37" t="str"/>
    </row>
    <row r="335">
      <c r="B335" s="37" t="str"/>
      <c r="C335" s="37" t="str"/>
      <c r="D335" s="37" t="str"/>
      <c r="E335" s="37" t="str"/>
      <c r="F335" s="37" t="str"/>
      <c r="G335" s="37" t="str"/>
    </row>
    <row r="336">
      <c r="B336" s="37" t="str"/>
      <c r="C336" s="37" t="str"/>
      <c r="D336" s="37" t="str"/>
      <c r="E336" s="37" t="str"/>
      <c r="F336" s="37" t="str"/>
      <c r="G336" s="37" t="str"/>
    </row>
    <row r="337">
      <c r="B337" s="37" t="str"/>
      <c r="C337" s="37" t="str"/>
      <c r="D337" s="37" t="str"/>
      <c r="E337" s="37" t="str"/>
      <c r="F337" s="37" t="str"/>
      <c r="G337" s="37" t="str"/>
    </row>
    <row r="338">
      <c r="B338" s="37" t="str"/>
      <c r="C338" s="37" t="str"/>
      <c r="D338" s="37" t="str"/>
      <c r="E338" s="37" t="str"/>
      <c r="F338" s="37" t="str"/>
      <c r="G338" s="37" t="str"/>
    </row>
    <row r="339">
      <c r="B339" s="37" t="str"/>
      <c r="C339" s="37" t="str"/>
      <c r="D339" s="37" t="str"/>
      <c r="E339" s="37" t="str"/>
      <c r="F339" s="37" t="str"/>
      <c r="G339" s="37" t="str"/>
    </row>
    <row r="340">
      <c r="B340" s="37" t="str"/>
      <c r="C340" s="37" t="str"/>
      <c r="D340" s="37" t="str"/>
      <c r="E340" s="37" t="str"/>
      <c r="F340" s="37" t="str"/>
      <c r="G340" s="37" t="str"/>
    </row>
    <row r="341">
      <c r="B341" s="37" t="str"/>
      <c r="C341" s="37" t="str"/>
      <c r="D341" s="37" t="str"/>
      <c r="E341" s="37" t="str"/>
      <c r="F341" s="37" t="str"/>
      <c r="G341" s="37" t="str"/>
    </row>
    <row r="342">
      <c r="B342" s="37" t="str"/>
      <c r="C342" s="37" t="str"/>
      <c r="D342" s="37" t="str"/>
      <c r="E342" s="37" t="str"/>
      <c r="F342" s="37" t="str"/>
      <c r="G342" s="37" t="str"/>
    </row>
    <row r="343">
      <c r="B343" s="37" t="str"/>
      <c r="C343" s="37" t="str"/>
      <c r="D343" s="37" t="str"/>
      <c r="E343" s="37" t="str"/>
      <c r="F343" s="37" t="str"/>
      <c r="G343" s="37" t="str"/>
    </row>
    <row r="344">
      <c r="B344" s="37" t="str"/>
      <c r="C344" s="37" t="str"/>
      <c r="D344" s="37" t="str"/>
      <c r="E344" s="37" t="str"/>
      <c r="F344" s="37" t="str"/>
      <c r="G344" s="37" t="str"/>
    </row>
    <row r="345">
      <c r="B345" s="37" t="str"/>
      <c r="C345" s="37" t="str"/>
      <c r="D345" s="37" t="str"/>
      <c r="E345" s="37" t="str"/>
      <c r="F345" s="37" t="str"/>
      <c r="G345" s="37" t="str"/>
    </row>
    <row r="346">
      <c r="B346" s="37" t="str"/>
      <c r="C346" s="37" t="str"/>
      <c r="D346" s="37" t="str"/>
      <c r="E346" s="37" t="str"/>
      <c r="F346" s="37" t="str"/>
      <c r="G346" s="37" t="str"/>
    </row>
    <row r="347">
      <c r="B347" s="37" t="str"/>
      <c r="C347" s="37" t="str"/>
      <c r="D347" s="37" t="str"/>
      <c r="E347" s="37" t="str"/>
      <c r="F347" s="37" t="str"/>
      <c r="G347" s="37" t="str"/>
    </row>
    <row r="348">
      <c r="B348" s="37" t="str"/>
      <c r="C348" s="37" t="str"/>
      <c r="D348" s="37" t="str"/>
      <c r="E348" s="37" t="str"/>
      <c r="F348" s="37" t="str"/>
      <c r="G348" s="37" t="str"/>
    </row>
    <row r="349">
      <c r="B349" s="37" t="str"/>
      <c r="C349" s="37" t="str"/>
      <c r="D349" s="37" t="str"/>
      <c r="E349" s="37" t="str"/>
      <c r="F349" s="37" t="str"/>
      <c r="G349" s="37" t="str"/>
    </row>
    <row r="350">
      <c r="B350" s="37" t="str"/>
      <c r="C350" s="37" t="str"/>
      <c r="D350" s="37" t="str"/>
      <c r="E350" s="37" t="str"/>
      <c r="F350" s="37" t="str"/>
      <c r="G350" s="37" t="str"/>
    </row>
    <row r="351">
      <c r="B351" s="37" t="str"/>
      <c r="C351" s="37" t="str"/>
      <c r="D351" s="37" t="str"/>
      <c r="E351" s="37" t="str"/>
      <c r="F351" s="37" t="str"/>
      <c r="G351" s="37" t="str"/>
    </row>
    <row r="352">
      <c r="B352" s="37" t="str"/>
      <c r="C352" s="37" t="str"/>
      <c r="D352" s="37" t="str"/>
      <c r="E352" s="37" t="str"/>
      <c r="F352" s="37" t="str"/>
      <c r="G352" s="37" t="str"/>
    </row>
    <row r="353">
      <c r="B353" s="37" t="str"/>
      <c r="C353" s="37" t="str"/>
      <c r="D353" s="37" t="str"/>
      <c r="E353" s="37" t="str"/>
      <c r="F353" s="37" t="str"/>
      <c r="G353" s="37" t="str"/>
    </row>
    <row r="354">
      <c r="B354" s="37" t="str"/>
      <c r="C354" s="37" t="str"/>
      <c r="D354" s="37" t="str"/>
      <c r="E354" s="37" t="str"/>
      <c r="F354" s="37" t="str"/>
      <c r="G354" s="37" t="str"/>
    </row>
    <row r="355">
      <c r="B355" s="37" t="str"/>
      <c r="C355" s="37" t="str"/>
      <c r="D355" s="37" t="str"/>
      <c r="E355" s="37" t="str"/>
      <c r="F355" s="37" t="str"/>
      <c r="G355" s="37" t="str"/>
    </row>
    <row r="356">
      <c r="B356" s="37" t="str"/>
      <c r="C356" s="37" t="str"/>
      <c r="D356" s="37" t="str"/>
      <c r="E356" s="37" t="str"/>
      <c r="F356" s="37" t="str"/>
      <c r="G356" s="37" t="str"/>
    </row>
    <row r="357">
      <c r="B357" s="37" t="str"/>
      <c r="C357" s="37" t="str"/>
      <c r="D357" s="37" t="str"/>
      <c r="E357" s="37" t="str"/>
      <c r="F357" s="37" t="str"/>
      <c r="G357" s="37" t="str"/>
    </row>
    <row r="358">
      <c r="B358" s="37" t="str"/>
      <c r="C358" s="37" t="str"/>
      <c r="D358" s="37" t="str"/>
      <c r="E358" s="37" t="str"/>
      <c r="F358" s="37" t="str"/>
      <c r="G358" s="37" t="str"/>
    </row>
    <row r="359">
      <c r="B359" s="37" t="str"/>
      <c r="C359" s="37" t="str"/>
      <c r="D359" s="37" t="str"/>
      <c r="E359" s="37" t="str"/>
      <c r="F359" s="37" t="str"/>
      <c r="G359" s="37" t="str"/>
    </row>
    <row r="360">
      <c r="B360" s="37" t="str"/>
      <c r="C360" s="37" t="str"/>
      <c r="D360" s="37" t="str"/>
      <c r="E360" s="37" t="str"/>
      <c r="F360" s="37" t="str"/>
      <c r="G360" s="37" t="str"/>
    </row>
    <row r="361">
      <c r="B361" s="37" t="str"/>
      <c r="C361" s="37" t="str"/>
      <c r="D361" s="37" t="str"/>
      <c r="E361" s="37" t="str"/>
      <c r="F361" s="37" t="str"/>
      <c r="G361" s="37" t="str"/>
    </row>
    <row r="362">
      <c r="B362" s="37" t="str"/>
      <c r="C362" s="37" t="str"/>
      <c r="D362" s="37" t="str"/>
      <c r="E362" s="37" t="str"/>
      <c r="F362" s="37" t="str"/>
      <c r="G362" s="37" t="str"/>
    </row>
    <row r="363">
      <c r="B363" s="37" t="str"/>
      <c r="C363" s="37" t="str"/>
      <c r="D363" s="37" t="str"/>
      <c r="E363" s="37" t="str"/>
      <c r="F363" s="37" t="str"/>
      <c r="G363" s="37" t="str"/>
    </row>
    <row r="364">
      <c r="B364" s="37" t="str"/>
      <c r="C364" s="37" t="str"/>
      <c r="D364" s="37" t="str"/>
      <c r="E364" s="37" t="str"/>
      <c r="F364" s="37" t="str"/>
      <c r="G364" s="37" t="str"/>
    </row>
    <row r="365">
      <c r="B365" s="37" t="str"/>
      <c r="C365" s="37" t="str"/>
      <c r="D365" s="37" t="str"/>
      <c r="E365" s="37" t="str"/>
      <c r="F365" s="37" t="str"/>
      <c r="G365" s="37" t="str"/>
    </row>
    <row r="366">
      <c r="B366" s="37" t="str"/>
      <c r="C366" s="37" t="str"/>
      <c r="D366" s="37" t="str"/>
      <c r="E366" s="37" t="str"/>
      <c r="F366" s="37" t="str"/>
      <c r="G366" s="37" t="str"/>
    </row>
    <row r="367">
      <c r="B367" s="37" t="str"/>
      <c r="C367" s="37" t="str"/>
      <c r="D367" s="37" t="str"/>
      <c r="E367" s="37" t="str"/>
      <c r="F367" s="37" t="str"/>
      <c r="G367" s="37" t="str"/>
    </row>
    <row r="368">
      <c r="B368" s="37" t="str"/>
      <c r="C368" s="37" t="str"/>
      <c r="D368" s="37" t="str"/>
      <c r="E368" s="37" t="str"/>
      <c r="F368" s="37" t="str"/>
      <c r="G368" s="37" t="str"/>
    </row>
    <row r="369">
      <c r="B369" s="37" t="str"/>
      <c r="C369" s="37" t="str"/>
      <c r="D369" s="37" t="str"/>
      <c r="E369" s="37" t="str"/>
      <c r="F369" s="37" t="str"/>
      <c r="G369" s="37" t="str"/>
    </row>
    <row r="370">
      <c r="B370" s="37" t="str"/>
      <c r="C370" s="37" t="str"/>
      <c r="D370" s="37" t="str"/>
      <c r="E370" s="37" t="str"/>
      <c r="F370" s="37" t="str"/>
      <c r="G370" s="37" t="str"/>
    </row>
    <row r="371">
      <c r="B371" s="37" t="str"/>
      <c r="C371" s="37" t="str"/>
      <c r="D371" s="37" t="str"/>
      <c r="E371" s="37" t="str"/>
      <c r="F371" s="37" t="str"/>
      <c r="G371" s="37" t="str"/>
    </row>
    <row r="372">
      <c r="B372" s="37" t="str"/>
      <c r="C372" s="37" t="str"/>
      <c r="D372" s="37" t="str"/>
      <c r="E372" s="37" t="str"/>
      <c r="F372" s="37" t="str"/>
      <c r="G372" s="37" t="str"/>
    </row>
    <row r="373">
      <c r="B373" s="37" t="str"/>
      <c r="C373" s="37" t="str"/>
      <c r="D373" s="37" t="str"/>
      <c r="E373" s="37" t="str"/>
      <c r="F373" s="37" t="str"/>
      <c r="G373" s="37" t="str"/>
    </row>
    <row r="374">
      <c r="B374" s="37" t="str"/>
      <c r="C374" s="37" t="str"/>
      <c r="D374" s="37" t="str"/>
      <c r="E374" s="37" t="str"/>
      <c r="F374" s="37" t="str"/>
      <c r="G374" s="37" t="str"/>
    </row>
    <row r="375">
      <c r="B375" s="37" t="str"/>
      <c r="C375" s="37" t="str"/>
      <c r="D375" s="37" t="str"/>
      <c r="E375" s="37" t="str"/>
      <c r="F375" s="37" t="str"/>
      <c r="G375" s="37" t="str"/>
    </row>
    <row r="376">
      <c r="B376" s="37" t="str"/>
      <c r="C376" s="37" t="str"/>
      <c r="D376" s="37" t="str"/>
      <c r="E376" s="37" t="str"/>
      <c r="F376" s="37" t="str"/>
      <c r="G376" s="37" t="str"/>
    </row>
    <row r="377">
      <c r="B377" s="37" t="str"/>
      <c r="C377" s="37" t="str"/>
      <c r="D377" s="37" t="str"/>
      <c r="E377" s="37" t="str"/>
      <c r="F377" s="37" t="str"/>
      <c r="G377" s="37" t="str"/>
    </row>
    <row r="378">
      <c r="B378" s="37" t="str"/>
      <c r="C378" s="37" t="str"/>
      <c r="D378" s="37" t="str"/>
      <c r="E378" s="37" t="str"/>
      <c r="F378" s="37" t="str"/>
      <c r="G378" s="37" t="str"/>
    </row>
    <row r="379">
      <c r="B379" s="37" t="str"/>
      <c r="C379" s="37" t="str"/>
      <c r="D379" s="37" t="str"/>
      <c r="E379" s="37" t="str"/>
      <c r="F379" s="37" t="str"/>
      <c r="G379" s="37" t="str"/>
    </row>
    <row r="380">
      <c r="B380" s="37" t="str"/>
      <c r="C380" s="37" t="str"/>
      <c r="D380" s="37" t="str"/>
      <c r="E380" s="37" t="str"/>
      <c r="F380" s="37" t="str"/>
      <c r="G380" s="37" t="str"/>
    </row>
    <row r="381">
      <c r="B381" s="37" t="str"/>
      <c r="C381" s="37" t="str"/>
      <c r="D381" s="37" t="str"/>
      <c r="E381" s="37" t="str"/>
      <c r="F381" s="37" t="str"/>
      <c r="G381" s="37" t="str"/>
    </row>
    <row r="382">
      <c r="B382" s="37" t="str"/>
      <c r="C382" s="37" t="str"/>
      <c r="D382" s="37" t="str"/>
      <c r="E382" s="37" t="str"/>
      <c r="F382" s="37" t="str"/>
      <c r="G382" s="37" t="str"/>
    </row>
    <row r="383">
      <c r="B383" s="37" t="str"/>
      <c r="C383" s="37" t="str"/>
      <c r="D383" s="37" t="str"/>
      <c r="E383" s="37" t="str"/>
      <c r="F383" s="37" t="str"/>
      <c r="G383" s="37" t="str"/>
    </row>
    <row r="384">
      <c r="B384" s="37" t="str"/>
      <c r="C384" s="37" t="str"/>
      <c r="D384" s="37" t="str"/>
      <c r="E384" s="37" t="str"/>
      <c r="F384" s="37" t="str"/>
      <c r="G384" s="37" t="str"/>
    </row>
    <row r="385">
      <c r="B385" s="37" t="str"/>
      <c r="C385" s="37" t="str"/>
      <c r="D385" s="37" t="str"/>
      <c r="E385" s="37" t="str"/>
      <c r="F385" s="37" t="str"/>
      <c r="G385" s="37" t="str"/>
    </row>
    <row r="386">
      <c r="B386" s="37" t="str"/>
      <c r="C386" s="37" t="str"/>
      <c r="D386" s="37" t="str"/>
      <c r="E386" s="37" t="str"/>
      <c r="F386" s="37" t="str"/>
      <c r="G386" s="37" t="str"/>
    </row>
    <row r="387">
      <c r="B387" s="37" t="str"/>
      <c r="C387" s="37" t="str"/>
      <c r="D387" s="37" t="str"/>
      <c r="E387" s="37" t="str"/>
      <c r="F387" s="37" t="str"/>
      <c r="G387" s="37" t="str"/>
    </row>
    <row r="388">
      <c r="B388" s="37" t="str"/>
      <c r="C388" s="37" t="str"/>
      <c r="D388" s="37" t="str"/>
      <c r="E388" s="37" t="str"/>
      <c r="F388" s="37" t="str"/>
      <c r="G388" s="37" t="str"/>
    </row>
    <row r="389">
      <c r="B389" s="37" t="str"/>
      <c r="C389" s="37" t="str"/>
      <c r="D389" s="37" t="str"/>
      <c r="E389" s="37" t="str"/>
      <c r="F389" s="37" t="str"/>
      <c r="G389" s="37" t="str"/>
    </row>
    <row r="390">
      <c r="B390" s="37" t="str"/>
      <c r="C390" s="37" t="str"/>
      <c r="D390" s="37" t="str"/>
      <c r="E390" s="37" t="str"/>
      <c r="F390" s="37" t="str"/>
      <c r="G390" s="37" t="str"/>
    </row>
    <row r="391">
      <c r="B391" s="37" t="str"/>
      <c r="C391" s="37" t="str"/>
      <c r="D391" s="37" t="str"/>
      <c r="E391" s="37" t="str"/>
      <c r="F391" s="37" t="str"/>
      <c r="G391" s="37" t="str"/>
    </row>
    <row r="392">
      <c r="B392" s="37" t="str"/>
      <c r="C392" s="37" t="str"/>
      <c r="D392" s="37" t="str"/>
      <c r="E392" s="37" t="str"/>
      <c r="F392" s="37" t="str"/>
      <c r="G392" s="37" t="str"/>
    </row>
    <row r="393">
      <c r="B393" s="37" t="str"/>
      <c r="C393" s="37" t="str"/>
      <c r="D393" s="37" t="str"/>
      <c r="E393" s="37" t="str"/>
      <c r="F393" s="37" t="str"/>
      <c r="G393" s="37" t="str"/>
    </row>
    <row r="394">
      <c r="B394" s="37" t="str"/>
      <c r="C394" s="37" t="str"/>
      <c r="D394" s="37" t="str"/>
      <c r="E394" s="37" t="str"/>
      <c r="F394" s="37" t="str"/>
      <c r="G394" s="37" t="str"/>
    </row>
    <row r="395">
      <c r="B395" s="37" t="str"/>
      <c r="C395" s="37" t="str"/>
      <c r="D395" s="37" t="str"/>
      <c r="E395" s="37" t="str"/>
      <c r="F395" s="37" t="str"/>
      <c r="G395" s="37" t="str"/>
    </row>
    <row r="396">
      <c r="B396" s="37" t="str"/>
      <c r="C396" s="37" t="str"/>
      <c r="D396" s="37" t="str"/>
      <c r="E396" s="37" t="str"/>
      <c r="F396" s="37" t="str"/>
      <c r="G396" s="37" t="str"/>
    </row>
    <row r="397">
      <c r="B397" s="37" t="str"/>
      <c r="C397" s="37" t="str"/>
      <c r="D397" s="37" t="str"/>
      <c r="E397" s="37" t="str"/>
      <c r="F397" s="37" t="str"/>
      <c r="G397" s="37" t="str"/>
    </row>
    <row r="398">
      <c r="B398" s="37" t="str"/>
      <c r="C398" s="37" t="str"/>
      <c r="D398" s="37" t="str"/>
      <c r="E398" s="37" t="str"/>
      <c r="F398" s="37" t="str"/>
      <c r="G398" s="37" t="str"/>
    </row>
    <row r="399">
      <c r="B399" s="37" t="str"/>
      <c r="C399" s="37" t="str"/>
      <c r="D399" s="37" t="str"/>
      <c r="E399" s="37" t="str"/>
      <c r="F399" s="37" t="str"/>
      <c r="G399" s="37" t="str"/>
    </row>
    <row r="400">
      <c r="B400" s="37" t="str"/>
      <c r="C400" s="37" t="str"/>
      <c r="D400" s="37" t="str"/>
      <c r="E400" s="37" t="str"/>
      <c r="F400" s="37" t="str"/>
      <c r="G400" s="37" t="str"/>
    </row>
    <row r="401">
      <c r="B401" s="37" t="str"/>
      <c r="C401" s="37" t="str"/>
      <c r="D401" s="37" t="str"/>
      <c r="E401" s="37" t="str"/>
      <c r="F401" s="37" t="str"/>
      <c r="G401" s="37" t="str"/>
    </row>
    <row r="402">
      <c r="B402" s="37" t="str"/>
      <c r="C402" s="37" t="str"/>
      <c r="D402" s="37" t="str"/>
      <c r="E402" s="37" t="str"/>
      <c r="F402" s="37" t="str"/>
      <c r="G402" s="37" t="str"/>
    </row>
    <row r="403">
      <c r="B403" s="37" t="str"/>
      <c r="C403" s="37" t="str"/>
      <c r="D403" s="37" t="str"/>
      <c r="E403" s="37" t="str"/>
      <c r="F403" s="37" t="str"/>
      <c r="G403" s="37" t="str"/>
    </row>
    <row r="404">
      <c r="B404" s="37" t="str"/>
      <c r="C404" s="37" t="str"/>
      <c r="D404" s="37" t="str"/>
      <c r="E404" s="37" t="str"/>
      <c r="F404" s="37" t="str"/>
      <c r="G404" s="37" t="str"/>
    </row>
    <row r="405">
      <c r="B405" s="37" t="str"/>
      <c r="C405" s="37" t="str"/>
      <c r="D405" s="37" t="str"/>
      <c r="E405" s="37" t="str"/>
      <c r="F405" s="37" t="str"/>
      <c r="G405" s="37" t="str"/>
    </row>
    <row r="406">
      <c r="B406" s="37" t="str"/>
      <c r="C406" s="37" t="str"/>
      <c r="D406" s="37" t="str"/>
      <c r="E406" s="37" t="str"/>
      <c r="F406" s="37" t="str"/>
      <c r="G406" s="37" t="str"/>
    </row>
    <row r="407">
      <c r="B407" s="37" t="str"/>
      <c r="C407" s="37" t="str"/>
      <c r="D407" s="37" t="str"/>
      <c r="E407" s="37" t="str"/>
      <c r="F407" s="37" t="str"/>
      <c r="G407" s="37" t="str"/>
    </row>
    <row r="408">
      <c r="B408" s="37" t="str"/>
      <c r="C408" s="37" t="str"/>
      <c r="D408" s="37" t="str"/>
      <c r="E408" s="37" t="str"/>
      <c r="F408" s="37" t="str"/>
      <c r="G408" s="37" t="str"/>
    </row>
    <row r="409">
      <c r="B409" s="37" t="str"/>
      <c r="C409" s="37" t="str"/>
      <c r="D409" s="37" t="str"/>
      <c r="E409" s="37" t="str"/>
      <c r="F409" s="37" t="str"/>
      <c r="G409" s="37" t="str"/>
    </row>
    <row r="410">
      <c r="B410" s="37" t="str"/>
      <c r="C410" s="37" t="str"/>
      <c r="D410" s="37" t="str"/>
      <c r="E410" s="37" t="str"/>
      <c r="F410" s="37" t="str"/>
      <c r="G410" s="37" t="str"/>
    </row>
    <row r="411">
      <c r="B411" s="37" t="str"/>
      <c r="C411" s="37" t="str"/>
      <c r="D411" s="37" t="str"/>
      <c r="E411" s="37" t="str"/>
      <c r="F411" s="37" t="str"/>
      <c r="G411" s="37" t="str"/>
    </row>
    <row r="412">
      <c r="B412" s="37" t="str"/>
      <c r="C412" s="37" t="str"/>
      <c r="D412" s="37" t="str"/>
      <c r="E412" s="37" t="str"/>
      <c r="F412" s="37" t="str"/>
      <c r="G412" s="37" t="str"/>
    </row>
    <row r="413">
      <c r="B413" s="37" t="str"/>
      <c r="C413" s="37" t="str"/>
      <c r="D413" s="37" t="str"/>
      <c r="E413" s="37" t="str"/>
      <c r="F413" s="37" t="str"/>
      <c r="G413" s="37" t="str"/>
    </row>
    <row r="414">
      <c r="B414" s="37" t="str"/>
      <c r="C414" s="37" t="str"/>
      <c r="D414" s="37" t="str"/>
      <c r="E414" s="37" t="str"/>
      <c r="F414" s="37" t="str"/>
      <c r="G414" s="37" t="str"/>
    </row>
    <row r="415">
      <c r="B415" s="37" t="str"/>
      <c r="C415" s="37" t="str"/>
      <c r="D415" s="37" t="str"/>
      <c r="E415" s="37" t="str"/>
      <c r="F415" s="37" t="str"/>
      <c r="G415" s="37" t="str"/>
    </row>
    <row r="416">
      <c r="B416" s="37" t="str"/>
      <c r="C416" s="37" t="str"/>
      <c r="D416" s="37" t="str"/>
      <c r="E416" s="37" t="str"/>
      <c r="F416" s="37" t="str"/>
      <c r="G416" s="37" t="str"/>
    </row>
    <row r="417">
      <c r="B417" s="37" t="str"/>
      <c r="C417" s="37" t="str"/>
      <c r="D417" s="37" t="str"/>
      <c r="E417" s="37" t="str"/>
      <c r="F417" s="37" t="str"/>
      <c r="G417" s="37" t="str"/>
    </row>
    <row r="418">
      <c r="B418" s="37" t="str"/>
      <c r="C418" s="37" t="str"/>
      <c r="D418" s="37" t="str"/>
      <c r="E418" s="37" t="str"/>
      <c r="F418" s="37" t="str"/>
      <c r="G418" s="37" t="str"/>
    </row>
    <row r="419">
      <c r="B419" s="37" t="str"/>
      <c r="C419" s="37" t="str"/>
      <c r="D419" s="37" t="str"/>
      <c r="E419" s="37" t="str"/>
      <c r="F419" s="37" t="str"/>
      <c r="G419" s="37" t="str"/>
    </row>
    <row r="420">
      <c r="B420" s="37" t="str"/>
      <c r="C420" s="37" t="str"/>
      <c r="D420" s="37" t="str"/>
      <c r="E420" s="37" t="str"/>
      <c r="F420" s="37" t="str"/>
      <c r="G420" s="37" t="str"/>
    </row>
    <row r="421">
      <c r="B421" s="37" t="str"/>
      <c r="C421" s="37" t="str"/>
      <c r="D421" s="37" t="str"/>
      <c r="E421" s="37" t="str"/>
      <c r="F421" s="37" t="str"/>
      <c r="G421" s="37" t="str"/>
    </row>
    <row r="422">
      <c r="B422" s="37" t="str"/>
      <c r="C422" s="37" t="str"/>
      <c r="D422" s="37" t="str"/>
      <c r="E422" s="37" t="str"/>
      <c r="F422" s="37" t="str"/>
      <c r="G422" s="37" t="str"/>
    </row>
    <row r="423">
      <c r="B423" s="37" t="str"/>
      <c r="C423" s="37" t="str"/>
      <c r="D423" s="37" t="str"/>
      <c r="E423" s="37" t="str"/>
      <c r="F423" s="37" t="str"/>
      <c r="G423" s="37" t="str"/>
    </row>
    <row r="424">
      <c r="B424" s="37" t="str"/>
      <c r="C424" s="37" t="str"/>
      <c r="D424" s="37" t="str"/>
      <c r="E424" s="37" t="str"/>
      <c r="F424" s="37" t="str"/>
      <c r="G424" s="37" t="str"/>
    </row>
    <row r="425">
      <c r="B425" s="37" t="str"/>
      <c r="C425" s="37" t="str"/>
      <c r="D425" s="37" t="str"/>
      <c r="E425" s="37" t="str"/>
      <c r="F425" s="37" t="str"/>
      <c r="G425" s="37" t="str"/>
    </row>
    <row r="426">
      <c r="B426" s="37" t="str"/>
      <c r="C426" s="37" t="str"/>
      <c r="D426" s="37" t="str"/>
      <c r="E426" s="37" t="str"/>
      <c r="F426" s="37" t="str"/>
      <c r="G426" s="37" t="str"/>
    </row>
    <row r="427">
      <c r="B427" s="37" t="str"/>
      <c r="C427" s="37" t="str"/>
      <c r="D427" s="37" t="str"/>
      <c r="E427" s="37" t="str"/>
      <c r="F427" s="37" t="str"/>
      <c r="G427" s="37" t="str"/>
    </row>
    <row r="428">
      <c r="B428" s="37" t="str"/>
      <c r="C428" s="37" t="str"/>
      <c r="D428" s="37" t="str"/>
      <c r="E428" s="37" t="str"/>
      <c r="F428" s="37" t="str"/>
      <c r="G428" s="37" t="str"/>
    </row>
    <row r="429">
      <c r="B429" s="37" t="str"/>
      <c r="C429" s="37" t="str"/>
      <c r="D429" s="37" t="str"/>
      <c r="E429" s="37" t="str"/>
      <c r="F429" s="37" t="str"/>
      <c r="G429" s="37" t="str"/>
    </row>
    <row r="430">
      <c r="B430" s="37" t="str"/>
      <c r="C430" s="37" t="str"/>
      <c r="D430" s="37" t="str"/>
      <c r="E430" s="37" t="str"/>
      <c r="F430" s="37" t="str"/>
      <c r="G430" s="37" t="str"/>
    </row>
    <row r="431">
      <c r="B431" s="37" t="str"/>
      <c r="C431" s="37" t="str"/>
      <c r="D431" s="37" t="str"/>
      <c r="E431" s="37" t="str"/>
      <c r="F431" s="37" t="str"/>
      <c r="G431" s="37" t="str"/>
    </row>
    <row r="432">
      <c r="B432" s="37" t="str"/>
      <c r="C432" s="37" t="str"/>
      <c r="D432" s="37" t="str"/>
      <c r="E432" s="37" t="str"/>
      <c r="F432" s="37" t="str"/>
      <c r="G432" s="37" t="str"/>
    </row>
    <row r="433">
      <c r="B433" s="37" t="str"/>
      <c r="C433" s="37" t="str"/>
      <c r="D433" s="37" t="str"/>
      <c r="E433" s="37" t="str"/>
      <c r="F433" s="37" t="str"/>
      <c r="G433" s="37" t="str"/>
    </row>
    <row r="434">
      <c r="B434" s="37" t="str"/>
      <c r="C434" s="37" t="str"/>
      <c r="D434" s="37" t="str"/>
      <c r="E434" s="37" t="str"/>
      <c r="F434" s="37" t="str"/>
      <c r="G434" s="37" t="str"/>
    </row>
    <row r="435">
      <c r="B435" s="37" t="str"/>
      <c r="C435" s="37" t="str"/>
      <c r="D435" s="37" t="str"/>
      <c r="E435" s="37" t="str"/>
      <c r="F435" s="37" t="str"/>
      <c r="G435" s="37" t="str"/>
    </row>
    <row r="436">
      <c r="B436" s="37" t="str"/>
      <c r="C436" s="37" t="str"/>
      <c r="D436" s="37" t="str"/>
      <c r="E436" s="37" t="str"/>
      <c r="F436" s="37" t="str"/>
      <c r="G436" s="37" t="str"/>
    </row>
    <row r="437">
      <c r="B437" s="37" t="str"/>
      <c r="C437" s="37" t="str"/>
      <c r="D437" s="37" t="str"/>
      <c r="E437" s="37" t="str"/>
      <c r="F437" s="37" t="str"/>
      <c r="G437" s="37" t="str"/>
    </row>
    <row r="438">
      <c r="B438" s="37" t="str"/>
      <c r="C438" s="37" t="str"/>
      <c r="D438" s="37" t="str"/>
      <c r="E438" s="37" t="str"/>
      <c r="F438" s="37" t="str"/>
      <c r="G438" s="37" t="str"/>
    </row>
    <row r="439">
      <c r="B439" s="37" t="str"/>
      <c r="C439" s="37" t="str"/>
      <c r="D439" s="37" t="str"/>
      <c r="E439" s="37" t="str"/>
      <c r="F439" s="37" t="str"/>
      <c r="G439" s="37" t="str"/>
    </row>
    <row r="440">
      <c r="B440" s="37" t="str"/>
      <c r="C440" s="37" t="str"/>
      <c r="D440" s="37" t="str"/>
      <c r="E440" s="37" t="str"/>
      <c r="F440" s="37" t="str"/>
      <c r="G440" s="37" t="str"/>
    </row>
    <row r="441">
      <c r="B441" s="37" t="str"/>
      <c r="C441" s="37" t="str"/>
      <c r="D441" s="37" t="str"/>
      <c r="E441" s="37" t="str"/>
      <c r="F441" s="37" t="str"/>
      <c r="G441" s="37" t="str"/>
    </row>
    <row r="442">
      <c r="B442" s="37" t="str"/>
      <c r="C442" s="37" t="str"/>
      <c r="D442" s="37" t="str"/>
      <c r="E442" s="37" t="str"/>
      <c r="F442" s="37" t="str"/>
      <c r="G442" s="37" t="str"/>
    </row>
    <row r="443">
      <c r="B443" s="37" t="str"/>
      <c r="C443" s="37" t="str"/>
      <c r="D443" s="37" t="str"/>
      <c r="E443" s="37" t="str"/>
      <c r="F443" s="37" t="str"/>
      <c r="G443" s="37" t="str"/>
    </row>
    <row r="444">
      <c r="B444" s="37" t="str"/>
      <c r="C444" s="37" t="str"/>
      <c r="D444" s="37" t="str"/>
      <c r="E444" s="37" t="str"/>
      <c r="F444" s="37" t="str"/>
      <c r="G444" s="37" t="str"/>
    </row>
    <row r="445">
      <c r="B445" s="37" t="str"/>
      <c r="C445" s="37" t="str"/>
      <c r="D445" s="37" t="str"/>
      <c r="E445" s="37" t="str"/>
      <c r="F445" s="37" t="str"/>
      <c r="G445" s="37" t="str"/>
    </row>
    <row r="446">
      <c r="B446" s="37" t="str"/>
      <c r="C446" s="37" t="str"/>
      <c r="D446" s="37" t="str"/>
      <c r="E446" s="37" t="str"/>
      <c r="F446" s="37" t="str"/>
      <c r="G446" s="37" t="str"/>
    </row>
    <row r="447">
      <c r="B447" s="37" t="str"/>
      <c r="C447" s="37" t="str"/>
      <c r="D447" s="37" t="str"/>
      <c r="E447" s="37" t="str"/>
      <c r="F447" s="37" t="str"/>
      <c r="G447" s="37" t="str"/>
    </row>
    <row r="448">
      <c r="B448" s="37" t="str"/>
      <c r="C448" s="37" t="str"/>
      <c r="D448" s="37" t="str"/>
      <c r="E448" s="37" t="str"/>
      <c r="F448" s="37" t="str"/>
      <c r="G448" s="37" t="str"/>
    </row>
    <row r="449">
      <c r="B449" s="37" t="str"/>
      <c r="C449" s="37" t="str"/>
      <c r="D449" s="37" t="str"/>
      <c r="E449" s="37" t="str"/>
      <c r="F449" s="37" t="str"/>
      <c r="G449" s="37" t="str"/>
    </row>
    <row r="450">
      <c r="B450" s="37" t="str"/>
      <c r="C450" s="37" t="str"/>
      <c r="D450" s="37" t="str"/>
      <c r="E450" s="37" t="str"/>
      <c r="F450" s="37" t="str"/>
      <c r="G450" s="37" t="str"/>
    </row>
    <row r="451">
      <c r="B451" s="37" t="str"/>
      <c r="C451" s="37" t="str"/>
      <c r="D451" s="37" t="str"/>
      <c r="E451" s="37" t="str"/>
      <c r="F451" s="37" t="str"/>
      <c r="G451" s="37" t="str"/>
    </row>
    <row r="452">
      <c r="B452" s="37" t="str"/>
      <c r="C452" s="37" t="str"/>
      <c r="D452" s="37" t="str"/>
      <c r="E452" s="37" t="str"/>
      <c r="F452" s="37" t="str"/>
      <c r="G452" s="37" t="str"/>
    </row>
    <row r="453">
      <c r="B453" s="37" t="str"/>
      <c r="C453" s="37" t="str"/>
      <c r="D453" s="37" t="str"/>
      <c r="E453" s="37" t="str"/>
      <c r="F453" s="37" t="str"/>
      <c r="G453" s="37" t="str"/>
    </row>
    <row r="454">
      <c r="B454" s="37" t="str"/>
      <c r="C454" s="37" t="str"/>
      <c r="D454" s="37" t="str"/>
      <c r="E454" s="37" t="str"/>
      <c r="F454" s="37" t="str"/>
      <c r="G454" s="37" t="str"/>
    </row>
    <row r="455">
      <c r="B455" s="37" t="str"/>
      <c r="C455" s="37" t="str"/>
      <c r="D455" s="37" t="str"/>
      <c r="E455" s="37" t="str"/>
      <c r="F455" s="37" t="str"/>
      <c r="G455" s="37" t="str"/>
    </row>
    <row r="456">
      <c r="B456" s="37" t="str"/>
      <c r="C456" s="37" t="str"/>
      <c r="D456" s="37" t="str"/>
      <c r="E456" s="37" t="str"/>
      <c r="F456" s="37" t="str"/>
      <c r="G456" s="37" t="str"/>
    </row>
    <row r="457">
      <c r="B457" s="37" t="str"/>
      <c r="C457" s="37" t="str"/>
      <c r="D457" s="37" t="str"/>
      <c r="E457" s="37" t="str"/>
      <c r="F457" s="37" t="str"/>
      <c r="G457" s="37" t="str"/>
    </row>
    <row r="458">
      <c r="B458" s="37" t="str"/>
      <c r="C458" s="37" t="str"/>
      <c r="D458" s="37" t="str"/>
      <c r="E458" s="37" t="str"/>
      <c r="F458" s="37" t="str"/>
      <c r="G458" s="37" t="str"/>
    </row>
    <row r="459">
      <c r="B459" s="37" t="str"/>
      <c r="C459" s="37" t="str"/>
      <c r="D459" s="37" t="str"/>
      <c r="E459" s="37" t="str"/>
      <c r="F459" s="37" t="str"/>
      <c r="G459" s="37" t="str"/>
    </row>
    <row r="460">
      <c r="B460" s="37" t="str"/>
      <c r="C460" s="37" t="str"/>
      <c r="D460" s="37" t="str"/>
      <c r="E460" s="37" t="str"/>
      <c r="F460" s="37" t="str"/>
      <c r="G460" s="37" t="str"/>
    </row>
    <row r="461">
      <c r="B461" s="37" t="str"/>
      <c r="C461" s="37" t="str"/>
      <c r="D461" s="37" t="str"/>
      <c r="E461" s="37" t="str"/>
      <c r="F461" s="37" t="str"/>
      <c r="G461" s="37" t="str"/>
    </row>
    <row r="462">
      <c r="B462" s="37" t="str"/>
      <c r="C462" s="37" t="str"/>
      <c r="D462" s="37" t="str"/>
      <c r="E462" s="37" t="str"/>
      <c r="F462" s="37" t="str"/>
      <c r="G462" s="37" t="str"/>
    </row>
    <row r="463">
      <c r="B463" s="37" t="str"/>
      <c r="C463" s="37" t="str"/>
      <c r="D463" s="37" t="str"/>
      <c r="E463" s="37" t="str"/>
      <c r="F463" s="37" t="str"/>
      <c r="G463" s="37" t="str"/>
    </row>
    <row r="464">
      <c r="B464" s="37" t="str"/>
      <c r="C464" s="37" t="str"/>
      <c r="D464" s="37" t="str"/>
      <c r="E464" s="37" t="str"/>
      <c r="F464" s="37" t="str"/>
      <c r="G464" s="37" t="str"/>
    </row>
    <row r="465">
      <c r="B465" s="37" t="str"/>
      <c r="C465" s="37" t="str"/>
      <c r="D465" s="37" t="str"/>
      <c r="E465" s="37" t="str"/>
      <c r="F465" s="37" t="str"/>
      <c r="G465" s="37" t="str"/>
    </row>
    <row r="466">
      <c r="B466" s="37" t="str"/>
      <c r="C466" s="37" t="str"/>
      <c r="D466" s="37" t="str"/>
      <c r="E466" s="37" t="str"/>
      <c r="F466" s="37" t="str"/>
      <c r="G466" s="37" t="str"/>
    </row>
    <row r="467">
      <c r="B467" s="37" t="str"/>
      <c r="C467" s="37" t="str"/>
      <c r="D467" s="37" t="str"/>
      <c r="E467" s="37" t="str"/>
      <c r="F467" s="37" t="str"/>
      <c r="G467" s="37" t="str"/>
    </row>
    <row r="468">
      <c r="B468" s="37" t="str"/>
      <c r="C468" s="37" t="str"/>
      <c r="D468" s="37" t="str"/>
      <c r="E468" s="37" t="str"/>
      <c r="F468" s="37" t="str"/>
      <c r="G468" s="37" t="str"/>
    </row>
    <row r="469">
      <c r="B469" s="37" t="str"/>
      <c r="C469" s="37" t="str"/>
      <c r="D469" s="37" t="str"/>
      <c r="E469" s="37" t="str"/>
      <c r="F469" s="37" t="str"/>
      <c r="G469" s="37" t="str"/>
    </row>
    <row r="470">
      <c r="B470" s="37" t="str"/>
      <c r="C470" s="37" t="str"/>
      <c r="D470" s="37" t="str"/>
      <c r="E470" s="37" t="str"/>
      <c r="F470" s="37" t="str"/>
      <c r="G470" s="37" t="str"/>
    </row>
    <row r="471">
      <c r="B471" s="37" t="str"/>
      <c r="C471" s="37" t="str"/>
      <c r="D471" s="37" t="str"/>
      <c r="E471" s="37" t="str"/>
      <c r="F471" s="37" t="str"/>
      <c r="G471" s="37" t="str"/>
    </row>
    <row r="472">
      <c r="B472" s="37" t="str"/>
      <c r="C472" s="37" t="str"/>
      <c r="D472" s="37" t="str"/>
      <c r="E472" s="37" t="str"/>
      <c r="F472" s="37" t="str"/>
      <c r="G472" s="37" t="str"/>
    </row>
    <row r="473">
      <c r="B473" s="37" t="str"/>
      <c r="C473" s="37" t="str"/>
      <c r="D473" s="37" t="str"/>
      <c r="E473" s="37" t="str"/>
      <c r="F473" s="37" t="str"/>
      <c r="G473" s="37" t="str"/>
    </row>
    <row r="474">
      <c r="B474" s="37" t="str"/>
      <c r="C474" s="37" t="str"/>
      <c r="D474" s="37" t="str"/>
      <c r="E474" s="37" t="str"/>
      <c r="F474" s="37" t="str"/>
      <c r="G474" s="37" t="str"/>
    </row>
    <row r="475">
      <c r="B475" s="37" t="str"/>
      <c r="C475" s="37" t="str"/>
      <c r="D475" s="37" t="str"/>
      <c r="E475" s="37" t="str"/>
      <c r="F475" s="37" t="str"/>
      <c r="G475" s="37" t="str"/>
    </row>
    <row r="476">
      <c r="B476" s="37" t="str"/>
      <c r="C476" s="37" t="str"/>
      <c r="D476" s="37" t="str"/>
      <c r="E476" s="37" t="str"/>
      <c r="F476" s="37" t="str"/>
      <c r="G476" s="37" t="str"/>
    </row>
    <row r="477">
      <c r="B477" s="37" t="str"/>
      <c r="C477" s="37" t="str"/>
      <c r="D477" s="37" t="str"/>
      <c r="E477" s="37" t="str"/>
      <c r="F477" s="37" t="str"/>
      <c r="G477" s="37" t="str"/>
    </row>
    <row r="478">
      <c r="B478" s="37" t="str"/>
      <c r="C478" s="37" t="str"/>
      <c r="D478" s="37" t="str"/>
      <c r="E478" s="37" t="str"/>
      <c r="F478" s="37" t="str"/>
      <c r="G478" s="37" t="str"/>
    </row>
    <row r="479">
      <c r="B479" s="37" t="str"/>
      <c r="C479" s="37" t="str"/>
      <c r="D479" s="37" t="str"/>
      <c r="E479" s="37" t="str"/>
      <c r="F479" s="37" t="str"/>
      <c r="G479" s="37" t="str"/>
    </row>
    <row r="480">
      <c r="B480" s="37" t="str"/>
      <c r="C480" s="37" t="str"/>
      <c r="D480" s="37" t="str"/>
      <c r="E480" s="37" t="str"/>
      <c r="F480" s="37" t="str"/>
      <c r="G480" s="37" t="str"/>
    </row>
    <row r="481">
      <c r="B481" s="37" t="str"/>
      <c r="C481" s="37" t="str"/>
      <c r="D481" s="37" t="str"/>
      <c r="E481" s="37" t="str"/>
      <c r="F481" s="37" t="str"/>
      <c r="G481" s="37" t="str"/>
    </row>
    <row r="482">
      <c r="B482" s="37" t="str"/>
      <c r="C482" s="37" t="str"/>
      <c r="D482" s="37" t="str"/>
      <c r="E482" s="37" t="str"/>
      <c r="F482" s="37" t="str"/>
      <c r="G482" s="37" t="str"/>
    </row>
    <row r="483">
      <c r="B483" s="37" t="str"/>
      <c r="C483" s="37" t="str"/>
      <c r="D483" s="37" t="str"/>
      <c r="E483" s="37" t="str"/>
      <c r="F483" s="37" t="str"/>
      <c r="G483" s="37" t="str"/>
    </row>
    <row r="484">
      <c r="B484" s="37" t="str"/>
      <c r="C484" s="37" t="str"/>
      <c r="D484" s="37" t="str"/>
      <c r="E484" s="37" t="str"/>
      <c r="F484" s="37" t="str"/>
      <c r="G484" s="37" t="str"/>
    </row>
    <row r="485">
      <c r="B485" s="37" t="str"/>
      <c r="C485" s="37" t="str"/>
      <c r="D485" s="37" t="str"/>
      <c r="E485" s="37" t="str"/>
      <c r="F485" s="37" t="str"/>
      <c r="G485" s="37" t="str"/>
    </row>
    <row r="486">
      <c r="B486" s="37" t="str"/>
      <c r="C486" s="37" t="str"/>
      <c r="D486" s="37" t="str"/>
      <c r="E486" s="37" t="str"/>
      <c r="F486" s="37" t="str"/>
      <c r="G486" s="37" t="str"/>
    </row>
    <row r="487">
      <c r="B487" s="37" t="str"/>
      <c r="C487" s="37" t="str"/>
      <c r="D487" s="37" t="str"/>
      <c r="E487" s="37" t="str"/>
      <c r="F487" s="37" t="str"/>
      <c r="G487" s="37" t="str"/>
    </row>
    <row r="488">
      <c r="B488" s="37" t="str"/>
      <c r="C488" s="37" t="str"/>
      <c r="D488" s="37" t="str"/>
      <c r="E488" s="37" t="str"/>
      <c r="F488" s="37" t="str"/>
      <c r="G488" s="37" t="str"/>
    </row>
    <row r="489">
      <c r="B489" s="37" t="str"/>
      <c r="C489" s="37" t="str"/>
      <c r="D489" s="37" t="str"/>
      <c r="E489" s="37" t="str"/>
      <c r="F489" s="37" t="str"/>
      <c r="G489" s="37" t="str"/>
    </row>
    <row r="490">
      <c r="B490" s="37" t="str"/>
      <c r="C490" s="37" t="str"/>
      <c r="D490" s="37" t="str"/>
      <c r="E490" s="37" t="str"/>
      <c r="F490" s="37" t="str"/>
      <c r="G490" s="37" t="str"/>
    </row>
    <row r="491">
      <c r="B491" s="37" t="str"/>
      <c r="C491" s="37" t="str"/>
      <c r="D491" s="37" t="str"/>
      <c r="E491" s="37" t="str"/>
      <c r="F491" s="37" t="str"/>
      <c r="G491" s="37" t="str"/>
    </row>
    <row r="492">
      <c r="B492" s="37" t="str"/>
      <c r="C492" s="37" t="str"/>
      <c r="D492" s="37" t="str"/>
      <c r="E492" s="37" t="str"/>
      <c r="F492" s="37" t="str"/>
      <c r="G492" s="37" t="str"/>
    </row>
    <row r="493">
      <c r="B493" s="37" t="str"/>
      <c r="C493" s="37" t="str"/>
      <c r="D493" s="37" t="str"/>
      <c r="E493" s="37" t="str"/>
      <c r="F493" s="37" t="str"/>
      <c r="G493" s="37" t="str"/>
    </row>
    <row r="494">
      <c r="B494" s="37" t="str"/>
      <c r="C494" s="37" t="str"/>
      <c r="D494" s="37" t="str"/>
      <c r="E494" s="37" t="str"/>
      <c r="F494" s="37" t="str"/>
      <c r="G494" s="37" t="str"/>
    </row>
    <row r="495">
      <c r="B495" s="37" t="str"/>
      <c r="C495" s="37" t="str"/>
      <c r="D495" s="37" t="str"/>
      <c r="E495" s="37" t="str"/>
      <c r="F495" s="37" t="str"/>
      <c r="G495" s="37" t="str"/>
    </row>
    <row r="496">
      <c r="B496" s="37" t="str"/>
      <c r="C496" s="37" t="str"/>
      <c r="D496" s="37" t="str"/>
      <c r="E496" s="37" t="str"/>
      <c r="F496" s="37" t="str"/>
      <c r="G496" s="37" t="str"/>
    </row>
    <row r="497">
      <c r="B497" s="37" t="str"/>
      <c r="C497" s="37" t="str"/>
      <c r="D497" s="37" t="str"/>
      <c r="E497" s="37" t="str"/>
      <c r="F497" s="37" t="str"/>
      <c r="G497" s="37" t="str"/>
    </row>
    <row r="498">
      <c r="B498" s="37" t="str"/>
      <c r="C498" s="37" t="str"/>
      <c r="D498" s="37" t="str"/>
      <c r="E498" s="37" t="str"/>
      <c r="F498" s="37" t="str"/>
      <c r="G498" s="37" t="str"/>
    </row>
    <row r="499">
      <c r="B499" s="37" t="str"/>
      <c r="C499" s="37" t="str"/>
      <c r="D499" s="37" t="str"/>
      <c r="E499" s="37" t="str"/>
      <c r="F499" s="37" t="str"/>
      <c r="G499" s="37" t="str"/>
    </row>
    <row r="500">
      <c r="B500" s="37" t="str"/>
      <c r="C500" s="37" t="str"/>
      <c r="D500" s="37" t="str"/>
      <c r="E500" s="37" t="str"/>
      <c r="F500" s="37" t="str"/>
      <c r="G500" s="37" t="str"/>
    </row>
    <row r="501">
      <c r="B501" s="37" t="str"/>
      <c r="C501" s="37" t="str"/>
      <c r="D501" s="37" t="str"/>
      <c r="E501" s="37" t="str"/>
      <c r="F501" s="37" t="str"/>
      <c r="G501" s="37" t="str"/>
    </row>
    <row r="502">
      <c r="B502" s="37" t="str"/>
      <c r="C502" s="37" t="str"/>
      <c r="D502" s="37" t="str"/>
      <c r="E502" s="37" t="str"/>
      <c r="F502" s="37" t="str"/>
      <c r="G502" s="37" t="str"/>
    </row>
    <row r="503">
      <c r="B503" s="37" t="str"/>
      <c r="C503" s="37" t="str"/>
      <c r="D503" s="37" t="str"/>
      <c r="E503" s="37" t="str"/>
      <c r="F503" s="37" t="str"/>
      <c r="G503" s="37" t="str"/>
    </row>
    <row r="504">
      <c r="B504" s="37" t="str"/>
      <c r="C504" s="37" t="str"/>
      <c r="D504" s="37" t="str"/>
      <c r="E504" s="37" t="str"/>
      <c r="F504" s="37" t="str"/>
      <c r="G504" s="37" t="str"/>
    </row>
    <row r="505">
      <c r="B505" s="37" t="str"/>
      <c r="C505" s="37" t="str"/>
      <c r="D505" s="37" t="str"/>
      <c r="E505" s="37" t="str"/>
      <c r="F505" s="37" t="str"/>
      <c r="G505" s="37" t="str"/>
    </row>
    <row r="506">
      <c r="B506" s="37" t="str"/>
      <c r="C506" s="37" t="str"/>
      <c r="D506" s="37" t="str"/>
      <c r="E506" s="37" t="str"/>
      <c r="F506" s="37" t="str"/>
      <c r="G506" s="37" t="str"/>
    </row>
    <row r="507">
      <c r="B507" s="37" t="str"/>
      <c r="C507" s="37" t="str"/>
      <c r="D507" s="37" t="str"/>
      <c r="E507" s="37" t="str"/>
      <c r="F507" s="37" t="str"/>
      <c r="G507" s="37" t="str"/>
    </row>
  </sheetData>
  <sheetProtection selectLockedCells="0" selectUnlockedCells="0" sheet="1" objects="1" insertRows="1" insertHyperlinks="1" autoFilter="1" scenarios="1" formatColumns="1" deleteColumns="1" insertColumns="1" pivotTables="1" deleteRows="1" formatCells="1" formatRows="1" sort="1" password="E922"/>
  <hyperlinks>
    <hyperlink ref="D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E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F6" location="'Valid Values'!M1" display="Select"/>
    <hyperlink ref="G6" location="'Valid Values'!N1" display="Select"/>
  </hyperlink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BE902"/>
  <sheetViews>
    <sheetView topLeftCell="AR1" workbookViewId="0">
      <selection activeCell="AX1" sqref="AX1"/>
    </sheetView>
  </sheetViews>
  <sheetFormatPr baseColWidth="8" defaultColWidth="9" defaultRowHeight="13.5"/>
  <cols>
    <col width="10.75" customWidth="1" min="1" max="1"/>
    <col width="17.75" customWidth="1" min="2" max="2"/>
    <col width="39.75" customWidth="1" min="3" max="3"/>
    <col width="14.75" customWidth="1" min="4" max="4"/>
    <col width="18.75" customWidth="1" min="5" max="5"/>
    <col width="14.75" customWidth="1" min="6" max="6"/>
    <col width="26.75" customWidth="1" min="7" max="7"/>
    <col width="13.75" customWidth="1" min="8" max="9"/>
    <col width="28.75" customWidth="1" min="10" max="10"/>
    <col width="18.75" customWidth="1" min="11" max="11"/>
    <col width="24.75" customWidth="1" min="12" max="12"/>
    <col width="20.75" customWidth="1" min="13" max="13"/>
    <col width="22.75" customWidth="1" min="14" max="14"/>
    <col width="17.75" customWidth="1" min="15" max="15"/>
    <col width="20.75" customWidth="1" min="16" max="16"/>
    <col width="14.75" customWidth="1" min="17" max="17"/>
    <col width="17.75" customWidth="1" min="18" max="18"/>
    <col width="18.75" customWidth="1" min="19" max="19"/>
    <col width="27.75" customWidth="1" min="20" max="20"/>
    <col width="20.75" customWidth="1" min="21" max="21"/>
    <col width="32.75" customWidth="1" min="22" max="22"/>
    <col width="39.75" customWidth="1" min="23" max="23"/>
    <col width="26.75" customWidth="1" min="24" max="24"/>
    <col width="13.75" customWidth="1" min="25" max="25"/>
    <col width="43.75" customWidth="1" min="26" max="26"/>
    <col width="29.75" customWidth="1" min="27" max="27"/>
    <col width="24.75" customWidth="1" min="28" max="28"/>
    <col width="17.75" customWidth="1" min="29" max="29"/>
    <col width="24.75" customWidth="1" min="30" max="30"/>
    <col width="21.75" customWidth="1" min="31" max="31"/>
    <col width="20.75" customWidth="1" min="32" max="32"/>
    <col width="35.75" customWidth="1" min="33" max="33"/>
    <col width="30.75" customWidth="1" min="34" max="34"/>
    <col width="15.75" customWidth="1" min="35" max="36"/>
    <col width="17.75" customWidth="1" min="37" max="37"/>
    <col width="20.75" customWidth="1" min="38" max="38"/>
    <col width="15.75" customWidth="1" min="39" max="39"/>
    <col width="44.75" customWidth="1" min="40" max="40"/>
    <col width="53.75" customWidth="1" min="41" max="42"/>
    <col width="21.75" customWidth="1" min="43" max="43"/>
    <col width="30.75" customWidth="1" min="44" max="44"/>
    <col width="64.75" customWidth="1" min="45" max="45"/>
    <col width="27.75" customWidth="1" min="46" max="46"/>
    <col width="20.75" customWidth="1" min="47" max="47"/>
    <col width="21.75" customWidth="1" min="48" max="48"/>
    <col width="18.75" customWidth="1" min="49" max="49"/>
    <col width="30.75" customWidth="1" min="50" max="50"/>
    <col width="19.75" customWidth="1" min="51" max="51"/>
    <col width="30.75" customWidth="1" min="52" max="52"/>
    <col width="22.75" customWidth="1" min="53" max="53"/>
    <col width="45.75" customWidth="1" min="54" max="54"/>
    <col width="31.75" customWidth="1" min="55" max="55"/>
    <col width="29.75" customWidth="1" min="56" max="56"/>
    <col width="20.75" customWidth="1" min="57" max="57"/>
  </cols>
  <sheetData>
    <row r="1" ht="50.1" customHeight="1">
      <c r="A1" s="1" t="inlineStr">
        <is>
          <t>Brand</t>
        </is>
      </c>
      <c r="B1" s="1" t="inlineStr">
        <is>
          <t>Variant Type</t>
        </is>
      </c>
      <c r="C1" s="1" t="inlineStr">
        <is>
          <t>Variant Details - Variant Grouping</t>
        </is>
      </c>
      <c r="D1" s="1" t="inlineStr">
        <is>
          <t>Ship Type</t>
        </is>
      </c>
      <c r="E1" s="1" t="inlineStr">
        <is>
          <t>Freight Class</t>
        </is>
      </c>
      <c r="F1" s="1" t="inlineStr">
        <is>
          <t>Lead Time</t>
        </is>
      </c>
      <c r="G1" s="1" t="inlineStr">
        <is>
          <t>Replacement Lead Time</t>
        </is>
      </c>
      <c r="H1" s="1" t="inlineStr">
        <is>
          <t>Chemical</t>
        </is>
      </c>
      <c r="I1" s="1" t="inlineStr">
        <is>
          <t>Toxicity</t>
        </is>
      </c>
      <c r="J1" s="1" t="inlineStr">
        <is>
          <t>Country Of Manufacturer</t>
        </is>
      </c>
      <c r="K1" s="1" t="inlineStr">
        <is>
          <t>Document Type</t>
        </is>
      </c>
      <c r="L1" s="1" t="inlineStr">
        <is>
          <t>Legal Document Type</t>
        </is>
      </c>
      <c r="M1" s="1" t="inlineStr">
        <is>
          <t>Document Region</t>
        </is>
      </c>
      <c r="N1" s="1" t="inlineStr">
        <is>
          <t>Document Language</t>
        </is>
      </c>
      <c r="O1" s="1" t="inlineStr">
        <is>
          <t>Product Type</t>
        </is>
      </c>
      <c r="P1" s="1" t="inlineStr">
        <is>
          <t>Table Top Shape</t>
        </is>
      </c>
      <c r="Q1" s="1" t="inlineStr">
        <is>
          <t>Top Color</t>
        </is>
      </c>
      <c r="R1" s="1" t="inlineStr">
        <is>
          <t>Top Material</t>
        </is>
      </c>
      <c r="S1" s="1" t="inlineStr">
        <is>
          <t>Base Material</t>
        </is>
      </c>
      <c r="T1" s="1" t="inlineStr">
        <is>
          <t>Natural Variation Type</t>
        </is>
      </c>
      <c r="U1" s="1" t="inlineStr">
        <is>
          <t>Table Base Type</t>
        </is>
      </c>
      <c r="V1" s="1" t="inlineStr">
        <is>
          <t>Purposeful Distressing Type</t>
        </is>
      </c>
      <c r="W1" s="1" t="inlineStr">
        <is>
          <t>Supplier Intended and Approved Use</t>
        </is>
      </c>
      <c r="X1" s="1" t="inlineStr">
        <is>
          <t>Decal/Laminate Design</t>
        </is>
      </c>
      <c r="Y1" s="1" t="inlineStr">
        <is>
          <t>Set Type</t>
        </is>
      </c>
      <c r="Z1" s="1" t="inlineStr">
        <is>
          <t>Country of Origin - Additional Details</t>
        </is>
      </c>
      <c r="AA1" s="1" t="inlineStr">
        <is>
          <t>Main Wood Joinery Method</t>
        </is>
      </c>
      <c r="AB1" s="1" t="inlineStr">
        <is>
          <t>Battery Composition</t>
        </is>
      </c>
      <c r="AC1" s="1" t="inlineStr">
        <is>
          <t>Battery Type</t>
        </is>
      </c>
      <c r="AD1" s="1" t="inlineStr">
        <is>
          <t>Number of Batteries</t>
        </is>
      </c>
      <c r="AE1" s="1" t="inlineStr">
        <is>
          <t>Battery Shipment</t>
        </is>
      </c>
      <c r="AF1" s="1" t="inlineStr">
        <is>
          <t>Lithium Content</t>
        </is>
      </c>
      <c r="AG1" s="1" t="inlineStr">
        <is>
          <t>Watt Rating of Cells / Battery</t>
        </is>
      </c>
      <c r="AH1" s="1" t="inlineStr">
        <is>
          <t>Weight of Cells / Battery</t>
        </is>
      </c>
      <c r="AI1" s="1" t="inlineStr">
        <is>
          <t>Leg Design</t>
        </is>
      </c>
      <c r="AJ1" s="1" t="inlineStr">
        <is>
          <t>Base Color</t>
        </is>
      </c>
      <c r="AK1" s="1" t="inlineStr">
        <is>
          <t>Wood Species</t>
        </is>
      </c>
      <c r="AL1" s="1" t="inlineStr">
        <is>
          <t>Pieces Included</t>
        </is>
      </c>
      <c r="AM1" s="1" t="inlineStr">
        <is>
          <t>Durability</t>
        </is>
      </c>
      <c r="AN1" s="1" t="inlineStr">
        <is>
          <t>General Certificate of Conformity (GCC)</t>
        </is>
      </c>
      <c r="AO1" s="1" t="inlineStr">
        <is>
          <t>CARB Phase II Compliant (formaldehyde emissions)</t>
        </is>
      </c>
      <c r="AP1" s="1" t="inlineStr">
        <is>
          <t>TSCA Title VI Compliant (formaldehyde emissions)</t>
        </is>
      </c>
      <c r="AQ1" s="1" t="inlineStr">
        <is>
          <t>CANFER Compliant</t>
        </is>
      </c>
      <c r="AR1" s="1" t="inlineStr">
        <is>
          <t>CAL TB 117-2013 Compliant</t>
        </is>
      </c>
      <c r="AS1" s="1" t="inlineStr">
        <is>
          <t>Uniform Packaging and Labeling Regulations (UPLR) Compliant</t>
        </is>
      </c>
      <c r="AT1" s="1" t="inlineStr">
        <is>
          <t>Reason for Restriction</t>
        </is>
      </c>
      <c r="AU1" s="1" t="inlineStr">
        <is>
          <t>UN or ID number</t>
        </is>
      </c>
      <c r="AV1" s="1" t="inlineStr">
        <is>
          <t>Hazard Class(es)</t>
        </is>
      </c>
      <c r="AW1" s="1" t="inlineStr">
        <is>
          <t>Packing Group</t>
        </is>
      </c>
      <c r="AX1" s="1" t="inlineStr">
        <is>
          <t>Hazardous Material Weight</t>
        </is>
      </c>
      <c r="AY1" s="1" t="inlineStr">
        <is>
          <t>ISTA Certified</t>
        </is>
      </c>
      <c r="AZ1" s="1" t="inlineStr">
        <is>
          <t>Commercial Certifications</t>
        </is>
      </c>
      <c r="BA1" s="1" t="inlineStr">
        <is>
          <t>Level of Assembly</t>
        </is>
      </c>
      <c r="BB1" s="1" t="inlineStr">
        <is>
          <t>Additional Tools Required (Not Included)</t>
        </is>
      </c>
      <c r="BC1" s="1" t="inlineStr">
        <is>
          <t>Commercial Warranty Length</t>
        </is>
      </c>
      <c r="BD1" s="1" t="inlineStr">
        <is>
          <t>Full or Limited Warranty</t>
        </is>
      </c>
      <c r="BE1" s="1" t="inlineStr">
        <is>
          <t>Warranty Length</t>
        </is>
      </c>
    </row>
    <row r="2">
      <c r="A2" t="inlineStr">
        <is>
          <t>DGpoco</t>
        </is>
      </c>
      <c r="B2" t="inlineStr">
        <is>
          <t>Primary Variant</t>
        </is>
      </c>
      <c r="C2" t="inlineStr">
        <is>
          <t>Size</t>
        </is>
      </c>
      <c r="D2" t="inlineStr">
        <is>
          <t>Small Parcel</t>
        </is>
      </c>
      <c r="E2" t="inlineStr">
        <is>
          <t>50</t>
        </is>
      </c>
      <c r="F2" t="inlineStr">
        <is>
          <t>0</t>
        </is>
      </c>
      <c r="G2" t="inlineStr">
        <is>
          <t>0</t>
        </is>
      </c>
      <c r="H2" t="inlineStr">
        <is>
          <t>A-alpha-C (2-Amino-9H-pyrido[2,3-b]indole)</t>
        </is>
      </c>
      <c r="I2" t="inlineStr">
        <is>
          <t>Cancer</t>
        </is>
      </c>
      <c r="J2" t="inlineStr">
        <is>
          <t>United States</t>
        </is>
      </c>
      <c r="K2" t="inlineStr">
        <is>
          <t>Specifications</t>
        </is>
      </c>
      <c r="L2" t="inlineStr">
        <is>
          <t>AAFA Certified</t>
        </is>
      </c>
      <c r="M2" t="inlineStr">
        <is>
          <t>US</t>
        </is>
      </c>
      <c r="N2" t="inlineStr">
        <is>
          <t>Arabic</t>
        </is>
      </c>
      <c r="O2" t="inlineStr">
        <is>
          <t>Cocktail Table</t>
        </is>
      </c>
      <c r="P2" t="inlineStr">
        <is>
          <t>Round</t>
        </is>
      </c>
      <c r="Q2" t="inlineStr">
        <is>
          <t>Stainless Steel</t>
        </is>
      </c>
      <c r="R2" t="inlineStr">
        <is>
          <t>Fossil Stone</t>
        </is>
      </c>
      <c r="S2" t="inlineStr">
        <is>
          <t>Glass</t>
        </is>
      </c>
      <c r="T2" t="inlineStr">
        <is>
          <t>No Natural Variation</t>
        </is>
      </c>
      <c r="U2" t="inlineStr">
        <is>
          <t>Four Leg</t>
        </is>
      </c>
      <c r="V2" t="inlineStr">
        <is>
          <t>Distressed Leather</t>
        </is>
      </c>
      <c r="W2" t="inlineStr">
        <is>
          <t>Non Residential Use</t>
        </is>
      </c>
      <c r="X2" t="inlineStr">
        <is>
          <t>Traditional</t>
        </is>
      </c>
      <c r="Y2" t="inlineStr">
        <is>
          <t>Single</t>
        </is>
      </c>
      <c r="Z2" t="inlineStr">
        <is>
          <t>Made in USA</t>
        </is>
      </c>
      <c r="AA2" t="inlineStr">
        <is>
          <t>Dovetail</t>
        </is>
      </c>
      <c r="AB2" t="inlineStr">
        <is>
          <t>Lithium Metal</t>
        </is>
      </c>
      <c r="AC2" t="inlineStr">
        <is>
          <t>Cell</t>
        </is>
      </c>
      <c r="AD2" t="inlineStr">
        <is>
          <t>1</t>
        </is>
      </c>
      <c r="AE2" t="inlineStr">
        <is>
          <t>Stand alone</t>
        </is>
      </c>
      <c r="AF2" t="inlineStr">
        <is>
          <t>Cells exceeding 5 grams</t>
        </is>
      </c>
      <c r="AG2" t="inlineStr">
        <is>
          <t>Cells of between 20w/h and 60w/h</t>
        </is>
      </c>
      <c r="AH2" t="inlineStr">
        <is>
          <t>2.5kg or less</t>
        </is>
      </c>
      <c r="AI2" t="inlineStr">
        <is>
          <t>Bun Feet</t>
        </is>
      </c>
      <c r="AJ2" t="inlineStr">
        <is>
          <t>Black</t>
        </is>
      </c>
      <c r="AK2" t="inlineStr">
        <is>
          <t>Acacia</t>
        </is>
      </c>
      <c r="AL2" t="inlineStr">
        <is>
          <t>Bar Cart</t>
        </is>
      </c>
      <c r="AM2" t="inlineStr">
        <is>
          <t>No Durability Features</t>
        </is>
      </c>
      <c r="AN2" t="inlineStr">
        <is>
          <t>Yes</t>
        </is>
      </c>
      <c r="AO2" t="inlineStr">
        <is>
          <t>Yes</t>
        </is>
      </c>
      <c r="AP2" t="inlineStr">
        <is>
          <t>Yes</t>
        </is>
      </c>
      <c r="AQ2" t="inlineStr">
        <is>
          <t>Yes</t>
        </is>
      </c>
      <c r="AR2" t="inlineStr">
        <is>
          <t>Yes</t>
        </is>
      </c>
      <c r="AS2" t="inlineStr">
        <is>
          <t>Yes</t>
        </is>
      </c>
      <c r="AT2" t="inlineStr">
        <is>
          <t>Dual Language</t>
        </is>
      </c>
      <c r="AU2" t="inlineStr">
        <is>
          <t>UN3091</t>
        </is>
      </c>
      <c r="AV2" t="inlineStr">
        <is>
          <t>1</t>
        </is>
      </c>
      <c r="AW2" t="inlineStr">
        <is>
          <t>I</t>
        </is>
      </c>
      <c r="AX2" t="inlineStr">
        <is>
          <t>&gt;0 - ≤25ml</t>
        </is>
      </c>
      <c r="AY2" t="inlineStr">
        <is>
          <t>1A</t>
        </is>
      </c>
      <c r="AZ2" t="inlineStr">
        <is>
          <t>BIFMA Accredited</t>
        </is>
      </c>
      <c r="BA2" t="inlineStr">
        <is>
          <t>No Assembly Needed</t>
        </is>
      </c>
      <c r="BB2" t="inlineStr">
        <is>
          <t>All Tools Included</t>
        </is>
      </c>
      <c r="BC2" t="inlineStr">
        <is>
          <t>30 Days</t>
        </is>
      </c>
      <c r="BD2" t="inlineStr">
        <is>
          <t>Full</t>
        </is>
      </c>
      <c r="BE2" t="inlineStr">
        <is>
          <t>30 Days</t>
        </is>
      </c>
    </row>
    <row r="3">
      <c r="B3" t="inlineStr">
        <is>
          <t>Non-Primary Variant</t>
        </is>
      </c>
      <c r="C3" t="inlineStr">
        <is>
          <t>Color</t>
        </is>
      </c>
      <c r="D3" t="inlineStr">
        <is>
          <t>LTL</t>
        </is>
      </c>
      <c r="E3" t="inlineStr">
        <is>
          <t>55</t>
        </is>
      </c>
      <c r="F3" t="inlineStr">
        <is>
          <t>24</t>
        </is>
      </c>
      <c r="G3" t="inlineStr">
        <is>
          <t>24</t>
        </is>
      </c>
      <c r="H3" t="inlineStr">
        <is>
          <t>Abiraterone acetate</t>
        </is>
      </c>
      <c r="I3" t="inlineStr">
        <is>
          <t>Developmental</t>
        </is>
      </c>
      <c r="J3" t="inlineStr">
        <is>
          <t>Canada</t>
        </is>
      </c>
      <c r="K3" t="inlineStr">
        <is>
          <t>Installation &amp; Assembly</t>
        </is>
      </c>
      <c r="L3" t="inlineStr">
        <is>
          <t>AATCC 116 Grade</t>
        </is>
      </c>
      <c r="M3" t="inlineStr">
        <is>
          <t>UK</t>
        </is>
      </c>
      <c r="N3" t="inlineStr">
        <is>
          <t>Bulgarian</t>
        </is>
      </c>
      <c r="O3" t="inlineStr">
        <is>
          <t>Coffee Table</t>
        </is>
      </c>
      <c r="P3" t="inlineStr">
        <is>
          <t>Pentagonal</t>
        </is>
      </c>
      <c r="Q3" t="inlineStr">
        <is>
          <t>Antique Bronze</t>
        </is>
      </c>
      <c r="R3" t="inlineStr">
        <is>
          <t>Nickel</t>
        </is>
      </c>
      <c r="S3" t="inlineStr">
        <is>
          <t>Manufactured Wood</t>
        </is>
      </c>
      <c r="T3" t="inlineStr">
        <is>
          <t>Natural Wood Grain Color Variation</t>
        </is>
      </c>
      <c r="U3" t="inlineStr">
        <is>
          <t>Pedestal</t>
        </is>
      </c>
      <c r="V3" t="inlineStr">
        <is>
          <t>Paint Distressing</t>
        </is>
      </c>
      <c r="W3" t="inlineStr">
        <is>
          <t>Residential Use</t>
        </is>
      </c>
      <c r="X3" t="inlineStr">
        <is>
          <t>Mosaic</t>
        </is>
      </c>
      <c r="Y3" t="inlineStr">
        <is>
          <t>Nesting Tables</t>
        </is>
      </c>
      <c r="Z3" t="inlineStr">
        <is>
          <t>Made in USA of Imported Materials</t>
        </is>
      </c>
      <c r="AA3" t="inlineStr">
        <is>
          <t>Mortise and Tenon</t>
        </is>
      </c>
      <c r="AB3" t="inlineStr">
        <is>
          <t>Lithium Ion / Lithium Polymer</t>
        </is>
      </c>
      <c r="AC3" t="inlineStr">
        <is>
          <t>Battery</t>
        </is>
      </c>
      <c r="AD3" t="inlineStr">
        <is>
          <t>2</t>
        </is>
      </c>
      <c r="AE3" t="inlineStr">
        <is>
          <t>Contained in product</t>
        </is>
      </c>
      <c r="AF3" t="inlineStr">
        <is>
          <t>Batteries of 2 grams or less</t>
        </is>
      </c>
      <c r="AG3" t="inlineStr">
        <is>
          <t>Cells exceeding 60w/h</t>
        </is>
      </c>
      <c r="AH3" t="inlineStr">
        <is>
          <t>2.5kg to 5kg</t>
        </is>
      </c>
      <c r="AI3" t="inlineStr">
        <is>
          <t>Fluted</t>
        </is>
      </c>
      <c r="AJ3" t="inlineStr">
        <is>
          <t>Clear</t>
        </is>
      </c>
      <c r="AK3" t="inlineStr">
        <is>
          <t>Alder</t>
        </is>
      </c>
      <c r="AL3" t="inlineStr">
        <is>
          <t>Bar Table</t>
        </is>
      </c>
      <c r="AM3" t="inlineStr">
        <is>
          <t>Stain Resistant</t>
        </is>
      </c>
      <c r="AN3" t="inlineStr">
        <is>
          <t>No</t>
        </is>
      </c>
      <c r="AO3" t="inlineStr">
        <is>
          <t>No</t>
        </is>
      </c>
      <c r="AP3" t="inlineStr">
        <is>
          <t>No</t>
        </is>
      </c>
      <c r="AQ3" t="inlineStr">
        <is>
          <t>No</t>
        </is>
      </c>
      <c r="AR3" t="inlineStr">
        <is>
          <t>No</t>
        </is>
      </c>
      <c r="AS3" t="inlineStr">
        <is>
          <t>No</t>
        </is>
      </c>
      <c r="AT3" t="inlineStr">
        <is>
          <t>Distribution Conflict</t>
        </is>
      </c>
      <c r="AU3" t="inlineStr">
        <is>
          <t>UN3481</t>
        </is>
      </c>
      <c r="AV3" t="inlineStr">
        <is>
          <t>2.2</t>
        </is>
      </c>
      <c r="AW3" t="inlineStr">
        <is>
          <t>III</t>
        </is>
      </c>
      <c r="AX3" t="inlineStr">
        <is>
          <t>&gt;1L - ≤5L</t>
        </is>
      </c>
      <c r="AY3" t="inlineStr">
        <is>
          <t>3A or 6A</t>
        </is>
      </c>
      <c r="AZ3" t="inlineStr">
        <is>
          <t>BIFMA Equivalent</t>
        </is>
      </c>
      <c r="BA3" t="inlineStr">
        <is>
          <t>Minimal Assembly Needed</t>
        </is>
      </c>
      <c r="BB3" t="inlineStr">
        <is>
          <t>Tool Free Assembly</t>
        </is>
      </c>
      <c r="BC3" t="inlineStr">
        <is>
          <t>60 Days</t>
        </is>
      </c>
      <c r="BD3" t="inlineStr">
        <is>
          <t>Limited</t>
        </is>
      </c>
      <c r="BE3" t="inlineStr">
        <is>
          <t>60 Days</t>
        </is>
      </c>
    </row>
    <row r="4">
      <c r="B4" t="inlineStr">
        <is>
          <t>Not Variant</t>
        </is>
      </c>
      <c r="C4" t="inlineStr">
        <is>
          <t>Table Top Color</t>
        </is>
      </c>
      <c r="E4" t="inlineStr">
        <is>
          <t>60</t>
        </is>
      </c>
      <c r="F4" t="inlineStr">
        <is>
          <t>48</t>
        </is>
      </c>
      <c r="G4" t="inlineStr">
        <is>
          <t>48</t>
        </is>
      </c>
      <c r="H4" t="inlineStr">
        <is>
          <t>Acetaldehyde</t>
        </is>
      </c>
      <c r="J4" t="inlineStr">
        <is>
          <t>Afghanistan</t>
        </is>
      </c>
      <c r="K4" t="inlineStr">
        <is>
          <t>Owner Manual</t>
        </is>
      </c>
      <c r="L4" t="inlineStr">
        <is>
          <t>AATCC 16.1-2014 Grade</t>
        </is>
      </c>
      <c r="M4" t="inlineStr">
        <is>
          <t>EU</t>
        </is>
      </c>
      <c r="N4" t="inlineStr">
        <is>
          <t>Czech (Czech Republic)</t>
        </is>
      </c>
      <c r="O4" t="inlineStr">
        <is>
          <t>Drum</t>
        </is>
      </c>
      <c r="P4" t="inlineStr">
        <is>
          <t>Wedge</t>
        </is>
      </c>
      <c r="Q4" t="inlineStr">
        <is>
          <t>Antique Copper</t>
        </is>
      </c>
      <c r="R4" t="inlineStr">
        <is>
          <t>Leather</t>
        </is>
      </c>
      <c r="S4" t="inlineStr">
        <is>
          <t>Solid + Manufactured Wood</t>
        </is>
      </c>
      <c r="T4" t="inlineStr">
        <is>
          <t>Weathered Steel</t>
        </is>
      </c>
      <c r="U4" t="inlineStr">
        <is>
          <t>Three Leg</t>
        </is>
      </c>
      <c r="V4" t="inlineStr">
        <is>
          <t>Distressed Grain Accents</t>
        </is>
      </c>
      <c r="X4" t="inlineStr">
        <is>
          <t>Curved</t>
        </is>
      </c>
      <c r="Y4" t="inlineStr">
        <is>
          <t>Bunching Tables</t>
        </is>
      </c>
      <c r="Z4" t="inlineStr">
        <is>
          <t>Product of Canada</t>
        </is>
      </c>
      <c r="AA4" t="inlineStr">
        <is>
          <t>Rabbet Joint</t>
        </is>
      </c>
      <c r="AB4" t="inlineStr">
        <is>
          <t>Nickel Cadmium</t>
        </is>
      </c>
      <c r="AC4" t="inlineStr">
        <is>
          <t>Button Cell</t>
        </is>
      </c>
      <c r="AD4" t="inlineStr">
        <is>
          <t>3</t>
        </is>
      </c>
      <c r="AE4" t="inlineStr">
        <is>
          <t>Packed with product</t>
        </is>
      </c>
      <c r="AF4" t="inlineStr">
        <is>
          <t>Batteries of between 2 and 25 grams</t>
        </is>
      </c>
      <c r="AG4" t="inlineStr">
        <is>
          <t>Cells of 20w/h or less</t>
        </is>
      </c>
      <c r="AH4" t="inlineStr">
        <is>
          <t>More than 10kg</t>
        </is>
      </c>
      <c r="AI4" t="inlineStr">
        <is>
          <t>Cabriole Legs</t>
        </is>
      </c>
      <c r="AJ4" t="inlineStr">
        <is>
          <t>Gold</t>
        </is>
      </c>
      <c r="AK4" t="inlineStr">
        <is>
          <t>Ash</t>
        </is>
      </c>
      <c r="AL4" t="inlineStr">
        <is>
          <t>Basket</t>
        </is>
      </c>
      <c r="AM4" t="inlineStr">
        <is>
          <t>Scratch Resistant</t>
        </is>
      </c>
      <c r="AN4" t="inlineStr">
        <is>
          <t>Does Not Apply</t>
        </is>
      </c>
      <c r="AO4" t="inlineStr">
        <is>
          <t>Does Not Apply</t>
        </is>
      </c>
      <c r="AP4" t="inlineStr">
        <is>
          <t>Does Not Apply</t>
        </is>
      </c>
      <c r="AQ4" t="inlineStr">
        <is>
          <t>Yes, Compliance Verified Program Member</t>
        </is>
      </c>
      <c r="AR4" t="inlineStr">
        <is>
          <t>Unavailable</t>
        </is>
      </c>
      <c r="AT4" t="inlineStr">
        <is>
          <t>Logistics</t>
        </is>
      </c>
      <c r="AU4" t="inlineStr">
        <is>
          <t>UN2800</t>
        </is>
      </c>
      <c r="AV4" t="inlineStr">
        <is>
          <t>2.1</t>
        </is>
      </c>
      <c r="AW4" t="inlineStr">
        <is>
          <t>No Packing Group</t>
        </is>
      </c>
      <c r="AX4" t="inlineStr">
        <is>
          <t>&gt;0.5L - ≤1L</t>
        </is>
      </c>
      <c r="AY4" t="inlineStr">
        <is>
          <t>Does Not Apply</t>
        </is>
      </c>
      <c r="AZ4" t="inlineStr">
        <is>
          <t>Contract Grade Accredited</t>
        </is>
      </c>
      <c r="BA4" t="inlineStr">
        <is>
          <t>Full Assembly Needed</t>
        </is>
      </c>
      <c r="BB4" t="inlineStr">
        <is>
          <t>Screwdriver</t>
        </is>
      </c>
      <c r="BC4" t="inlineStr">
        <is>
          <t>90 Days</t>
        </is>
      </c>
      <c r="BD4" t="inlineStr">
        <is>
          <t>Does Not Apply</t>
        </is>
      </c>
      <c r="BE4" t="inlineStr">
        <is>
          <t>90 Days</t>
        </is>
      </c>
    </row>
    <row r="5">
      <c r="C5" t="inlineStr">
        <is>
          <t>Table Base Color</t>
        </is>
      </c>
      <c r="E5" t="inlineStr">
        <is>
          <t>65</t>
        </is>
      </c>
      <c r="F5" t="inlineStr">
        <is>
          <t>72</t>
        </is>
      </c>
      <c r="G5" t="inlineStr">
        <is>
          <t>72</t>
        </is>
      </c>
      <c r="H5" t="inlineStr">
        <is>
          <t>Acetamide</t>
        </is>
      </c>
      <c r="J5" t="inlineStr">
        <is>
          <t>Åland Islands</t>
        </is>
      </c>
      <c r="K5" t="inlineStr">
        <is>
          <t>Delivery Information</t>
        </is>
      </c>
      <c r="L5" t="inlineStr">
        <is>
          <t>AATCC 16.3-2014 Grade</t>
        </is>
      </c>
      <c r="M5" t="inlineStr">
        <is>
          <t>CA</t>
        </is>
      </c>
      <c r="N5" t="inlineStr">
        <is>
          <t>Danish</t>
        </is>
      </c>
      <c r="O5" t="inlineStr">
        <is>
          <t>Tray Top</t>
        </is>
      </c>
      <c r="P5" t="inlineStr">
        <is>
          <t>Half Moon</t>
        </is>
      </c>
      <c r="Q5" t="inlineStr">
        <is>
          <t>Satin Brass</t>
        </is>
      </c>
      <c r="R5" t="inlineStr">
        <is>
          <t>Wicker / Rattan</t>
        </is>
      </c>
      <c r="S5" t="inlineStr">
        <is>
          <t>Solid Wood</t>
        </is>
      </c>
      <c r="T5" t="inlineStr">
        <is>
          <t>Wood Knots</t>
        </is>
      </c>
      <c r="U5" t="inlineStr">
        <is>
          <t>Trestle</t>
        </is>
      </c>
      <c r="V5" t="inlineStr">
        <is>
          <t>Coat/Paint Distressing</t>
        </is>
      </c>
      <c r="X5" t="inlineStr">
        <is>
          <t>Wood</t>
        </is>
      </c>
      <c r="Y5" t="inlineStr">
        <is>
          <t>Does Not Apply</t>
        </is>
      </c>
      <c r="Z5" t="inlineStr">
        <is>
          <t>Made In Canada</t>
        </is>
      </c>
      <c r="AA5" t="inlineStr">
        <is>
          <t>Basic Butt</t>
        </is>
      </c>
      <c r="AB5" t="inlineStr">
        <is>
          <t>Nickel Metal Hydride</t>
        </is>
      </c>
      <c r="AC5" t="inlineStr">
        <is>
          <t>Does Not Apply</t>
        </is>
      </c>
      <c r="AD5" t="inlineStr">
        <is>
          <t>6</t>
        </is>
      </c>
      <c r="AE5" t="inlineStr">
        <is>
          <t>Does Not Apply</t>
        </is>
      </c>
      <c r="AF5" t="inlineStr">
        <is>
          <t>Cells of 1gram or less</t>
        </is>
      </c>
      <c r="AG5" t="inlineStr">
        <is>
          <t>Batteries exceeding 300w/h</t>
        </is>
      </c>
      <c r="AH5" t="inlineStr">
        <is>
          <t>5kg to 10kg</t>
        </is>
      </c>
      <c r="AI5" t="inlineStr">
        <is>
          <t>Straight legs</t>
        </is>
      </c>
      <c r="AJ5" t="inlineStr">
        <is>
          <t>Navy</t>
        </is>
      </c>
      <c r="AK5" t="inlineStr">
        <is>
          <t>Bamboo</t>
        </is>
      </c>
      <c r="AL5" t="inlineStr">
        <is>
          <t>Chair</t>
        </is>
      </c>
      <c r="AM5" t="inlineStr">
        <is>
          <t>Does Not Apply</t>
        </is>
      </c>
      <c r="AQ5" t="inlineStr">
        <is>
          <t>Does Not Apply</t>
        </is>
      </c>
      <c r="AR5" t="inlineStr">
        <is>
          <t>Does Not Apply</t>
        </is>
      </c>
      <c r="AT5" t="inlineStr">
        <is>
          <t>Does Not Apply</t>
        </is>
      </c>
      <c r="AU5" t="inlineStr">
        <is>
          <t>UN1950</t>
        </is>
      </c>
      <c r="AV5" t="inlineStr">
        <is>
          <t>7</t>
        </is>
      </c>
      <c r="AW5" t="inlineStr">
        <is>
          <t>II</t>
        </is>
      </c>
      <c r="AX5" t="inlineStr">
        <is>
          <t>&gt;0 - ≤100g</t>
        </is>
      </c>
      <c r="AZ5" t="inlineStr">
        <is>
          <t>Unavailable</t>
        </is>
      </c>
      <c r="BA5" t="inlineStr">
        <is>
          <t>Does Not Apply</t>
        </is>
      </c>
      <c r="BB5" t="inlineStr">
        <is>
          <t>Allen Wrench</t>
        </is>
      </c>
      <c r="BC5" t="inlineStr">
        <is>
          <t>6 Months</t>
        </is>
      </c>
      <c r="BE5" t="inlineStr">
        <is>
          <t>6 Months</t>
        </is>
      </c>
    </row>
    <row r="6">
      <c r="C6" t="inlineStr">
        <is>
          <t>Top Design</t>
        </is>
      </c>
      <c r="E6" t="inlineStr">
        <is>
          <t>70</t>
        </is>
      </c>
      <c r="F6" t="inlineStr">
        <is>
          <t>96</t>
        </is>
      </c>
      <c r="G6" t="inlineStr">
        <is>
          <t>96</t>
        </is>
      </c>
      <c r="H6" t="inlineStr">
        <is>
          <t>Acetazolamide</t>
        </is>
      </c>
      <c r="J6" t="inlineStr">
        <is>
          <t>Albania</t>
        </is>
      </c>
      <c r="K6" t="inlineStr">
        <is>
          <t>Warranty Information</t>
        </is>
      </c>
      <c r="L6" t="inlineStr">
        <is>
          <t>AATCC 8 Grade</t>
        </is>
      </c>
      <c r="N6" t="inlineStr">
        <is>
          <t>German</t>
        </is>
      </c>
      <c r="O6" t="inlineStr">
        <is>
          <t>Trunk</t>
        </is>
      </c>
      <c r="P6" t="inlineStr">
        <is>
          <t>Hexagonal</t>
        </is>
      </c>
      <c r="Q6" t="inlineStr">
        <is>
          <t>Blue</t>
        </is>
      </c>
      <c r="R6" t="inlineStr">
        <is>
          <t>Faux Marble</t>
        </is>
      </c>
      <c r="S6" t="inlineStr">
        <is>
          <t>Aluminum</t>
        </is>
      </c>
      <c r="T6" t="inlineStr">
        <is>
          <t>Natural Stone Color Variation</t>
        </is>
      </c>
      <c r="U6" t="inlineStr">
        <is>
          <t>Cross Legs</t>
        </is>
      </c>
      <c r="V6" t="inlineStr">
        <is>
          <t>Wormholes</t>
        </is>
      </c>
      <c r="X6" t="inlineStr">
        <is>
          <t>Pent</t>
        </is>
      </c>
      <c r="Z6" t="inlineStr">
        <is>
          <t>Does Not Apply</t>
        </is>
      </c>
      <c r="AA6" t="inlineStr">
        <is>
          <t>Biscuit Joint</t>
        </is>
      </c>
      <c r="AB6" t="inlineStr">
        <is>
          <t>Alkaline</t>
        </is>
      </c>
      <c r="AD6" t="inlineStr">
        <is>
          <t>7</t>
        </is>
      </c>
      <c r="AF6" t="inlineStr">
        <is>
          <t>Cells of between 1 and 5 grams</t>
        </is>
      </c>
      <c r="AG6" t="inlineStr">
        <is>
          <t>Batteries of between 100w/h and 300 w/h</t>
        </is>
      </c>
      <c r="AH6" t="inlineStr">
        <is>
          <t>Does Not Apply</t>
        </is>
      </c>
      <c r="AI6" t="inlineStr">
        <is>
          <t>Ball Feet</t>
        </is>
      </c>
      <c r="AJ6" t="inlineStr">
        <is>
          <t>Gray</t>
        </is>
      </c>
      <c r="AK6" t="inlineStr">
        <is>
          <t>Beech</t>
        </is>
      </c>
      <c r="AL6" t="inlineStr">
        <is>
          <t>Cocktail Table</t>
        </is>
      </c>
      <c r="AU6" t="inlineStr">
        <is>
          <t>UN3496</t>
        </is>
      </c>
      <c r="AV6" t="inlineStr">
        <is>
          <t>5.2</t>
        </is>
      </c>
      <c r="AW6" t="inlineStr">
        <is>
          <t>Does Not Apply</t>
        </is>
      </c>
      <c r="AX6" t="inlineStr">
        <is>
          <t>&gt;100 - ≤500g</t>
        </is>
      </c>
      <c r="AZ6" t="inlineStr">
        <is>
          <t>Does Not Apply</t>
        </is>
      </c>
      <c r="BB6" t="inlineStr">
        <is>
          <t>Adjustable Wrench</t>
        </is>
      </c>
      <c r="BC6" t="inlineStr">
        <is>
          <t>1 Year</t>
        </is>
      </c>
      <c r="BE6" t="inlineStr">
        <is>
          <t>1 Year</t>
        </is>
      </c>
    </row>
    <row r="7">
      <c r="E7" t="inlineStr">
        <is>
          <t>77.5</t>
        </is>
      </c>
      <c r="F7" t="inlineStr">
        <is>
          <t>120</t>
        </is>
      </c>
      <c r="G7" t="inlineStr">
        <is>
          <t>120</t>
        </is>
      </c>
      <c r="H7" t="inlineStr">
        <is>
          <t>Acetochlor</t>
        </is>
      </c>
      <c r="J7" t="inlineStr">
        <is>
          <t>Algeria</t>
        </is>
      </c>
      <c r="K7" t="inlineStr">
        <is>
          <t>Certifications</t>
        </is>
      </c>
      <c r="L7" t="inlineStr">
        <is>
          <t>AC Rated</t>
        </is>
      </c>
      <c r="N7" t="inlineStr">
        <is>
          <t>Greek</t>
        </is>
      </c>
      <c r="P7" t="inlineStr">
        <is>
          <t>Octagonal</t>
        </is>
      </c>
      <c r="Q7" t="inlineStr">
        <is>
          <t>Pink</t>
        </is>
      </c>
      <c r="R7" t="inlineStr">
        <is>
          <t>Manufactured Wood</t>
        </is>
      </c>
      <c r="S7" t="inlineStr">
        <is>
          <t>Steel</t>
        </is>
      </c>
      <c r="T7" t="inlineStr">
        <is>
          <t>Unavailable</t>
        </is>
      </c>
      <c r="U7" t="inlineStr">
        <is>
          <t>Figurine</t>
        </is>
      </c>
      <c r="V7" t="inlineStr">
        <is>
          <t>No Natural Variation</t>
        </is>
      </c>
      <c r="X7" t="inlineStr">
        <is>
          <t>Flat</t>
        </is>
      </c>
      <c r="AA7" t="inlineStr">
        <is>
          <t>Tongue and Groove</t>
        </is>
      </c>
      <c r="AB7" t="inlineStr">
        <is>
          <t>Carbon Zinc</t>
        </is>
      </c>
      <c r="AD7" t="inlineStr">
        <is>
          <t>5</t>
        </is>
      </c>
      <c r="AF7" t="inlineStr">
        <is>
          <t>Batteries exceeding 25 grams</t>
        </is>
      </c>
      <c r="AG7" t="inlineStr">
        <is>
          <t>Batteries of 100w/h or less</t>
        </is>
      </c>
      <c r="AI7" t="inlineStr">
        <is>
          <t>Queen Ann</t>
        </is>
      </c>
      <c r="AJ7" t="inlineStr">
        <is>
          <t>Green</t>
        </is>
      </c>
      <c r="AK7" t="inlineStr">
        <is>
          <t>Birch</t>
        </is>
      </c>
      <c r="AL7" t="inlineStr">
        <is>
          <t>Coffee Table</t>
        </is>
      </c>
      <c r="AU7" t="inlineStr">
        <is>
          <t>ID8000</t>
        </is>
      </c>
      <c r="AV7" t="inlineStr">
        <is>
          <t>6.1</t>
        </is>
      </c>
      <c r="AX7" t="inlineStr">
        <is>
          <t>&gt;500g - ≤1kg</t>
        </is>
      </c>
      <c r="BB7" t="inlineStr">
        <is>
          <t>Socket Wrench</t>
        </is>
      </c>
      <c r="BC7" t="inlineStr">
        <is>
          <t>2 Years</t>
        </is>
      </c>
      <c r="BE7" t="inlineStr">
        <is>
          <t>2 Years</t>
        </is>
      </c>
    </row>
    <row r="8">
      <c r="E8" t="inlineStr">
        <is>
          <t>85</t>
        </is>
      </c>
      <c r="F8" t="inlineStr">
        <is>
          <t>144</t>
        </is>
      </c>
      <c r="H8" t="inlineStr">
        <is>
          <t>Acetohydroxamic acid</t>
        </is>
      </c>
      <c r="J8" t="inlineStr">
        <is>
          <t>American Samoa</t>
        </is>
      </c>
      <c r="K8" t="inlineStr">
        <is>
          <t>Disclaimers</t>
        </is>
      </c>
      <c r="L8" t="inlineStr">
        <is>
          <t>ACT Flammability Guidelines Compliant</t>
        </is>
      </c>
      <c r="N8" t="inlineStr">
        <is>
          <t>English (United Kingdom)</t>
        </is>
      </c>
      <c r="P8" t="inlineStr">
        <is>
          <t>Oval</t>
        </is>
      </c>
      <c r="Q8" t="inlineStr">
        <is>
          <t>Brown</t>
        </is>
      </c>
      <c r="R8" t="inlineStr">
        <is>
          <t>Steel</t>
        </is>
      </c>
      <c r="S8" t="inlineStr">
        <is>
          <t>Iron</t>
        </is>
      </c>
      <c r="U8" t="inlineStr">
        <is>
          <t>Abstract</t>
        </is>
      </c>
      <c r="V8" t="inlineStr">
        <is>
          <t>No Distressing</t>
        </is>
      </c>
      <c r="X8" t="inlineStr">
        <is>
          <t>No Decal/Laminate Design</t>
        </is>
      </c>
      <c r="AA8" t="inlineStr">
        <is>
          <t>Pocket Joint</t>
        </is>
      </c>
      <c r="AB8" t="inlineStr">
        <is>
          <t>Lead Acid (Spillable)</t>
        </is>
      </c>
      <c r="AD8" t="inlineStr">
        <is>
          <t>8</t>
        </is>
      </c>
      <c r="AF8" t="inlineStr">
        <is>
          <t>Does Not Apply</t>
        </is>
      </c>
      <c r="AG8" t="inlineStr">
        <is>
          <t>Does Not Apply</t>
        </is>
      </c>
      <c r="AI8" t="inlineStr">
        <is>
          <t>Scroll</t>
        </is>
      </c>
      <c r="AJ8" t="inlineStr">
        <is>
          <t>Purple</t>
        </is>
      </c>
      <c r="AK8" t="inlineStr">
        <is>
          <t>Camphor</t>
        </is>
      </c>
      <c r="AL8" t="inlineStr">
        <is>
          <t>Drawers</t>
        </is>
      </c>
      <c r="AU8" t="inlineStr">
        <is>
          <t>UN1013</t>
        </is>
      </c>
      <c r="AV8" t="inlineStr">
        <is>
          <t>3</t>
        </is>
      </c>
      <c r="AX8" t="inlineStr">
        <is>
          <t>&gt;125ml - ≤500ml</t>
        </is>
      </c>
      <c r="BB8" t="inlineStr">
        <is>
          <t>Power Drill</t>
        </is>
      </c>
      <c r="BC8" t="inlineStr">
        <is>
          <t>3 Years</t>
        </is>
      </c>
      <c r="BE8" t="inlineStr">
        <is>
          <t>3 Years</t>
        </is>
      </c>
    </row>
    <row r="9">
      <c r="E9" t="inlineStr">
        <is>
          <t>92.5</t>
        </is>
      </c>
      <c r="F9" t="inlineStr">
        <is>
          <t>168</t>
        </is>
      </c>
      <c r="H9" t="inlineStr">
        <is>
          <t>2-Acetylaminofluorene</t>
        </is>
      </c>
      <c r="J9" t="inlineStr">
        <is>
          <t>Andorra</t>
        </is>
      </c>
      <c r="K9" t="inlineStr">
        <is>
          <t>Buying Guides</t>
        </is>
      </c>
      <c r="L9" t="inlineStr">
        <is>
          <t>AHAM CADR Dust rating</t>
        </is>
      </c>
      <c r="N9" t="inlineStr">
        <is>
          <t>English (United States)</t>
        </is>
      </c>
      <c r="P9" t="inlineStr">
        <is>
          <t>Rectangular</t>
        </is>
      </c>
      <c r="Q9" t="inlineStr">
        <is>
          <t>Teal</t>
        </is>
      </c>
      <c r="R9" t="inlineStr">
        <is>
          <t>Wicker</t>
        </is>
      </c>
      <c r="S9" t="inlineStr">
        <is>
          <t>Laminate</t>
        </is>
      </c>
      <c r="U9" t="inlineStr">
        <is>
          <t>Drum</t>
        </is>
      </c>
      <c r="V9" t="inlineStr">
        <is>
          <t>Distressed Metal</t>
        </is>
      </c>
      <c r="X9" t="inlineStr">
        <is>
          <t>Glass</t>
        </is>
      </c>
      <c r="AA9" t="inlineStr">
        <is>
          <t>Cam Bolt</t>
        </is>
      </c>
      <c r="AB9" t="inlineStr">
        <is>
          <t>Lead Acid (Non-Spillable)</t>
        </is>
      </c>
      <c r="AD9" t="inlineStr">
        <is>
          <t>10</t>
        </is>
      </c>
      <c r="AI9" t="inlineStr">
        <is>
          <t>Sled</t>
        </is>
      </c>
      <c r="AJ9" t="inlineStr">
        <is>
          <t>Teal</t>
        </is>
      </c>
      <c r="AK9" t="inlineStr">
        <is>
          <t>Cedar</t>
        </is>
      </c>
      <c r="AL9" t="inlineStr">
        <is>
          <t>End Table</t>
        </is>
      </c>
      <c r="AU9" t="inlineStr">
        <is>
          <t>UN3082</t>
        </is>
      </c>
      <c r="AV9" t="inlineStr">
        <is>
          <t>4.1</t>
        </is>
      </c>
      <c r="AX9" t="inlineStr">
        <is>
          <t>&gt;25 - ≤125ml</t>
        </is>
      </c>
      <c r="BB9" t="inlineStr">
        <is>
          <t>Hammer</t>
        </is>
      </c>
      <c r="BC9" t="inlineStr">
        <is>
          <t>5 Years</t>
        </is>
      </c>
      <c r="BE9" t="inlineStr">
        <is>
          <t>5 Years</t>
        </is>
      </c>
    </row>
    <row r="10">
      <c r="E10" t="inlineStr">
        <is>
          <t>100</t>
        </is>
      </c>
      <c r="F10" t="inlineStr">
        <is>
          <t>192</t>
        </is>
      </c>
      <c r="H10" t="inlineStr">
        <is>
          <t>Acifluorfen sodium</t>
        </is>
      </c>
      <c r="J10" t="inlineStr">
        <is>
          <t>Angola</t>
        </is>
      </c>
      <c r="K10" t="inlineStr">
        <is>
          <t>Promotions</t>
        </is>
      </c>
      <c r="L10" t="inlineStr">
        <is>
          <t>AHAM CADR Pollen rating</t>
        </is>
      </c>
      <c r="N10" t="inlineStr">
        <is>
          <t>Spanish</t>
        </is>
      </c>
      <c r="P10" t="inlineStr">
        <is>
          <t>Semi-Circle</t>
        </is>
      </c>
      <c r="Q10" t="inlineStr">
        <is>
          <t>Purple</t>
        </is>
      </c>
      <c r="R10" t="inlineStr">
        <is>
          <t>Stainless Steel</t>
        </is>
      </c>
      <c r="S10" t="inlineStr">
        <is>
          <t>Stainless Steel</t>
        </is>
      </c>
      <c r="U10" t="inlineStr">
        <is>
          <t>Six Leg</t>
        </is>
      </c>
      <c r="V10" t="inlineStr">
        <is>
          <t>Worn/Fade</t>
        </is>
      </c>
      <c r="X10" t="inlineStr">
        <is>
          <t>Granite</t>
        </is>
      </c>
      <c r="AA10" t="inlineStr">
        <is>
          <t>Dowel Joint</t>
        </is>
      </c>
      <c r="AB10" t="inlineStr">
        <is>
          <t>Silver Oxide</t>
        </is>
      </c>
      <c r="AD10" t="inlineStr">
        <is>
          <t>4</t>
        </is>
      </c>
      <c r="AI10" t="inlineStr">
        <is>
          <t>Squared Legs</t>
        </is>
      </c>
      <c r="AJ10" t="inlineStr">
        <is>
          <t>Brown</t>
        </is>
      </c>
      <c r="AK10" t="inlineStr">
        <is>
          <t>Cherry</t>
        </is>
      </c>
      <c r="AL10" t="inlineStr">
        <is>
          <t>Foot Stools</t>
        </is>
      </c>
      <c r="AU10" t="inlineStr">
        <is>
          <t>UN3077</t>
        </is>
      </c>
      <c r="AV10" t="inlineStr">
        <is>
          <t>4.3</t>
        </is>
      </c>
      <c r="AX10" t="inlineStr">
        <is>
          <t>&gt;1kg - ≤5kg</t>
        </is>
      </c>
      <c r="BB10" t="inlineStr">
        <is>
          <t>Pliers</t>
        </is>
      </c>
      <c r="BC10" t="inlineStr">
        <is>
          <t>10 Years</t>
        </is>
      </c>
      <c r="BE10" t="inlineStr">
        <is>
          <t>10 Years</t>
        </is>
      </c>
    </row>
    <row r="11">
      <c r="E11" t="inlineStr">
        <is>
          <t>110</t>
        </is>
      </c>
      <c r="F11" t="inlineStr">
        <is>
          <t>216</t>
        </is>
      </c>
      <c r="H11" t="inlineStr">
        <is>
          <t>Acrylamide</t>
        </is>
      </c>
      <c r="J11" t="inlineStr">
        <is>
          <t>Anguilla</t>
        </is>
      </c>
      <c r="K11" t="inlineStr">
        <is>
          <t>Dimensions</t>
        </is>
      </c>
      <c r="L11" t="inlineStr">
        <is>
          <t>AHAM CADR Smoke rating</t>
        </is>
      </c>
      <c r="N11" t="inlineStr">
        <is>
          <t>Finnish</t>
        </is>
      </c>
      <c r="P11" t="inlineStr">
        <is>
          <t>Trapezoidal</t>
        </is>
      </c>
      <c r="Q11" t="inlineStr">
        <is>
          <t>Matte Black</t>
        </is>
      </c>
      <c r="R11" t="inlineStr">
        <is>
          <t>Marble</t>
        </is>
      </c>
      <c r="S11" t="inlineStr">
        <is>
          <t>Brass</t>
        </is>
      </c>
      <c r="U11" t="inlineStr">
        <is>
          <t>Frame</t>
        </is>
      </c>
      <c r="V11" t="inlineStr">
        <is>
          <t>Wood Scoring &amp; Rub Through</t>
        </is>
      </c>
      <c r="X11" t="inlineStr">
        <is>
          <t>Concrete</t>
        </is>
      </c>
      <c r="AA11" t="inlineStr">
        <is>
          <t>Half-Lap</t>
        </is>
      </c>
      <c r="AB11" t="inlineStr">
        <is>
          <t>Does Not Apply</t>
        </is>
      </c>
      <c r="AD11" t="inlineStr">
        <is>
          <t>9</t>
        </is>
      </c>
      <c r="AI11" t="inlineStr">
        <is>
          <t>Turned Legs</t>
        </is>
      </c>
      <c r="AJ11" t="inlineStr">
        <is>
          <t>Orange</t>
        </is>
      </c>
      <c r="AK11" t="inlineStr">
        <is>
          <t>Elm</t>
        </is>
      </c>
      <c r="AL11" t="inlineStr">
        <is>
          <t>Furniture Pads</t>
        </is>
      </c>
      <c r="AU11" t="inlineStr">
        <is>
          <t>UN3480</t>
        </is>
      </c>
      <c r="AV11" t="inlineStr">
        <is>
          <t>4.2</t>
        </is>
      </c>
      <c r="AX11" t="inlineStr">
        <is>
          <t>&gt;5L</t>
        </is>
      </c>
      <c r="BB11" t="inlineStr">
        <is>
          <t>Ratchet</t>
        </is>
      </c>
      <c r="BC11" t="inlineStr">
        <is>
          <t>20 Years</t>
        </is>
      </c>
      <c r="BE11" t="inlineStr">
        <is>
          <t>20 Years</t>
        </is>
      </c>
    </row>
    <row r="12">
      <c r="E12" t="inlineStr">
        <is>
          <t>125</t>
        </is>
      </c>
      <c r="F12" t="inlineStr">
        <is>
          <t>240</t>
        </is>
      </c>
      <c r="H12" t="inlineStr">
        <is>
          <t>Acrylonitrile</t>
        </is>
      </c>
      <c r="J12" t="inlineStr">
        <is>
          <t>Antarctica</t>
        </is>
      </c>
      <c r="K12" t="inlineStr">
        <is>
          <t>Marketing Materials</t>
        </is>
      </c>
      <c r="L12" t="inlineStr">
        <is>
          <t>AHMA Certified</t>
        </is>
      </c>
      <c r="N12" t="inlineStr">
        <is>
          <t>French (Canada)</t>
        </is>
      </c>
      <c r="P12" t="inlineStr">
        <is>
          <t>Circular</t>
        </is>
      </c>
      <c r="Q12" t="inlineStr">
        <is>
          <t>Gray Wood</t>
        </is>
      </c>
      <c r="R12" t="inlineStr">
        <is>
          <t>Concrete</t>
        </is>
      </c>
      <c r="S12" t="inlineStr">
        <is>
          <t>Wicker/Rattan</t>
        </is>
      </c>
      <c r="U12" t="inlineStr">
        <is>
          <t>Block</t>
        </is>
      </c>
      <c r="V12" t="inlineStr">
        <is>
          <t>Unavailable</t>
        </is>
      </c>
      <c r="X12" t="inlineStr">
        <is>
          <t>Marble</t>
        </is>
      </c>
      <c r="AA12" t="inlineStr">
        <is>
          <t>Box</t>
        </is>
      </c>
      <c r="AD12" t="inlineStr">
        <is>
          <t>Unavailable</t>
        </is>
      </c>
      <c r="AI12" t="inlineStr">
        <is>
          <t>Block Feet</t>
        </is>
      </c>
      <c r="AJ12" t="inlineStr">
        <is>
          <t>Yellow</t>
        </is>
      </c>
      <c r="AK12" t="inlineStr">
        <is>
          <t>Eucalyptus</t>
        </is>
      </c>
      <c r="AL12" t="inlineStr">
        <is>
          <t>Glass Tabletop</t>
        </is>
      </c>
      <c r="AU12" t="inlineStr">
        <is>
          <t>UN2857</t>
        </is>
      </c>
      <c r="AV12" t="inlineStr">
        <is>
          <t>5.1</t>
        </is>
      </c>
      <c r="AX12" t="inlineStr">
        <is>
          <t>&gt;5kg</t>
        </is>
      </c>
      <c r="BB12" t="inlineStr">
        <is>
          <t>Utility Saw</t>
        </is>
      </c>
      <c r="BC12" t="inlineStr">
        <is>
          <t>25 Years</t>
        </is>
      </c>
      <c r="BE12" t="inlineStr">
        <is>
          <t>25 Years</t>
        </is>
      </c>
    </row>
    <row r="13">
      <c r="E13" t="inlineStr">
        <is>
          <t>150</t>
        </is>
      </c>
      <c r="F13" t="inlineStr">
        <is>
          <t>360</t>
        </is>
      </c>
      <c r="H13" t="inlineStr">
        <is>
          <t>Actinomycin D</t>
        </is>
      </c>
      <c r="J13" t="inlineStr">
        <is>
          <t>Antigua and Barbuda</t>
        </is>
      </c>
      <c r="K13" t="inlineStr">
        <is>
          <t>Energy Guide</t>
        </is>
      </c>
      <c r="L13" t="inlineStr">
        <is>
          <t>AHMA Compliant</t>
        </is>
      </c>
      <c r="N13" t="inlineStr">
        <is>
          <t>Hungarian</t>
        </is>
      </c>
      <c r="P13" t="inlineStr">
        <is>
          <t>Square</t>
        </is>
      </c>
      <c r="Q13" t="inlineStr">
        <is>
          <t>White Wood</t>
        </is>
      </c>
      <c r="R13" t="inlineStr">
        <is>
          <t>Granite</t>
        </is>
      </c>
      <c r="S13" t="inlineStr">
        <is>
          <t>Cast Iron</t>
        </is>
      </c>
      <c r="U13" t="inlineStr">
        <is>
          <t>Wheel</t>
        </is>
      </c>
      <c r="X13" t="inlineStr">
        <is>
          <t>Stone</t>
        </is>
      </c>
      <c r="AA13" t="inlineStr">
        <is>
          <t>Lap</t>
        </is>
      </c>
      <c r="AD13" t="inlineStr">
        <is>
          <t>Does Not Apply</t>
        </is>
      </c>
      <c r="AI13" t="inlineStr">
        <is>
          <t>X-leg</t>
        </is>
      </c>
      <c r="AJ13" t="inlineStr">
        <is>
          <t>Blue</t>
        </is>
      </c>
      <c r="AK13" t="inlineStr">
        <is>
          <t>Fir</t>
        </is>
      </c>
      <c r="AL13" t="inlineStr">
        <is>
          <t>Instruction Manual</t>
        </is>
      </c>
      <c r="AU13" t="inlineStr">
        <is>
          <t>UN3358</t>
        </is>
      </c>
      <c r="AV13" t="inlineStr">
        <is>
          <t>2.3</t>
        </is>
      </c>
      <c r="AX13" t="inlineStr">
        <is>
          <t>Does Not Apply</t>
        </is>
      </c>
      <c r="BB13" t="inlineStr">
        <is>
          <t>Saw</t>
        </is>
      </c>
      <c r="BC13" t="inlineStr">
        <is>
          <t>Lifetime</t>
        </is>
      </c>
      <c r="BE13" t="inlineStr">
        <is>
          <t>Lifetime</t>
        </is>
      </c>
    </row>
    <row r="14">
      <c r="E14" t="inlineStr">
        <is>
          <t>175</t>
        </is>
      </c>
      <c r="F14" t="inlineStr">
        <is>
          <t>480</t>
        </is>
      </c>
      <c r="H14" t="inlineStr">
        <is>
          <t>AF-2;[2-(2-furyl)-3-(5-nitro-2-furyl)]acrylamide</t>
        </is>
      </c>
      <c r="J14" t="inlineStr">
        <is>
          <t>Argentina</t>
        </is>
      </c>
      <c r="K14" t="inlineStr">
        <is>
          <t>Other</t>
        </is>
      </c>
      <c r="L14" t="inlineStr">
        <is>
          <t>AHRI Certified</t>
        </is>
      </c>
      <c r="N14" t="inlineStr">
        <is>
          <t>Indonesian</t>
        </is>
      </c>
      <c r="P14" t="inlineStr">
        <is>
          <t>Triangular</t>
        </is>
      </c>
      <c r="Q14" t="inlineStr">
        <is>
          <t>Antique Brass</t>
        </is>
      </c>
      <c r="R14" t="inlineStr">
        <is>
          <t>Stone</t>
        </is>
      </c>
      <c r="S14" t="inlineStr">
        <is>
          <t>Resin</t>
        </is>
      </c>
      <c r="U14" t="inlineStr">
        <is>
          <t>Solid</t>
        </is>
      </c>
      <c r="X14" t="inlineStr">
        <is>
          <t>Unavailable</t>
        </is>
      </c>
      <c r="AA14" t="inlineStr">
        <is>
          <t>Double Dowelled</t>
        </is>
      </c>
      <c r="AI14" t="inlineStr">
        <is>
          <t>Solid</t>
        </is>
      </c>
      <c r="AJ14" t="inlineStr">
        <is>
          <t>Beige</t>
        </is>
      </c>
      <c r="AK14" t="inlineStr">
        <is>
          <t>Hickory</t>
        </is>
      </c>
      <c r="AL14" t="inlineStr">
        <is>
          <t>Light</t>
        </is>
      </c>
      <c r="AU14" t="inlineStr">
        <is>
          <t>UN3090</t>
        </is>
      </c>
      <c r="AV14" t="inlineStr">
        <is>
          <t>6.2</t>
        </is>
      </c>
      <c r="BB14" t="inlineStr">
        <is>
          <t>Measuring Tape</t>
        </is>
      </c>
      <c r="BC14" t="inlineStr">
        <is>
          <t>15 Years</t>
        </is>
      </c>
      <c r="BE14" t="inlineStr">
        <is>
          <t>Warranty length varies by part</t>
        </is>
      </c>
    </row>
    <row r="15">
      <c r="E15" t="inlineStr">
        <is>
          <t>200</t>
        </is>
      </c>
      <c r="F15" t="inlineStr">
        <is>
          <t>600</t>
        </is>
      </c>
      <c r="H15" t="inlineStr">
        <is>
          <t>Aflatoxins</t>
        </is>
      </c>
      <c r="J15" t="inlineStr">
        <is>
          <t>Armenia</t>
        </is>
      </c>
      <c r="K15" t="inlineStr">
        <is>
          <t>Product Information Sheet</t>
        </is>
      </c>
      <c r="L15" t="inlineStr">
        <is>
          <t>ANSI A117.1 Compliant</t>
        </is>
      </c>
      <c r="N15" t="inlineStr">
        <is>
          <t>Icelandic</t>
        </is>
      </c>
      <c r="P15" t="inlineStr">
        <is>
          <t>Specialty</t>
        </is>
      </c>
      <c r="Q15" t="inlineStr">
        <is>
          <t>Brushed Brass</t>
        </is>
      </c>
      <c r="R15" t="inlineStr">
        <is>
          <t>Aluminum</t>
        </is>
      </c>
      <c r="S15" t="inlineStr">
        <is>
          <t>Stone</t>
        </is>
      </c>
      <c r="U15" t="inlineStr">
        <is>
          <t>Sled</t>
        </is>
      </c>
      <c r="X15" t="inlineStr">
        <is>
          <t>Does Not Apply</t>
        </is>
      </c>
      <c r="AA15" t="inlineStr">
        <is>
          <t>Bridle</t>
        </is>
      </c>
      <c r="AI15" t="inlineStr">
        <is>
          <t>Bracket Legs</t>
        </is>
      </c>
      <c r="AJ15" t="inlineStr">
        <is>
          <t>Red</t>
        </is>
      </c>
      <c r="AK15" t="inlineStr">
        <is>
          <t>Mahogany</t>
        </is>
      </c>
      <c r="AL15" t="inlineStr">
        <is>
          <t>Nesting Tables</t>
        </is>
      </c>
      <c r="AU15" t="inlineStr">
        <is>
          <t>UN1266</t>
        </is>
      </c>
      <c r="AV15" t="inlineStr">
        <is>
          <t>9</t>
        </is>
      </c>
      <c r="BB15" t="inlineStr">
        <is>
          <t>Mallet</t>
        </is>
      </c>
      <c r="BC15" t="inlineStr">
        <is>
          <t>4 Years</t>
        </is>
      </c>
      <c r="BE15" t="inlineStr">
        <is>
          <t>15 Years</t>
        </is>
      </c>
    </row>
    <row r="16">
      <c r="E16" t="inlineStr">
        <is>
          <t>250</t>
        </is>
      </c>
      <c r="F16" t="inlineStr">
        <is>
          <t>720</t>
        </is>
      </c>
      <c r="H16" t="inlineStr">
        <is>
          <t>Alachlor</t>
        </is>
      </c>
      <c r="J16" t="inlineStr">
        <is>
          <t>Aruba</t>
        </is>
      </c>
      <c r="K16" t="inlineStr">
        <is>
          <t>Digital Law Label</t>
        </is>
      </c>
      <c r="L16" t="inlineStr">
        <is>
          <t>ANSI A137.1 Compliant</t>
        </is>
      </c>
      <c r="N16" t="inlineStr">
        <is>
          <t>Italian</t>
        </is>
      </c>
      <c r="P16" t="inlineStr">
        <is>
          <t>Half-Round</t>
        </is>
      </c>
      <c r="Q16" t="inlineStr">
        <is>
          <t>Silver</t>
        </is>
      </c>
      <c r="R16" t="inlineStr">
        <is>
          <t>Solid + Manufactured Wood</t>
        </is>
      </c>
      <c r="S16" t="inlineStr">
        <is>
          <t>Concrete</t>
        </is>
      </c>
      <c r="U16" t="inlineStr">
        <is>
          <t>Floor Shelf</t>
        </is>
      </c>
      <c r="AA16" t="inlineStr">
        <is>
          <t>Halved</t>
        </is>
      </c>
      <c r="AI16" t="inlineStr">
        <is>
          <t>Unavailable</t>
        </is>
      </c>
      <c r="AJ16" t="inlineStr">
        <is>
          <t>Silver</t>
        </is>
      </c>
      <c r="AK16" t="inlineStr">
        <is>
          <t>Mango</t>
        </is>
      </c>
      <c r="AL16" t="inlineStr">
        <is>
          <t>Ottoman / Footrest</t>
        </is>
      </c>
      <c r="AU16" t="inlineStr">
        <is>
          <t>UN1993</t>
        </is>
      </c>
      <c r="AV16" t="inlineStr">
        <is>
          <t>8</t>
        </is>
      </c>
      <c r="BB16" t="inlineStr">
        <is>
          <t>Level</t>
        </is>
      </c>
      <c r="BC16" t="inlineStr">
        <is>
          <t>18 Months</t>
        </is>
      </c>
      <c r="BE16" t="inlineStr">
        <is>
          <t>18 Months</t>
        </is>
      </c>
    </row>
    <row r="17">
      <c r="E17" t="inlineStr">
        <is>
          <t>300</t>
        </is>
      </c>
      <c r="F17" t="inlineStr">
        <is>
          <t>840</t>
        </is>
      </c>
      <c r="H17" t="inlineStr">
        <is>
          <t>Alcoholic beverages, when associated with alcohol abuse</t>
        </is>
      </c>
      <c r="J17" t="inlineStr">
        <is>
          <t>Australia</t>
        </is>
      </c>
      <c r="L17" t="inlineStr">
        <is>
          <t>ANSI IT9.2 Compliant</t>
        </is>
      </c>
      <c r="N17" t="inlineStr">
        <is>
          <t>Japanese</t>
        </is>
      </c>
      <c r="P17" t="inlineStr">
        <is>
          <t>Corner</t>
        </is>
      </c>
      <c r="Q17" t="inlineStr">
        <is>
          <t>Dark Brown Wood</t>
        </is>
      </c>
      <c r="R17" t="inlineStr">
        <is>
          <t>Synthetic Laminate</t>
        </is>
      </c>
      <c r="S17" t="inlineStr">
        <is>
          <t>Marble</t>
        </is>
      </c>
      <c r="U17" t="inlineStr">
        <is>
          <t>Unavailable</t>
        </is>
      </c>
      <c r="AA17" t="inlineStr">
        <is>
          <t>Corner Block Reinforced</t>
        </is>
      </c>
      <c r="AI17" t="inlineStr">
        <is>
          <t>Does Not Apply</t>
        </is>
      </c>
      <c r="AJ17" t="inlineStr">
        <is>
          <t>White</t>
        </is>
      </c>
      <c r="AK17" t="inlineStr">
        <is>
          <t>Maple</t>
        </is>
      </c>
      <c r="AL17" t="inlineStr">
        <is>
          <t>Side Table</t>
        </is>
      </c>
      <c r="AU17" t="inlineStr">
        <is>
          <t>UN1944</t>
        </is>
      </c>
      <c r="AV17" t="inlineStr">
        <is>
          <t>Does Not Apply</t>
        </is>
      </c>
      <c r="BB17" t="inlineStr">
        <is>
          <t>Box Cutter</t>
        </is>
      </c>
      <c r="BC17" t="inlineStr">
        <is>
          <t>6 Years</t>
        </is>
      </c>
      <c r="BE17" t="inlineStr">
        <is>
          <t>12 Years</t>
        </is>
      </c>
    </row>
    <row r="18">
      <c r="E18" t="inlineStr">
        <is>
          <t>400</t>
        </is>
      </c>
      <c r="F18" t="inlineStr">
        <is>
          <t>960</t>
        </is>
      </c>
      <c r="H18" t="inlineStr">
        <is>
          <t>Aldrin</t>
        </is>
      </c>
      <c r="J18" t="inlineStr">
        <is>
          <t>Austria</t>
        </is>
      </c>
      <c r="L18" t="inlineStr">
        <is>
          <t>ANSI Z1.5A/CGA 9.1M Certified</t>
        </is>
      </c>
      <c r="N18" t="inlineStr">
        <is>
          <t>Korean</t>
        </is>
      </c>
      <c r="P18" t="inlineStr">
        <is>
          <t>Free Form</t>
        </is>
      </c>
      <c r="Q18" t="inlineStr">
        <is>
          <t>White</t>
        </is>
      </c>
      <c r="R18" t="inlineStr">
        <is>
          <t>Copper</t>
        </is>
      </c>
      <c r="S18" t="inlineStr">
        <is>
          <t>Acrylic</t>
        </is>
      </c>
      <c r="AA18" t="inlineStr">
        <is>
          <t>Miter</t>
        </is>
      </c>
      <c r="AJ18" t="inlineStr">
        <is>
          <t>Ivory</t>
        </is>
      </c>
      <c r="AK18" t="inlineStr">
        <is>
          <t>Oak</t>
        </is>
      </c>
      <c r="AL18" t="inlineStr">
        <is>
          <t>Stool</t>
        </is>
      </c>
      <c r="AU18" t="inlineStr">
        <is>
          <t>UN1070</t>
        </is>
      </c>
      <c r="BB18" t="inlineStr">
        <is>
          <t>Caulk / Adhesive</t>
        </is>
      </c>
      <c r="BC18" t="inlineStr">
        <is>
          <t>7 Years</t>
        </is>
      </c>
      <c r="BE18" t="inlineStr">
        <is>
          <t>6 Years</t>
        </is>
      </c>
    </row>
    <row r="19">
      <c r="E19" t="inlineStr">
        <is>
          <t>500</t>
        </is>
      </c>
      <c r="H19" t="inlineStr">
        <is>
          <t>All-trans retinoic acid</t>
        </is>
      </c>
      <c r="J19" t="inlineStr">
        <is>
          <t>Azerbaijan</t>
        </is>
      </c>
      <c r="L19" t="inlineStr">
        <is>
          <t>ANSI Z124.1.2 Compliant</t>
        </is>
      </c>
      <c r="N19" t="inlineStr">
        <is>
          <t>Norwegian (Bokmål)</t>
        </is>
      </c>
      <c r="P19" t="inlineStr">
        <is>
          <t>Unavailable</t>
        </is>
      </c>
      <c r="Q19" t="inlineStr">
        <is>
          <t>Rose Gold</t>
        </is>
      </c>
      <c r="R19" t="inlineStr">
        <is>
          <t>Plastic / Stone</t>
        </is>
      </c>
      <c r="S19" t="inlineStr">
        <is>
          <t>Faux Concrete</t>
        </is>
      </c>
      <c r="AA19" t="inlineStr">
        <is>
          <t>Unavailable</t>
        </is>
      </c>
      <c r="AJ19" t="inlineStr">
        <is>
          <t>Tan</t>
        </is>
      </c>
      <c r="AK19" t="inlineStr">
        <is>
          <t>Pine</t>
        </is>
      </c>
      <c r="AL19" t="inlineStr">
        <is>
          <t>Storage Benches</t>
        </is>
      </c>
      <c r="AU19" t="inlineStr">
        <is>
          <t>UN1044</t>
        </is>
      </c>
      <c r="BB19" t="inlineStr">
        <is>
          <t>Anchors / Stakes</t>
        </is>
      </c>
      <c r="BC19" t="inlineStr">
        <is>
          <t>8 Years</t>
        </is>
      </c>
      <c r="BE19" t="inlineStr">
        <is>
          <t>4 Years</t>
        </is>
      </c>
    </row>
    <row r="20">
      <c r="H20" t="inlineStr">
        <is>
          <t>Aloe Vera, non-decolorized whole leaf extract</t>
        </is>
      </c>
      <c r="J20" t="inlineStr">
        <is>
          <t>Bahamas</t>
        </is>
      </c>
      <c r="L20" t="inlineStr">
        <is>
          <t>ANSI Z124.3 Compliant</t>
        </is>
      </c>
      <c r="N20" t="inlineStr">
        <is>
          <t>Dutch</t>
        </is>
      </c>
      <c r="Q20" t="inlineStr">
        <is>
          <t>Red</t>
        </is>
      </c>
      <c r="R20" t="inlineStr">
        <is>
          <t>Plastic / Acrylic</t>
        </is>
      </c>
      <c r="S20" t="inlineStr">
        <is>
          <t>Wrought Iron</t>
        </is>
      </c>
      <c r="AA20" t="inlineStr">
        <is>
          <t>Does Not Apply</t>
        </is>
      </c>
      <c r="AJ20" t="inlineStr">
        <is>
          <t>Cream</t>
        </is>
      </c>
      <c r="AK20" t="inlineStr">
        <is>
          <t>Poplar</t>
        </is>
      </c>
      <c r="AL20" t="inlineStr">
        <is>
          <t>Table Base</t>
        </is>
      </c>
      <c r="AU20" t="inlineStr">
        <is>
          <t>UN3163</t>
        </is>
      </c>
      <c r="BB20" t="inlineStr">
        <is>
          <t>Clamps</t>
        </is>
      </c>
      <c r="BC20" t="inlineStr">
        <is>
          <t>9 Years</t>
        </is>
      </c>
      <c r="BE20" t="inlineStr">
        <is>
          <t>8 Years</t>
        </is>
      </c>
    </row>
    <row r="21">
      <c r="H21" t="inlineStr">
        <is>
          <t>Alprazolam</t>
        </is>
      </c>
      <c r="J21" t="inlineStr">
        <is>
          <t>Bahrain</t>
        </is>
      </c>
      <c r="L21" t="inlineStr">
        <is>
          <t>ANSI Z124.6-97 Compliant</t>
        </is>
      </c>
      <c r="N21" t="inlineStr">
        <is>
          <t>Polish</t>
        </is>
      </c>
      <c r="Q21" t="inlineStr">
        <is>
          <t>Brushed Nickel</t>
        </is>
      </c>
      <c r="R21" t="inlineStr">
        <is>
          <t>Mirrored Glass</t>
        </is>
      </c>
      <c r="S21" t="inlineStr">
        <is>
          <t>Plastic / Acrylic</t>
        </is>
      </c>
      <c r="AJ21" t="inlineStr">
        <is>
          <t>Pink</t>
        </is>
      </c>
      <c r="AK21" t="inlineStr">
        <is>
          <t>Rosewood</t>
        </is>
      </c>
      <c r="AL21" t="inlineStr">
        <is>
          <t>Unavailable</t>
        </is>
      </c>
      <c r="AU21" t="inlineStr">
        <is>
          <t>UN1268</t>
        </is>
      </c>
      <c r="BB21" t="inlineStr">
        <is>
          <t>Drill Bit</t>
        </is>
      </c>
      <c r="BC21" t="inlineStr">
        <is>
          <t>12 Years</t>
        </is>
      </c>
      <c r="BE21" t="inlineStr">
        <is>
          <t>7 Years</t>
        </is>
      </c>
    </row>
    <row r="22">
      <c r="H22" t="inlineStr">
        <is>
          <t>Amantadine hydrochloride</t>
        </is>
      </c>
      <c r="J22" t="inlineStr">
        <is>
          <t>Bangladesh</t>
        </is>
      </c>
      <c r="L22" t="inlineStr">
        <is>
          <t>ANSI Z21.11.2-2016 - Gas-Fired Unvented Room Heaters and Gas-Fired Unvented Decorative Room Heaters</t>
        </is>
      </c>
      <c r="N22" t="inlineStr">
        <is>
          <t>Portuguese</t>
        </is>
      </c>
      <c r="Q22" t="inlineStr">
        <is>
          <t>Satin Black</t>
        </is>
      </c>
      <c r="R22" t="inlineStr">
        <is>
          <t>Tile</t>
        </is>
      </c>
      <c r="S22" t="inlineStr">
        <is>
          <t>Faux Marble</t>
        </is>
      </c>
      <c r="AJ22" t="inlineStr">
        <is>
          <t>Does Not Apply</t>
        </is>
      </c>
      <c r="AK22" t="inlineStr">
        <is>
          <t>Rubberwood</t>
        </is>
      </c>
      <c r="AL22" t="inlineStr">
        <is>
          <t>Does Not Apply</t>
        </is>
      </c>
      <c r="AU22" t="inlineStr">
        <is>
          <t>UN1760</t>
        </is>
      </c>
      <c r="BB22" t="inlineStr">
        <is>
          <t>Gloves</t>
        </is>
      </c>
      <c r="BC22" t="inlineStr">
        <is>
          <t>11 Years</t>
        </is>
      </c>
      <c r="BE22" t="inlineStr">
        <is>
          <t>Does Not Apply</t>
        </is>
      </c>
    </row>
    <row r="23">
      <c r="H23" t="inlineStr">
        <is>
          <t>Amikacin sulfate</t>
        </is>
      </c>
      <c r="J23" t="inlineStr">
        <is>
          <t>Barbados</t>
        </is>
      </c>
      <c r="L23" t="inlineStr">
        <is>
          <t>ANSI Z21.50-2016/CSA 2.22-2016 - Standard for Vented Decorative Gas Appliances</t>
        </is>
      </c>
      <c r="N23" t="inlineStr">
        <is>
          <t>Romanian</t>
        </is>
      </c>
      <c r="Q23" t="inlineStr">
        <is>
          <t>Beige</t>
        </is>
      </c>
      <c r="R23" t="inlineStr">
        <is>
          <t>Solid Wood</t>
        </is>
      </c>
      <c r="S23" t="inlineStr">
        <is>
          <t>Shell</t>
        </is>
      </c>
      <c r="AK23" t="inlineStr">
        <is>
          <t>Sheesham</t>
        </is>
      </c>
      <c r="AU23" t="inlineStr">
        <is>
          <t>UN1011</t>
        </is>
      </c>
      <c r="BB23" t="inlineStr">
        <is>
          <t>Hex Key</t>
        </is>
      </c>
      <c r="BC23" t="inlineStr">
        <is>
          <t>13 Years</t>
        </is>
      </c>
    </row>
    <row r="24">
      <c r="H24" t="inlineStr">
        <is>
          <t>2-Aminoanthraquinone</t>
        </is>
      </c>
      <c r="J24" t="inlineStr">
        <is>
          <t>Belarus</t>
        </is>
      </c>
      <c r="L24" t="inlineStr">
        <is>
          <t>ANSI Z21.60-2017/CSA 2.26-2017- Standard for Decorative Gas Appliances</t>
        </is>
      </c>
      <c r="N24" t="inlineStr">
        <is>
          <t>Russian</t>
        </is>
      </c>
      <c r="Q24" t="inlineStr">
        <is>
          <t>Black</t>
        </is>
      </c>
      <c r="R24" t="inlineStr">
        <is>
          <t>Glass</t>
        </is>
      </c>
      <c r="S24" t="inlineStr">
        <is>
          <t>Reclaimed Wood</t>
        </is>
      </c>
      <c r="AK24" t="inlineStr">
        <is>
          <t>Spruce</t>
        </is>
      </c>
      <c r="AU24" t="inlineStr">
        <is>
          <t>UN2794</t>
        </is>
      </c>
      <c r="BB24" t="inlineStr">
        <is>
          <t>Glass Cutter</t>
        </is>
      </c>
      <c r="BC24" t="inlineStr">
        <is>
          <t>14 Years</t>
        </is>
      </c>
    </row>
    <row r="25">
      <c r="H25" t="inlineStr">
        <is>
          <t>p-Aminoazobenzene</t>
        </is>
      </c>
      <c r="J25" t="inlineStr">
        <is>
          <t>Belgium</t>
        </is>
      </c>
      <c r="L25" t="inlineStr">
        <is>
          <t>ANSI Z21.84-2017 - Standard for Manually Lighted/ Natural Gas/ Decorative Gas Appliances</t>
        </is>
      </c>
      <c r="N25" t="inlineStr">
        <is>
          <t>Slovak</t>
        </is>
      </c>
      <c r="Q25" t="inlineStr">
        <is>
          <t>Gray</t>
        </is>
      </c>
      <c r="R25" t="inlineStr">
        <is>
          <t>Iron</t>
        </is>
      </c>
      <c r="S25" t="inlineStr">
        <is>
          <t>Wicker</t>
        </is>
      </c>
      <c r="AK25" t="inlineStr">
        <is>
          <t>Teak</t>
        </is>
      </c>
      <c r="AU25" t="inlineStr">
        <is>
          <t>UN1759</t>
        </is>
      </c>
      <c r="BB25" t="inlineStr">
        <is>
          <t>Chop Saw</t>
        </is>
      </c>
      <c r="BC25" t="inlineStr">
        <is>
          <t>No Commercial Warranty</t>
        </is>
      </c>
    </row>
    <row r="26">
      <c r="H26" t="inlineStr">
        <is>
          <t>o-Aminoazotoluene</t>
        </is>
      </c>
      <c r="J26" t="inlineStr">
        <is>
          <t>Belize</t>
        </is>
      </c>
      <c r="L26" t="inlineStr">
        <is>
          <t>ANSI Z21.88-2017/CSA 2.33-2017- Standard for Vented Gas Fireplace Heaters</t>
        </is>
      </c>
      <c r="N26" t="inlineStr">
        <is>
          <t>Swedish</t>
        </is>
      </c>
      <c r="Q26" t="inlineStr">
        <is>
          <t>Gold</t>
        </is>
      </c>
      <c r="R26" t="inlineStr">
        <is>
          <t>Brass</t>
        </is>
      </c>
      <c r="S26" t="inlineStr">
        <is>
          <t>Rattan</t>
        </is>
      </c>
      <c r="AK26" t="inlineStr">
        <is>
          <t>Walnut</t>
        </is>
      </c>
      <c r="AU26" t="inlineStr">
        <is>
          <t>UN3171</t>
        </is>
      </c>
      <c r="BB26" t="inlineStr">
        <is>
          <t>Circular Saw</t>
        </is>
      </c>
      <c r="BC26" t="inlineStr">
        <is>
          <t>Does Not Apply</t>
        </is>
      </c>
    </row>
    <row r="27">
      <c r="H27" t="inlineStr">
        <is>
          <t>4-Aminobiphenyl (4-aminodiphenyl)</t>
        </is>
      </c>
      <c r="J27" t="inlineStr">
        <is>
          <t>Benin</t>
        </is>
      </c>
      <c r="L27" t="inlineStr">
        <is>
          <t>ANSI Z358 Compliant</t>
        </is>
      </c>
      <c r="N27" t="inlineStr">
        <is>
          <t>Ukrainian</t>
        </is>
      </c>
      <c r="Q27" t="inlineStr">
        <is>
          <t>Chrome</t>
        </is>
      </c>
      <c r="R27" t="inlineStr">
        <is>
          <t>Ceramic</t>
        </is>
      </c>
      <c r="S27" t="inlineStr">
        <is>
          <t>Does Not Apply</t>
        </is>
      </c>
      <c r="AK27" t="inlineStr">
        <is>
          <t>Wenge</t>
        </is>
      </c>
      <c r="AU27" t="inlineStr">
        <is>
          <t>UN1987</t>
        </is>
      </c>
      <c r="BB27" t="inlineStr">
        <is>
          <t>Phillips Head Screwdriver</t>
        </is>
      </c>
    </row>
    <row r="28">
      <c r="H28" t="inlineStr">
        <is>
          <t>1-Amino-2,4-dibromoanthraquinone</t>
        </is>
      </c>
      <c r="J28" t="inlineStr">
        <is>
          <t>Bermuda</t>
        </is>
      </c>
      <c r="L28" t="inlineStr">
        <is>
          <t>ANSI/BHMA A156 Certified</t>
        </is>
      </c>
      <c r="N28" t="inlineStr">
        <is>
          <t>Vietnamese</t>
        </is>
      </c>
      <c r="Q28" t="inlineStr">
        <is>
          <t>Yellow</t>
        </is>
      </c>
      <c r="R28" t="inlineStr">
        <is>
          <t>Beveled Glass</t>
        </is>
      </c>
      <c r="AK28" t="inlineStr">
        <is>
          <t>Pecan</t>
        </is>
      </c>
      <c r="AU28" t="inlineStr">
        <is>
          <t>UN1263</t>
        </is>
      </c>
      <c r="BB28" t="inlineStr">
        <is>
          <t>Crescent Wrench</t>
        </is>
      </c>
    </row>
    <row r="29">
      <c r="H29" t="inlineStr">
        <is>
          <t>3-Amino-9-ethylcarbazole hydrochloride</t>
        </is>
      </c>
      <c r="J29" t="inlineStr">
        <is>
          <t>Bhutan</t>
        </is>
      </c>
      <c r="L29" t="inlineStr">
        <is>
          <t>ANSI/BIFMA M7.1 Standard Test Method for Determining VOC Emissions</t>
        </is>
      </c>
      <c r="N29" t="inlineStr">
        <is>
          <t>Chinese (S)</t>
        </is>
      </c>
      <c r="Q29" t="inlineStr">
        <is>
          <t>Orange</t>
        </is>
      </c>
      <c r="R29" t="inlineStr">
        <is>
          <t>Frosted Glass</t>
        </is>
      </c>
      <c r="AK29" t="inlineStr">
        <is>
          <t>Shorea</t>
        </is>
      </c>
      <c r="AU29" t="inlineStr">
        <is>
          <t>UN1170</t>
        </is>
      </c>
      <c r="BB29" t="inlineStr">
        <is>
          <t>Flat Screwdriver</t>
        </is>
      </c>
    </row>
    <row r="30">
      <c r="H30" t="inlineStr">
        <is>
          <t>2-Aminofluorene</t>
        </is>
      </c>
      <c r="J30" t="inlineStr">
        <is>
          <t>Bolivia</t>
        </is>
      </c>
      <c r="L30" t="inlineStr">
        <is>
          <t>ANSI/BIFMA X5.1 Office Seating</t>
        </is>
      </c>
      <c r="N30" t="inlineStr">
        <is>
          <t>Chinese (T)</t>
        </is>
      </c>
      <c r="Q30" t="inlineStr">
        <is>
          <t>Green</t>
        </is>
      </c>
      <c r="R30" t="inlineStr">
        <is>
          <t>Tempered Glass</t>
        </is>
      </c>
      <c r="AK30" t="inlineStr">
        <is>
          <t>Paulownia</t>
        </is>
      </c>
      <c r="AU30" t="inlineStr">
        <is>
          <t>UN3265</t>
        </is>
      </c>
      <c r="BB30" t="inlineStr">
        <is>
          <t>Adhesive Roller / Tray</t>
        </is>
      </c>
    </row>
    <row r="31">
      <c r="H31" t="inlineStr">
        <is>
          <t>Aminoglutethimide</t>
        </is>
      </c>
      <c r="J31" t="inlineStr">
        <is>
          <t>Bosnia and Herzegovina</t>
        </is>
      </c>
      <c r="L31" t="inlineStr">
        <is>
          <t>ANSI/BIFMA X5.11 Large Occupant Office Seating</t>
        </is>
      </c>
      <c r="Q31" t="inlineStr">
        <is>
          <t>Satin</t>
        </is>
      </c>
      <c r="R31" t="inlineStr">
        <is>
          <t>Slate</t>
        </is>
      </c>
      <c r="AK31" t="inlineStr">
        <is>
          <t>Chestnut</t>
        </is>
      </c>
      <c r="AU31" t="inlineStr">
        <is>
          <t>UN3260</t>
        </is>
      </c>
      <c r="BB31" t="inlineStr">
        <is>
          <t>Shovel</t>
        </is>
      </c>
    </row>
    <row r="32">
      <c r="H32" t="inlineStr">
        <is>
          <t>Aminoglycosides</t>
        </is>
      </c>
      <c r="J32" t="inlineStr">
        <is>
          <t>Botswana</t>
        </is>
      </c>
      <c r="L32" t="inlineStr">
        <is>
          <t>ANSI/BIFMA X5.3 Vertical Files</t>
        </is>
      </c>
      <c r="Q32" t="inlineStr">
        <is>
          <t>Tan</t>
        </is>
      </c>
      <c r="R32" t="inlineStr">
        <is>
          <t>Unavailable</t>
        </is>
      </c>
      <c r="AK32" t="inlineStr">
        <is>
          <t>Hemlock</t>
        </is>
      </c>
      <c r="AU32" t="inlineStr">
        <is>
          <t>UN3215</t>
        </is>
      </c>
      <c r="BB32" t="inlineStr">
        <is>
          <t>Drill</t>
        </is>
      </c>
    </row>
    <row r="33">
      <c r="H33" t="inlineStr">
        <is>
          <t>1-Amino-2-methylanthraquinone</t>
        </is>
      </c>
      <c r="J33" t="inlineStr">
        <is>
          <t>Bouvet Island</t>
        </is>
      </c>
      <c r="L33" t="inlineStr">
        <is>
          <t>ANSI/BIFMA X5.4 Lounge &amp; Public Seating</t>
        </is>
      </c>
      <c r="Q33" t="inlineStr">
        <is>
          <t>Navy</t>
        </is>
      </c>
      <c r="R33" t="inlineStr">
        <is>
          <t>Does Not Apply</t>
        </is>
      </c>
      <c r="AK33" t="inlineStr">
        <is>
          <t>Aspen</t>
        </is>
      </c>
      <c r="AU33" t="inlineStr">
        <is>
          <t>UN1006</t>
        </is>
      </c>
      <c r="BB33" t="inlineStr">
        <is>
          <t>Smoother / Squeegee</t>
        </is>
      </c>
    </row>
    <row r="34">
      <c r="H34" t="inlineStr">
        <is>
          <t>2-Amino-5-(5-nitro-2-furyl)-1,3,4-thiadiazole</t>
        </is>
      </c>
      <c r="J34" t="inlineStr">
        <is>
          <t>Brazil</t>
        </is>
      </c>
      <c r="L34" t="inlineStr">
        <is>
          <t>ANSI/BIFMA X5.5 Desk Products</t>
        </is>
      </c>
      <c r="Q34" t="inlineStr">
        <is>
          <t>Polished Nickel</t>
        </is>
      </c>
      <c r="AK34" t="inlineStr">
        <is>
          <t>Mindi</t>
        </is>
      </c>
      <c r="AU34" t="inlineStr">
        <is>
          <t>UN3175</t>
        </is>
      </c>
      <c r="BB34" t="inlineStr">
        <is>
          <t>Ladder</t>
        </is>
      </c>
    </row>
    <row r="35">
      <c r="H35" t="inlineStr">
        <is>
          <t>4-Amino-2-nitrophenol</t>
        </is>
      </c>
      <c r="J35" t="inlineStr">
        <is>
          <t>British Indian Ocean Territory</t>
        </is>
      </c>
      <c r="L35" t="inlineStr">
        <is>
          <t>ANSI/BIFMA X5.6 Panel Systems</t>
        </is>
      </c>
      <c r="Q35" t="inlineStr">
        <is>
          <t>Oil Rubbed Bronze</t>
        </is>
      </c>
      <c r="AK35" t="inlineStr">
        <is>
          <t>Ipe</t>
        </is>
      </c>
      <c r="AU35" t="inlineStr">
        <is>
          <t>UN1219</t>
        </is>
      </c>
      <c r="BB35" t="inlineStr">
        <is>
          <t>Wire Stripper</t>
        </is>
      </c>
    </row>
    <row r="36">
      <c r="H36" t="inlineStr">
        <is>
          <t>Aminopterin</t>
        </is>
      </c>
      <c r="J36" t="inlineStr">
        <is>
          <t>Brunei Darussalam</t>
        </is>
      </c>
      <c r="L36" t="inlineStr">
        <is>
          <t>ANSI/BIFMA X5.9 Storage</t>
        </is>
      </c>
      <c r="Q36" t="inlineStr">
        <is>
          <t>Polished Chrome</t>
        </is>
      </c>
      <c r="AK36" t="inlineStr">
        <is>
          <t>Olive</t>
        </is>
      </c>
      <c r="AU36" t="inlineStr">
        <is>
          <t>UN1325</t>
        </is>
      </c>
      <c r="BB36" t="inlineStr">
        <is>
          <t>Razor Knife</t>
        </is>
      </c>
    </row>
    <row r="37">
      <c r="H37" t="inlineStr">
        <is>
          <t>Amiodarone hydrochloride</t>
        </is>
      </c>
      <c r="J37" t="inlineStr">
        <is>
          <t>Bulgaria</t>
        </is>
      </c>
      <c r="L37" t="inlineStr">
        <is>
          <t>ANSI/BIFMA X6.1 Educational Seating</t>
        </is>
      </c>
      <c r="Q37" t="inlineStr">
        <is>
          <t>Oak Wood</t>
        </is>
      </c>
      <c r="AK37" t="inlineStr">
        <is>
          <t>Ajo</t>
        </is>
      </c>
      <c r="AU37" t="inlineStr">
        <is>
          <t>Does Not Apply</t>
        </is>
      </c>
      <c r="BB37" t="inlineStr">
        <is>
          <t>Pencil</t>
        </is>
      </c>
    </row>
    <row r="38">
      <c r="H38" t="inlineStr">
        <is>
          <t>Amitraz</t>
        </is>
      </c>
      <c r="J38" t="inlineStr">
        <is>
          <t>Burkina Faso</t>
        </is>
      </c>
      <c r="L38" t="inlineStr">
        <is>
          <t>ANSI/BIFMA X7.1 Standard for Formaldehyde &amp; TVOC Emissions</t>
        </is>
      </c>
      <c r="Q38" t="inlineStr">
        <is>
          <t>Medium Wood</t>
        </is>
      </c>
      <c r="AK38" t="inlineStr">
        <is>
          <t>Agarwood</t>
        </is>
      </c>
      <c r="BB38" t="inlineStr">
        <is>
          <t>Electric Drill</t>
        </is>
      </c>
    </row>
    <row r="39">
      <c r="H39" t="inlineStr">
        <is>
          <t>Amitrole</t>
        </is>
      </c>
      <c r="J39" t="inlineStr">
        <is>
          <t>Burundi</t>
        </is>
      </c>
      <c r="L39" t="inlineStr">
        <is>
          <t>ANSI/ESD S20.20 Certified</t>
        </is>
      </c>
      <c r="Q39" t="inlineStr">
        <is>
          <t>Red Wood</t>
        </is>
      </c>
      <c r="AK39" t="inlineStr">
        <is>
          <t>Afzelia</t>
        </is>
      </c>
      <c r="BB39" t="inlineStr">
        <is>
          <t>Screw Gun</t>
        </is>
      </c>
    </row>
    <row r="40">
      <c r="H40" t="inlineStr">
        <is>
          <t>Amoxapine</t>
        </is>
      </c>
      <c r="J40" t="inlineStr">
        <is>
          <t>Cambodia</t>
        </is>
      </c>
      <c r="L40" t="inlineStr">
        <is>
          <t>ANSI/NISO Z39.48 Compliant</t>
        </is>
      </c>
      <c r="Q40" t="inlineStr">
        <is>
          <t>Polished Brass</t>
        </is>
      </c>
      <c r="AK40" t="inlineStr">
        <is>
          <t>Afrormosia</t>
        </is>
      </c>
      <c r="BB40" t="inlineStr">
        <is>
          <t>Scissors</t>
        </is>
      </c>
    </row>
    <row r="41">
      <c r="H41" t="inlineStr">
        <is>
          <t>Amsacrine</t>
        </is>
      </c>
      <c r="J41" t="inlineStr">
        <is>
          <t>Cameroon</t>
        </is>
      </c>
      <c r="L41" t="inlineStr">
        <is>
          <t>ANSI/SOHO S6.5 Small Office/Home Office</t>
        </is>
      </c>
      <c r="Q41" t="inlineStr">
        <is>
          <t>Clear</t>
        </is>
      </c>
      <c r="AK41" t="inlineStr">
        <is>
          <t>Bubinga</t>
        </is>
      </c>
      <c r="BB41" t="inlineStr">
        <is>
          <t>Ruler</t>
        </is>
      </c>
    </row>
    <row r="42">
      <c r="H42" t="inlineStr">
        <is>
          <t>Analgesic mixtures containing Phenacetin</t>
        </is>
      </c>
      <c r="J42" t="inlineStr">
        <is>
          <t>Cape Verde</t>
        </is>
      </c>
      <c r="L42" t="inlineStr">
        <is>
          <t>APMA Certified</t>
        </is>
      </c>
      <c r="Q42" t="inlineStr">
        <is>
          <t>Brass</t>
        </is>
      </c>
      <c r="AK42" t="inlineStr">
        <is>
          <t>Brazilwood</t>
        </is>
      </c>
      <c r="BB42" t="inlineStr">
        <is>
          <t>Safety Glasses</t>
        </is>
      </c>
    </row>
    <row r="43">
      <c r="H43" t="inlineStr">
        <is>
          <t>Androstenedione</t>
        </is>
      </c>
      <c r="J43" t="inlineStr">
        <is>
          <t>Cayman Islands</t>
        </is>
      </c>
      <c r="L43" t="inlineStr">
        <is>
          <t>ASHRAE 62.2 Standard Compliant</t>
        </is>
      </c>
      <c r="Q43" t="inlineStr">
        <is>
          <t>Espresso Wood</t>
        </is>
      </c>
      <c r="AK43" t="inlineStr">
        <is>
          <t>Cumaru</t>
        </is>
      </c>
      <c r="BB43" t="inlineStr">
        <is>
          <t>Utility Knife</t>
        </is>
      </c>
    </row>
    <row r="44">
      <c r="H44" t="inlineStr">
        <is>
          <t>Angiotensin converting enzyme  (ACE) inhibitors</t>
        </is>
      </c>
      <c r="J44" t="inlineStr">
        <is>
          <t>Central African Republic</t>
        </is>
      </c>
      <c r="L44" t="inlineStr">
        <is>
          <t>ASME A112.18.1 Compliant</t>
        </is>
      </c>
      <c r="Q44" t="inlineStr">
        <is>
          <t>Cream</t>
        </is>
      </c>
      <c r="AK44" t="inlineStr">
        <is>
          <t>Cedar, Mulanje</t>
        </is>
      </c>
      <c r="BB44" t="inlineStr">
        <is>
          <t>Rope</t>
        </is>
      </c>
    </row>
    <row r="45">
      <c r="H45" t="inlineStr">
        <is>
          <t>Aniline</t>
        </is>
      </c>
      <c r="J45" t="inlineStr">
        <is>
          <t>Chad</t>
        </is>
      </c>
      <c r="L45" t="inlineStr">
        <is>
          <t>ASME A112.18.2 Compliant</t>
        </is>
      </c>
      <c r="Q45" t="inlineStr">
        <is>
          <t>Satin Nickel</t>
        </is>
      </c>
      <c r="AK45" t="inlineStr">
        <is>
          <t>Cedar, Spanish</t>
        </is>
      </c>
      <c r="BB45" t="inlineStr">
        <is>
          <t>Ear Protection</t>
        </is>
      </c>
    </row>
    <row r="46">
      <c r="H46" t="inlineStr">
        <is>
          <t>Aniline hydrochloride</t>
        </is>
      </c>
      <c r="J46" t="inlineStr">
        <is>
          <t>Chile</t>
        </is>
      </c>
      <c r="L46" t="inlineStr">
        <is>
          <t>ASME A112.19.1 Compliant</t>
        </is>
      </c>
      <c r="Q46" t="inlineStr">
        <is>
          <t>Bronze</t>
        </is>
      </c>
      <c r="AK46" t="inlineStr">
        <is>
          <t>Aloewood</t>
        </is>
      </c>
      <c r="BB46" t="inlineStr">
        <is>
          <t>Stud Finder</t>
        </is>
      </c>
    </row>
    <row r="47">
      <c r="H47" t="inlineStr">
        <is>
          <t>o-Anisidine</t>
        </is>
      </c>
      <c r="J47" t="inlineStr">
        <is>
          <t>China</t>
        </is>
      </c>
      <c r="L47" t="inlineStr">
        <is>
          <t>ASME A112.19.2 Compliant</t>
        </is>
      </c>
      <c r="Q47" t="inlineStr">
        <is>
          <t>Light Yellow Wood</t>
        </is>
      </c>
      <c r="AK47" t="inlineStr">
        <is>
          <t>Lignum vitae</t>
        </is>
      </c>
      <c r="BB47" t="inlineStr">
        <is>
          <t>Wrench</t>
        </is>
      </c>
    </row>
    <row r="48">
      <c r="H48" t="inlineStr">
        <is>
          <t>o-Anisidine hydrochloride</t>
        </is>
      </c>
      <c r="J48" t="inlineStr">
        <is>
          <t>Christmas Island</t>
        </is>
      </c>
      <c r="L48" t="inlineStr">
        <is>
          <t>ASME A112.19.3 Compliant</t>
        </is>
      </c>
      <c r="Q48" t="inlineStr">
        <is>
          <t>Natural Wood</t>
        </is>
      </c>
      <c r="AK48" t="inlineStr">
        <is>
          <t>Mahogany, African</t>
        </is>
      </c>
      <c r="BB48" t="inlineStr">
        <is>
          <t>Tape Measure</t>
        </is>
      </c>
    </row>
    <row r="49">
      <c r="H49" t="inlineStr">
        <is>
          <t>Anisindione</t>
        </is>
      </c>
      <c r="J49" t="inlineStr">
        <is>
          <t>Cocos (Keeling) Islands</t>
        </is>
      </c>
      <c r="L49" t="inlineStr">
        <is>
          <t>ASP:02:01 Certification</t>
        </is>
      </c>
      <c r="Q49" t="inlineStr">
        <is>
          <t>Nickel</t>
        </is>
      </c>
      <c r="AK49" t="inlineStr">
        <is>
          <t>Mahogany, Mexican</t>
        </is>
      </c>
      <c r="BB49" t="inlineStr">
        <is>
          <t>Screws</t>
        </is>
      </c>
    </row>
    <row r="50">
      <c r="H50" t="inlineStr">
        <is>
          <t>Anthraquinone</t>
        </is>
      </c>
      <c r="J50" t="inlineStr">
        <is>
          <t>Colombia</t>
        </is>
      </c>
      <c r="L50" t="inlineStr">
        <is>
          <t>ASSE 1001 Certified</t>
        </is>
      </c>
      <c r="Q50" t="inlineStr">
        <is>
          <t>Medium Yellow Wood</t>
        </is>
      </c>
      <c r="AK50" t="inlineStr">
        <is>
          <t>Padauk, African</t>
        </is>
      </c>
      <c r="BB50" t="inlineStr">
        <is>
          <t>Wire Cap</t>
        </is>
      </c>
    </row>
    <row r="51">
      <c r="H51" t="inlineStr">
        <is>
          <t>Antimony oxide (Antimony trioxide)</t>
        </is>
      </c>
      <c r="J51" t="inlineStr">
        <is>
          <t>Comoros</t>
        </is>
      </c>
      <c r="L51" t="inlineStr">
        <is>
          <t>ASSE 1006 Certified</t>
        </is>
      </c>
      <c r="Q51" t="inlineStr">
        <is>
          <t>Brown Wood</t>
        </is>
      </c>
      <c r="AK51" t="inlineStr">
        <is>
          <t>Macacauba</t>
        </is>
      </c>
      <c r="BB51" t="inlineStr">
        <is>
          <t>Hammer / Mallet</t>
        </is>
      </c>
    </row>
    <row r="52">
      <c r="H52" t="inlineStr">
        <is>
          <t>Aramite</t>
        </is>
      </c>
      <c r="J52" t="inlineStr">
        <is>
          <t>Congo</t>
        </is>
      </c>
      <c r="L52" t="inlineStr">
        <is>
          <t>ASSE 1016 Certified</t>
        </is>
      </c>
      <c r="Q52" t="inlineStr">
        <is>
          <t>Copper</t>
        </is>
      </c>
      <c r="AK52" t="inlineStr">
        <is>
          <t>Ebony, Madagascar</t>
        </is>
      </c>
      <c r="BB52" t="inlineStr">
        <is>
          <t>Chalk Line</t>
        </is>
      </c>
    </row>
    <row r="53">
      <c r="H53" t="inlineStr">
        <is>
          <t>Areca nut</t>
        </is>
      </c>
      <c r="J53" t="inlineStr">
        <is>
          <t>Congo, The Democratic Republic of the</t>
        </is>
      </c>
      <c r="L53" t="inlineStr">
        <is>
          <t>ASTM 1821-19</t>
        </is>
      </c>
      <c r="Q53" t="inlineStr">
        <is>
          <t>Ivory</t>
        </is>
      </c>
      <c r="AK53" t="inlineStr">
        <is>
          <t>Lignum vitae, Argentine</t>
        </is>
      </c>
      <c r="BB53" t="inlineStr">
        <is>
          <t>Landscaping Fabric</t>
        </is>
      </c>
    </row>
    <row r="54">
      <c r="H54" t="inlineStr">
        <is>
          <t>Aristolochic acids</t>
        </is>
      </c>
      <c r="J54" t="inlineStr">
        <is>
          <t>Cook Islands</t>
        </is>
      </c>
      <c r="L54" t="inlineStr">
        <is>
          <t>ASTM E1590-07 Compliant</t>
        </is>
      </c>
      <c r="Q54" t="inlineStr">
        <is>
          <t>Beige Wood</t>
        </is>
      </c>
      <c r="AK54" t="inlineStr">
        <is>
          <t>Gavilan</t>
        </is>
      </c>
      <c r="BB54" t="inlineStr">
        <is>
          <t>No Tools Needed</t>
        </is>
      </c>
    </row>
    <row r="55">
      <c r="H55" t="inlineStr">
        <is>
          <t>Arsenic (inorganic arsenic compounds)</t>
        </is>
      </c>
      <c r="J55" t="inlineStr">
        <is>
          <t>Costa Rica</t>
        </is>
      </c>
      <c r="L55" t="inlineStr">
        <is>
          <t>ASTM F1004-19 Certified</t>
        </is>
      </c>
      <c r="Q55" t="inlineStr">
        <is>
          <t>Brushed Gold</t>
        </is>
      </c>
      <c r="AK55" t="inlineStr">
        <is>
          <t>Mahogany, Honduran</t>
        </is>
      </c>
      <c r="BB55" t="inlineStr">
        <is>
          <t>Tile Cutter</t>
        </is>
      </c>
    </row>
    <row r="56">
      <c r="H56" t="inlineStr">
        <is>
          <t>Arsenic (inorganic oxides)</t>
        </is>
      </c>
      <c r="J56" t="inlineStr">
        <is>
          <t>Côte D'Ivoire</t>
        </is>
      </c>
      <c r="L56" t="inlineStr">
        <is>
          <t>ASTM F1148-17 Compliant</t>
        </is>
      </c>
      <c r="AK56" t="inlineStr">
        <is>
          <t>Mahogany, Cuban</t>
        </is>
      </c>
      <c r="BB56" t="inlineStr">
        <is>
          <t>Straight Edge</t>
        </is>
      </c>
    </row>
    <row r="57">
      <c r="H57" t="inlineStr">
        <is>
          <t>Asbestos</t>
        </is>
      </c>
      <c r="J57" t="inlineStr">
        <is>
          <t>Croatia</t>
        </is>
      </c>
      <c r="L57" t="inlineStr">
        <is>
          <t>ASTM F1148-18 Compliant</t>
        </is>
      </c>
      <c r="AK57" t="inlineStr">
        <is>
          <t>Stinkwood, red</t>
        </is>
      </c>
      <c r="BB57" t="inlineStr">
        <is>
          <t>Silicone</t>
        </is>
      </c>
    </row>
    <row r="58">
      <c r="H58" t="inlineStr">
        <is>
          <t>Aspirin (NOTE: It is especially important not to use aspirin during the last three months of pregnancy, unless specifically directed to do so by a physician because it may cause problems in the unborn child or complications during delivery.)</t>
        </is>
      </c>
      <c r="J58" t="inlineStr">
        <is>
          <t>Cuba</t>
        </is>
      </c>
      <c r="L58" t="inlineStr">
        <is>
          <t>ASTM F1148-18 Certified</t>
        </is>
      </c>
      <c r="AK58" t="inlineStr">
        <is>
          <t>Yew, Chinese</t>
        </is>
      </c>
      <c r="BB58" t="inlineStr">
        <is>
          <t>Wet Saw</t>
        </is>
      </c>
    </row>
    <row r="59">
      <c r="H59" t="inlineStr">
        <is>
          <t>Atenolol</t>
        </is>
      </c>
      <c r="J59" t="inlineStr">
        <is>
          <t>Cyprus</t>
        </is>
      </c>
      <c r="L59" t="inlineStr">
        <is>
          <t>ASTM F1169 - 13 Compliant</t>
        </is>
      </c>
      <c r="AK59" t="inlineStr">
        <is>
          <t>Pau rosa, Brazilian</t>
        </is>
      </c>
      <c r="BB59" t="inlineStr">
        <is>
          <t>Torx Bit</t>
        </is>
      </c>
    </row>
    <row r="60">
      <c r="H60" t="inlineStr">
        <is>
          <t>Atrazine</t>
        </is>
      </c>
      <c r="J60" t="inlineStr">
        <is>
          <t>Czech Republic</t>
        </is>
      </c>
      <c r="L60" t="inlineStr">
        <is>
          <t>ASTM F1487-17 Compliant</t>
        </is>
      </c>
      <c r="AK60" t="inlineStr">
        <is>
          <t>Sandalwood, East African</t>
        </is>
      </c>
      <c r="BB60" t="inlineStr">
        <is>
          <t>Unavailable</t>
        </is>
      </c>
    </row>
    <row r="61">
      <c r="H61" t="inlineStr">
        <is>
          <t>Auramine</t>
        </is>
      </c>
      <c r="J61" t="inlineStr">
        <is>
          <t>Denmark</t>
        </is>
      </c>
      <c r="L61" t="inlineStr">
        <is>
          <t>ASTM F1821 - 16 Compliant</t>
        </is>
      </c>
      <c r="AK61" t="inlineStr">
        <is>
          <t>Ramin</t>
        </is>
      </c>
      <c r="BB61" t="inlineStr">
        <is>
          <t>Does Not Apply</t>
        </is>
      </c>
    </row>
    <row r="62">
      <c r="H62" t="inlineStr">
        <is>
          <t>Auranofin</t>
        </is>
      </c>
      <c r="J62" t="inlineStr">
        <is>
          <t>Djibouti</t>
        </is>
      </c>
      <c r="L62" t="inlineStr">
        <is>
          <t>ASTM F1912-17 Compliant</t>
        </is>
      </c>
      <c r="AK62" t="inlineStr">
        <is>
          <t>Zitan</t>
        </is>
      </c>
    </row>
    <row r="63">
      <c r="H63" t="inlineStr">
        <is>
          <t>Avermectin B1 (Abamectin)</t>
        </is>
      </c>
      <c r="J63" t="inlineStr">
        <is>
          <t>Dominica</t>
        </is>
      </c>
      <c r="L63" t="inlineStr">
        <is>
          <t>ASTM F1917 - 12 Compliant</t>
        </is>
      </c>
      <c r="AK63" t="inlineStr">
        <is>
          <t>Yew, Himalayan</t>
        </is>
      </c>
    </row>
    <row r="64">
      <c r="H64" t="inlineStr">
        <is>
          <t>Azacitidine</t>
        </is>
      </c>
      <c r="J64" t="inlineStr">
        <is>
          <t>Dominican Republic</t>
        </is>
      </c>
      <c r="L64" t="inlineStr">
        <is>
          <t>ASTM F2057 - 14</t>
        </is>
      </c>
      <c r="AK64" t="inlineStr">
        <is>
          <t>Yew, Japanese</t>
        </is>
      </c>
    </row>
    <row r="65">
      <c r="H65" t="inlineStr">
        <is>
          <t>Azaserine</t>
        </is>
      </c>
      <c r="J65" t="inlineStr">
        <is>
          <t>Ecuador</t>
        </is>
      </c>
      <c r="L65" t="inlineStr">
        <is>
          <t>ASTM F2057 - 17</t>
        </is>
      </c>
      <c r="AK65" t="inlineStr">
        <is>
          <t>Rosewood, Siamese</t>
        </is>
      </c>
    </row>
    <row r="66">
      <c r="H66" t="inlineStr">
        <is>
          <t>Azathioprine</t>
        </is>
      </c>
      <c r="J66" t="inlineStr">
        <is>
          <t>Egypt</t>
        </is>
      </c>
      <c r="L66" t="inlineStr">
        <is>
          <t>ASTM F2057 - 19 Certified</t>
        </is>
      </c>
      <c r="AK66" t="inlineStr">
        <is>
          <t>Yew, Taiwan</t>
        </is>
      </c>
    </row>
    <row r="67">
      <c r="H67" t="inlineStr">
        <is>
          <t>Azobenzene</t>
        </is>
      </c>
      <c r="J67" t="inlineStr">
        <is>
          <t>El Salvador</t>
        </is>
      </c>
      <c r="L67" t="inlineStr">
        <is>
          <t>ASTM F2085 - 12 Compliant</t>
        </is>
      </c>
      <c r="AK67" t="inlineStr">
        <is>
          <t>Burlwood</t>
        </is>
      </c>
    </row>
    <row r="68">
      <c r="H68" t="inlineStr">
        <is>
          <t>Barbiturates</t>
        </is>
      </c>
      <c r="J68" t="inlineStr">
        <is>
          <t>Equatorial Guinea</t>
        </is>
      </c>
      <c r="L68" t="inlineStr">
        <is>
          <t>ASTM F2088-15 Compliant</t>
        </is>
      </c>
      <c r="AK68" t="inlineStr">
        <is>
          <t>Platane Wood</t>
        </is>
      </c>
    </row>
    <row r="69">
      <c r="H69" t="inlineStr">
        <is>
          <t>Beclomethasone dipropionate</t>
        </is>
      </c>
      <c r="J69" t="inlineStr">
        <is>
          <t>Eritrea</t>
        </is>
      </c>
      <c r="L69" t="inlineStr">
        <is>
          <t>ASTM F2194 Compliant</t>
        </is>
      </c>
      <c r="AK69" t="inlineStr">
        <is>
          <t>Sungkai</t>
        </is>
      </c>
    </row>
    <row r="70">
      <c r="H70" t="inlineStr">
        <is>
          <t>Benomyl</t>
        </is>
      </c>
      <c r="J70" t="inlineStr">
        <is>
          <t>Estonia</t>
        </is>
      </c>
      <c r="L70" t="inlineStr">
        <is>
          <t>ASTM F2225-15 Compliant</t>
        </is>
      </c>
      <c r="AK70" t="inlineStr">
        <is>
          <t>Does Not Apply</t>
        </is>
      </c>
    </row>
    <row r="71">
      <c r="H71" t="inlineStr">
        <is>
          <t>Benthiavalicarb-isopropyl</t>
        </is>
      </c>
      <c r="J71" t="inlineStr">
        <is>
          <t>Ethiopia</t>
        </is>
      </c>
      <c r="L71" t="inlineStr">
        <is>
          <t>ASTM F2388 - 18 Certified</t>
        </is>
      </c>
    </row>
    <row r="72">
      <c r="H72" t="inlineStr">
        <is>
          <t>Benz[a]anthracene</t>
        </is>
      </c>
      <c r="J72" t="inlineStr">
        <is>
          <t>Falkland Islands (Malvinas)</t>
        </is>
      </c>
      <c r="L72" t="inlineStr">
        <is>
          <t>ASTM F2613 - 17 Compliant</t>
        </is>
      </c>
    </row>
    <row r="73">
      <c r="H73" t="inlineStr">
        <is>
          <t>Benzene</t>
        </is>
      </c>
      <c r="J73" t="inlineStr">
        <is>
          <t>Faroe Islands</t>
        </is>
      </c>
      <c r="L73" t="inlineStr">
        <is>
          <t>ASTM F2729 - 18 Compliant</t>
        </is>
      </c>
    </row>
    <row r="74">
      <c r="H74" t="inlineStr">
        <is>
          <t>Benzidine [and its salts]</t>
        </is>
      </c>
      <c r="J74" t="inlineStr">
        <is>
          <t>Fiji</t>
        </is>
      </c>
      <c r="L74" t="inlineStr">
        <is>
          <t>ASTM F2933-18 Compliant</t>
        </is>
      </c>
    </row>
    <row r="75">
      <c r="H75" t="inlineStr">
        <is>
          <t>Benzidine-based dyes</t>
        </is>
      </c>
      <c r="J75" t="inlineStr">
        <is>
          <t>Finland</t>
        </is>
      </c>
      <c r="L75" t="inlineStr">
        <is>
          <t>ASTM F3084 - 16 Compliant</t>
        </is>
      </c>
    </row>
    <row r="76">
      <c r="H76" t="inlineStr">
        <is>
          <t>Benzodiazepines</t>
        </is>
      </c>
      <c r="J76" t="inlineStr">
        <is>
          <t>France</t>
        </is>
      </c>
      <c r="L76" t="inlineStr">
        <is>
          <t>ASTM F3096 - 14 Compliant</t>
        </is>
      </c>
    </row>
    <row r="77">
      <c r="H77" t="inlineStr">
        <is>
          <t>Benzo[b]fluoranthene</t>
        </is>
      </c>
      <c r="J77" t="inlineStr">
        <is>
          <t>French Guiana</t>
        </is>
      </c>
      <c r="L77" t="inlineStr">
        <is>
          <t>ASTM F3363-19 Compliant</t>
        </is>
      </c>
    </row>
    <row r="78">
      <c r="H78" t="inlineStr">
        <is>
          <t>Benzo[j]fluoranthene</t>
        </is>
      </c>
      <c r="J78" t="inlineStr">
        <is>
          <t>French Polynesia</t>
        </is>
      </c>
      <c r="L78" t="inlineStr">
        <is>
          <t>ASTM F381-16 Compliant</t>
        </is>
      </c>
    </row>
    <row r="79">
      <c r="H79" t="inlineStr">
        <is>
          <t>Benzo[k]fluoranthene</t>
        </is>
      </c>
      <c r="J79" t="inlineStr">
        <is>
          <t>French Southern Territories</t>
        </is>
      </c>
      <c r="L79" t="inlineStr">
        <is>
          <t>ASTM F406 - 10a Compliant</t>
        </is>
      </c>
    </row>
    <row r="80">
      <c r="H80" t="inlineStr">
        <is>
          <t>Benzofuran</t>
        </is>
      </c>
      <c r="J80" t="inlineStr">
        <is>
          <t>Gabon</t>
        </is>
      </c>
      <c r="L80" t="inlineStr">
        <is>
          <t>ASTM F406 - 15 Compliant</t>
        </is>
      </c>
    </row>
    <row r="81">
      <c r="H81" t="inlineStr">
        <is>
          <t>Benzophenone</t>
        </is>
      </c>
      <c r="J81" t="inlineStr">
        <is>
          <t>Gambia</t>
        </is>
      </c>
      <c r="L81" t="inlineStr">
        <is>
          <t>ASTM F406 - 17 Certified</t>
        </is>
      </c>
    </row>
    <row r="82">
      <c r="H82" t="inlineStr">
        <is>
          <t>Benzo[a]pyrene</t>
        </is>
      </c>
      <c r="J82" t="inlineStr">
        <is>
          <t>Georgia</t>
        </is>
      </c>
      <c r="L82" t="inlineStr">
        <is>
          <t>ASTM F963 - 17 Certified</t>
        </is>
      </c>
    </row>
    <row r="83">
      <c r="H83" t="inlineStr">
        <is>
          <t>Benzotrichloride</t>
        </is>
      </c>
      <c r="J83" t="inlineStr">
        <is>
          <t>Germany</t>
        </is>
      </c>
      <c r="L83" t="inlineStr">
        <is>
          <t>ASTM F963-11 Compliant</t>
        </is>
      </c>
    </row>
    <row r="84">
      <c r="H84" t="inlineStr">
        <is>
          <t>Benzphetamine hydrochloride</t>
        </is>
      </c>
      <c r="J84" t="inlineStr">
        <is>
          <t>Ghana</t>
        </is>
      </c>
      <c r="L84" t="inlineStr">
        <is>
          <t>ATA Rated</t>
        </is>
      </c>
    </row>
    <row r="85">
      <c r="H85" t="inlineStr">
        <is>
          <t>Benzyl chloride</t>
        </is>
      </c>
      <c r="J85" t="inlineStr">
        <is>
          <t>Gibraltar</t>
        </is>
      </c>
      <c r="L85" t="inlineStr">
        <is>
          <t>BHFTI Upholstered Furniture Flammability Compliant</t>
        </is>
      </c>
    </row>
    <row r="86">
      <c r="H86" t="inlineStr">
        <is>
          <t>Benzyl violet 4B</t>
        </is>
      </c>
      <c r="J86" t="inlineStr">
        <is>
          <t>Greece</t>
        </is>
      </c>
      <c r="L86" t="inlineStr">
        <is>
          <t>BIFMA G1 Ergonomics Guideline for Furniture</t>
        </is>
      </c>
    </row>
    <row r="87">
      <c r="H87" t="inlineStr">
        <is>
          <t>Beryllium and beryllium compounds</t>
        </is>
      </c>
      <c r="J87" t="inlineStr">
        <is>
          <t>Greenland</t>
        </is>
      </c>
      <c r="L87" t="inlineStr">
        <is>
          <t>BIFMA HCF 8.1 - Healthcare Furniture Design</t>
        </is>
      </c>
    </row>
    <row r="88">
      <c r="H88" t="inlineStr">
        <is>
          <t>Betel quid with tobacco</t>
        </is>
      </c>
      <c r="J88" t="inlineStr">
        <is>
          <t>Grenada</t>
        </is>
      </c>
      <c r="L88" t="inlineStr">
        <is>
          <t>Blauer Engel</t>
        </is>
      </c>
    </row>
    <row r="89">
      <c r="H89" t="inlineStr">
        <is>
          <t>Betel quid without tobacco</t>
        </is>
      </c>
      <c r="J89" t="inlineStr">
        <is>
          <t>Guadeloupe</t>
        </is>
      </c>
      <c r="L89" t="inlineStr">
        <is>
          <t>BS 5287: 1988 Certified</t>
        </is>
      </c>
    </row>
    <row r="90">
      <c r="H90" t="inlineStr">
        <is>
          <t>2,2-Bis(bromomethyl)-1,3-propanediol</t>
        </is>
      </c>
      <c r="J90" t="inlineStr">
        <is>
          <t>Guam</t>
        </is>
      </c>
      <c r="L90" t="inlineStr">
        <is>
          <t>BS 5852 Certified</t>
        </is>
      </c>
    </row>
    <row r="91">
      <c r="H91" t="inlineStr">
        <is>
          <t>Bis(2-chloroethyl)ether</t>
        </is>
      </c>
      <c r="J91" t="inlineStr">
        <is>
          <t>Guatemala</t>
        </is>
      </c>
      <c r="L91" t="inlineStr">
        <is>
          <t>BS 5867-2:2008 Certified</t>
        </is>
      </c>
    </row>
    <row r="92">
      <c r="H92" t="inlineStr">
        <is>
          <t>N,N-Bis(2-chloroethyl)-2-naphthylamine  (Chlornapazine)</t>
        </is>
      </c>
      <c r="J92" t="inlineStr">
        <is>
          <t>Guernsey</t>
        </is>
      </c>
      <c r="L92" t="inlineStr">
        <is>
          <t>BS 7176: 2007 Certified</t>
        </is>
      </c>
    </row>
    <row r="93">
      <c r="H93" t="inlineStr">
        <is>
          <t>Bischloroethyl nitrosourea (BCNU) (Carmustine)</t>
        </is>
      </c>
      <c r="J93" t="inlineStr">
        <is>
          <t>Guinea</t>
        </is>
      </c>
      <c r="L93" t="inlineStr">
        <is>
          <t>BS 7177:2008+A1:2011 Certified</t>
        </is>
      </c>
    </row>
    <row r="94">
      <c r="H94" t="inlineStr">
        <is>
          <t>Bis(chloromethyl)ether</t>
        </is>
      </c>
      <c r="J94" t="inlineStr">
        <is>
          <t>Guinea-Bissau</t>
        </is>
      </c>
      <c r="L94" t="inlineStr">
        <is>
          <t>BS EN 13120: 2009 + A1: 2014 (Requirements for Window Blinds or Drapery Cords) - EU ONLY</t>
        </is>
      </c>
    </row>
    <row r="95">
      <c r="H95" t="inlineStr">
        <is>
          <t>Bis(2-chloro-1-methylethyl)ether,  technical grade</t>
        </is>
      </c>
      <c r="J95" t="inlineStr">
        <is>
          <t>Guyana</t>
        </is>
      </c>
      <c r="L95" t="inlineStr">
        <is>
          <t>BS EN 716-1 Compliant - EU ONLY</t>
        </is>
      </c>
    </row>
    <row r="96">
      <c r="H96" t="inlineStr">
        <is>
          <t>Bisphenol A (BPA)</t>
        </is>
      </c>
      <c r="J96" t="inlineStr">
        <is>
          <t>Haiti</t>
        </is>
      </c>
      <c r="L96" t="inlineStr">
        <is>
          <t>BS EN12790 Certified</t>
        </is>
      </c>
    </row>
    <row r="97">
      <c r="H97" t="inlineStr">
        <is>
          <t>Bitumens, extracts of steam-refined and air refined</t>
        </is>
      </c>
      <c r="J97" t="inlineStr">
        <is>
          <t>Heard Island and McDonald Islands</t>
        </is>
      </c>
      <c r="L97" t="inlineStr">
        <is>
          <t>CAL TB 116 Compliant</t>
        </is>
      </c>
    </row>
    <row r="98">
      <c r="H98" t="inlineStr">
        <is>
          <t>Bracken fern</t>
        </is>
      </c>
      <c r="J98" t="inlineStr">
        <is>
          <t>Holy See (Vatican City State)</t>
        </is>
      </c>
      <c r="L98" t="inlineStr">
        <is>
          <t>CAL TB 117-2013 Compliant</t>
        </is>
      </c>
    </row>
    <row r="99">
      <c r="H99" t="inlineStr">
        <is>
          <t>Bromacil lithium salt</t>
        </is>
      </c>
      <c r="J99" t="inlineStr">
        <is>
          <t>Honduras</t>
        </is>
      </c>
      <c r="L99" t="inlineStr">
        <is>
          <t>CALGreen Compliant</t>
        </is>
      </c>
    </row>
    <row r="100">
      <c r="H100" t="inlineStr">
        <is>
          <t>Bromate</t>
        </is>
      </c>
      <c r="J100" t="inlineStr">
        <is>
          <t>Hong Kong</t>
        </is>
      </c>
      <c r="L100" t="inlineStr">
        <is>
          <t>California AB 1953 Compliant</t>
        </is>
      </c>
    </row>
    <row r="101">
      <c r="H101" t="inlineStr">
        <is>
          <t>Bromochloroacetic acid</t>
        </is>
      </c>
      <c r="J101" t="inlineStr">
        <is>
          <t>Hungary</t>
        </is>
      </c>
      <c r="L101" t="inlineStr">
        <is>
          <t>CAN C22.2 No. 3 - Electrical Components of Fuel Burning Equipment</t>
        </is>
      </c>
    </row>
    <row r="102">
      <c r="H102" t="inlineStr">
        <is>
          <t>Bromodichloroacetic acid</t>
        </is>
      </c>
      <c r="J102" t="inlineStr">
        <is>
          <t>Iceland</t>
        </is>
      </c>
      <c r="L102" t="inlineStr">
        <is>
          <t>CAN/ULC-S674</t>
        </is>
      </c>
    </row>
    <row r="103">
      <c r="H103" t="inlineStr">
        <is>
          <t>Bromodichloromethane</t>
        </is>
      </c>
      <c r="J103" t="inlineStr">
        <is>
          <t>India</t>
        </is>
      </c>
      <c r="L103" t="inlineStr">
        <is>
          <t>CARB Phase II Compliant (formaldehyde emissions)</t>
        </is>
      </c>
    </row>
    <row r="104">
      <c r="H104" t="inlineStr">
        <is>
          <t>Bromoethane</t>
        </is>
      </c>
      <c r="J104" t="inlineStr">
        <is>
          <t>Indonesia</t>
        </is>
      </c>
      <c r="L104" t="inlineStr">
        <is>
          <t>CE Certified</t>
        </is>
      </c>
    </row>
    <row r="105">
      <c r="H105" t="inlineStr">
        <is>
          <t>Bromoform</t>
        </is>
      </c>
      <c r="J105" t="inlineStr">
        <is>
          <t>Iran, Islamic Republic of</t>
        </is>
      </c>
      <c r="L105" t="inlineStr">
        <is>
          <t>CEE Rating</t>
        </is>
      </c>
    </row>
    <row r="106">
      <c r="H106" t="inlineStr">
        <is>
          <t>1-Bromopropane (1-BP)</t>
        </is>
      </c>
      <c r="J106" t="inlineStr">
        <is>
          <t>Iraq</t>
        </is>
      </c>
      <c r="L106" t="inlineStr">
        <is>
          <t>CertiPUR-US Certified</t>
        </is>
      </c>
    </row>
    <row r="107">
      <c r="H107" t="inlineStr">
        <is>
          <t>Bromoxynil</t>
        </is>
      </c>
      <c r="J107" t="inlineStr">
        <is>
          <t>Ireland</t>
        </is>
      </c>
      <c r="L107" t="inlineStr">
        <is>
          <t>cETL Listed</t>
        </is>
      </c>
    </row>
    <row r="108">
      <c r="H108" t="inlineStr">
        <is>
          <t>Bromoxynil octanoate</t>
        </is>
      </c>
      <c r="J108" t="inlineStr">
        <is>
          <t>Isle of Man</t>
        </is>
      </c>
      <c r="L108" t="inlineStr">
        <is>
          <t>CGA 2.17- M91 (R2014)</t>
        </is>
      </c>
    </row>
    <row r="109">
      <c r="H109" t="inlineStr">
        <is>
          <t>Butabarbital sodium</t>
        </is>
      </c>
      <c r="J109" t="inlineStr">
        <is>
          <t>Israel</t>
        </is>
      </c>
      <c r="L109" t="inlineStr">
        <is>
          <t>Chemicals of Concern Compliant</t>
        </is>
      </c>
    </row>
    <row r="110">
      <c r="H110" t="inlineStr">
        <is>
          <t>1,3-Butadiene</t>
        </is>
      </c>
      <c r="J110" t="inlineStr">
        <is>
          <t>Italy</t>
        </is>
      </c>
      <c r="L110" t="inlineStr">
        <is>
          <t>Chemikalien-Verbotsverordnung / Section 3 Compliant</t>
        </is>
      </c>
    </row>
    <row r="111">
      <c r="H111" t="inlineStr">
        <is>
          <t>1,4-Butanediol dimethanesulfonate (Busulfan)</t>
        </is>
      </c>
      <c r="J111" t="inlineStr">
        <is>
          <t>Jamaica</t>
        </is>
      </c>
      <c r="L111" t="inlineStr">
        <is>
          <t>Children's Product Certificate (CPC)</t>
        </is>
      </c>
    </row>
    <row r="112">
      <c r="H112" t="inlineStr">
        <is>
          <t>Butylated hydroxyanisole</t>
        </is>
      </c>
      <c r="J112" t="inlineStr">
        <is>
          <t>Japan</t>
        </is>
      </c>
      <c r="L112" t="inlineStr">
        <is>
          <t>CISPR 22 Compliant</t>
        </is>
      </c>
    </row>
    <row r="113">
      <c r="H113" t="inlineStr">
        <is>
          <t>Butyl benzyl phthalate (BBP)d</t>
        </is>
      </c>
      <c r="J113" t="inlineStr">
        <is>
          <t>Jersey</t>
        </is>
      </c>
      <c r="L113" t="inlineStr">
        <is>
          <t>Complies with 16 CFR 1305.4</t>
        </is>
      </c>
    </row>
    <row r="114">
      <c r="H114" t="inlineStr">
        <is>
          <t>beta-Butyrolactone</t>
        </is>
      </c>
      <c r="J114" t="inlineStr">
        <is>
          <t>Jordan</t>
        </is>
      </c>
      <c r="L114" t="inlineStr">
        <is>
          <t>ASTM F1427 - 13 Compliant - Consumer Safety Specification for Bunk Beds</t>
        </is>
      </c>
    </row>
    <row r="115">
      <c r="H115" t="inlineStr">
        <is>
          <t>Cacodylic acid</t>
        </is>
      </c>
      <c r="J115" t="inlineStr">
        <is>
          <t>Kazakhstan</t>
        </is>
      </c>
      <c r="L115" t="inlineStr">
        <is>
          <t>CPAI-84 Compliant</t>
        </is>
      </c>
    </row>
    <row r="116">
      <c r="H116" t="inlineStr">
        <is>
          <t>Cadmium</t>
        </is>
      </c>
      <c r="J116" t="inlineStr">
        <is>
          <t>Kenya</t>
        </is>
      </c>
      <c r="L116" t="inlineStr">
        <is>
          <t>CPSC - 15 U.S. Code § 1278a - Children's Products Containing Lead</t>
        </is>
      </c>
    </row>
    <row r="117">
      <c r="H117" t="inlineStr">
        <is>
          <t>Cadmium and cadmium compounds</t>
        </is>
      </c>
      <c r="J117" t="inlineStr">
        <is>
          <t>Kiribati</t>
        </is>
      </c>
      <c r="L117" t="inlineStr">
        <is>
          <t>CPSC - 16 CFR 1213 Compliant</t>
        </is>
      </c>
    </row>
    <row r="118">
      <c r="H118" t="inlineStr">
        <is>
          <t>Caffeic acid</t>
        </is>
      </c>
      <c r="J118" t="inlineStr">
        <is>
          <t>Korea, Democratic People's Republic of</t>
        </is>
      </c>
      <c r="L118" t="inlineStr">
        <is>
          <t>CPSC - 16 CFR 1215 Compliant - Safety Standards for Infant Bath Seats</t>
        </is>
      </c>
    </row>
    <row r="119">
      <c r="H119" t="inlineStr">
        <is>
          <t>Captafol</t>
        </is>
      </c>
      <c r="J119" t="inlineStr">
        <is>
          <t>Korea, Republic of</t>
        </is>
      </c>
      <c r="L119" t="inlineStr">
        <is>
          <t>ASTM 1821-19 and/or CPSC - 16 CFR 1217 Compliant</t>
        </is>
      </c>
    </row>
    <row r="120">
      <c r="H120" t="inlineStr">
        <is>
          <t>Captan</t>
        </is>
      </c>
      <c r="J120" t="inlineStr">
        <is>
          <t>Kuwait</t>
        </is>
      </c>
      <c r="L120" t="inlineStr">
        <is>
          <t>CPSC - 16 CFR 1218 Compliant</t>
        </is>
      </c>
    </row>
    <row r="121">
      <c r="H121" t="inlineStr">
        <is>
          <t>Carbamazepine</t>
        </is>
      </c>
      <c r="J121" t="inlineStr">
        <is>
          <t>Kyrgyzstan</t>
        </is>
      </c>
      <c r="L121" t="inlineStr">
        <is>
          <t>ASTM F1169-19 Compliant and/or CPSC - 16 CFR 1219 Compliant</t>
        </is>
      </c>
    </row>
    <row r="122">
      <c r="H122" t="inlineStr">
        <is>
          <t>Carbaryl</t>
        </is>
      </c>
      <c r="J122" t="inlineStr">
        <is>
          <t>Lao People's Democratic Republic</t>
        </is>
      </c>
      <c r="L122" t="inlineStr">
        <is>
          <t>ASTM F406-22 and/or CPSC - 16 CFR 1220 Compliant</t>
        </is>
      </c>
    </row>
    <row r="123">
      <c r="H123" t="inlineStr">
        <is>
          <t>Carbazole</t>
        </is>
      </c>
      <c r="J123" t="inlineStr">
        <is>
          <t>Latvia</t>
        </is>
      </c>
      <c r="L123" t="inlineStr">
        <is>
          <t>CPSC - 16 CFR 1221 Compliant</t>
        </is>
      </c>
    </row>
    <row r="124">
      <c r="H124" t="inlineStr">
        <is>
          <t>Carbon black (airborne, unbound particles of respirable size)</t>
        </is>
      </c>
      <c r="J124" t="inlineStr">
        <is>
          <t>Lebanon</t>
        </is>
      </c>
      <c r="L124" t="inlineStr">
        <is>
          <t>CPSC - 16 CFR 1225 Compliant</t>
        </is>
      </c>
    </row>
    <row r="125">
      <c r="H125" t="inlineStr">
        <is>
          <t>Carbon-black extracts</t>
        </is>
      </c>
      <c r="J125" t="inlineStr">
        <is>
          <t>Lesotho</t>
        </is>
      </c>
      <c r="L125" t="inlineStr">
        <is>
          <t>CPSC - 16 CFR 1234 Compliant</t>
        </is>
      </c>
    </row>
    <row r="126">
      <c r="H126" t="inlineStr">
        <is>
          <t>Carbon disulfide</t>
        </is>
      </c>
      <c r="J126" t="inlineStr">
        <is>
          <t>Liberia</t>
        </is>
      </c>
      <c r="L126" t="inlineStr">
        <is>
          <t>CPSC - 16 CFR 1238 Compliant</t>
        </is>
      </c>
    </row>
    <row r="127">
      <c r="H127" t="inlineStr">
        <is>
          <t>Carbon monoxide</t>
        </is>
      </c>
      <c r="J127" t="inlineStr">
        <is>
          <t>Libyan Arab Jamahiriya</t>
        </is>
      </c>
      <c r="L127" t="inlineStr">
        <is>
          <t>CPSC - 16 CFR 1239 Compliant</t>
        </is>
      </c>
    </row>
    <row r="128">
      <c r="H128" t="inlineStr">
        <is>
          <t>Carbon tetrachloride</t>
        </is>
      </c>
      <c r="J128" t="inlineStr">
        <is>
          <t>Liechtenstein</t>
        </is>
      </c>
      <c r="L128" t="inlineStr">
        <is>
          <t>CPSC - 16 CFR 1303 Compliant</t>
        </is>
      </c>
    </row>
    <row r="129">
      <c r="H129" t="inlineStr">
        <is>
          <t>Carboplatin</t>
        </is>
      </c>
      <c r="J129" t="inlineStr">
        <is>
          <t>Lithuania</t>
        </is>
      </c>
      <c r="L129" t="inlineStr">
        <is>
          <t>CPSC - 16 CFR 1500.48 Compliant</t>
        </is>
      </c>
    </row>
    <row r="130">
      <c r="H130" t="inlineStr">
        <is>
          <t>N-Carboxymethyl-N-nitrosourea</t>
        </is>
      </c>
      <c r="J130" t="inlineStr">
        <is>
          <t>Luxembourg</t>
        </is>
      </c>
      <c r="L130" t="inlineStr">
        <is>
          <t>CPSC - 16 CFR 1500.49 Compliant</t>
        </is>
      </c>
    </row>
    <row r="131">
      <c r="H131" t="inlineStr">
        <is>
          <t>Catechol</t>
        </is>
      </c>
      <c r="J131" t="inlineStr">
        <is>
          <t>Macao</t>
        </is>
      </c>
      <c r="L131" t="inlineStr">
        <is>
          <t>CPSC - 16 CFR 1513 Compliant</t>
        </is>
      </c>
    </row>
    <row r="132">
      <c r="H132" t="inlineStr">
        <is>
          <t>Ceramic fibers (airborne particles of respirable size)</t>
        </is>
      </c>
      <c r="J132" t="inlineStr">
        <is>
          <t>Macedonia, The Former Yugoslav Republic of</t>
        </is>
      </c>
      <c r="L132" t="inlineStr">
        <is>
          <t>CPSC - 16 CFR 1630 Compliant</t>
        </is>
      </c>
    </row>
    <row r="133">
      <c r="H133" t="inlineStr">
        <is>
          <t>Certain combined chemotherapy for lymphomas</t>
        </is>
      </c>
      <c r="J133" t="inlineStr">
        <is>
          <t>Madagascar</t>
        </is>
      </c>
      <c r="L133" t="inlineStr">
        <is>
          <t>CPSC - 16 CFR 1631 Compliant</t>
        </is>
      </c>
    </row>
    <row r="134">
      <c r="H134" t="inlineStr">
        <is>
          <t>Chenodiol</t>
        </is>
      </c>
      <c r="J134" t="inlineStr">
        <is>
          <t>Malawi</t>
        </is>
      </c>
      <c r="L134" t="inlineStr">
        <is>
          <t>CPSC - 16 CFR 1632 Compliant</t>
        </is>
      </c>
    </row>
    <row r="135">
      <c r="H135" t="inlineStr">
        <is>
          <t>Chloral</t>
        </is>
      </c>
      <c r="J135" t="inlineStr">
        <is>
          <t>Malaysia</t>
        </is>
      </c>
      <c r="L135" t="inlineStr">
        <is>
          <t>CPSC - 16 CFR 1633 Compliant</t>
        </is>
      </c>
    </row>
    <row r="136">
      <c r="H136" t="inlineStr">
        <is>
          <t>Chloral hydrate</t>
        </is>
      </c>
      <c r="J136" t="inlineStr">
        <is>
          <t>Maldives</t>
        </is>
      </c>
      <c r="L136" t="inlineStr">
        <is>
          <t>CPSC - 16 CFR Part 1130-Requirements For Consumer Registration Of Durable Infant Or Toddler Products</t>
        </is>
      </c>
    </row>
    <row r="137">
      <c r="H137" t="inlineStr">
        <is>
          <t>Chlorambucil</t>
        </is>
      </c>
      <c r="J137" t="inlineStr">
        <is>
          <t>Mali</t>
        </is>
      </c>
      <c r="L137" t="inlineStr">
        <is>
          <t>CPSC - 16 CFR Part 1307-Prohibition Of Children's Toys And Child Care Articles Containing Specified Phthalates</t>
        </is>
      </c>
    </row>
    <row r="138">
      <c r="H138" t="inlineStr">
        <is>
          <t>Chloramphenicol sodium succinate</t>
        </is>
      </c>
      <c r="J138" t="inlineStr">
        <is>
          <t>Malta</t>
        </is>
      </c>
      <c r="L138" t="inlineStr">
        <is>
          <t>CPSC 16 CFR 1500.3(c)(6)(vi)</t>
        </is>
      </c>
    </row>
    <row r="139">
      <c r="H139" t="inlineStr">
        <is>
          <t>Chlorcyclizine hydrochloride</t>
        </is>
      </c>
      <c r="J139" t="inlineStr">
        <is>
          <t>Marshall Islands</t>
        </is>
      </c>
      <c r="L139" t="inlineStr">
        <is>
          <t>CPSC 16 CFR 1500.44</t>
        </is>
      </c>
    </row>
    <row r="140">
      <c r="H140" t="inlineStr">
        <is>
          <t>Chlordane</t>
        </is>
      </c>
      <c r="J140" t="inlineStr">
        <is>
          <t>Martinique</t>
        </is>
      </c>
      <c r="L140" t="inlineStr">
        <is>
          <t>CPSIA Compliant</t>
        </is>
      </c>
    </row>
    <row r="141">
      <c r="H141" t="inlineStr">
        <is>
          <t>Chlordecone (Kepone)</t>
        </is>
      </c>
      <c r="J141" t="inlineStr">
        <is>
          <t>Mauritania</t>
        </is>
      </c>
      <c r="L141" t="inlineStr">
        <is>
          <t>Cradle to Cradle Certified</t>
        </is>
      </c>
    </row>
    <row r="142">
      <c r="H142" t="inlineStr">
        <is>
          <t>Chlordiazepoxide</t>
        </is>
      </c>
      <c r="J142" t="inlineStr">
        <is>
          <t>Mauritius</t>
        </is>
      </c>
      <c r="L142" t="inlineStr">
        <is>
          <t>CRI Certified</t>
        </is>
      </c>
    </row>
    <row r="143">
      <c r="H143" t="inlineStr">
        <is>
          <t>Chlordiazepoxide hydrochloride</t>
        </is>
      </c>
      <c r="J143" t="inlineStr">
        <is>
          <t>Mayotte</t>
        </is>
      </c>
      <c r="L143" t="inlineStr">
        <is>
          <t>CRI Green Label Certified</t>
        </is>
      </c>
    </row>
    <row r="144">
      <c r="H144" t="inlineStr">
        <is>
          <t>Chlordimeform</t>
        </is>
      </c>
      <c r="J144" t="inlineStr">
        <is>
          <t>Mexico</t>
        </is>
      </c>
      <c r="L144" t="inlineStr">
        <is>
          <t>CRI Green Label Plus Certified</t>
        </is>
      </c>
    </row>
    <row r="145">
      <c r="H145" t="inlineStr">
        <is>
          <t>Chlorendic acid</t>
        </is>
      </c>
      <c r="J145" t="inlineStr">
        <is>
          <t>Micronesia, Federated States of</t>
        </is>
      </c>
      <c r="L145" t="inlineStr">
        <is>
          <t>CSA 2.41-2014/ANSI Z21.97-2014</t>
        </is>
      </c>
    </row>
    <row r="146">
      <c r="H146" t="inlineStr">
        <is>
          <t>Chlorinated paraffins (Average chain length, C12;approximately 60 percent chlorine by weight)</t>
        </is>
      </c>
      <c r="J146" t="inlineStr">
        <is>
          <t>Moldova, Republic of</t>
        </is>
      </c>
      <c r="L146" t="inlineStr">
        <is>
          <t>CSA B125.1 Certified</t>
        </is>
      </c>
    </row>
    <row r="147">
      <c r="H147" t="inlineStr">
        <is>
          <t>p-Chloroaniline</t>
        </is>
      </c>
      <c r="J147" t="inlineStr">
        <is>
          <t>Monaco</t>
        </is>
      </c>
      <c r="L147" t="inlineStr">
        <is>
          <t>CSA B13 Certified</t>
        </is>
      </c>
    </row>
    <row r="148">
      <c r="H148" t="inlineStr">
        <is>
          <t>p-Chloroaniline hydrochloride</t>
        </is>
      </c>
      <c r="J148" t="inlineStr">
        <is>
          <t>Mongolia</t>
        </is>
      </c>
      <c r="L148" t="inlineStr">
        <is>
          <t>CSA B45 Certified</t>
        </is>
      </c>
    </row>
    <row r="149">
      <c r="H149" t="inlineStr">
        <is>
          <t>Chloroethane (Ethyl chloride)</t>
        </is>
      </c>
      <c r="J149" t="inlineStr">
        <is>
          <t>Montenegro</t>
        </is>
      </c>
      <c r="L149" t="inlineStr">
        <is>
          <t>CSA B45.1 Certified</t>
        </is>
      </c>
    </row>
    <row r="150">
      <c r="H150" t="inlineStr">
        <is>
          <t>1-(2-Chloroethyl)-3-cyclohexyl-1-nitrosourea (CCNU) (Lomustine)</t>
        </is>
      </c>
      <c r="J150" t="inlineStr">
        <is>
          <t>Montserrat</t>
        </is>
      </c>
      <c r="L150" t="inlineStr">
        <is>
          <t>CSA B45.2 Certified</t>
        </is>
      </c>
    </row>
    <row r="151">
      <c r="H151" t="inlineStr">
        <is>
          <t>1-(2-Chloroethyl)-3-(4-methylcyclohexyl)-1-nitrosourea (Methyl-CCNU)</t>
        </is>
      </c>
      <c r="J151" t="inlineStr">
        <is>
          <t>Morocco</t>
        </is>
      </c>
      <c r="L151" t="inlineStr">
        <is>
          <t>CSA Certified</t>
        </is>
      </c>
    </row>
    <row r="152">
      <c r="H152" t="inlineStr">
        <is>
          <t>Chloromethyl methyl ether (technical grade)</t>
        </is>
      </c>
      <c r="J152" t="inlineStr">
        <is>
          <t>Mozambique</t>
        </is>
      </c>
      <c r="L152" t="inlineStr">
        <is>
          <t>CSA Listed for Canada</t>
        </is>
      </c>
    </row>
    <row r="153">
      <c r="H153" t="inlineStr">
        <is>
          <t>3-Chloro-2-methylpropene</t>
        </is>
      </c>
      <c r="J153" t="inlineStr">
        <is>
          <t>Myanmar</t>
        </is>
      </c>
      <c r="L153" t="inlineStr">
        <is>
          <t>CSA Listed for USA</t>
        </is>
      </c>
    </row>
    <row r="154">
      <c r="H154" t="inlineStr">
        <is>
          <t>1-Chloro-4-nitrobenzene</t>
        </is>
      </c>
      <c r="J154" t="inlineStr">
        <is>
          <t>Namibia</t>
        </is>
      </c>
      <c r="L154" t="inlineStr">
        <is>
          <t>CSPC - 16 CFR 1750 Compliant</t>
        </is>
      </c>
    </row>
    <row r="155">
      <c r="H155" t="inlineStr">
        <is>
          <t>4-Chloro-o-phenylenediamine</t>
        </is>
      </c>
      <c r="J155" t="inlineStr">
        <is>
          <t>Nauru</t>
        </is>
      </c>
      <c r="L155" t="inlineStr">
        <is>
          <t>cUL Listed</t>
        </is>
      </c>
    </row>
    <row r="156">
      <c r="H156" t="inlineStr">
        <is>
          <t>Chloroprene</t>
        </is>
      </c>
      <c r="J156" t="inlineStr">
        <is>
          <t>Nepal</t>
        </is>
      </c>
      <c r="L156" t="inlineStr">
        <is>
          <t>cUPC Certified</t>
        </is>
      </c>
    </row>
    <row r="157">
      <c r="H157" t="inlineStr">
        <is>
          <t>Chlorothalonil</t>
        </is>
      </c>
      <c r="J157" t="inlineStr">
        <is>
          <t>Netherlands</t>
        </is>
      </c>
      <c r="L157" t="inlineStr">
        <is>
          <t>DECT 6.0 Compliant</t>
        </is>
      </c>
    </row>
    <row r="158">
      <c r="H158" t="inlineStr">
        <is>
          <t>p-Chloro-o-toluidine</t>
        </is>
      </c>
      <c r="J158" t="inlineStr">
        <is>
          <t>Netherlands Antilles</t>
        </is>
      </c>
      <c r="L158" t="inlineStr">
        <is>
          <t>DIN EN 12935 Certified</t>
        </is>
      </c>
    </row>
    <row r="159">
      <c r="H159" t="inlineStr">
        <is>
          <t>p-Chloro-o-toluidine, strong acid salts of</t>
        </is>
      </c>
      <c r="J159" t="inlineStr">
        <is>
          <t>New Caledonia</t>
        </is>
      </c>
      <c r="L159" t="inlineStr">
        <is>
          <t>DIN EN 16647:2016</t>
        </is>
      </c>
    </row>
    <row r="160">
      <c r="H160" t="inlineStr">
        <is>
          <t>5-Chloro-o-toluidine and its strong acid salts</t>
        </is>
      </c>
      <c r="J160" t="inlineStr">
        <is>
          <t>New Zealand</t>
        </is>
      </c>
      <c r="L160" t="inlineStr">
        <is>
          <t>Dry/ Damp/ or Wet Location Listed - CAN</t>
        </is>
      </c>
    </row>
    <row r="161">
      <c r="H161" t="inlineStr">
        <is>
          <t>Chlorotrianisene</t>
        </is>
      </c>
      <c r="J161" t="inlineStr">
        <is>
          <t>Nicaragua</t>
        </is>
      </c>
      <c r="L161" t="inlineStr">
        <is>
          <t>Dry/ Damp/ or Wet Location Listed - USA</t>
        </is>
      </c>
    </row>
    <row r="162">
      <c r="H162" t="inlineStr">
        <is>
          <t>Chlorozotocin</t>
        </is>
      </c>
      <c r="J162" t="inlineStr">
        <is>
          <t>Niger</t>
        </is>
      </c>
      <c r="L162" t="inlineStr">
        <is>
          <t>EU 2018/2005</t>
        </is>
      </c>
    </row>
    <row r="163">
      <c r="H163" t="inlineStr">
        <is>
          <t>Chlorpyrifos</t>
        </is>
      </c>
      <c r="J163" t="inlineStr">
        <is>
          <t>Nigeria</t>
        </is>
      </c>
      <c r="L163" t="inlineStr">
        <is>
          <t>EIA Compliant</t>
        </is>
      </c>
    </row>
    <row r="164">
      <c r="H164" t="inlineStr">
        <is>
          <t>Chromium (hexavalent compounds)</t>
        </is>
      </c>
      <c r="J164" t="inlineStr">
        <is>
          <t>Niue</t>
        </is>
      </c>
      <c r="L164" t="inlineStr">
        <is>
          <t>EISA 2007 Compliant</t>
        </is>
      </c>
    </row>
    <row r="165">
      <c r="H165" t="inlineStr">
        <is>
          <t>Chrysene</t>
        </is>
      </c>
      <c r="J165" t="inlineStr">
        <is>
          <t>Norfolk Island</t>
        </is>
      </c>
      <c r="L165" t="inlineStr">
        <is>
          <t>EN 1111:2017</t>
        </is>
      </c>
    </row>
    <row r="166">
      <c r="H166" t="inlineStr">
        <is>
          <t>C.I. Acid Red 114</t>
        </is>
      </c>
      <c r="J166" t="inlineStr">
        <is>
          <t>Northern Mariana Islands</t>
        </is>
      </c>
      <c r="L166" t="inlineStr">
        <is>
          <t>EN 1130-1:1996 (Safety Requirements for Cribs and Cradles) - EU ONLY</t>
        </is>
      </c>
    </row>
    <row r="167">
      <c r="H167" t="inlineStr">
        <is>
          <t>C.I. Basic Red 9 monohydrochloride</t>
        </is>
      </c>
      <c r="J167" t="inlineStr">
        <is>
          <t>Norway</t>
        </is>
      </c>
      <c r="L167" t="inlineStr">
        <is>
          <t>EN 12221-1 (Standards for Changing Tables) - EU ONLY</t>
        </is>
      </c>
    </row>
    <row r="168">
      <c r="H168" t="inlineStr">
        <is>
          <t>C.I. Direct Blue 15</t>
        </is>
      </c>
      <c r="J168" t="inlineStr">
        <is>
          <t>Oman</t>
        </is>
      </c>
      <c r="L168" t="inlineStr">
        <is>
          <t>EN 1287:2017</t>
        </is>
      </c>
    </row>
    <row r="169">
      <c r="H169" t="inlineStr">
        <is>
          <t>C.I. Direct Blue 218</t>
        </is>
      </c>
      <c r="J169" t="inlineStr">
        <is>
          <t>Pakistan</t>
        </is>
      </c>
      <c r="L169" t="inlineStr">
        <is>
          <t>EN 13219 (Standards for Trampolines) - EU ONLY</t>
        </is>
      </c>
    </row>
    <row r="170">
      <c r="H170" t="inlineStr">
        <is>
          <t>C.I. Disperse Yellow 3</t>
        </is>
      </c>
      <c r="J170" t="inlineStr">
        <is>
          <t>Palau</t>
        </is>
      </c>
      <c r="L170" t="inlineStr">
        <is>
          <t>EN 14428:2015</t>
        </is>
      </c>
    </row>
    <row r="171">
      <c r="H171" t="inlineStr">
        <is>
          <t>C.I. Solvent Yellow 14</t>
        </is>
      </c>
      <c r="J171" t="inlineStr">
        <is>
          <t>Palestinian Territory, Occupied</t>
        </is>
      </c>
      <c r="L171" t="inlineStr">
        <is>
          <t>EN 14516:2019</t>
        </is>
      </c>
    </row>
    <row r="172">
      <c r="H172" t="inlineStr">
        <is>
          <t>Ciclosporin (Cyclosporin A; Cyclosporine)</t>
        </is>
      </c>
      <c r="J172" t="inlineStr">
        <is>
          <t>Panama</t>
        </is>
      </c>
      <c r="L172" t="inlineStr">
        <is>
          <t>EN 14527:2019 Certified</t>
        </is>
      </c>
    </row>
    <row r="173">
      <c r="H173" t="inlineStr">
        <is>
          <t>Cidofovir</t>
        </is>
      </c>
      <c r="J173" t="inlineStr">
        <is>
          <t>Papua New Guinea</t>
        </is>
      </c>
      <c r="L173" t="inlineStr">
        <is>
          <t>EN 14528:2018 Certified</t>
        </is>
      </c>
    </row>
    <row r="174">
      <c r="H174" t="inlineStr">
        <is>
          <t>Cinnamyl anthranilate</t>
        </is>
      </c>
      <c r="J174" t="inlineStr">
        <is>
          <t>Paraguay</t>
        </is>
      </c>
      <c r="L174" t="inlineStr">
        <is>
          <t>EN 1466:2014</t>
        </is>
      </c>
    </row>
    <row r="175">
      <c r="H175" t="inlineStr">
        <is>
          <t>Cisplatin</t>
        </is>
      </c>
      <c r="J175" t="inlineStr">
        <is>
          <t>Peru</t>
        </is>
      </c>
      <c r="L175" t="inlineStr">
        <is>
          <t>EN 14688:2018 Certified</t>
        </is>
      </c>
    </row>
    <row r="176">
      <c r="H176" t="inlineStr">
        <is>
          <t>Citrus Red No. 2</t>
        </is>
      </c>
      <c r="J176" t="inlineStr">
        <is>
          <t>Philippines</t>
        </is>
      </c>
      <c r="L176" t="inlineStr">
        <is>
          <t>EN 14749:2016 Certified</t>
        </is>
      </c>
    </row>
    <row r="177">
      <c r="H177" t="inlineStr">
        <is>
          <t>Cladribine</t>
        </is>
      </c>
      <c r="J177" t="inlineStr">
        <is>
          <t>Pitcairn</t>
        </is>
      </c>
      <c r="L177" t="inlineStr">
        <is>
          <t>EN 14878: 2007 (Requirements for Children's Sleepwear) - EU ONLY</t>
        </is>
      </c>
    </row>
    <row r="178">
      <c r="H178" t="inlineStr">
        <is>
          <t>Clarithromycin</t>
        </is>
      </c>
      <c r="J178" t="inlineStr">
        <is>
          <t>Poland</t>
        </is>
      </c>
      <c r="L178" t="inlineStr">
        <is>
          <t>EN 14988-1 (Safety Standards for High Chairs) - EU ONLY</t>
        </is>
      </c>
    </row>
    <row r="179">
      <c r="H179" t="inlineStr">
        <is>
          <t>Clobetasol propionate</t>
        </is>
      </c>
      <c r="J179" t="inlineStr">
        <is>
          <t>Portugal</t>
        </is>
      </c>
      <c r="L179" t="inlineStr">
        <is>
          <t>EN 15312 (Safety Standards for Multi-Sport Equipment) - EU ONLY</t>
        </is>
      </c>
    </row>
    <row r="180">
      <c r="H180" t="inlineStr">
        <is>
          <t>Clofibrate</t>
        </is>
      </c>
      <c r="J180" t="inlineStr">
        <is>
          <t>Puerto Rico</t>
        </is>
      </c>
      <c r="L180" t="inlineStr">
        <is>
          <t>EN 1725 (Safety Standards for Adult Beds) - EU ONLY</t>
        </is>
      </c>
    </row>
    <row r="181">
      <c r="H181" t="inlineStr">
        <is>
          <t>Clomiphene citrate</t>
        </is>
      </c>
      <c r="J181" t="inlineStr">
        <is>
          <t>Qatar</t>
        </is>
      </c>
      <c r="L181" t="inlineStr">
        <is>
          <t>EN 1930 (Standards for Child Gates and Safety Barriers) - EU ONLY</t>
        </is>
      </c>
    </row>
    <row r="182">
      <c r="H182" t="inlineStr">
        <is>
          <t>Clorazepate dipotassium</t>
        </is>
      </c>
      <c r="J182" t="inlineStr">
        <is>
          <t>Reunion</t>
        </is>
      </c>
      <c r="L182" t="inlineStr">
        <is>
          <t>EN 200:2008 Certified</t>
        </is>
      </c>
    </row>
    <row r="183">
      <c r="H183" t="inlineStr">
        <is>
          <t>CMNP (pyrazachlor)</t>
        </is>
      </c>
      <c r="J183" t="inlineStr">
        <is>
          <t>Romania</t>
        </is>
      </c>
      <c r="L183" t="inlineStr">
        <is>
          <t>EN 50291-1 (Standards for Smoke Detectors and CO Detectors) - EU ONLY</t>
        </is>
      </c>
    </row>
    <row r="184">
      <c r="H184" t="inlineStr">
        <is>
          <t>Cobalt metal powder</t>
        </is>
      </c>
      <c r="J184" t="inlineStr">
        <is>
          <t>Russian Federation</t>
        </is>
      </c>
      <c r="L184" t="inlineStr">
        <is>
          <t>EN 54-12 (Standards for Smoke Detectors and CO Detectors) - EU ONLY</t>
        </is>
      </c>
    </row>
    <row r="185">
      <c r="H185" t="inlineStr">
        <is>
          <t>Cobalt [II] oxide</t>
        </is>
      </c>
      <c r="J185" t="inlineStr">
        <is>
          <t>Rwanda</t>
        </is>
      </c>
      <c r="L185" t="inlineStr">
        <is>
          <t>EN 71 Compliant</t>
        </is>
      </c>
    </row>
    <row r="186">
      <c r="H186" t="inlineStr">
        <is>
          <t>Cobalt sulfate</t>
        </is>
      </c>
      <c r="J186" t="inlineStr">
        <is>
          <t>Saint Barthélemy</t>
        </is>
      </c>
      <c r="L186" t="inlineStr">
        <is>
          <t>EN 71-14:2018 Compliant</t>
        </is>
      </c>
    </row>
    <row r="187">
      <c r="H187" t="inlineStr">
        <is>
          <t>Cobalt sulfate heptahydrate</t>
        </is>
      </c>
      <c r="J187" t="inlineStr">
        <is>
          <t>Saint Helena</t>
        </is>
      </c>
      <c r="L187" t="inlineStr">
        <is>
          <t>EN 747-1 (Standards for Childrens Bunk Beds) - EU ONLY</t>
        </is>
      </c>
    </row>
    <row r="188">
      <c r="H188" t="inlineStr">
        <is>
          <t>Cocaine</t>
        </is>
      </c>
      <c r="J188" t="inlineStr">
        <is>
          <t>Saint Kitts and Nevis</t>
        </is>
      </c>
      <c r="L188" t="inlineStr">
        <is>
          <t>EN 748 (Safety Standards for Football Goals) - EU ONLY</t>
        </is>
      </c>
    </row>
    <row r="189">
      <c r="H189" t="inlineStr">
        <is>
          <t>Coconut oil diethanolamine condensate (cocamide diethanolamine)</t>
        </is>
      </c>
      <c r="J189" t="inlineStr">
        <is>
          <t>Saint Lucia</t>
        </is>
      </c>
      <c r="L189" t="inlineStr">
        <is>
          <t>EN 997:2018</t>
        </is>
      </c>
    </row>
    <row r="190">
      <c r="H190" t="inlineStr">
        <is>
          <t>Codeine phosphate</t>
        </is>
      </c>
      <c r="J190" t="inlineStr">
        <is>
          <t>Saint Martin</t>
        </is>
      </c>
      <c r="L190" t="inlineStr">
        <is>
          <t>Energy Label Type</t>
        </is>
      </c>
    </row>
    <row r="191">
      <c r="H191" t="inlineStr">
        <is>
          <t>Coke oven emissions</t>
        </is>
      </c>
      <c r="J191" t="inlineStr">
        <is>
          <t>Saint Pierre and Miquelon</t>
        </is>
      </c>
      <c r="L191" t="inlineStr">
        <is>
          <t>Energy Policy Act 1992 Compliant</t>
        </is>
      </c>
    </row>
    <row r="192">
      <c r="H192" t="inlineStr">
        <is>
          <t>Colchicine</t>
        </is>
      </c>
      <c r="J192" t="inlineStr">
        <is>
          <t>Saint Vincent and the Grenadines</t>
        </is>
      </c>
      <c r="L192" t="inlineStr">
        <is>
          <t>ENERGY STAR Certified</t>
        </is>
      </c>
    </row>
    <row r="193">
      <c r="H193" t="inlineStr">
        <is>
          <t>Conjugated estrogens</t>
        </is>
      </c>
      <c r="J193" t="inlineStr">
        <is>
          <t>Samoa</t>
        </is>
      </c>
      <c r="L193" t="inlineStr">
        <is>
          <t>EPA Compliant</t>
        </is>
      </c>
    </row>
    <row r="194">
      <c r="H194" t="inlineStr">
        <is>
          <t>Creosotes</t>
        </is>
      </c>
      <c r="J194" t="inlineStr">
        <is>
          <t>San Marino</t>
        </is>
      </c>
      <c r="L194" t="inlineStr">
        <is>
          <t>EPA Pesticide Registration Number</t>
        </is>
      </c>
    </row>
    <row r="195">
      <c r="H195" t="inlineStr">
        <is>
          <t>p-Cresidine</t>
        </is>
      </c>
      <c r="J195" t="inlineStr">
        <is>
          <t>Sao Tome and Principe</t>
        </is>
      </c>
      <c r="L195" t="inlineStr">
        <is>
          <t>EPP Compliant</t>
        </is>
      </c>
    </row>
    <row r="196">
      <c r="H196" t="inlineStr">
        <is>
          <t>Cumene</t>
        </is>
      </c>
      <c r="J196" t="inlineStr">
        <is>
          <t>Saudi Arabia</t>
        </is>
      </c>
      <c r="L196" t="inlineStr">
        <is>
          <t>ETL Listed</t>
        </is>
      </c>
    </row>
    <row r="197">
      <c r="H197" t="inlineStr">
        <is>
          <t>Cupferron</t>
        </is>
      </c>
      <c r="J197" t="inlineStr">
        <is>
          <t>Senegal</t>
        </is>
      </c>
      <c r="L197" t="inlineStr">
        <is>
          <t>EU 2018/1513</t>
        </is>
      </c>
    </row>
    <row r="198">
      <c r="H198" t="inlineStr">
        <is>
          <t>Cyanazine</t>
        </is>
      </c>
      <c r="J198" t="inlineStr">
        <is>
          <t>Serbia</t>
        </is>
      </c>
      <c r="L198" t="inlineStr">
        <is>
          <t>EU Energy Efficiency Class</t>
        </is>
      </c>
    </row>
    <row r="199">
      <c r="H199" t="inlineStr">
        <is>
          <t>Cycasin</t>
        </is>
      </c>
      <c r="J199" t="inlineStr">
        <is>
          <t>Seychelles</t>
        </is>
      </c>
      <c r="L199" t="inlineStr">
        <is>
          <t>EuroLatex ECO-Standard</t>
        </is>
      </c>
    </row>
    <row r="200">
      <c r="H200" t="inlineStr">
        <is>
          <t>Cycloate</t>
        </is>
      </c>
      <c r="J200" t="inlineStr">
        <is>
          <t>Sierra Leone</t>
        </is>
      </c>
      <c r="L200" t="inlineStr">
        <is>
          <t>FCC Compliant</t>
        </is>
      </c>
    </row>
    <row r="201">
      <c r="H201" t="inlineStr">
        <is>
          <t>Cycloheximide</t>
        </is>
      </c>
      <c r="J201" t="inlineStr">
        <is>
          <t>Singapore</t>
        </is>
      </c>
      <c r="L201" t="inlineStr">
        <is>
          <t>FCC Part 15 Compliant</t>
        </is>
      </c>
    </row>
    <row r="202">
      <c r="H202" t="inlineStr">
        <is>
          <t>Cyclopenta[cd]pyrene</t>
        </is>
      </c>
      <c r="J202" t="inlineStr">
        <is>
          <t>Slovakia</t>
        </is>
      </c>
      <c r="L202" t="inlineStr">
        <is>
          <t>FCC Part 68 Compliant</t>
        </is>
      </c>
    </row>
    <row r="203">
      <c r="H203" t="inlineStr">
        <is>
          <t>Cyclophosphamide (anhydrous)</t>
        </is>
      </c>
      <c r="J203" t="inlineStr">
        <is>
          <t>Slovenia</t>
        </is>
      </c>
      <c r="L203" t="inlineStr">
        <is>
          <t>FIRA Certified</t>
        </is>
      </c>
    </row>
    <row r="204">
      <c r="H204" t="inlineStr">
        <is>
          <t>Cyclophosphamide (hydrated)</t>
        </is>
      </c>
      <c r="J204" t="inlineStr">
        <is>
          <t>Solomon Islands</t>
        </is>
      </c>
      <c r="L204" t="inlineStr">
        <is>
          <t>Fire Rated</t>
        </is>
      </c>
    </row>
    <row r="205">
      <c r="H205" t="inlineStr">
        <is>
          <t>Cyhexatin</t>
        </is>
      </c>
      <c r="J205" t="inlineStr">
        <is>
          <t>Somalia</t>
        </is>
      </c>
      <c r="L205" t="inlineStr">
        <is>
          <t>FISP Certified</t>
        </is>
      </c>
    </row>
    <row r="206">
      <c r="H206" t="inlineStr">
        <is>
          <t>Cytarabine</t>
        </is>
      </c>
      <c r="J206" t="inlineStr">
        <is>
          <t>South Africa</t>
        </is>
      </c>
      <c r="L206" t="inlineStr">
        <is>
          <t>FloorScore Certification</t>
        </is>
      </c>
    </row>
    <row r="207">
      <c r="H207" t="inlineStr">
        <is>
          <t>Cytembena</t>
        </is>
      </c>
      <c r="J207" t="inlineStr">
        <is>
          <t>South Georgia and the South Sandwich Islands</t>
        </is>
      </c>
      <c r="L207" t="inlineStr">
        <is>
          <t>FM Approved</t>
        </is>
      </c>
    </row>
    <row r="208">
      <c r="H208" t="inlineStr">
        <is>
          <t>D&amp;C Orange No. 17</t>
        </is>
      </c>
      <c r="J208" t="inlineStr">
        <is>
          <t>Spain</t>
        </is>
      </c>
      <c r="L208" t="inlineStr">
        <is>
          <t>Food Safe</t>
        </is>
      </c>
    </row>
    <row r="209">
      <c r="H209" t="inlineStr">
        <is>
          <t>D&amp;C Red No. 8</t>
        </is>
      </c>
      <c r="J209" t="inlineStr">
        <is>
          <t>Sri Lanka</t>
        </is>
      </c>
      <c r="L209" t="inlineStr">
        <is>
          <t>FSC Certified</t>
        </is>
      </c>
    </row>
    <row r="210">
      <c r="H210" t="inlineStr">
        <is>
          <t>D&amp;C Red No. 9</t>
        </is>
      </c>
      <c r="J210" t="inlineStr">
        <is>
          <t>Sudan</t>
        </is>
      </c>
      <c r="L210" t="inlineStr">
        <is>
          <t>General Certificate of Conformity (GCC)</t>
        </is>
      </c>
    </row>
    <row r="211">
      <c r="H211" t="inlineStr">
        <is>
          <t>D&amp;C Red No. 19</t>
        </is>
      </c>
      <c r="J211" t="inlineStr">
        <is>
          <t>Suriname</t>
        </is>
      </c>
      <c r="L211" t="inlineStr">
        <is>
          <t>Glass Doors and Enclosures Regulations SOR/2016-174</t>
        </is>
      </c>
    </row>
    <row r="212">
      <c r="H212" t="inlineStr">
        <is>
          <t>Dacarbazine</t>
        </is>
      </c>
      <c r="J212" t="inlineStr">
        <is>
          <t>Svalbard and Jan Mayen</t>
        </is>
      </c>
      <c r="L212" t="inlineStr">
        <is>
          <t>Glazed Ceramics and Glassware Regulations SOR/2016-175</t>
        </is>
      </c>
    </row>
    <row r="213">
      <c r="H213" t="inlineStr">
        <is>
          <t>Daminozide</t>
        </is>
      </c>
      <c r="J213" t="inlineStr">
        <is>
          <t>Swaziland</t>
        </is>
      </c>
      <c r="L213" t="inlineStr">
        <is>
          <t>GOLS 3.0 (Global Organic Latex Standard) Certified</t>
        </is>
      </c>
    </row>
    <row r="214">
      <c r="H214" t="inlineStr">
        <is>
          <t>Danazol</t>
        </is>
      </c>
      <c r="J214" t="inlineStr">
        <is>
          <t>Sweden</t>
        </is>
      </c>
      <c r="L214" t="inlineStr">
        <is>
          <t>Goodweave Certified</t>
        </is>
      </c>
    </row>
    <row r="215">
      <c r="H215" t="inlineStr">
        <is>
          <t>Dantron (Chrysazin; 1,8-Dihydroxyanthraquinone)</t>
        </is>
      </c>
      <c r="J215" t="inlineStr">
        <is>
          <t>Switzerland</t>
        </is>
      </c>
      <c r="L215" t="inlineStr">
        <is>
          <t>GOTS 5.0 (Global Organic Textile Standard) Certified</t>
        </is>
      </c>
    </row>
    <row r="216">
      <c r="H216" t="inlineStr">
        <is>
          <t>Daunomycin</t>
        </is>
      </c>
      <c r="J216" t="inlineStr">
        <is>
          <t>Syrian Arab Republic</t>
        </is>
      </c>
      <c r="L216" t="inlineStr">
        <is>
          <t>Green Public Procurement Certified</t>
        </is>
      </c>
    </row>
    <row r="217">
      <c r="H217" t="inlineStr">
        <is>
          <t xml:space="preserve">Daunorubicin hydrochloride </t>
        </is>
      </c>
      <c r="J217" t="inlineStr">
        <is>
          <t>Taiwan</t>
        </is>
      </c>
      <c r="L217" t="inlineStr">
        <is>
          <t>GREENGUARD Certified</t>
        </is>
      </c>
    </row>
    <row r="218">
      <c r="H218" t="inlineStr">
        <is>
          <t>2,4-D butyric acid</t>
        </is>
      </c>
      <c r="J218" t="inlineStr">
        <is>
          <t>Tajikistan</t>
        </is>
      </c>
      <c r="L218" t="inlineStr">
        <is>
          <t>GREENGUARD Gold Certified</t>
        </is>
      </c>
    </row>
    <row r="219">
      <c r="H219" t="inlineStr">
        <is>
          <t>DDD (Dichlorodiphenyl-dichloroethane)</t>
        </is>
      </c>
      <c r="J219" t="inlineStr">
        <is>
          <t>Tanzania, United Republic of</t>
        </is>
      </c>
      <c r="L219" t="inlineStr">
        <is>
          <t>GS (Geprüfte Sicherheit) verzeichnet</t>
        </is>
      </c>
    </row>
    <row r="220">
      <c r="H220" t="inlineStr">
        <is>
          <t>DDE (Dichlorodiphenyl-dichloroethylene)</t>
        </is>
      </c>
      <c r="J220" t="inlineStr">
        <is>
          <t>Thailand</t>
        </is>
      </c>
      <c r="L220" t="inlineStr">
        <is>
          <t>GSA Approved</t>
        </is>
      </c>
    </row>
    <row r="221">
      <c r="H221" t="inlineStr">
        <is>
          <t>DDT (Dichlorodiphenyl-trichloroethane)</t>
        </is>
      </c>
      <c r="J221" t="inlineStr">
        <is>
          <t>Timor-Leste</t>
        </is>
      </c>
      <c r="L221" t="inlineStr">
        <is>
          <t>Health Canada - SOR/2016-176 Compliant</t>
        </is>
      </c>
    </row>
    <row r="222">
      <c r="H222" t="inlineStr">
        <is>
          <t>o,p'-DDT</t>
        </is>
      </c>
      <c r="J222" t="inlineStr">
        <is>
          <t>Togo</t>
        </is>
      </c>
      <c r="L222" t="inlineStr">
        <is>
          <t>Health Canada - SOR/2016-179 Compliant</t>
        </is>
      </c>
    </row>
    <row r="223">
      <c r="H223" t="inlineStr">
        <is>
          <t>p,p'-DDT</t>
        </is>
      </c>
      <c r="J223" t="inlineStr">
        <is>
          <t>Tokelau</t>
        </is>
      </c>
      <c r="L223" t="inlineStr">
        <is>
          <t>Health Canada - SOR/2016-183 Compliant</t>
        </is>
      </c>
    </row>
    <row r="224">
      <c r="H224" t="inlineStr">
        <is>
          <t>DDVP (Dichlorvos)</t>
        </is>
      </c>
      <c r="J224" t="inlineStr">
        <is>
          <t>Tonga</t>
        </is>
      </c>
      <c r="L224" t="inlineStr">
        <is>
          <t>Health Canada Compliant</t>
        </is>
      </c>
    </row>
    <row r="225">
      <c r="H225" t="inlineStr">
        <is>
          <t>Demeclocycline hydrochloride (internal use)</t>
        </is>
      </c>
      <c r="J225" t="inlineStr">
        <is>
          <t>Trinidad and Tobago</t>
        </is>
      </c>
      <c r="L225" t="inlineStr">
        <is>
          <t>HFES 100 Certified Ergonomic</t>
        </is>
      </c>
    </row>
    <row r="226">
      <c r="H226" t="inlineStr">
        <is>
          <t>Des-ethyl atrazine (DEA)</t>
        </is>
      </c>
      <c r="J226" t="inlineStr">
        <is>
          <t>Tunisia</t>
        </is>
      </c>
      <c r="L226" t="inlineStr">
        <is>
          <t>HVI 2100 Certified</t>
        </is>
      </c>
    </row>
    <row r="227">
      <c r="H227" t="inlineStr">
        <is>
          <t>Des-isopropyl atrazine (DIA)</t>
        </is>
      </c>
      <c r="J227" t="inlineStr">
        <is>
          <t>Turkey</t>
        </is>
      </c>
      <c r="L227" t="inlineStr">
        <is>
          <t>HVI Certified</t>
        </is>
      </c>
    </row>
    <row r="228">
      <c r="H228" t="inlineStr">
        <is>
          <t>N,N'-Diacetylbenzidine</t>
        </is>
      </c>
      <c r="J228" t="inlineStr">
        <is>
          <t>Turkmenistan</t>
        </is>
      </c>
      <c r="L228" t="inlineStr">
        <is>
          <t>IAPMO Certified</t>
        </is>
      </c>
    </row>
    <row r="229">
      <c r="H229" t="inlineStr">
        <is>
          <t>2,4-Diaminoanisole</t>
        </is>
      </c>
      <c r="J229" t="inlineStr">
        <is>
          <t>Turks and Caicos Islands</t>
        </is>
      </c>
      <c r="L229" t="inlineStr">
        <is>
          <t>IATA Compliant</t>
        </is>
      </c>
    </row>
    <row r="230">
      <c r="H230" t="inlineStr">
        <is>
          <t>2,4-Diaminoanisole sulfate</t>
        </is>
      </c>
      <c r="J230" t="inlineStr">
        <is>
          <t>Tuvalu</t>
        </is>
      </c>
      <c r="L230" t="inlineStr">
        <is>
          <t>IEC/EN 62471 Compliant</t>
        </is>
      </c>
    </row>
    <row r="231">
      <c r="H231" t="inlineStr">
        <is>
          <t>2,4-Diamino-6-chloro-s-triazine (DACT)</t>
        </is>
      </c>
      <c r="J231" t="inlineStr">
        <is>
          <t>Uganda</t>
        </is>
      </c>
      <c r="L231" t="inlineStr">
        <is>
          <t>Indoor Air Quality Certified</t>
        </is>
      </c>
    </row>
    <row r="232">
      <c r="H232" t="inlineStr">
        <is>
          <t>4,4'-Diaminodiphenyl ether (4,4'-Oxydianiline)</t>
        </is>
      </c>
      <c r="J232" t="inlineStr">
        <is>
          <t>Ukraine</t>
        </is>
      </c>
      <c r="L232" t="inlineStr">
        <is>
          <t>IP Rating</t>
        </is>
      </c>
    </row>
    <row r="233">
      <c r="H233" t="inlineStr">
        <is>
          <t>2,4-Diaminotoluene</t>
        </is>
      </c>
      <c r="J233" t="inlineStr">
        <is>
          <t>United Arab Emirates</t>
        </is>
      </c>
      <c r="L233" t="inlineStr">
        <is>
          <t>IPEMA Certified</t>
        </is>
      </c>
    </row>
    <row r="234">
      <c r="H234" t="inlineStr">
        <is>
          <t>Diazepam</t>
        </is>
      </c>
      <c r="J234" t="inlineStr">
        <is>
          <t>United Kingdom</t>
        </is>
      </c>
      <c r="L234" t="inlineStr">
        <is>
          <t>ISO 14000 Certified</t>
        </is>
      </c>
    </row>
    <row r="235">
      <c r="H235" t="inlineStr">
        <is>
          <t>Diazoaminobenzene</t>
        </is>
      </c>
      <c r="J235" t="inlineStr">
        <is>
          <t>United States Minor Outlying Islands</t>
        </is>
      </c>
      <c r="L235" t="inlineStr">
        <is>
          <t>ISO 14001 Certified</t>
        </is>
      </c>
    </row>
    <row r="236">
      <c r="H236" t="inlineStr">
        <is>
          <t>Diazoxide</t>
        </is>
      </c>
      <c r="J236" t="inlineStr">
        <is>
          <t>Uruguay</t>
        </is>
      </c>
      <c r="L236" t="inlineStr">
        <is>
          <t>ISO 9000 Certified</t>
        </is>
      </c>
    </row>
    <row r="237">
      <c r="H237" t="inlineStr">
        <is>
          <t>Dibenz[a,h]acridine</t>
        </is>
      </c>
      <c r="J237" t="inlineStr">
        <is>
          <t>Uzbekistan</t>
        </is>
      </c>
      <c r="L237" t="inlineStr">
        <is>
          <t>ISO 9001 Certified</t>
        </is>
      </c>
    </row>
    <row r="238">
      <c r="H238" t="inlineStr">
        <is>
          <t>Dibenz[a,j]acridine</t>
        </is>
      </c>
      <c r="J238" t="inlineStr">
        <is>
          <t>Vanuatu</t>
        </is>
      </c>
      <c r="L238" t="inlineStr">
        <is>
          <t>ISTA 1A Certified</t>
        </is>
      </c>
    </row>
    <row r="239">
      <c r="H239" t="inlineStr">
        <is>
          <t>Dibenzanthracenes</t>
        </is>
      </c>
      <c r="J239" t="inlineStr">
        <is>
          <t>Venezuela</t>
        </is>
      </c>
      <c r="L239" t="inlineStr">
        <is>
          <t>ISTA 3A Certified</t>
        </is>
      </c>
    </row>
    <row r="240">
      <c r="H240" t="inlineStr">
        <is>
          <t>Dibenz[a,c]anthracene</t>
        </is>
      </c>
      <c r="J240" t="inlineStr">
        <is>
          <t>Vietnam</t>
        </is>
      </c>
      <c r="L240" t="inlineStr">
        <is>
          <t>ISTA 3A or 6A Certified</t>
        </is>
      </c>
    </row>
    <row r="241">
      <c r="H241" t="inlineStr">
        <is>
          <t>Dibenz[a,h]anthracene</t>
        </is>
      </c>
      <c r="J241" t="inlineStr">
        <is>
          <t>Virgin Islands, British</t>
        </is>
      </c>
      <c r="L241" t="inlineStr">
        <is>
          <t>ISTA1ACertified</t>
        </is>
      </c>
    </row>
    <row r="242">
      <c r="H242" t="inlineStr">
        <is>
          <t>Dibenz[a,j]anthracene</t>
        </is>
      </c>
      <c r="J242" t="inlineStr">
        <is>
          <t>Virgin Islands, U.S.</t>
        </is>
      </c>
      <c r="L242" t="inlineStr">
        <is>
          <t>ISTA3Aor6ACertified</t>
        </is>
      </c>
    </row>
    <row r="243">
      <c r="H243" t="inlineStr">
        <is>
          <t>7H-Dibenzo[c,g]carbazole</t>
        </is>
      </c>
      <c r="J243" t="inlineStr">
        <is>
          <t>Wallis and Futuna</t>
        </is>
      </c>
      <c r="L243" t="inlineStr">
        <is>
          <t>ITSF Compliant</t>
        </is>
      </c>
    </row>
    <row r="244">
      <c r="H244" t="inlineStr">
        <is>
          <t>Dibenzo[a,e]pyrene</t>
        </is>
      </c>
      <c r="J244" t="inlineStr">
        <is>
          <t>Western Sahara</t>
        </is>
      </c>
      <c r="L244" t="inlineStr">
        <is>
          <t>ITTF Approved</t>
        </is>
      </c>
    </row>
    <row r="245">
      <c r="H245" t="inlineStr">
        <is>
          <t>Dibenzo[a,h]pyrene</t>
        </is>
      </c>
      <c r="J245" t="inlineStr">
        <is>
          <t>Yemen</t>
        </is>
      </c>
      <c r="L245" t="inlineStr">
        <is>
          <t>ITTO Compliant</t>
        </is>
      </c>
    </row>
    <row r="246">
      <c r="H246" t="inlineStr">
        <is>
          <t>Dibenzo[a,i]pyrene</t>
        </is>
      </c>
      <c r="J246" t="inlineStr">
        <is>
          <t>Zambia</t>
        </is>
      </c>
      <c r="L246" t="inlineStr">
        <is>
          <t>Janka Hardness Rating (PSI)</t>
        </is>
      </c>
    </row>
    <row r="247">
      <c r="H247" t="inlineStr">
        <is>
          <t>Dibenzo[a,l]pyrene</t>
        </is>
      </c>
      <c r="J247" t="inlineStr">
        <is>
          <t>Zimbabwe</t>
        </is>
      </c>
      <c r="L247" t="inlineStr">
        <is>
          <t>JPMA Certified</t>
        </is>
      </c>
    </row>
    <row r="248">
      <c r="H248" t="inlineStr">
        <is>
          <t>Dibromoacetic acid</t>
        </is>
      </c>
      <c r="J248" t="inlineStr">
        <is>
          <t>United States - APO/FPO/DPO</t>
        </is>
      </c>
      <c r="L248" t="inlineStr">
        <is>
          <t>Kettles Regulations SOR/2016-181</t>
        </is>
      </c>
    </row>
    <row r="249">
      <c r="H249" t="inlineStr">
        <is>
          <t>Dibromoacetonitrile</t>
        </is>
      </c>
      <c r="L249" t="inlineStr">
        <is>
          <t>Lacey Act Compliant</t>
        </is>
      </c>
    </row>
    <row r="250">
      <c r="H250" t="inlineStr">
        <is>
          <t>2,3-Dibromo-1-propanol</t>
        </is>
      </c>
      <c r="L250" t="inlineStr">
        <is>
          <t>LM-79 Certified</t>
        </is>
      </c>
    </row>
    <row r="251">
      <c r="H251" t="inlineStr">
        <is>
          <t>Dichloroacetic acid</t>
        </is>
      </c>
      <c r="L251" t="inlineStr">
        <is>
          <t>LM-80 Certified</t>
        </is>
      </c>
    </row>
    <row r="252">
      <c r="H252" t="inlineStr">
        <is>
          <t>p-Dichlorobenzene</t>
        </is>
      </c>
      <c r="L252" t="inlineStr">
        <is>
          <t>Low Lead Compliant</t>
        </is>
      </c>
    </row>
    <row r="253">
      <c r="H253" t="inlineStr">
        <is>
          <t>3,3'-Dichlorobenzidine</t>
        </is>
      </c>
      <c r="L253" t="inlineStr">
        <is>
          <t>Mattress Flammability Testing - Public Occupancy Use</t>
        </is>
      </c>
    </row>
    <row r="254">
      <c r="H254" t="inlineStr">
        <is>
          <t>3,3'-Dichlorobenzidine dihydrochloride</t>
        </is>
      </c>
      <c r="L254" t="inlineStr">
        <is>
          <t>MERV Rating</t>
        </is>
      </c>
    </row>
    <row r="255">
      <c r="H255" t="inlineStr">
        <is>
          <t>1,1-Dichloro-2,2-bis(p-chloropheny)ethylene (DDE)</t>
        </is>
      </c>
      <c r="L255" t="inlineStr">
        <is>
          <t>MET Listed</t>
        </is>
      </c>
    </row>
    <row r="256">
      <c r="H256" t="inlineStr">
        <is>
          <t>1,4-Dichloro-2-butene</t>
        </is>
      </c>
      <c r="L256" t="inlineStr">
        <is>
          <t>Minnesota 325F.177 Compliant</t>
        </is>
      </c>
    </row>
    <row r="257">
      <c r="H257" t="inlineStr">
        <is>
          <t>3,3'-Dichloro-4,4'-diamino-diphenyl ether</t>
        </is>
      </c>
      <c r="L257" t="inlineStr">
        <is>
          <t>MOHS - Surface Hardness</t>
        </is>
      </c>
    </row>
    <row r="258">
      <c r="H258" t="inlineStr">
        <is>
          <t>1,1-Dichloroethane</t>
        </is>
      </c>
      <c r="L258" t="inlineStr">
        <is>
          <t>NAECA Certified</t>
        </is>
      </c>
    </row>
    <row r="259">
      <c r="H259" t="inlineStr">
        <is>
          <t>Dichloromethane (Methylene chloride)</t>
        </is>
      </c>
      <c r="L259" t="inlineStr">
        <is>
          <t>NAHB Compliant</t>
        </is>
      </c>
    </row>
    <row r="260">
      <c r="H260" t="inlineStr">
        <is>
          <t>Dichlorophene</t>
        </is>
      </c>
      <c r="L260" t="inlineStr">
        <is>
          <t>NEMA Certified</t>
        </is>
      </c>
    </row>
    <row r="261">
      <c r="H261" t="inlineStr">
        <is>
          <t>Dichlorphenamide</t>
        </is>
      </c>
      <c r="L261" t="inlineStr">
        <is>
          <t>New York City Water Regulation Compliant</t>
        </is>
      </c>
    </row>
    <row r="262">
      <c r="H262" t="inlineStr">
        <is>
          <t>1,2-Dichloropropane</t>
        </is>
      </c>
      <c r="L262" t="inlineStr">
        <is>
          <t>NFPA 211 - Standard for Chimeys/ Fireplaces/ Vents and Solid Fuel-Burning Appliances</t>
        </is>
      </c>
    </row>
    <row r="263">
      <c r="H263" t="inlineStr">
        <is>
          <t>1,3-Dichloro-2-propanol (1,3-DCP)</t>
        </is>
      </c>
      <c r="L263" t="inlineStr">
        <is>
          <t>NFPA 253 or ASTM E648 Compliant</t>
        </is>
      </c>
    </row>
    <row r="264">
      <c r="H264" t="inlineStr">
        <is>
          <t>1,3-Dichloropropene</t>
        </is>
      </c>
      <c r="L264" t="inlineStr">
        <is>
          <t>NFPA Compliant</t>
        </is>
      </c>
    </row>
    <row r="265">
      <c r="H265" t="inlineStr">
        <is>
          <t>Dicumarol</t>
        </is>
      </c>
      <c r="L265" t="inlineStr">
        <is>
          <t>NFSI Certified</t>
        </is>
      </c>
    </row>
    <row r="266">
      <c r="H266" t="inlineStr">
        <is>
          <t>Dieldrin</t>
        </is>
      </c>
      <c r="L266" t="inlineStr">
        <is>
          <t>NOMITE Certified</t>
        </is>
      </c>
    </row>
    <row r="267">
      <c r="H267" t="inlineStr">
        <is>
          <t>Diepoxybutane</t>
        </is>
      </c>
      <c r="L267" t="inlineStr">
        <is>
          <t>NRPA Certified</t>
        </is>
      </c>
    </row>
    <row r="268">
      <c r="H268" t="inlineStr">
        <is>
          <t>Diesel engine exhaust</t>
        </is>
      </c>
      <c r="L268" t="inlineStr">
        <is>
          <t>NSF Certified</t>
        </is>
      </c>
    </row>
    <row r="269">
      <c r="H269" t="inlineStr">
        <is>
          <t>Diethanolamine</t>
        </is>
      </c>
      <c r="L269" t="inlineStr">
        <is>
          <t>NSF/ANSI 184 Certified</t>
        </is>
      </c>
    </row>
    <row r="270">
      <c r="H270" t="inlineStr">
        <is>
          <t>Di(2-ethylhexyl)phthalate (DEHP)</t>
        </is>
      </c>
      <c r="L270" t="inlineStr">
        <is>
          <t>NSF/ANSI 3 Certified</t>
        </is>
      </c>
    </row>
    <row r="271">
      <c r="H271" t="inlineStr">
        <is>
          <t>1,2-Diethylhydrazine</t>
        </is>
      </c>
      <c r="L271" t="inlineStr">
        <is>
          <t>FACTS - NSF/ANSI 336 –Compliant</t>
        </is>
      </c>
    </row>
    <row r="272">
      <c r="H272" t="inlineStr">
        <is>
          <t>Diethylstilbestrol (DES)</t>
        </is>
      </c>
      <c r="L272" t="inlineStr">
        <is>
          <t>NSF/ANSI 61 Certified</t>
        </is>
      </c>
    </row>
    <row r="273">
      <c r="H273" t="inlineStr">
        <is>
          <t>Diethyl sulfate</t>
        </is>
      </c>
      <c r="L273" t="inlineStr">
        <is>
          <t>OEKO-TEX Standard 100 Certified</t>
        </is>
      </c>
    </row>
    <row r="274">
      <c r="H274" t="inlineStr">
        <is>
          <t>Diflunisal</t>
        </is>
      </c>
      <c r="L274" t="inlineStr">
        <is>
          <t>OSHA Compliant</t>
        </is>
      </c>
    </row>
    <row r="275">
      <c r="H275" t="inlineStr">
        <is>
          <t>Diglycidyl resorcinol ether (DGRE)</t>
        </is>
      </c>
      <c r="L275" t="inlineStr">
        <is>
          <t>PAT Tested</t>
        </is>
      </c>
    </row>
    <row r="276">
      <c r="H276" t="inlineStr">
        <is>
          <t xml:space="preserve">Dihydroergotamine mesylate </t>
        </is>
      </c>
      <c r="L276" t="inlineStr">
        <is>
          <t>PEFC Certified</t>
        </is>
      </c>
    </row>
    <row r="277">
      <c r="H277" t="inlineStr">
        <is>
          <t>Dihydrosafrole</t>
        </is>
      </c>
      <c r="L277" t="inlineStr">
        <is>
          <t>PEI Rated</t>
        </is>
      </c>
    </row>
    <row r="278">
      <c r="H278" t="inlineStr">
        <is>
          <t>Diisononyl phthalate (DINP)</t>
        </is>
      </c>
      <c r="L278" t="inlineStr">
        <is>
          <t>PEI Rating</t>
        </is>
      </c>
    </row>
    <row r="279">
      <c r="H279" t="inlineStr">
        <is>
          <t>Diisopropyl sulfate</t>
        </is>
      </c>
      <c r="L279" t="inlineStr">
        <is>
          <t>Responsible Down Standard Certified</t>
        </is>
      </c>
    </row>
    <row r="280">
      <c r="H280" t="inlineStr">
        <is>
          <t>Diltiazem hydrochloride</t>
        </is>
      </c>
      <c r="L280" t="inlineStr">
        <is>
          <t>RoHS Compliant</t>
        </is>
      </c>
    </row>
    <row r="281">
      <c r="H281" t="inlineStr">
        <is>
          <t>3,3'-Dimethoxybenzidine (o-Dianisidine)</t>
        </is>
      </c>
      <c r="L281" t="inlineStr">
        <is>
          <t>SATRA Approved</t>
        </is>
      </c>
    </row>
    <row r="282">
      <c r="H282" t="inlineStr">
        <is>
          <t>3,3'-Dimethoxybenzidine dihydrochloride</t>
        </is>
      </c>
      <c r="L282" t="inlineStr">
        <is>
          <t>SCC Compliant</t>
        </is>
      </c>
    </row>
    <row r="283">
      <c r="H283" t="inlineStr">
        <is>
          <t>3,3'-Dimethoxybenzidine-based dyes metabolized to 3,3'-dimethoxybenzidine</t>
        </is>
      </c>
      <c r="L283" t="inlineStr">
        <is>
          <t>SCS Certified</t>
        </is>
      </c>
    </row>
    <row r="284">
      <c r="H284" t="inlineStr">
        <is>
          <t>N,N-Dimethylacetamide</t>
        </is>
      </c>
      <c r="L284" t="inlineStr">
        <is>
          <t>SDWA Compliant</t>
        </is>
      </c>
    </row>
    <row r="285">
      <c r="H285" t="inlineStr">
        <is>
          <t>4-Dimethylaminoazobenzene</t>
        </is>
      </c>
      <c r="L285" t="inlineStr">
        <is>
          <t>SFI Certified</t>
        </is>
      </c>
    </row>
    <row r="286">
      <c r="H286" t="inlineStr">
        <is>
          <t>trans-2-[(Dimethylamino)methylimino]-5-[2-(5-nitro-2-furyl)vinyl]-1,3,4-oxadiazole</t>
        </is>
      </c>
      <c r="L286" t="inlineStr">
        <is>
          <t>SOR/2016-152 - Canadian Regulation - Cribs/ Cradles and Bassinets</t>
        </is>
      </c>
    </row>
    <row r="287">
      <c r="H287" t="inlineStr">
        <is>
          <t>7,12-Dimethylbenz(a)anthracene</t>
        </is>
      </c>
      <c r="L287" t="inlineStr">
        <is>
          <t>SOR/2016-193 - Surface Coating Materials Regulations</t>
        </is>
      </c>
    </row>
    <row r="288">
      <c r="H288" t="inlineStr">
        <is>
          <t>3,3'-Dimethylbenzidine (ortho-Tolidine)</t>
        </is>
      </c>
      <c r="L288" t="inlineStr">
        <is>
          <t>SOR/2018-83 -Consumer Products Containing Lead Regulations</t>
        </is>
      </c>
    </row>
    <row r="289">
      <c r="H289" t="inlineStr">
        <is>
          <t>3,3'-Dimethylbenzidine-based dyes metabolized to 3,3'-dimethylbenzidine</t>
        </is>
      </c>
      <c r="L289" t="inlineStr">
        <is>
          <t>Stiftung Warentest Note</t>
        </is>
      </c>
    </row>
    <row r="290">
      <c r="H290" t="inlineStr">
        <is>
          <t>3,3'-Dimethylbenzidine dihydrochloride</t>
        </is>
      </c>
      <c r="L290" t="inlineStr">
        <is>
          <t>TAA Compliant</t>
        </is>
      </c>
    </row>
    <row r="291">
      <c r="H291" t="inlineStr">
        <is>
          <t>Dimethylcarbamoyl chloride</t>
        </is>
      </c>
      <c r="L291" t="inlineStr">
        <is>
          <t>TCLP Compliant</t>
        </is>
      </c>
    </row>
    <row r="292">
      <c r="H292" t="inlineStr">
        <is>
          <t>N,N-Dimethylformamide</t>
        </is>
      </c>
      <c r="L292" t="inlineStr">
        <is>
          <t>Textile Flammability Regulations SOR/2016-194</t>
        </is>
      </c>
    </row>
    <row r="293">
      <c r="H293" t="inlineStr">
        <is>
          <t>1,1-Dimethylhydrazine (UDMH)</t>
        </is>
      </c>
      <c r="L293" t="inlineStr">
        <is>
          <t>Textile Labelling and Advertising Regulations (C.R.C./ c. 1551)</t>
        </is>
      </c>
    </row>
    <row r="294">
      <c r="H294" t="inlineStr">
        <is>
          <t>1,2-Dimethylhydrazine</t>
        </is>
      </c>
      <c r="L294" t="inlineStr">
        <is>
          <t>Tipover Restraint Device Included</t>
        </is>
      </c>
    </row>
    <row r="295">
      <c r="H295" t="inlineStr">
        <is>
          <t>2,6-Dimethyl-N-nitrosomorpholine (DMNM)</t>
        </is>
      </c>
      <c r="L295" t="inlineStr">
        <is>
          <t>Title 20 - California Code of Regulations</t>
        </is>
      </c>
    </row>
    <row r="296">
      <c r="H296" t="inlineStr">
        <is>
          <t>Dimethyl sulfate</t>
        </is>
      </c>
      <c r="L296" t="inlineStr">
        <is>
          <t>Title 24 Compliant</t>
        </is>
      </c>
    </row>
    <row r="297">
      <c r="H297" t="inlineStr">
        <is>
          <t>N,N-Dimethyl-p-toluidine</t>
        </is>
      </c>
      <c r="L297" t="inlineStr">
        <is>
          <t>Toys Regulations SOR/2016-195</t>
        </is>
      </c>
    </row>
    <row r="298">
      <c r="H298" t="inlineStr">
        <is>
          <t>Dimethylvinylchloride</t>
        </is>
      </c>
      <c r="L298" t="inlineStr">
        <is>
          <t>TSA Compliant</t>
        </is>
      </c>
    </row>
    <row r="299">
      <c r="H299" t="inlineStr">
        <is>
          <t>Di-n-butyl phthalate (DBP)</t>
        </is>
      </c>
      <c r="L299" t="inlineStr">
        <is>
          <t>TSCA Title VI Compliant (formaldehyde emissions)</t>
        </is>
      </c>
    </row>
    <row r="300">
      <c r="H300" t="inlineStr">
        <is>
          <t>3,7-Dinitrofluoranthene</t>
        </is>
      </c>
      <c r="L300" t="inlineStr">
        <is>
          <t>TÜV Rheinland zertifiziert</t>
        </is>
      </c>
    </row>
    <row r="301">
      <c r="H301" t="inlineStr">
        <is>
          <t>3,9-Dinitrofluoranthene</t>
        </is>
      </c>
      <c r="L301" t="inlineStr">
        <is>
          <t>UL 10B Compliant</t>
        </is>
      </c>
    </row>
    <row r="302">
      <c r="H302" t="inlineStr">
        <is>
          <t>1,3-Dinitropyrene</t>
        </is>
      </c>
      <c r="L302" t="inlineStr">
        <is>
          <t>UL 10C Compliant</t>
        </is>
      </c>
    </row>
    <row r="303">
      <c r="H303" t="inlineStr">
        <is>
          <t>1,6-Dinitropyrene</t>
        </is>
      </c>
      <c r="L303" t="inlineStr">
        <is>
          <t>UL 1678 Listed</t>
        </is>
      </c>
    </row>
    <row r="304">
      <c r="H304" t="inlineStr">
        <is>
          <t>1,8-Dinitropyrene</t>
        </is>
      </c>
      <c r="L304" t="inlineStr">
        <is>
          <t>UL 1951 Listed</t>
        </is>
      </c>
    </row>
    <row r="305">
      <c r="H305" t="inlineStr">
        <is>
          <t>2,4-Dinitrotoluene</t>
        </is>
      </c>
      <c r="L305" t="inlineStr">
        <is>
          <t>UL 2108 Listed</t>
        </is>
      </c>
    </row>
    <row r="306">
      <c r="H306" t="inlineStr">
        <is>
          <t>2,6-Dinitrotoluene</t>
        </is>
      </c>
      <c r="L306" t="inlineStr">
        <is>
          <t>UL 4041 - Safety Standard for Outdoor Furniture</t>
        </is>
      </c>
    </row>
    <row r="307">
      <c r="H307" t="inlineStr">
        <is>
          <t>Dinitrotoluene mixture, 2,4-/2,6-</t>
        </is>
      </c>
      <c r="L307" t="inlineStr">
        <is>
          <t>UL Gas-Fired Mark</t>
        </is>
      </c>
    </row>
    <row r="308">
      <c r="H308" t="inlineStr">
        <is>
          <t>Dinocap</t>
        </is>
      </c>
      <c r="L308" t="inlineStr">
        <is>
          <t>UL Listed</t>
        </is>
      </c>
    </row>
    <row r="309">
      <c r="H309" t="inlineStr">
        <is>
          <t>Dinoseb</t>
        </is>
      </c>
      <c r="L309" t="inlineStr">
        <is>
          <t>UN 38.3 Testing Requirements</t>
        </is>
      </c>
    </row>
    <row r="310">
      <c r="H310" t="inlineStr">
        <is>
          <t>Di-n-propyl isocinchomeronate (MGK Repellent 326)</t>
        </is>
      </c>
      <c r="L310" t="inlineStr">
        <is>
          <t>Uniform Packaging and Labeling Regulations (UPLR) Compliant</t>
        </is>
      </c>
    </row>
    <row r="311">
      <c r="H311" t="inlineStr">
        <is>
          <t>1,4-Dioxane</t>
        </is>
      </c>
      <c r="L311" t="inlineStr">
        <is>
          <t>UPC Certified</t>
        </is>
      </c>
    </row>
    <row r="312">
      <c r="H312" t="inlineStr">
        <is>
          <t>Diphenylhydantoin (Phenytoin)</t>
        </is>
      </c>
      <c r="L312" t="inlineStr">
        <is>
          <t>USATT Approved</t>
        </is>
      </c>
    </row>
    <row r="313">
      <c r="H313" t="inlineStr">
        <is>
          <t>Diphenylhydantoin (Phenytoin), sodium salt</t>
        </is>
      </c>
      <c r="L313" t="inlineStr">
        <is>
          <t>USDA Compliant</t>
        </is>
      </c>
    </row>
    <row r="314">
      <c r="H314" t="inlineStr">
        <is>
          <t>Direct Black 38 (technical grade)</t>
        </is>
      </c>
      <c r="L314" t="inlineStr">
        <is>
          <t>USDA Organic/ NOP Certified</t>
        </is>
      </c>
    </row>
    <row r="315">
      <c r="H315" t="inlineStr">
        <is>
          <t>Direct Blue 6 (technical grade)</t>
        </is>
      </c>
      <c r="L315" t="inlineStr">
        <is>
          <t>USPS Approved</t>
        </is>
      </c>
    </row>
    <row r="316">
      <c r="H316" t="inlineStr">
        <is>
          <t>Direct Brown 95 (technical grade)</t>
        </is>
      </c>
      <c r="L316" t="inlineStr">
        <is>
          <t>Vermont Act 193 Compliant</t>
        </is>
      </c>
    </row>
    <row r="317">
      <c r="H317" t="inlineStr">
        <is>
          <t>Disodium cyanodithioimidocarbonate</t>
        </is>
      </c>
      <c r="L317" t="inlineStr">
        <is>
          <t>Washington Children's Safe Product Act</t>
        </is>
      </c>
    </row>
    <row r="318">
      <c r="H318" t="inlineStr">
        <is>
          <t>Disperse Blue 1</t>
        </is>
      </c>
      <c r="L318" t="inlineStr">
        <is>
          <t>Washington State VIAQ Code Compliant</t>
        </is>
      </c>
    </row>
    <row r="319">
      <c r="H319" t="inlineStr">
        <is>
          <t>Diuron</t>
        </is>
      </c>
      <c r="L319" t="inlineStr">
        <is>
          <t>WQA Gold Seal Certified</t>
        </is>
      </c>
    </row>
    <row r="320">
      <c r="H320" t="inlineStr">
        <is>
          <t>Doxorubicin hydrochloride (Adriamycin)</t>
        </is>
      </c>
      <c r="L320" t="inlineStr">
        <is>
          <t>WW-P-541 Certified</t>
        </is>
      </c>
    </row>
    <row r="321">
      <c r="H321" t="inlineStr">
        <is>
          <t>Doxycycline (internal use)</t>
        </is>
      </c>
      <c r="L321" t="inlineStr">
        <is>
          <t>Safety Data Sheets (SDS)</t>
        </is>
      </c>
    </row>
    <row r="322">
      <c r="H322" t="inlineStr">
        <is>
          <t>Doxycycline calcium (internal use)</t>
        </is>
      </c>
      <c r="L322" t="inlineStr">
        <is>
          <t>Canadian Energy Label (EnerGuide)</t>
        </is>
      </c>
    </row>
    <row r="323">
      <c r="H323" t="inlineStr">
        <is>
          <t>Doxycycline hyclate (internal use)</t>
        </is>
      </c>
      <c r="L323" t="inlineStr">
        <is>
          <t>GS Marked</t>
        </is>
      </c>
    </row>
    <row r="324">
      <c r="H324" t="inlineStr">
        <is>
          <t>Doxycycline monohydrate (internal use)</t>
        </is>
      </c>
      <c r="L324" t="inlineStr">
        <is>
          <t>DIN EN 1860</t>
        </is>
      </c>
    </row>
    <row r="325">
      <c r="H325" t="inlineStr">
        <is>
          <t>Emissions from combustion of coal</t>
        </is>
      </c>
      <c r="L325" t="inlineStr">
        <is>
          <t>EN 17072:2018</t>
        </is>
      </c>
    </row>
    <row r="326">
      <c r="H326" t="inlineStr">
        <is>
          <t>Emissions from high-temperature unrefined rapeseed oil</t>
        </is>
      </c>
      <c r="L326" t="inlineStr">
        <is>
          <t>UKCA Marked</t>
        </is>
      </c>
    </row>
    <row r="327">
      <c r="H327" t="inlineStr">
        <is>
          <t>Endrin</t>
        </is>
      </c>
      <c r="L327" t="inlineStr">
        <is>
          <t>ASTM F1169-19 Compliant - Safety Specification for Full Sized Baby Cribs</t>
        </is>
      </c>
    </row>
    <row r="328">
      <c r="H328" t="inlineStr">
        <is>
          <t>Environmental tobacco smoke (ETS)</t>
        </is>
      </c>
      <c r="L328" t="inlineStr">
        <is>
          <t>ASTM F2933-19 Certified</t>
        </is>
      </c>
    </row>
    <row r="329">
      <c r="H329" t="inlineStr">
        <is>
          <t>Epichlorohydrin</t>
        </is>
      </c>
      <c r="L329" t="inlineStr">
        <is>
          <t>ASTM F1912-19 Certified</t>
        </is>
      </c>
    </row>
    <row r="330">
      <c r="H330" t="inlineStr">
        <is>
          <t>Epoxiconazole</t>
        </is>
      </c>
      <c r="L330" t="inlineStr">
        <is>
          <t>ASTM F2088-20 Certified</t>
        </is>
      </c>
    </row>
    <row r="331">
      <c r="H331" t="inlineStr">
        <is>
          <t>Ergotamine tartrate</t>
        </is>
      </c>
      <c r="L331" t="inlineStr">
        <is>
          <t>ASTM F1427-19 - Consumer Safety Specification for Bunk Beds</t>
        </is>
      </c>
    </row>
    <row r="332">
      <c r="H332" t="inlineStr">
        <is>
          <t>Estradiol 17B</t>
        </is>
      </c>
      <c r="L332" t="inlineStr">
        <is>
          <t>ASTM F2085-19 Certified</t>
        </is>
      </c>
    </row>
    <row r="333">
      <c r="H333" t="inlineStr">
        <is>
          <t>Estragole</t>
        </is>
      </c>
      <c r="L333" t="inlineStr">
        <is>
          <t>ASTM F2613-19 Certified</t>
        </is>
      </c>
    </row>
    <row r="334">
      <c r="H334" t="inlineStr">
        <is>
          <t>Estrogens, steroidal</t>
        </is>
      </c>
      <c r="L334" t="inlineStr">
        <is>
          <t>ASTM F3084-20 Certified</t>
        </is>
      </c>
    </row>
    <row r="335">
      <c r="H335" t="inlineStr">
        <is>
          <t>Estrogen-progestogen (combined) used as menopausal therapy</t>
        </is>
      </c>
      <c r="L335" t="inlineStr">
        <is>
          <t>TÜV SÜD Certified</t>
        </is>
      </c>
    </row>
    <row r="336">
      <c r="H336" t="inlineStr">
        <is>
          <t>Estrone</t>
        </is>
      </c>
      <c r="L336" t="inlineStr">
        <is>
          <t>BS EN 442-1:2014 - Requirements for Radiators and Convectors</t>
        </is>
      </c>
    </row>
    <row r="337">
      <c r="H337" t="inlineStr">
        <is>
          <t>Estropipate</t>
        </is>
      </c>
      <c r="L337" t="inlineStr">
        <is>
          <t>CSA B45.5/IAPMO Z124</t>
        </is>
      </c>
    </row>
    <row r="338">
      <c r="H338" t="inlineStr">
        <is>
          <t>Ethanol in alcoholic beverages</t>
        </is>
      </c>
      <c r="L338" t="inlineStr">
        <is>
          <t>ASTM F3429 / F3429M – 20 Compliant - Standard Specification for Disposable Flammable Liquid Fuel Containers</t>
        </is>
      </c>
    </row>
    <row r="339">
      <c r="H339" t="inlineStr">
        <is>
          <t>Ethinylestradiol</t>
        </is>
      </c>
      <c r="L339" t="inlineStr">
        <is>
          <t>REACH (Registration/ Evaluation/ Authorisation and Restriction of Chemicals) Compliant</t>
        </is>
      </c>
    </row>
    <row r="340">
      <c r="H340" t="inlineStr">
        <is>
          <t>Ethionamide</t>
        </is>
      </c>
      <c r="L340" t="inlineStr">
        <is>
          <t>ASTM F1148-20</t>
        </is>
      </c>
    </row>
    <row r="341">
      <c r="H341" t="inlineStr">
        <is>
          <t>Ethoprop</t>
        </is>
      </c>
      <c r="L341" t="inlineStr">
        <is>
          <t>EN 1130:2019 (Safety Requirements for Cribs and Cradles) - EU ONLY</t>
        </is>
      </c>
    </row>
    <row r="342">
      <c r="H342" t="inlineStr">
        <is>
          <t>Ethyl acrylate</t>
        </is>
      </c>
      <c r="L342" t="inlineStr">
        <is>
          <t>UK General Product Safety Regulation</t>
        </is>
      </c>
    </row>
    <row r="343">
      <c r="H343" t="inlineStr">
        <is>
          <t>Ethyl alcohol in alcoholic beverages</t>
        </is>
      </c>
      <c r="L343" t="inlineStr">
        <is>
          <t>EN 16582 - Requirements for Domestic Swimming Pools</t>
        </is>
      </c>
    </row>
    <row r="344">
      <c r="H344" t="inlineStr">
        <is>
          <t>Ethylbenzene</t>
        </is>
      </c>
      <c r="L344" t="inlineStr">
        <is>
          <t>EN 16713 - Requirements for Filtration Systems/ Circulation Systems/ and Treatment in Domestic Swimming Pools</t>
        </is>
      </c>
    </row>
    <row r="345">
      <c r="H345" t="inlineStr">
        <is>
          <t>Ethyl dipropylthiocarbamate</t>
        </is>
      </c>
      <c r="L345" t="inlineStr">
        <is>
          <t>EN 1021 1&amp;2 - Furniture Flammability Standard</t>
        </is>
      </c>
    </row>
    <row r="346">
      <c r="H346" t="inlineStr">
        <is>
          <t>Ethyl-4,4'-dichlorobenzilate</t>
        </is>
      </c>
      <c r="L346" t="inlineStr">
        <is>
          <t>FIRA/FRQG C001:2016 - General Safety Requirements for Children's Furniture</t>
        </is>
      </c>
    </row>
    <row r="347">
      <c r="H347" t="inlineStr">
        <is>
          <t>Ethylene dibromide</t>
        </is>
      </c>
      <c r="L347" t="inlineStr">
        <is>
          <t>BS 8509 - British Safety Standard for Children's Beds</t>
        </is>
      </c>
    </row>
    <row r="348">
      <c r="H348" t="inlineStr">
        <is>
          <t>Ethylene dichloride (1,2-Dichloroethane)</t>
        </is>
      </c>
      <c r="L348" t="inlineStr">
        <is>
          <t>FIRA/FRQG C002:2016 - Seating: Requirements for Strength/ Stability/ and Durability</t>
        </is>
      </c>
    </row>
    <row r="349">
      <c r="H349" t="inlineStr">
        <is>
          <t>Ethylene glycol (ingested)</t>
        </is>
      </c>
      <c r="L349" t="inlineStr">
        <is>
          <t>FIRA/FRQG C003:2016 - Tables and desks: Requirements for strength/ stability and durability</t>
        </is>
      </c>
    </row>
    <row r="350">
      <c r="H350" t="inlineStr">
        <is>
          <t>Ethylene glycol monoethyl ether</t>
        </is>
      </c>
      <c r="L350" t="inlineStr">
        <is>
          <t>FIRA/FRQG C004:2016 - Storage furniture – Requirements for strength/ stability and durability</t>
        </is>
      </c>
    </row>
    <row r="351">
      <c r="H351" t="inlineStr">
        <is>
          <t>Ethylene glycol monoethyl ether acetate</t>
        </is>
      </c>
      <c r="L351" t="inlineStr">
        <is>
          <t>EN 71-8:2018 Compliant</t>
        </is>
      </c>
    </row>
    <row r="352">
      <c r="H352" t="inlineStr">
        <is>
          <t>Ethylene glycol monomethyl ether</t>
        </is>
      </c>
      <c r="L352" t="inlineStr">
        <is>
          <t>EN 71-1:2014 + A1:2018</t>
        </is>
      </c>
    </row>
    <row r="353">
      <c r="H353" t="inlineStr">
        <is>
          <t>Ethylene glycol monomethyl ether acetate</t>
        </is>
      </c>
      <c r="L353" t="inlineStr">
        <is>
          <t>EN 62115:2005+A11:2012</t>
        </is>
      </c>
    </row>
    <row r="354">
      <c r="H354" t="inlineStr">
        <is>
          <t>Ethyleneimine (Aziridine)</t>
        </is>
      </c>
      <c r="L354" t="inlineStr">
        <is>
          <t>EU: 2006/42/EC - EU Machinery Directive</t>
        </is>
      </c>
    </row>
    <row r="355">
      <c r="H355" t="inlineStr">
        <is>
          <t>Ethylene oxide</t>
        </is>
      </c>
      <c r="L355" t="inlineStr">
        <is>
          <t>CPSC - 16 CFR 1222 Compliant</t>
        </is>
      </c>
    </row>
    <row r="356">
      <c r="H356" t="inlineStr">
        <is>
          <t>Ethylene thiourea</t>
        </is>
      </c>
      <c r="L356" t="inlineStr">
        <is>
          <t>CPSC 16 CFR 1227.2</t>
        </is>
      </c>
    </row>
    <row r="357">
      <c r="H357" t="inlineStr">
        <is>
          <t>Ethyl methanesulfonate</t>
        </is>
      </c>
      <c r="L357" t="inlineStr">
        <is>
          <t>EN 16890: 2017</t>
        </is>
      </c>
    </row>
    <row r="358">
      <c r="H358" t="inlineStr">
        <is>
          <t>Etodolac</t>
        </is>
      </c>
      <c r="L358" t="inlineStr">
        <is>
          <t>SOR/2016-167 - Carriages and Strollers Regulations</t>
        </is>
      </c>
    </row>
    <row r="359">
      <c r="H359" t="inlineStr">
        <is>
          <t>Etoposide</t>
        </is>
      </c>
      <c r="L359" t="inlineStr">
        <is>
          <t>Recycled Content</t>
        </is>
      </c>
    </row>
    <row r="360">
      <c r="H360" t="inlineStr">
        <is>
          <t>Etoposide in combination with cisplatin and bleomycin</t>
        </is>
      </c>
      <c r="L360" t="inlineStr">
        <is>
          <t>Global Recycled Standard (Textile Exchange) Certified</t>
        </is>
      </c>
    </row>
    <row r="361">
      <c r="H361" t="inlineStr">
        <is>
          <t>Etretinate</t>
        </is>
      </c>
      <c r="L361" t="inlineStr">
        <is>
          <t>Recycled Claim Standard (Textile Exchange) Certified</t>
        </is>
      </c>
    </row>
    <row r="362">
      <c r="H362" t="inlineStr">
        <is>
          <t>Fenoxaprop ethyl</t>
        </is>
      </c>
      <c r="L362" t="inlineStr">
        <is>
          <t>ISO 14021 Recycled Content Standard Certified</t>
        </is>
      </c>
    </row>
    <row r="363">
      <c r="H363" t="inlineStr">
        <is>
          <t>Fenoxycarb</t>
        </is>
      </c>
      <c r="L363" t="inlineStr">
        <is>
          <t>Organic Content Standard (Textile Exchange) Certified</t>
        </is>
      </c>
    </row>
    <row r="364">
      <c r="H364" t="inlineStr">
        <is>
          <t>Filgrastim</t>
        </is>
      </c>
      <c r="L364" t="inlineStr">
        <is>
          <t>Asthma and Allergy Friendly Certified</t>
        </is>
      </c>
    </row>
    <row r="365">
      <c r="H365" t="inlineStr">
        <is>
          <t>Fluazifop butyl</t>
        </is>
      </c>
      <c r="L365" t="inlineStr">
        <is>
          <t>British Allergy Foundation Seal of Approval</t>
        </is>
      </c>
    </row>
    <row r="366">
      <c r="H366" t="inlineStr">
        <is>
          <t>Flunisolide</t>
        </is>
      </c>
      <c r="L366" t="inlineStr">
        <is>
          <t>Carbon Neutral Certifications</t>
        </is>
      </c>
    </row>
    <row r="367">
      <c r="H367" t="inlineStr">
        <is>
          <t>Fluorouracil</t>
        </is>
      </c>
      <c r="L367" t="inlineStr">
        <is>
          <t>Golden M Certified</t>
        </is>
      </c>
    </row>
    <row r="368">
      <c r="H368" t="inlineStr">
        <is>
          <t>Fluoxymesterone</t>
        </is>
      </c>
      <c r="L368" t="inlineStr">
        <is>
          <t>MAS Certified Green</t>
        </is>
      </c>
    </row>
    <row r="369">
      <c r="H369" t="inlineStr">
        <is>
          <t>Flurazepam hydrochloride</t>
        </is>
      </c>
      <c r="L369" t="inlineStr">
        <is>
          <t>FloorScore Certified</t>
        </is>
      </c>
    </row>
    <row r="370">
      <c r="H370" t="inlineStr">
        <is>
          <t>Flurbiprofen</t>
        </is>
      </c>
      <c r="L370" t="inlineStr">
        <is>
          <t>CertiPUR-EU Certified</t>
        </is>
      </c>
    </row>
    <row r="371">
      <c r="H371" t="inlineStr">
        <is>
          <t>Flutamide</t>
        </is>
      </c>
      <c r="L371" t="inlineStr">
        <is>
          <t>EU Ecolabel</t>
        </is>
      </c>
    </row>
    <row r="372">
      <c r="H372" t="inlineStr">
        <is>
          <t>Fluticasone propionate</t>
        </is>
      </c>
      <c r="L372" t="inlineStr">
        <is>
          <t>EPA WaterSense Certified</t>
        </is>
      </c>
    </row>
    <row r="373">
      <c r="H373" t="inlineStr">
        <is>
          <t>Fluvalinate</t>
        </is>
      </c>
      <c r="L373" t="inlineStr">
        <is>
          <t>Blue Angel Certified</t>
        </is>
      </c>
    </row>
    <row r="374">
      <c r="H374" t="inlineStr">
        <is>
          <t>Folpet</t>
        </is>
      </c>
      <c r="L374" t="inlineStr">
        <is>
          <t>Responsible Down Standard (Textile Exchange) Certified</t>
        </is>
      </c>
    </row>
    <row r="375">
      <c r="H375" t="inlineStr">
        <is>
          <t>Formaldehyde (gas)</t>
        </is>
      </c>
      <c r="L375" t="inlineStr">
        <is>
          <t>Bluesign Certified</t>
        </is>
      </c>
    </row>
    <row r="376">
      <c r="H376" t="inlineStr">
        <is>
          <t>2-(2-Formylhydrazino)-4-(5-nitro-2-furyl)thiazole</t>
        </is>
      </c>
      <c r="L376" t="inlineStr">
        <is>
          <t>GreenScreen Certified</t>
        </is>
      </c>
    </row>
    <row r="377">
      <c r="H377" t="inlineStr">
        <is>
          <t>Fumonisin B1</t>
        </is>
      </c>
      <c r="L377" t="inlineStr">
        <is>
          <t>MADE SAFE Certified</t>
        </is>
      </c>
    </row>
    <row r="378">
      <c r="H378" t="inlineStr">
        <is>
          <t>Furan</t>
        </is>
      </c>
      <c r="L378" t="inlineStr">
        <is>
          <t>Responsible Wool Standard (Textile Exchange) Certified</t>
        </is>
      </c>
    </row>
    <row r="379">
      <c r="H379" t="inlineStr">
        <is>
          <t>Furazolidone</t>
        </is>
      </c>
      <c r="L379" t="inlineStr">
        <is>
          <t>Das Kork Logo Certified</t>
        </is>
      </c>
    </row>
    <row r="380">
      <c r="H380" t="inlineStr">
        <is>
          <t>Furfuryl alcohol</t>
        </is>
      </c>
      <c r="L380" t="inlineStr">
        <is>
          <t>DGM Emissions Label for Furniture</t>
        </is>
      </c>
    </row>
    <row r="381">
      <c r="H381" t="inlineStr">
        <is>
          <t>Furmecyclox</t>
        </is>
      </c>
      <c r="L381" t="inlineStr">
        <is>
          <t>GUT Label</t>
        </is>
      </c>
    </row>
    <row r="382">
      <c r="H382" t="inlineStr">
        <is>
          <t>Fusarin C</t>
        </is>
      </c>
      <c r="L382" t="inlineStr">
        <is>
          <t>LEVEL - ANSI/BIFMA e3 Furniture Sustainability Standard - Certified</t>
        </is>
      </c>
    </row>
    <row r="383">
      <c r="H383" t="inlineStr">
        <is>
          <t>Gallium arsenide</t>
        </is>
      </c>
      <c r="L383" t="inlineStr">
        <is>
          <t>Natureplus Eco-Label</t>
        </is>
      </c>
    </row>
    <row r="384">
      <c r="H384" t="inlineStr">
        <is>
          <t>Ganciclovir</t>
        </is>
      </c>
      <c r="L384" t="inlineStr">
        <is>
          <t>NATURLEDER IVN Certified</t>
        </is>
      </c>
    </row>
    <row r="385">
      <c r="H385" t="inlineStr">
        <is>
          <t>Ganciclovir sodium</t>
        </is>
      </c>
      <c r="L385" t="inlineStr">
        <is>
          <t>NATURTEXTIL IVN Certified BEST</t>
        </is>
      </c>
    </row>
    <row r="386">
      <c r="H386" t="inlineStr">
        <is>
          <t>Gasoline engine exhaust (condensates/extracts)</t>
        </is>
      </c>
      <c r="L386" t="inlineStr">
        <is>
          <t>ÖkoControl Seal</t>
        </is>
      </c>
    </row>
    <row r="387">
      <c r="H387" t="inlineStr">
        <is>
          <t>Gemfibrozil</t>
        </is>
      </c>
      <c r="L387" t="inlineStr">
        <is>
          <t>Sustainability Assessment for Carpet - NSF/ANSI 140 - Compliant</t>
        </is>
      </c>
    </row>
    <row r="388">
      <c r="H388" t="inlineStr">
        <is>
          <t>Glass wool fibers (inhalable and biopersistent)</t>
        </is>
      </c>
      <c r="L388" t="inlineStr">
        <is>
          <t>Sustainability Assessment for Wallcovering Products - NSF/ANSI 342 - Compliant</t>
        </is>
      </c>
    </row>
    <row r="389">
      <c r="H389" t="inlineStr">
        <is>
          <t>Glu-P-1 (2-Amino-6-methyldipyrido[1,2- a:3',2'-d]imidazole)</t>
        </is>
      </c>
      <c r="L389" t="inlineStr">
        <is>
          <t>Type III Product Specific Environmental Product Declaration (EPD)</t>
        </is>
      </c>
    </row>
    <row r="390">
      <c r="H390" t="inlineStr">
        <is>
          <t>Glu-P-2 (2-Aminodipyrido[1,2-a:3',2'-d]imidazole)</t>
        </is>
      </c>
      <c r="L390" t="inlineStr">
        <is>
          <t>UL ECOLOGO Certified</t>
        </is>
      </c>
    </row>
    <row r="391">
      <c r="H391" t="inlineStr">
        <is>
          <t>Glycidaldehyde</t>
        </is>
      </c>
      <c r="L391" t="inlineStr">
        <is>
          <t>USDA BioBased Product</t>
        </is>
      </c>
    </row>
    <row r="392">
      <c r="H392" t="inlineStr">
        <is>
          <t>Glycidol</t>
        </is>
      </c>
      <c r="L392" t="inlineStr">
        <is>
          <t>DOWNPASS Certified</t>
        </is>
      </c>
    </row>
    <row r="393">
      <c r="H393" t="inlineStr">
        <is>
          <t>Glyphosate</t>
        </is>
      </c>
      <c r="L393" t="inlineStr">
        <is>
          <t>Green Squared (G2) Certified</t>
        </is>
      </c>
    </row>
    <row r="394">
      <c r="H394" t="inlineStr">
        <is>
          <t>Goldenseal root powder</t>
        </is>
      </c>
      <c r="L394" t="inlineStr">
        <is>
          <t>FairTrade Certified</t>
        </is>
      </c>
    </row>
    <row r="395">
      <c r="H395" t="inlineStr">
        <is>
          <t>Goserelin acetate</t>
        </is>
      </c>
      <c r="L395" t="inlineStr">
        <is>
          <t>FairTrade Certified Cotton</t>
        </is>
      </c>
    </row>
    <row r="396">
      <c r="H396" t="inlineStr">
        <is>
          <t>Griseofulvin</t>
        </is>
      </c>
      <c r="L396" t="inlineStr">
        <is>
          <t>FSC 100% Certified</t>
        </is>
      </c>
    </row>
    <row r="397">
      <c r="H397" t="inlineStr">
        <is>
          <t>Gyromitrin (Acetaldehyde methylformylhydrazone)</t>
        </is>
      </c>
      <c r="L397" t="inlineStr">
        <is>
          <t>FSC MIX Certified</t>
        </is>
      </c>
    </row>
    <row r="398">
      <c r="H398" t="inlineStr">
        <is>
          <t>Halazepam</t>
        </is>
      </c>
      <c r="L398" t="inlineStr">
        <is>
          <t>FSC Recycled</t>
        </is>
      </c>
    </row>
    <row r="399">
      <c r="H399" t="inlineStr">
        <is>
          <t>Halobetasol propionate</t>
        </is>
      </c>
      <c r="L399" t="inlineStr">
        <is>
          <t>SFI Certified Sourcing</t>
        </is>
      </c>
    </row>
    <row r="400">
      <c r="H400" t="inlineStr">
        <is>
          <t>Haloperidol</t>
        </is>
      </c>
      <c r="L400" t="inlineStr">
        <is>
          <t>SFI Chain-of-Custody Certified</t>
        </is>
      </c>
    </row>
    <row r="401">
      <c r="H401" t="inlineStr">
        <is>
          <t>Halothane</t>
        </is>
      </c>
      <c r="L401" t="inlineStr">
        <is>
          <t>SFI Fiber Sourcing Certified</t>
        </is>
      </c>
    </row>
    <row r="402">
      <c r="H402" t="inlineStr">
        <is>
          <t>HC Blue 1</t>
        </is>
      </c>
      <c r="L402" t="inlineStr">
        <is>
          <t>ENERGY STAR Canada Certified</t>
        </is>
      </c>
    </row>
    <row r="403">
      <c r="H403" t="inlineStr">
        <is>
          <t>Heptachlor</t>
        </is>
      </c>
      <c r="L403" t="inlineStr">
        <is>
          <t>Carbon Neutral - PAS 2060 - Certified</t>
        </is>
      </c>
    </row>
    <row r="404">
      <c r="H404" t="inlineStr">
        <is>
          <t>Heptachlor epoxide</t>
        </is>
      </c>
      <c r="L404" t="inlineStr">
        <is>
          <t>Carbonfree Product Certification</t>
        </is>
      </c>
    </row>
    <row r="405">
      <c r="H405" t="inlineStr">
        <is>
          <t>Herbal remedies containing plant species of the genus Aristolochia</t>
        </is>
      </c>
      <c r="L405" t="inlineStr">
        <is>
          <t>Indoor Advantage Certified</t>
        </is>
      </c>
    </row>
    <row r="406">
      <c r="H406" t="inlineStr">
        <is>
          <t>Hexachlorobenzene</t>
        </is>
      </c>
      <c r="L406" t="inlineStr">
        <is>
          <t>Indoor Advantage Gold Certified</t>
        </is>
      </c>
    </row>
    <row r="407">
      <c r="H407" t="inlineStr">
        <is>
          <t>Hexachlorobutadiene</t>
        </is>
      </c>
      <c r="L407" t="inlineStr">
        <is>
          <t>Indoor Air Comfort Certified</t>
        </is>
      </c>
    </row>
    <row r="408">
      <c r="H408" t="inlineStr">
        <is>
          <t>Hexachlorodibenzodioxin</t>
        </is>
      </c>
      <c r="L408" t="inlineStr">
        <is>
          <t>Indoor Air Comfort GOLD Certified</t>
        </is>
      </c>
    </row>
    <row r="409">
      <c r="H409" t="inlineStr">
        <is>
          <t>Hexachloroethane</t>
        </is>
      </c>
      <c r="L409" t="inlineStr">
        <is>
          <t>OEKO-TEX LEATHER STANDARD Certified</t>
        </is>
      </c>
    </row>
    <row r="410">
      <c r="H410" t="inlineStr">
        <is>
          <t>2,4-Hexadienal (89% trans, trans isomer; 11% cis, trans isomer)</t>
        </is>
      </c>
      <c r="L410" t="inlineStr">
        <is>
          <t>OEKO-TEX MADE IN GREEN Certified</t>
        </is>
      </c>
    </row>
    <row r="411">
      <c r="H411" t="inlineStr">
        <is>
          <t>Hexafluoroacetone</t>
        </is>
      </c>
      <c r="L411" t="inlineStr">
        <is>
          <t>Cradle to Cradle Material Health Certificate</t>
        </is>
      </c>
    </row>
    <row r="412">
      <c r="H412" t="inlineStr">
        <is>
          <t>Hexamethylphosphoramide</t>
        </is>
      </c>
      <c r="L412" t="inlineStr">
        <is>
          <t>eco-INSTITUT-Label</t>
        </is>
      </c>
    </row>
    <row r="413">
      <c r="H413" t="inlineStr">
        <is>
          <t>Histrelin acetate</t>
        </is>
      </c>
      <c r="L413" t="inlineStr">
        <is>
          <t>CARB Certified (Ozone Emissions for Air Cleaners)</t>
        </is>
      </c>
    </row>
    <row r="414">
      <c r="H414" t="inlineStr">
        <is>
          <t>Hydramethylnon</t>
        </is>
      </c>
      <c r="L414" t="inlineStr">
        <is>
          <t>EN 1103:2006</t>
        </is>
      </c>
    </row>
    <row r="415">
      <c r="H415" t="inlineStr">
        <is>
          <t>Hydrazine</t>
        </is>
      </c>
      <c r="L415" t="inlineStr">
        <is>
          <t>Code of Practice for Fire Safety of Furnishings and Fittings in Places of Assembly</t>
        </is>
      </c>
    </row>
    <row r="416">
      <c r="H416" t="inlineStr">
        <is>
          <t>Hydrazine sulfate</t>
        </is>
      </c>
      <c r="L416" t="inlineStr">
        <is>
          <t>EN 13773</t>
        </is>
      </c>
    </row>
    <row r="417">
      <c r="H417" t="inlineStr">
        <is>
          <t>Hydrazobenzene (1,2-Diphenylhydrazine)</t>
        </is>
      </c>
      <c r="L417" t="inlineStr">
        <is>
          <t>I.S. 419:2011</t>
        </is>
      </c>
    </row>
    <row r="418">
      <c r="H418" t="inlineStr">
        <is>
          <t>1-Hydroxyanthraquinone</t>
        </is>
      </c>
      <c r="L418" t="inlineStr">
        <is>
          <t>ÖNORM A3800-1</t>
        </is>
      </c>
    </row>
    <row r="419">
      <c r="H419" t="inlineStr">
        <is>
          <t>Hydroxyurea</t>
        </is>
      </c>
      <c r="L419" t="inlineStr">
        <is>
          <t>ÖNORM B 3825</t>
        </is>
      </c>
    </row>
    <row r="420">
      <c r="H420" t="inlineStr">
        <is>
          <t>Idarubicin hydrochloride</t>
        </is>
      </c>
      <c r="L420" t="inlineStr">
        <is>
          <t>EN 14619:2019</t>
        </is>
      </c>
    </row>
    <row r="421">
      <c r="H421" t="inlineStr">
        <is>
          <t>Ifosfamide</t>
        </is>
      </c>
      <c r="L421" t="inlineStr">
        <is>
          <t>Product Attestation</t>
        </is>
      </c>
    </row>
    <row r="422">
      <c r="H422" t="inlineStr">
        <is>
          <t>Iodine-131</t>
        </is>
      </c>
      <c r="L422" t="inlineStr">
        <is>
          <t>California Carpet Stewardship Program Compliant</t>
        </is>
      </c>
    </row>
    <row r="423">
      <c r="H423" t="inlineStr">
        <is>
          <t>Imazalil</t>
        </is>
      </c>
      <c r="L423" t="inlineStr">
        <is>
          <t>Is Responsible Person Information Available</t>
        </is>
      </c>
    </row>
    <row r="424">
      <c r="H424" t="inlineStr">
        <is>
          <t>Indeno[1,2,3-cd]pyrene</t>
        </is>
      </c>
      <c r="L424" t="inlineStr">
        <is>
          <t>FIRA/FRQG C001: 2021 Furniture - Children’s Domestic Furniture – General Safety Requirements</t>
        </is>
      </c>
    </row>
    <row r="425">
      <c r="H425" t="inlineStr">
        <is>
          <t>Indium phosphide</t>
        </is>
      </c>
      <c r="L425" t="inlineStr">
        <is>
          <t>BS EN 17191:2021</t>
        </is>
      </c>
    </row>
    <row r="426">
      <c r="H426" t="inlineStr">
        <is>
          <t>IQ (2-Amino-3-methylimidazo[4,5-f] quinoline)</t>
        </is>
      </c>
      <c r="L426" t="inlineStr">
        <is>
          <t>FIRA/FRQG C003: 2021 Furniture - Children’s Domestic Furniture – Tables &amp; Desks – Requirements for Strength/ Stability and Durability</t>
        </is>
      </c>
    </row>
    <row r="427">
      <c r="H427" t="inlineStr">
        <is>
          <t>Iprodione</t>
        </is>
      </c>
      <c r="L427" t="inlineStr">
        <is>
          <t>National Minority Supplier Development Council Certification</t>
        </is>
      </c>
    </row>
    <row r="428">
      <c r="H428" t="inlineStr">
        <is>
          <t>Iron dextran complex</t>
        </is>
      </c>
      <c r="L428" t="inlineStr">
        <is>
          <t>Small Business Administration Certification</t>
        </is>
      </c>
    </row>
    <row r="429">
      <c r="H429" t="inlineStr">
        <is>
          <t>Isobutyl nitrite</t>
        </is>
      </c>
      <c r="L429" t="inlineStr">
        <is>
          <t>SupplierGATEWAY Enhanced Digital Certification</t>
        </is>
      </c>
    </row>
    <row r="430">
      <c r="H430" t="inlineStr">
        <is>
          <t>Isoprene</t>
        </is>
      </c>
      <c r="L430" t="inlineStr">
        <is>
          <t>System for Award Management Certification</t>
        </is>
      </c>
    </row>
    <row r="431">
      <c r="H431" t="inlineStr">
        <is>
          <t>Isopyrazam</t>
        </is>
      </c>
      <c r="L431" t="inlineStr">
        <is>
          <t>Women’s Business Enterprise National Council Certification</t>
        </is>
      </c>
    </row>
    <row r="432">
      <c r="H432" t="inlineStr">
        <is>
          <t>Isotretinoin</t>
        </is>
      </c>
      <c r="L432" t="inlineStr">
        <is>
          <t>Other Minority Business Enterprise Certification</t>
        </is>
      </c>
    </row>
    <row r="433">
      <c r="H433" t="inlineStr">
        <is>
          <t>Isoxaflutole</t>
        </is>
      </c>
      <c r="L433" t="inlineStr">
        <is>
          <t>&gt; 50% Black/ Women or LatinX Certification</t>
        </is>
      </c>
    </row>
    <row r="434">
      <c r="H434" t="inlineStr">
        <is>
          <t>Kresoxim-methyl</t>
        </is>
      </c>
      <c r="L434" t="inlineStr">
        <is>
          <t>EU Food Contact Regulation - Plastics</t>
        </is>
      </c>
    </row>
    <row r="435">
      <c r="H435" t="inlineStr">
        <is>
          <t>Lactofen</t>
        </is>
      </c>
      <c r="L435" t="inlineStr">
        <is>
          <t>Fairtrade International Certified - Sports Ball</t>
        </is>
      </c>
    </row>
    <row r="436">
      <c r="H436" t="inlineStr">
        <is>
          <t>Lasiocarpine</t>
        </is>
      </c>
      <c r="L436" t="inlineStr">
        <is>
          <t>FLOCERT Expiration Date</t>
        </is>
      </c>
    </row>
    <row r="437">
      <c r="H437" t="inlineStr">
        <is>
          <t>Lead</t>
        </is>
      </c>
      <c r="L437" t="inlineStr">
        <is>
          <t>CANFER Compliant</t>
        </is>
      </c>
    </row>
    <row r="438">
      <c r="H438" t="inlineStr">
        <is>
          <t>Lead and lead compounds</t>
        </is>
      </c>
      <c r="L438" t="inlineStr">
        <is>
          <t>ASTM F2710-19 Compliant</t>
        </is>
      </c>
    </row>
    <row r="439">
      <c r="H439" t="inlineStr">
        <is>
          <t>Lead acetate</t>
        </is>
      </c>
      <c r="L439" t="inlineStr">
        <is>
          <t>CPSC 16 CFR 1207</t>
        </is>
      </c>
    </row>
    <row r="440">
      <c r="H440" t="inlineStr">
        <is>
          <t>Lead phosphate</t>
        </is>
      </c>
      <c r="L440" t="inlineStr">
        <is>
          <t>ASTM F1004-22 Compliant</t>
        </is>
      </c>
    </row>
    <row r="441">
      <c r="H441" t="inlineStr">
        <is>
          <t>Lead subacetate</t>
        </is>
      </c>
      <c r="L441" t="inlineStr">
        <is>
          <t>BS EN 14960 Compliant (Inflatables)</t>
        </is>
      </c>
    </row>
    <row r="442">
      <c r="H442" t="inlineStr">
        <is>
          <t>Leather dust</t>
        </is>
      </c>
      <c r="L442" t="inlineStr">
        <is>
          <t>EN 14468-1:2015 Compliant (Table Tennis Tables)</t>
        </is>
      </c>
    </row>
    <row r="443">
      <c r="H443" t="inlineStr">
        <is>
          <t>Leuprolide acetate</t>
        </is>
      </c>
      <c r="L443" t="inlineStr">
        <is>
          <t>BS 7972:2001+A1:2009 Compliant (Children's bedguards)</t>
        </is>
      </c>
    </row>
    <row r="444">
      <c r="H444" t="inlineStr">
        <is>
          <t>Levodopa</t>
        </is>
      </c>
      <c r="L444" t="inlineStr">
        <is>
          <t>Energy Efficiency Regulations Compliant</t>
        </is>
      </c>
    </row>
    <row r="445">
      <c r="H445" t="inlineStr">
        <is>
          <t>Lindane and other hexachlorocyclohexane isomers</t>
        </is>
      </c>
      <c r="L445" t="inlineStr">
        <is>
          <t>EU/UK Timber Compliant</t>
        </is>
      </c>
    </row>
    <row r="446">
      <c r="H446" t="inlineStr">
        <is>
          <t>Linuron</t>
        </is>
      </c>
      <c r="L446" t="inlineStr">
        <is>
          <t>SOR/2023-101 - Carriages and Strollers</t>
        </is>
      </c>
    </row>
    <row r="447">
      <c r="H447" t="inlineStr">
        <is>
          <t>Lithium carbonate</t>
        </is>
      </c>
      <c r="L447" t="inlineStr">
        <is>
          <t>ASTM F2388-21</t>
        </is>
      </c>
    </row>
    <row r="448">
      <c r="H448" t="inlineStr">
        <is>
          <t>Lithium citrate</t>
        </is>
      </c>
      <c r="L448" t="inlineStr">
        <is>
          <t>EN 16779-1: 2018</t>
        </is>
      </c>
    </row>
    <row r="449">
      <c r="H449" t="inlineStr">
        <is>
          <t>Lorazepam</t>
        </is>
      </c>
      <c r="L449" t="inlineStr">
        <is>
          <t>ASTM F406-22</t>
        </is>
      </c>
    </row>
    <row r="450">
      <c r="H450" t="inlineStr">
        <is>
          <t>Lovastatin</t>
        </is>
      </c>
      <c r="L450" t="inlineStr">
        <is>
          <t>ANSI Z21.11.2-2019</t>
        </is>
      </c>
    </row>
    <row r="451">
      <c r="H451" t="inlineStr">
        <is>
          <t>Lynestrenol</t>
        </is>
      </c>
      <c r="L451" t="inlineStr">
        <is>
          <t>ASTM B117-19</t>
        </is>
      </c>
    </row>
    <row r="452">
      <c r="H452" t="inlineStr">
        <is>
          <t>Malathion</t>
        </is>
      </c>
      <c r="L452" t="inlineStr">
        <is>
          <t>CPSC - 40 CFR 60</t>
        </is>
      </c>
    </row>
    <row r="453">
      <c r="H453" t="inlineStr">
        <is>
          <t>Malonaldehyde, sodium salt</t>
        </is>
      </c>
      <c r="L453" t="inlineStr">
        <is>
          <t>CSA / ANSI Z21.58:22</t>
        </is>
      </c>
    </row>
    <row r="454">
      <c r="H454" t="inlineStr">
        <is>
          <t>Mancozeb</t>
        </is>
      </c>
      <c r="L454" t="inlineStr">
        <is>
          <t>CSA / ANSI Z83.26:20</t>
        </is>
      </c>
    </row>
    <row r="455">
      <c r="H455" t="inlineStr">
        <is>
          <t>Maneb</t>
        </is>
      </c>
      <c r="L455" t="inlineStr">
        <is>
          <t>EC No. 1907/2006 Annex XVII</t>
        </is>
      </c>
    </row>
    <row r="456">
      <c r="H456" t="inlineStr">
        <is>
          <t>Marijuana smoke</t>
        </is>
      </c>
      <c r="L456" t="inlineStr">
        <is>
          <t>EC No. 1935/2004</t>
        </is>
      </c>
    </row>
    <row r="457">
      <c r="H457" t="inlineStr">
        <is>
          <t>Me-A-alpha-C (2-Amino-3-methyl-9H-pyrido[2,3-b]indole)</t>
        </is>
      </c>
      <c r="L457" t="inlineStr">
        <is>
          <t>FDA Generally Recognized as Safe (GRAS)</t>
        </is>
      </c>
    </row>
    <row r="458">
      <c r="H458" t="inlineStr">
        <is>
          <t>Mebendazole</t>
        </is>
      </c>
      <c r="L458" t="inlineStr">
        <is>
          <t>UL 1278 4th Ed</t>
        </is>
      </c>
    </row>
    <row r="459">
      <c r="H459" t="inlineStr">
        <is>
          <t>Medroxyprogesterone acetate</t>
        </is>
      </c>
      <c r="L459" t="inlineStr">
        <is>
          <t>UL 2021 4th Ed</t>
        </is>
      </c>
    </row>
    <row r="460">
      <c r="H460" t="inlineStr">
        <is>
          <t>Megestrol acetate</t>
        </is>
      </c>
      <c r="L460" t="inlineStr">
        <is>
          <t>EN 12520</t>
        </is>
      </c>
    </row>
    <row r="461">
      <c r="H461" t="inlineStr">
        <is>
          <t>MeIQ (2-Amino-3,4-dimethylimidazo[4,5-f]quinoline)</t>
        </is>
      </c>
      <c r="L461" t="inlineStr">
        <is>
          <t>BS EN 16781</t>
        </is>
      </c>
    </row>
    <row r="462">
      <c r="H462" t="inlineStr">
        <is>
          <t>MeIQx (2-Amino-3,8-dimethylimidazo[4,5-f]quinoxaline)</t>
        </is>
      </c>
      <c r="L462" t="inlineStr">
        <is>
          <t>ASTM F2057-23 (STURDY)</t>
        </is>
      </c>
    </row>
    <row r="463">
      <c r="H463" t="inlineStr">
        <is>
          <t>Melphalan</t>
        </is>
      </c>
      <c r="L463" t="inlineStr">
        <is>
          <t>EN 16780: 2018</t>
        </is>
      </c>
    </row>
    <row r="464">
      <c r="H464" t="inlineStr">
        <is>
          <t>Menotropins</t>
        </is>
      </c>
      <c r="L464" t="inlineStr">
        <is>
          <t>ASTM F2613-21</t>
        </is>
      </c>
    </row>
    <row r="465">
      <c r="H465" t="inlineStr">
        <is>
          <t>Mepanipyrim</t>
        </is>
      </c>
      <c r="L465" t="inlineStr">
        <is>
          <t>ASTM F1427-21e1</t>
        </is>
      </c>
    </row>
    <row r="466">
      <c r="H466" t="inlineStr">
        <is>
          <t>Meprobamate</t>
        </is>
      </c>
      <c r="L466" t="inlineStr">
        <is>
          <t>Unified Water Label</t>
        </is>
      </c>
    </row>
    <row r="467">
      <c r="H467" t="inlineStr">
        <is>
          <t>2-Mercaptobenzothiazole</t>
        </is>
      </c>
      <c r="L467" t="inlineStr">
        <is>
          <t>CPSC - 16 CFR 1241</t>
        </is>
      </c>
    </row>
    <row r="468">
      <c r="H468" t="inlineStr">
        <is>
          <t>Mercaptopurine</t>
        </is>
      </c>
      <c r="L468" t="inlineStr">
        <is>
          <t>CPSC - 16 CFR 1263 Compliant (Reese's Law)</t>
        </is>
      </c>
    </row>
    <row r="469">
      <c r="H469" t="inlineStr">
        <is>
          <t>Mercury and mercury compounds</t>
        </is>
      </c>
      <c r="L469" t="inlineStr">
        <is>
          <t>Commercial Warranty</t>
        </is>
      </c>
    </row>
    <row r="470">
      <c r="H470" t="inlineStr">
        <is>
          <t>Merphalan</t>
        </is>
      </c>
      <c r="L470" t="inlineStr">
        <is>
          <t>EU 2024/590</t>
        </is>
      </c>
    </row>
    <row r="471">
      <c r="H471" t="inlineStr">
        <is>
          <t>Mestranol</t>
        </is>
      </c>
      <c r="L471" t="inlineStr">
        <is>
          <t>BS EN 597-1</t>
        </is>
      </c>
    </row>
    <row r="472">
      <c r="H472" t="inlineStr">
        <is>
          <t>Metam potassium</t>
        </is>
      </c>
      <c r="L472" t="inlineStr">
        <is>
          <t>ASTM F1912-21 Compliant</t>
        </is>
      </c>
    </row>
    <row r="473">
      <c r="H473" t="inlineStr">
        <is>
          <t>Methacycline hydrochloride</t>
        </is>
      </c>
      <c r="L473" t="inlineStr">
        <is>
          <t>ASTM F963-23 Compliant</t>
        </is>
      </c>
    </row>
    <row r="474">
      <c r="H474" t="inlineStr">
        <is>
          <t>Metham sodium</t>
        </is>
      </c>
      <c r="L474" t="inlineStr">
        <is>
          <t>FIRA/FRQG C004:2016 + A1 2017</t>
        </is>
      </c>
    </row>
    <row r="475">
      <c r="H475" t="inlineStr">
        <is>
          <t>Methanol</t>
        </is>
      </c>
      <c r="L475" t="inlineStr">
        <is>
          <t>EUDR</t>
        </is>
      </c>
    </row>
    <row r="476">
      <c r="H476" t="inlineStr">
        <is>
          <t>Methazole</t>
        </is>
      </c>
      <c r="L476" t="inlineStr">
        <is>
          <t>CA PFAS</t>
        </is>
      </c>
    </row>
    <row r="477">
      <c r="H477" t="inlineStr">
        <is>
          <t>Methimazole</t>
        </is>
      </c>
      <c r="L477" t="inlineStr">
        <is>
          <t>CPSC - 16 CFR 1242</t>
        </is>
      </c>
    </row>
    <row r="478">
      <c r="H478" t="inlineStr">
        <is>
          <t>Methotrexate</t>
        </is>
      </c>
      <c r="L478" t="inlineStr">
        <is>
          <t>EU General Product Safety Regulation</t>
        </is>
      </c>
    </row>
    <row r="479">
      <c r="H479" t="inlineStr">
        <is>
          <t>Methotrexate sodium</t>
        </is>
      </c>
      <c r="L479" t="inlineStr">
        <is>
          <t>EPA Compliant - Step 2 Certified</t>
        </is>
      </c>
    </row>
    <row r="480">
      <c r="H480" t="inlineStr">
        <is>
          <t>5-Methoxypsoralen with ultraviolet A therapy</t>
        </is>
      </c>
      <c r="L480" t="inlineStr">
        <is>
          <t>ANSI/WCMA A100.1-2018 Standard</t>
        </is>
      </c>
    </row>
    <row r="481">
      <c r="H481" t="inlineStr">
        <is>
          <t>8-Methoxypsoralen with ultraviolet A therapy</t>
        </is>
      </c>
      <c r="L481" t="inlineStr">
        <is>
          <t>SOR/2019-97 - Corded Window Coverings Regulations</t>
        </is>
      </c>
    </row>
    <row r="482">
      <c r="H482" t="inlineStr">
        <is>
          <t>2-Methylaziridine (Propyleneimine)</t>
        </is>
      </c>
      <c r="L482" t="inlineStr">
        <is>
          <t>ANSI/BIFMA X6.4 Occasional-Use Seating Standard</t>
        </is>
      </c>
    </row>
    <row r="483">
      <c r="H483" t="inlineStr">
        <is>
          <t>Methylazoxymethanol</t>
        </is>
      </c>
      <c r="L483" t="inlineStr">
        <is>
          <t>ASTM F1148-22</t>
        </is>
      </c>
    </row>
    <row r="484">
      <c r="H484" t="inlineStr">
        <is>
          <t>Methylazoxymethanol acetate</t>
        </is>
      </c>
      <c r="L484" t="inlineStr">
        <is>
          <t>SOR/2016 - 217</t>
        </is>
      </c>
    </row>
    <row r="485">
      <c r="H485" t="inlineStr">
        <is>
          <t>Methyl bromide, as a structural fumigant</t>
        </is>
      </c>
      <c r="L485" t="inlineStr">
        <is>
          <t>16 CFR 1235</t>
        </is>
      </c>
    </row>
    <row r="486">
      <c r="H486" t="inlineStr">
        <is>
          <t>Methyl carbamate</t>
        </is>
      </c>
      <c r="L486" t="inlineStr">
        <is>
          <t>ASTM F2088-24</t>
        </is>
      </c>
    </row>
    <row r="487">
      <c r="H487" t="inlineStr">
        <is>
          <t>Methyl chloride</t>
        </is>
      </c>
      <c r="L487" t="inlineStr">
        <is>
          <t>16 CFR 1243</t>
        </is>
      </c>
    </row>
    <row r="488">
      <c r="H488" t="inlineStr">
        <is>
          <t>3-Methylcholanthrene</t>
        </is>
      </c>
      <c r="L488" t="inlineStr">
        <is>
          <t>IS 419 / EN 1021</t>
        </is>
      </c>
    </row>
    <row r="489">
      <c r="H489" t="inlineStr">
        <is>
          <t>5-Methylchrysene</t>
        </is>
      </c>
      <c r="L489" t="inlineStr">
        <is>
          <t>IS 419 / EN 597/ EN 16890</t>
        </is>
      </c>
    </row>
    <row r="490">
      <c r="H490" t="inlineStr">
        <is>
          <t>4,4'-Methylene bis(2-chloroaniline)</t>
        </is>
      </c>
      <c r="L490" t="inlineStr">
        <is>
          <t>IS 419 / EN 597</t>
        </is>
      </c>
    </row>
    <row r="491">
      <c r="H491" t="inlineStr">
        <is>
          <t>4,4'-Methylene bis(N,N-dimethyl)benzenamine</t>
        </is>
      </c>
      <c r="L491" t="inlineStr">
        <is>
          <t>ASTM-1917-23</t>
        </is>
      </c>
    </row>
    <row r="492">
      <c r="H492" t="inlineStr">
        <is>
          <t>4,4'-Methylene bis(2-methylaniline)</t>
        </is>
      </c>
      <c r="L492" t="inlineStr">
        <is>
          <t>Low Voltage Directive</t>
        </is>
      </c>
    </row>
    <row r="493">
      <c r="H493" t="inlineStr">
        <is>
          <t>4,4'-Methylenedianiline</t>
        </is>
      </c>
      <c r="L493" t="inlineStr">
        <is>
          <t>Children's Furniture Safety and Stability</t>
        </is>
      </c>
    </row>
    <row r="494">
      <c r="H494" t="inlineStr">
        <is>
          <t>4,4'-Methylenedianiline dihydrochloride</t>
        </is>
      </c>
      <c r="L494" t="inlineStr">
        <is>
          <t>CPSC - 16 CFR 1224</t>
        </is>
      </c>
    </row>
    <row r="495">
      <c r="H495" t="inlineStr">
        <is>
          <t>Methyleugenol</t>
        </is>
      </c>
      <c r="L495" t="inlineStr">
        <is>
          <t>ASTM F2276-23 (General Mechanical Requirements)</t>
        </is>
      </c>
    </row>
    <row r="496">
      <c r="H496" t="inlineStr">
        <is>
          <t>Methylhydrazine and its salts</t>
        </is>
      </c>
      <c r="L496" t="inlineStr">
        <is>
          <t>ASTM F2276-23 or ASTM F2810-15</t>
        </is>
      </c>
    </row>
    <row r="497">
      <c r="H497" t="inlineStr">
        <is>
          <t>2-Methylimidazole</t>
        </is>
      </c>
      <c r="L497" t="inlineStr">
        <is>
          <t>ASTM F2276-23 or ASTM F1250-20</t>
        </is>
      </c>
    </row>
    <row r="498">
      <c r="H498" t="inlineStr">
        <is>
          <t>4-Methylimidazole</t>
        </is>
      </c>
      <c r="L498" t="inlineStr">
        <is>
          <t>ASTM F2276-23 or ASTM F2216-17a</t>
        </is>
      </c>
    </row>
    <row r="499">
      <c r="H499" t="inlineStr">
        <is>
          <t>Methyl iodide</t>
        </is>
      </c>
      <c r="L499" t="inlineStr">
        <is>
          <t>ASTM F2276-23 or ASTM F3105-20</t>
        </is>
      </c>
    </row>
    <row r="500">
      <c r="H500" t="inlineStr">
        <is>
          <t>Methyl isobutyl ketone</t>
        </is>
      </c>
      <c r="L500" t="inlineStr">
        <is>
          <t>ASTM F2276-23 or ASTM F2115-25</t>
        </is>
      </c>
    </row>
    <row r="501">
      <c r="H501" t="inlineStr">
        <is>
          <t>Methyl isobutyl ketone (MIBK)</t>
        </is>
      </c>
      <c r="L501" t="inlineStr">
        <is>
          <t>UL 1647 (Electrical Safety)</t>
        </is>
      </c>
    </row>
    <row r="502">
      <c r="H502" t="inlineStr">
        <is>
          <t>Methyl isocyanate (MIC)</t>
        </is>
      </c>
      <c r="L502" t="inlineStr">
        <is>
          <t>In-House Contract-Quality Testing Document</t>
        </is>
      </c>
    </row>
    <row r="503">
      <c r="H503" t="inlineStr">
        <is>
          <t>Methyl mercury</t>
        </is>
      </c>
      <c r="L503" t="inlineStr">
        <is>
          <t>Contract Grade Signed Verification Letter</t>
        </is>
      </c>
    </row>
    <row r="504">
      <c r="H504" t="inlineStr">
        <is>
          <t>Methylmercury compounds</t>
        </is>
      </c>
      <c r="L504" t="inlineStr">
        <is>
          <t>SOR/2018-186</t>
        </is>
      </c>
    </row>
    <row r="505">
      <c r="H505" t="inlineStr">
        <is>
          <t>Methyl methanesulfonate</t>
        </is>
      </c>
      <c r="L505" t="inlineStr">
        <is>
          <t>SOR/2024-217</t>
        </is>
      </c>
    </row>
    <row r="506">
      <c r="H506" t="inlineStr">
        <is>
          <t>Methyl-n-butyl ketone</t>
        </is>
      </c>
      <c r="L506" t="inlineStr">
        <is>
          <t>Certified Egyptian Cotton</t>
        </is>
      </c>
    </row>
    <row r="507">
      <c r="H507" t="inlineStr">
        <is>
          <t>2-Methyl-1-nitroanthraquinone (of uncertain purity)</t>
        </is>
      </c>
      <c r="L507" t="inlineStr">
        <is>
          <t>SOR/2011-17</t>
        </is>
      </c>
    </row>
    <row r="508">
      <c r="H508" t="inlineStr">
        <is>
          <t>N-Methyl-N'-nitro-N-nitrosoguanidine</t>
        </is>
      </c>
    </row>
    <row r="509">
      <c r="H509" t="inlineStr">
        <is>
          <t>N-Methylolacrylamide</t>
        </is>
      </c>
    </row>
    <row r="510">
      <c r="H510" t="inlineStr">
        <is>
          <t>N-Methylpyrrolidone</t>
        </is>
      </c>
    </row>
    <row r="511">
      <c r="H511" t="inlineStr">
        <is>
          <t>α-Methyl styrene (alpha-Methylstyrene)</t>
        </is>
      </c>
    </row>
    <row r="512">
      <c r="H512" t="inlineStr">
        <is>
          <t>Methyltestosterone</t>
        </is>
      </c>
    </row>
    <row r="513">
      <c r="H513" t="inlineStr">
        <is>
          <t>Methylthiouracil</t>
        </is>
      </c>
    </row>
    <row r="514">
      <c r="H514" t="inlineStr">
        <is>
          <t>Metiram</t>
        </is>
      </c>
    </row>
    <row r="515">
      <c r="H515" t="inlineStr">
        <is>
          <t>Metronidazole</t>
        </is>
      </c>
    </row>
    <row r="516">
      <c r="H516" t="inlineStr">
        <is>
          <t>Michler's ketone</t>
        </is>
      </c>
    </row>
    <row r="517">
      <c r="H517" t="inlineStr">
        <is>
          <t>Midazolam hydrochloride</t>
        </is>
      </c>
    </row>
    <row r="518">
      <c r="H518" t="inlineStr">
        <is>
          <t>Minocycline hydrochloride (internal use)</t>
        </is>
      </c>
    </row>
    <row r="519">
      <c r="H519" t="inlineStr">
        <is>
          <t>Mirex</t>
        </is>
      </c>
    </row>
    <row r="520">
      <c r="H520" t="inlineStr">
        <is>
          <t>Misoprostol</t>
        </is>
      </c>
    </row>
    <row r="521">
      <c r="H521" t="inlineStr">
        <is>
          <t>Mitomycin C</t>
        </is>
      </c>
    </row>
    <row r="522">
      <c r="H522" t="inlineStr">
        <is>
          <t>Mitoxantrone hydrochloride</t>
        </is>
      </c>
    </row>
    <row r="523">
      <c r="H523" t="inlineStr">
        <is>
          <t>Molinate</t>
        </is>
      </c>
    </row>
    <row r="524">
      <c r="H524" t="inlineStr">
        <is>
          <t>MON 4660 (dichloroacetyl-1-oxa-4-azaspiro(4,5)-decane</t>
        </is>
      </c>
    </row>
    <row r="525">
      <c r="H525" t="inlineStr">
        <is>
          <t>MON 13900 (furilazole)</t>
        </is>
      </c>
    </row>
    <row r="526">
      <c r="H526" t="inlineStr">
        <is>
          <t>3-Monochloropropane-1,2-diol (3-MCPD)</t>
        </is>
      </c>
    </row>
    <row r="527">
      <c r="H527" t="inlineStr">
        <is>
          <t>Monocrotaline</t>
        </is>
      </c>
    </row>
    <row r="528">
      <c r="H528" t="inlineStr">
        <is>
          <t>MOPP (vincristine-prednisone-nitrogen mustard-procarbazine mixture)</t>
        </is>
      </c>
    </row>
    <row r="529">
      <c r="H529" t="inlineStr">
        <is>
          <t>5-(Morpholinomethyl)-3-[(5-nitrofurfuryl-idene)-amino]-2-oxazolidinone</t>
        </is>
      </c>
    </row>
    <row r="530">
      <c r="H530" t="inlineStr">
        <is>
          <t>Mustard Gas</t>
        </is>
      </c>
    </row>
    <row r="531">
      <c r="H531" t="inlineStr">
        <is>
          <t>MX (3-chloro-4-dichloromethyl-5-hydroxy-2(5H)-furanone)</t>
        </is>
      </c>
    </row>
    <row r="532">
      <c r="H532" t="inlineStr">
        <is>
          <t>Myclobutanil</t>
        </is>
      </c>
    </row>
    <row r="533">
      <c r="H533" t="inlineStr">
        <is>
          <t>beta-Myrcene</t>
        </is>
      </c>
    </row>
    <row r="534">
      <c r="H534" t="inlineStr">
        <is>
          <t>Nabam</t>
        </is>
      </c>
    </row>
    <row r="535">
      <c r="H535" t="inlineStr">
        <is>
          <t>Nafarelin acetate</t>
        </is>
      </c>
    </row>
    <row r="536">
      <c r="H536" t="inlineStr">
        <is>
          <t>Nafenopin</t>
        </is>
      </c>
    </row>
    <row r="537">
      <c r="H537" t="inlineStr">
        <is>
          <t>Nalidixic acid</t>
        </is>
      </c>
    </row>
    <row r="538">
      <c r="H538" t="inlineStr">
        <is>
          <t>Naphthalene</t>
        </is>
      </c>
    </row>
    <row r="539">
      <c r="H539" t="inlineStr">
        <is>
          <t>1-Naphthylamine</t>
        </is>
      </c>
    </row>
    <row r="540">
      <c r="H540" t="inlineStr">
        <is>
          <t>2-Naphthylamine</t>
        </is>
      </c>
    </row>
    <row r="541">
      <c r="H541" t="inlineStr">
        <is>
          <t>Neomycin sulfate (internal use)</t>
        </is>
      </c>
    </row>
    <row r="542">
      <c r="H542" t="inlineStr">
        <is>
          <t>Netilmicin sulfate</t>
        </is>
      </c>
    </row>
    <row r="543">
      <c r="H543" t="inlineStr">
        <is>
          <t>Nickel (Metallic)</t>
        </is>
      </c>
    </row>
    <row r="544">
      <c r="H544" t="inlineStr">
        <is>
          <t>Nickel acetate</t>
        </is>
      </c>
    </row>
    <row r="545">
      <c r="H545" t="inlineStr">
        <is>
          <t>Nickel carbonate</t>
        </is>
      </c>
    </row>
    <row r="546">
      <c r="H546" t="inlineStr">
        <is>
          <t>Nickel carbonyl</t>
        </is>
      </c>
    </row>
    <row r="547">
      <c r="H547" t="inlineStr">
        <is>
          <t>Nickel compounds</t>
        </is>
      </c>
    </row>
    <row r="548">
      <c r="H548" t="inlineStr">
        <is>
          <t>Nickelocene</t>
        </is>
      </c>
    </row>
    <row r="549">
      <c r="H549" t="inlineStr">
        <is>
          <t>Nickel oxide</t>
        </is>
      </c>
    </row>
    <row r="550">
      <c r="H550" t="inlineStr">
        <is>
          <t>Nickel refinery dust from the pyrometallurgical process</t>
        </is>
      </c>
    </row>
    <row r="551">
      <c r="H551" t="inlineStr">
        <is>
          <t>Nickel subsulfide</t>
        </is>
      </c>
    </row>
    <row r="552">
      <c r="H552" t="inlineStr">
        <is>
          <t>Nicotine</t>
        </is>
      </c>
    </row>
    <row r="553">
      <c r="H553" t="inlineStr">
        <is>
          <t>Nifedipine</t>
        </is>
      </c>
    </row>
    <row r="554">
      <c r="H554" t="inlineStr">
        <is>
          <t>Nimodipine</t>
        </is>
      </c>
    </row>
    <row r="555">
      <c r="H555" t="inlineStr">
        <is>
          <t>Niridazole</t>
        </is>
      </c>
    </row>
    <row r="556">
      <c r="H556" t="inlineStr">
        <is>
          <t>Nitrapyrin</t>
        </is>
      </c>
    </row>
    <row r="557">
      <c r="H557" t="inlineStr">
        <is>
          <t>Nitrilotriacetic acid</t>
        </is>
      </c>
    </row>
    <row r="558">
      <c r="H558" t="inlineStr">
        <is>
          <t>Nitrilotriacetic acid, trisodium salt monohydrate</t>
        </is>
      </c>
    </row>
    <row r="559">
      <c r="H559" t="inlineStr">
        <is>
          <t>5-Nitroacenaphthene</t>
        </is>
      </c>
    </row>
    <row r="560">
      <c r="H560" t="inlineStr">
        <is>
          <t>o-Nitroanisole</t>
        </is>
      </c>
    </row>
    <row r="561">
      <c r="H561" t="inlineStr">
        <is>
          <t>Nitrobenzene</t>
        </is>
      </c>
    </row>
    <row r="562">
      <c r="H562" t="inlineStr">
        <is>
          <t>4-Nitrobiphenyl</t>
        </is>
      </c>
    </row>
    <row r="563">
      <c r="H563" t="inlineStr">
        <is>
          <t>6-Nitrochrysene</t>
        </is>
      </c>
    </row>
    <row r="564">
      <c r="H564" t="inlineStr">
        <is>
          <t>Nitrofen (technical grade)</t>
        </is>
      </c>
    </row>
    <row r="565">
      <c r="H565" t="inlineStr">
        <is>
          <t>2-Nitrofluorene</t>
        </is>
      </c>
    </row>
    <row r="566">
      <c r="H566" t="inlineStr">
        <is>
          <t>Nitrofurazone</t>
        </is>
      </c>
    </row>
    <row r="567">
      <c r="H567" t="inlineStr">
        <is>
          <t>1-[(5-Nitrofurfurylidene)-amino]-2-imidazolidinone</t>
        </is>
      </c>
    </row>
    <row r="568">
      <c r="H568" t="inlineStr">
        <is>
          <t>N-[4-(5-Nitro-2-furyl)-2-thiazolyl]acetamide</t>
        </is>
      </c>
    </row>
    <row r="569">
      <c r="H569" t="inlineStr">
        <is>
          <t>Nitrogen mustard (Mechlorethamine)</t>
        </is>
      </c>
    </row>
    <row r="570">
      <c r="H570" t="inlineStr">
        <is>
          <t>Nitrogen mustard hydrochloride (Mechlorethamine hydrochloride)</t>
        </is>
      </c>
    </row>
    <row r="571">
      <c r="H571" t="inlineStr">
        <is>
          <t>Nitrogen mustard N-oxide</t>
        </is>
      </c>
    </row>
    <row r="572">
      <c r="H572" t="inlineStr">
        <is>
          <t>Nitrogen mustard N-oxide hydrochloride</t>
        </is>
      </c>
    </row>
    <row r="573">
      <c r="H573" t="inlineStr">
        <is>
          <t>Nitromethane</t>
        </is>
      </c>
    </row>
    <row r="574">
      <c r="H574" t="inlineStr">
        <is>
          <t>2-Nitropropane</t>
        </is>
      </c>
    </row>
    <row r="575">
      <c r="H575" t="inlineStr">
        <is>
          <t>1-Nitropyrene</t>
        </is>
      </c>
    </row>
    <row r="576">
      <c r="H576" t="inlineStr">
        <is>
          <t>4-Nitropyrene</t>
        </is>
      </c>
    </row>
    <row r="577">
      <c r="H577" t="inlineStr">
        <is>
          <t>N-Nitrosodi-n-butylamine</t>
        </is>
      </c>
    </row>
    <row r="578">
      <c r="H578" t="inlineStr">
        <is>
          <t>N-Nitrosodiethanolamine</t>
        </is>
      </c>
    </row>
    <row r="579">
      <c r="H579" t="inlineStr">
        <is>
          <t>N-Nitrosodiethylamine</t>
        </is>
      </c>
    </row>
    <row r="580">
      <c r="H580" t="inlineStr">
        <is>
          <t>N-Nitrosodimethylamine</t>
        </is>
      </c>
    </row>
    <row r="581">
      <c r="H581" t="inlineStr">
        <is>
          <t>p-Nitrosodiphenylamine</t>
        </is>
      </c>
    </row>
    <row r="582">
      <c r="H582" t="inlineStr">
        <is>
          <t>N-Nitrosodiphenylamine</t>
        </is>
      </c>
    </row>
    <row r="583">
      <c r="H583" t="inlineStr">
        <is>
          <t>N-Nitrosodi-n-propylamine</t>
        </is>
      </c>
    </row>
    <row r="584">
      <c r="H584" t="inlineStr">
        <is>
          <t>N-Nitroso-N-ethylurea</t>
        </is>
      </c>
    </row>
    <row r="585">
      <c r="H585" t="inlineStr">
        <is>
          <t>3-(N-Nitrosomethylamino) propionitrile</t>
        </is>
      </c>
    </row>
    <row r="586">
      <c r="H586" t="inlineStr">
        <is>
          <t>4-(N-Nitrosomethylamino)-1-(3-pyridyl)1-butanone</t>
        </is>
      </c>
    </row>
    <row r="587">
      <c r="H587" t="inlineStr">
        <is>
          <t>N-Nitrosomethyl-n-butylamine</t>
        </is>
      </c>
    </row>
    <row r="588">
      <c r="H588" t="inlineStr">
        <is>
          <t>N-Nitrosomethyl-n-decylamine</t>
        </is>
      </c>
    </row>
    <row r="589">
      <c r="H589" t="inlineStr">
        <is>
          <t>N-Nitrosomethyl-n-dodecylamine</t>
        </is>
      </c>
    </row>
    <row r="590">
      <c r="H590" t="inlineStr">
        <is>
          <t>N-Nitrosomethylethylamine</t>
        </is>
      </c>
    </row>
    <row r="591">
      <c r="H591" t="inlineStr">
        <is>
          <t>N-Nitrosomethyl-n-heptylamine</t>
        </is>
      </c>
    </row>
    <row r="592">
      <c r="H592" t="inlineStr">
        <is>
          <t>N-Nitrosomethyl-n-hexylamine</t>
        </is>
      </c>
    </row>
    <row r="593">
      <c r="H593" t="inlineStr">
        <is>
          <t>N-Nitrosomethyl-n-nonylamine</t>
        </is>
      </c>
    </row>
    <row r="594">
      <c r="H594" t="inlineStr">
        <is>
          <t>N-Nitrosomethyl-n-octylamine</t>
        </is>
      </c>
    </row>
    <row r="595">
      <c r="H595" t="inlineStr">
        <is>
          <t>N-Nitrosomethyl-n-pentylamine</t>
        </is>
      </c>
    </row>
    <row r="596">
      <c r="H596" t="inlineStr">
        <is>
          <t>N-Nitrosomethyl-n-propylamine</t>
        </is>
      </c>
    </row>
    <row r="597">
      <c r="H597" t="inlineStr">
        <is>
          <t>N-Nitrosomethyl-n-tetradecylamine</t>
        </is>
      </c>
    </row>
    <row r="598">
      <c r="H598" t="inlineStr">
        <is>
          <t>N-Nitrosomethyl-n-undecylamine</t>
        </is>
      </c>
    </row>
    <row r="599">
      <c r="H599" t="inlineStr">
        <is>
          <t>N-Nitroso-N-methylurea</t>
        </is>
      </c>
    </row>
    <row r="600">
      <c r="H600" t="inlineStr">
        <is>
          <t>N-Nitroso-N-methylurethane</t>
        </is>
      </c>
    </row>
    <row r="601">
      <c r="H601" t="inlineStr">
        <is>
          <t>N-Nitrosomethylvinylamine</t>
        </is>
      </c>
    </row>
    <row r="602">
      <c r="H602" t="inlineStr">
        <is>
          <t>N-Nitrosomorpholine</t>
        </is>
      </c>
    </row>
    <row r="603">
      <c r="H603" t="inlineStr">
        <is>
          <t>N-Nitrosonornicotine</t>
        </is>
      </c>
    </row>
    <row r="604">
      <c r="H604" t="inlineStr">
        <is>
          <t>N-Nitrosopiperidine</t>
        </is>
      </c>
    </row>
    <row r="605">
      <c r="H605" t="inlineStr">
        <is>
          <t>N-Nitrosopyrrolidine</t>
        </is>
      </c>
    </row>
    <row r="606">
      <c r="H606" t="inlineStr">
        <is>
          <t>N-Nitrososarcosine</t>
        </is>
      </c>
    </row>
    <row r="607">
      <c r="H607" t="inlineStr">
        <is>
          <t>o-Nitrotoluene</t>
        </is>
      </c>
    </row>
    <row r="608">
      <c r="H608" t="inlineStr">
        <is>
          <t>Nitrous oxide</t>
        </is>
      </c>
    </row>
    <row r="609">
      <c r="H609" t="inlineStr">
        <is>
          <t>Norethisterone (Norethindrone)</t>
        </is>
      </c>
    </row>
    <row r="610">
      <c r="H610" t="inlineStr">
        <is>
          <t>Norethisterone acetate (Norethindrone acetate)</t>
        </is>
      </c>
    </row>
    <row r="611">
      <c r="H611" t="inlineStr">
        <is>
          <t>Norethisterone (Norethindrone)/Ethinyl estradiol</t>
        </is>
      </c>
    </row>
    <row r="612">
      <c r="H612" t="inlineStr">
        <is>
          <t>Norethynodrel</t>
        </is>
      </c>
    </row>
    <row r="613">
      <c r="H613" t="inlineStr">
        <is>
          <t>Norgestrel</t>
        </is>
      </c>
    </row>
    <row r="614">
      <c r="H614" t="inlineStr">
        <is>
          <t>Ochratoxin A</t>
        </is>
      </c>
    </row>
    <row r="615">
      <c r="H615" t="inlineStr">
        <is>
          <t>Oil Orange SS</t>
        </is>
      </c>
    </row>
    <row r="616">
      <c r="H616" t="inlineStr">
        <is>
          <t>Oral contraceptives, combined</t>
        </is>
      </c>
    </row>
    <row r="617">
      <c r="H617" t="inlineStr">
        <is>
          <t>Oral contraceptives, sequential</t>
        </is>
      </c>
    </row>
    <row r="618">
      <c r="H618" t="inlineStr">
        <is>
          <t>Oryzalin</t>
        </is>
      </c>
    </row>
    <row r="619">
      <c r="H619" t="inlineStr">
        <is>
          <t>Oxadiazon</t>
        </is>
      </c>
    </row>
    <row r="620">
      <c r="H620" t="inlineStr">
        <is>
          <t>Oxazepam</t>
        </is>
      </c>
    </row>
    <row r="621">
      <c r="H621" t="inlineStr">
        <is>
          <t>Oxymetholone</t>
        </is>
      </c>
    </row>
    <row r="622">
      <c r="H622" t="inlineStr">
        <is>
          <t>Oxytetracycline (internal use)</t>
        </is>
      </c>
    </row>
    <row r="623">
      <c r="H623" t="inlineStr">
        <is>
          <t>Oxytetracycline hydrochloride (internal use)</t>
        </is>
      </c>
    </row>
    <row r="624">
      <c r="H624" t="inlineStr">
        <is>
          <t>Oxythioquinox (Chinomethionat)</t>
        </is>
      </c>
    </row>
    <row r="625">
      <c r="H625" t="inlineStr">
        <is>
          <t>Paclitaxel</t>
        </is>
      </c>
    </row>
    <row r="626">
      <c r="H626" t="inlineStr">
        <is>
          <t>Palygorskite fibers (&gt; 5mm in length)</t>
        </is>
      </c>
    </row>
    <row r="627">
      <c r="H627" t="inlineStr">
        <is>
          <t>Panfuran S</t>
        </is>
      </c>
    </row>
    <row r="628">
      <c r="H628" t="inlineStr">
        <is>
          <t>Paramethadione</t>
        </is>
      </c>
    </row>
    <row r="629">
      <c r="H629" t="inlineStr">
        <is>
          <t>Parathion</t>
        </is>
      </c>
    </row>
    <row r="630">
      <c r="H630" t="inlineStr">
        <is>
          <t>Penicillamine</t>
        </is>
      </c>
    </row>
    <row r="631">
      <c r="H631" t="inlineStr">
        <is>
          <t>pentabromodiphenyl ether mixture [DE-71 (technical grade)]</t>
        </is>
      </c>
    </row>
    <row r="632">
      <c r="H632" t="inlineStr">
        <is>
          <t>Pentachlorophenol</t>
        </is>
      </c>
    </row>
    <row r="633">
      <c r="H633" t="inlineStr">
        <is>
          <t>Pentachlorophenol and by-products of its synthesis (complex mixture)</t>
        </is>
      </c>
    </row>
    <row r="634">
      <c r="H634" t="inlineStr">
        <is>
          <t>Pentobarbital sodium</t>
        </is>
      </c>
    </row>
    <row r="635">
      <c r="H635" t="inlineStr">
        <is>
          <t>Pentosan polysulfate sodium</t>
        </is>
      </c>
    </row>
    <row r="636">
      <c r="H636" t="inlineStr">
        <is>
          <t>Pentostatin</t>
        </is>
      </c>
    </row>
    <row r="637">
      <c r="H637" t="inlineStr">
        <is>
          <t>Perfluorooctane sulfonate (PFOS)</t>
        </is>
      </c>
    </row>
    <row r="638">
      <c r="H638" t="inlineStr">
        <is>
          <t>Perfluorooctanoic acid (PFOA)</t>
        </is>
      </c>
    </row>
    <row r="639">
      <c r="H639" t="inlineStr">
        <is>
          <t>Pertuzumab</t>
        </is>
      </c>
    </row>
    <row r="640">
      <c r="H640" t="inlineStr">
        <is>
          <t>Phenacemide</t>
        </is>
      </c>
    </row>
    <row r="641">
      <c r="H641" t="inlineStr">
        <is>
          <t>Phenacetin</t>
        </is>
      </c>
    </row>
    <row r="642">
      <c r="H642" t="inlineStr">
        <is>
          <t>Phenazopyridine</t>
        </is>
      </c>
    </row>
    <row r="643">
      <c r="H643" t="inlineStr">
        <is>
          <t>Phenazopyridine hydrochloride</t>
        </is>
      </c>
    </row>
    <row r="644">
      <c r="H644" t="inlineStr">
        <is>
          <t>Phenesterin</t>
        </is>
      </c>
    </row>
    <row r="645">
      <c r="H645" t="inlineStr">
        <is>
          <t>Phenobarbital</t>
        </is>
      </c>
    </row>
    <row r="646">
      <c r="H646" t="inlineStr">
        <is>
          <t>Phenolphthalein</t>
        </is>
      </c>
    </row>
    <row r="647">
      <c r="H647" t="inlineStr">
        <is>
          <t>Phenoxybenzamine</t>
        </is>
      </c>
    </row>
    <row r="648">
      <c r="H648" t="inlineStr">
        <is>
          <t>Phenoxybenzamine hydrochloride</t>
        </is>
      </c>
    </row>
    <row r="649">
      <c r="H649" t="inlineStr">
        <is>
          <t>Phenprocoumon</t>
        </is>
      </c>
    </row>
    <row r="650">
      <c r="H650" t="inlineStr">
        <is>
          <t>o-Phenylenediamine and its salts</t>
        </is>
      </c>
    </row>
    <row r="651">
      <c r="H651" t="inlineStr">
        <is>
          <t>Phenylhydrazine and its salts</t>
        </is>
      </c>
    </row>
    <row r="652">
      <c r="H652" t="inlineStr">
        <is>
          <t>o-Phenylphenate, sodium</t>
        </is>
      </c>
    </row>
    <row r="653">
      <c r="H653" t="inlineStr">
        <is>
          <t>o-Phenylphenol</t>
        </is>
      </c>
    </row>
    <row r="654">
      <c r="H654" t="inlineStr">
        <is>
          <t>Phenylphosphine</t>
        </is>
      </c>
    </row>
    <row r="655">
      <c r="H655" t="inlineStr">
        <is>
          <t>PhiP(2-Amino-1-methyl-6-phenylimidazol[4,5-b]pyridine)</t>
        </is>
      </c>
    </row>
    <row r="656">
      <c r="H656" t="inlineStr">
        <is>
          <t>Pimozide</t>
        </is>
      </c>
    </row>
    <row r="657">
      <c r="H657" t="inlineStr">
        <is>
          <t>Pioglitazone</t>
        </is>
      </c>
    </row>
    <row r="658">
      <c r="H658" t="inlineStr">
        <is>
          <t>Pipobroman</t>
        </is>
      </c>
    </row>
    <row r="659">
      <c r="H659" t="inlineStr">
        <is>
          <t>Pirimicarb</t>
        </is>
      </c>
    </row>
    <row r="660">
      <c r="H660" t="inlineStr">
        <is>
          <t>Plicamycin</t>
        </is>
      </c>
    </row>
    <row r="661">
      <c r="H661" t="inlineStr">
        <is>
          <t>Polybrominated biphenyls</t>
        </is>
      </c>
    </row>
    <row r="662">
      <c r="H662" t="inlineStr">
        <is>
          <t>Polychlorinated biphenyls</t>
        </is>
      </c>
    </row>
    <row r="663">
      <c r="H663" t="inlineStr">
        <is>
          <t>Polychlorinated biphenyls (containing 60 or more percent chlorine by molecular weight)</t>
        </is>
      </c>
    </row>
    <row r="664">
      <c r="H664" t="inlineStr">
        <is>
          <t>Polychlorinated dibenzo-p-dioxins</t>
        </is>
      </c>
    </row>
    <row r="665">
      <c r="H665" t="inlineStr">
        <is>
          <t>Polychlorinated dibenzofurans</t>
        </is>
      </c>
    </row>
    <row r="666">
      <c r="H666" t="inlineStr">
        <is>
          <t>Polygeenan</t>
        </is>
      </c>
    </row>
    <row r="667">
      <c r="H667" t="inlineStr">
        <is>
          <t>Ponceau MX</t>
        </is>
      </c>
    </row>
    <row r="668">
      <c r="H668" t="inlineStr">
        <is>
          <t>Ponceau 3R</t>
        </is>
      </c>
    </row>
    <row r="669">
      <c r="H669" t="inlineStr">
        <is>
          <t>Potassium bromate</t>
        </is>
      </c>
    </row>
    <row r="670">
      <c r="H670" t="inlineStr">
        <is>
          <t>Potassium dimethyldithiocarbamate</t>
        </is>
      </c>
    </row>
    <row r="671">
      <c r="H671" t="inlineStr">
        <is>
          <t>Pravastatin sodium</t>
        </is>
      </c>
    </row>
    <row r="672">
      <c r="H672" t="inlineStr">
        <is>
          <t>Prednisolone sodium phosphate</t>
        </is>
      </c>
    </row>
    <row r="673">
      <c r="H673" t="inlineStr">
        <is>
          <t>Primidone</t>
        </is>
      </c>
    </row>
    <row r="674">
      <c r="H674" t="inlineStr">
        <is>
          <t>Procarbazine</t>
        </is>
      </c>
    </row>
    <row r="675">
      <c r="H675" t="inlineStr">
        <is>
          <t>Procarbazine hydrochloride</t>
        </is>
      </c>
    </row>
    <row r="676">
      <c r="H676" t="inlineStr">
        <is>
          <t>Procymidone</t>
        </is>
      </c>
    </row>
    <row r="677">
      <c r="H677" t="inlineStr">
        <is>
          <t>Progesterone</t>
        </is>
      </c>
    </row>
    <row r="678">
      <c r="H678" t="inlineStr">
        <is>
          <t>Pronamide</t>
        </is>
      </c>
    </row>
    <row r="679">
      <c r="H679" t="inlineStr">
        <is>
          <t>Propachlor</t>
        </is>
      </c>
    </row>
    <row r="680">
      <c r="H680" t="inlineStr">
        <is>
          <t>1,3-Propane sultone</t>
        </is>
      </c>
    </row>
    <row r="681">
      <c r="H681" t="inlineStr">
        <is>
          <t>Propargite</t>
        </is>
      </c>
    </row>
    <row r="682">
      <c r="H682" t="inlineStr">
        <is>
          <t>Propazine</t>
        </is>
      </c>
    </row>
    <row r="683">
      <c r="H683" t="inlineStr">
        <is>
          <t>beta-Propiolactone</t>
        </is>
      </c>
    </row>
    <row r="684">
      <c r="H684" t="inlineStr">
        <is>
          <t>Propoxur</t>
        </is>
      </c>
    </row>
    <row r="685">
      <c r="H685" t="inlineStr">
        <is>
          <t>Propylene glycol mono-t-butyl ether</t>
        </is>
      </c>
    </row>
    <row r="686">
      <c r="H686" t="inlineStr">
        <is>
          <t>Propylene oxide</t>
        </is>
      </c>
    </row>
    <row r="687">
      <c r="H687" t="inlineStr">
        <is>
          <t>Propylthiouracil</t>
        </is>
      </c>
    </row>
    <row r="688">
      <c r="H688" t="inlineStr">
        <is>
          <t>Pulegone</t>
        </is>
      </c>
    </row>
    <row r="689">
      <c r="H689" t="inlineStr">
        <is>
          <t>Pymetrozine</t>
        </is>
      </c>
    </row>
    <row r="690">
      <c r="H690" t="inlineStr">
        <is>
          <t>Pyridine</t>
        </is>
      </c>
    </row>
    <row r="691">
      <c r="H691" t="inlineStr">
        <is>
          <t>Pyrimethamine</t>
        </is>
      </c>
    </row>
    <row r="692">
      <c r="H692" t="inlineStr">
        <is>
          <t>Quazepam</t>
        </is>
      </c>
    </row>
    <row r="693">
      <c r="H693" t="inlineStr">
        <is>
          <t>Quinoline and its strong acid salts</t>
        </is>
      </c>
    </row>
    <row r="694">
      <c r="H694" t="inlineStr">
        <is>
          <t>Radionuclides</t>
        </is>
      </c>
    </row>
    <row r="695">
      <c r="H695" t="inlineStr">
        <is>
          <t>Reserpine</t>
        </is>
      </c>
    </row>
    <row r="696">
      <c r="H696" t="inlineStr">
        <is>
          <t>Residual (heavy) fuel oils</t>
        </is>
      </c>
    </row>
    <row r="697">
      <c r="H697" t="inlineStr">
        <is>
          <t>Resmethrin</t>
        </is>
      </c>
    </row>
    <row r="698">
      <c r="H698" t="inlineStr">
        <is>
          <t>Retinol/retinyl esters, when in daily dosages in excess of 10,000 IU, or 3,000 retinol equivalents.</t>
        </is>
      </c>
    </row>
    <row r="699">
      <c r="H699" t="inlineStr">
        <is>
          <t>Ribavirin</t>
        </is>
      </c>
    </row>
    <row r="700">
      <c r="H700" t="inlineStr">
        <is>
          <t>Riddelliine</t>
        </is>
      </c>
    </row>
    <row r="701">
      <c r="H701" t="inlineStr">
        <is>
          <t>Rifampin</t>
        </is>
      </c>
    </row>
    <row r="702">
      <c r="H702" t="inlineStr">
        <is>
          <t>Safrole</t>
        </is>
      </c>
    </row>
    <row r="703">
      <c r="H703" t="inlineStr">
        <is>
          <t>Salted fish, Chinese-style</t>
        </is>
      </c>
    </row>
    <row r="704">
      <c r="H704" t="inlineStr">
        <is>
          <t>Secobarbital sodium</t>
        </is>
      </c>
    </row>
    <row r="705">
      <c r="H705" t="inlineStr">
        <is>
          <t>Sedaxane</t>
        </is>
      </c>
    </row>
    <row r="706">
      <c r="H706" t="inlineStr">
        <is>
          <t>Selenium sulfide</t>
        </is>
      </c>
    </row>
    <row r="707">
      <c r="H707" t="inlineStr">
        <is>
          <t>Sermorelin acetate</t>
        </is>
      </c>
    </row>
    <row r="708">
      <c r="H708" t="inlineStr">
        <is>
          <t>Shale-oils</t>
        </is>
      </c>
    </row>
    <row r="709">
      <c r="H709" t="inlineStr">
        <is>
          <t>Silica, crystalline (airborne particles of respirable size)</t>
        </is>
      </c>
    </row>
    <row r="710">
      <c r="H710" t="inlineStr">
        <is>
          <t>Simazine</t>
        </is>
      </c>
    </row>
    <row r="711">
      <c r="H711" t="inlineStr">
        <is>
          <t>Sodium dimethyldithiocarbamate</t>
        </is>
      </c>
    </row>
    <row r="712">
      <c r="H712" t="inlineStr">
        <is>
          <t>Soots, tars, and mineral oils (untreated and mildly treated oils and used engine oils)</t>
        </is>
      </c>
    </row>
    <row r="713">
      <c r="H713" t="inlineStr">
        <is>
          <t>Spirodiclofen</t>
        </is>
      </c>
    </row>
    <row r="714">
      <c r="H714" t="inlineStr">
        <is>
          <t>Spironolactone</t>
        </is>
      </c>
    </row>
    <row r="715">
      <c r="H715" t="inlineStr">
        <is>
          <t>Stanozolol</t>
        </is>
      </c>
    </row>
    <row r="716">
      <c r="H716" t="inlineStr">
        <is>
          <t>Sterigmatocystin</t>
        </is>
      </c>
    </row>
    <row r="717">
      <c r="H717" t="inlineStr">
        <is>
          <t>Streptomycin sulfate</t>
        </is>
      </c>
    </row>
    <row r="718">
      <c r="H718" t="inlineStr">
        <is>
          <t>Streptozocin (streptozotocin)</t>
        </is>
      </c>
    </row>
    <row r="719">
      <c r="H719" t="inlineStr">
        <is>
          <t>Streptozotocin (streptozocin)</t>
        </is>
      </c>
    </row>
    <row r="720">
      <c r="H720" t="inlineStr">
        <is>
          <t>Strong inorganic acid mists containing sulfuric acid</t>
        </is>
      </c>
    </row>
    <row r="721">
      <c r="H721" t="inlineStr">
        <is>
          <t>Styrene</t>
        </is>
      </c>
    </row>
    <row r="722">
      <c r="H722" t="inlineStr">
        <is>
          <t>Styrene oxide</t>
        </is>
      </c>
    </row>
    <row r="723">
      <c r="H723" t="inlineStr">
        <is>
          <t>Sulfallate</t>
        </is>
      </c>
    </row>
    <row r="724">
      <c r="H724" t="inlineStr">
        <is>
          <t>Sulfasalazine (Salicylazosulfapyridine)</t>
        </is>
      </c>
    </row>
    <row r="725">
      <c r="H725" t="inlineStr">
        <is>
          <t>Sulfur dioxidee</t>
        </is>
      </c>
    </row>
    <row r="726">
      <c r="H726" t="inlineStr">
        <is>
          <t>Sulindac</t>
        </is>
      </c>
    </row>
    <row r="727">
      <c r="H727" t="inlineStr">
        <is>
          <t>Talc containing asbestiform fibers</t>
        </is>
      </c>
    </row>
    <row r="728">
      <c r="H728" t="inlineStr">
        <is>
          <t>Tamoxifen and its salts</t>
        </is>
      </c>
    </row>
    <row r="729">
      <c r="H729" t="inlineStr">
        <is>
          <t>Tamoxifen citrate</t>
        </is>
      </c>
    </row>
    <row r="730">
      <c r="H730" t="inlineStr">
        <is>
          <t>Temazepam</t>
        </is>
      </c>
    </row>
    <row r="731">
      <c r="H731" t="inlineStr">
        <is>
          <t>Teniposide</t>
        </is>
      </c>
    </row>
    <row r="732">
      <c r="H732" t="inlineStr">
        <is>
          <t>Terbacil</t>
        </is>
      </c>
    </row>
    <row r="733">
      <c r="H733" t="inlineStr">
        <is>
          <t>Teriparatide</t>
        </is>
      </c>
    </row>
    <row r="734">
      <c r="H734" t="inlineStr">
        <is>
          <t>Terrazole</t>
        </is>
      </c>
    </row>
    <row r="735">
      <c r="H735" t="inlineStr">
        <is>
          <t>Testosterone and its esters</t>
        </is>
      </c>
    </row>
    <row r="736">
      <c r="H736" t="inlineStr">
        <is>
          <t>Testosterone cypionate</t>
        </is>
      </c>
    </row>
    <row r="737">
      <c r="H737" t="inlineStr">
        <is>
          <t>Testosterone enanthate</t>
        </is>
      </c>
    </row>
    <row r="738">
      <c r="H738" t="inlineStr">
        <is>
          <t>Tetrabromobisphenol A</t>
        </is>
      </c>
    </row>
    <row r="739">
      <c r="H739" t="inlineStr">
        <is>
          <t>3,3',4,4'-Tetrachloroazobenzene</t>
        </is>
      </c>
    </row>
    <row r="740">
      <c r="H740" t="inlineStr">
        <is>
          <t>2,3,7,8-Tetrachlorodibenzo-p-dioxin (TCDD)</t>
        </is>
      </c>
    </row>
    <row r="741">
      <c r="H741" t="inlineStr">
        <is>
          <t>1,1,1,2-Tetrachloroethane</t>
        </is>
      </c>
    </row>
    <row r="742">
      <c r="H742" t="inlineStr">
        <is>
          <t>1,1,2,2-Tetrachloroethane</t>
        </is>
      </c>
    </row>
    <row r="743">
      <c r="H743" t="inlineStr">
        <is>
          <t>Tetrachloroethylene (Perchloroethylene)</t>
        </is>
      </c>
    </row>
    <row r="744">
      <c r="H744" t="inlineStr">
        <is>
          <t>p-a,a,a-Tetrachlorotoluene</t>
        </is>
      </c>
    </row>
    <row r="745">
      <c r="H745" t="inlineStr">
        <is>
          <t>Tetrachlorvinphos</t>
        </is>
      </c>
    </row>
    <row r="746">
      <c r="H746" t="inlineStr">
        <is>
          <t>Tetracycline (internal use)</t>
        </is>
      </c>
    </row>
    <row r="747">
      <c r="H747" t="inlineStr">
        <is>
          <t>Tetracyclines (internal use)</t>
        </is>
      </c>
    </row>
    <row r="748">
      <c r="H748" t="inlineStr">
        <is>
          <t>Tetracycline hydrochloride (internal use)</t>
        </is>
      </c>
    </row>
    <row r="749">
      <c r="H749" t="inlineStr">
        <is>
          <t>Tetrafluoroethylene</t>
        </is>
      </c>
    </row>
    <row r="750">
      <c r="H750" t="inlineStr">
        <is>
          <t>Tetranitromethane</t>
        </is>
      </c>
    </row>
    <row r="751">
      <c r="H751" t="inlineStr">
        <is>
          <t>Thalidomide</t>
        </is>
      </c>
    </row>
    <row r="752">
      <c r="H752" t="inlineStr">
        <is>
          <t>Thioacetamide</t>
        </is>
      </c>
    </row>
    <row r="753">
      <c r="H753" t="inlineStr">
        <is>
          <t>4,4'-Thiodianiline</t>
        </is>
      </c>
    </row>
    <row r="754">
      <c r="H754" t="inlineStr">
        <is>
          <t>Thiodicarb</t>
        </is>
      </c>
    </row>
    <row r="755">
      <c r="H755" t="inlineStr">
        <is>
          <t>Thioguanine</t>
        </is>
      </c>
    </row>
    <row r="756">
      <c r="H756" t="inlineStr">
        <is>
          <t>Thiouracil</t>
        </is>
      </c>
    </row>
    <row r="757">
      <c r="H757" t="inlineStr">
        <is>
          <t>Thiourea</t>
        </is>
      </c>
    </row>
    <row r="758">
      <c r="H758" t="inlineStr">
        <is>
          <t>Thorium dioxide</t>
        </is>
      </c>
    </row>
    <row r="759">
      <c r="H759" t="inlineStr">
        <is>
          <t>Titanium dioxide (airborne, unbound particles of respirable size)</t>
        </is>
      </c>
    </row>
    <row r="760">
      <c r="H760" t="inlineStr">
        <is>
          <t>Tobacco, oral use of smokeless products</t>
        </is>
      </c>
    </row>
    <row r="761">
      <c r="H761" t="inlineStr">
        <is>
          <t>Tobacco smoke</t>
        </is>
      </c>
    </row>
    <row r="762">
      <c r="H762" t="inlineStr">
        <is>
          <t>Tobacco smoke (primary)</t>
        </is>
      </c>
    </row>
    <row r="763">
      <c r="H763" t="inlineStr">
        <is>
          <t>Tobramycin sulfate</t>
        </is>
      </c>
    </row>
    <row r="764">
      <c r="H764" t="inlineStr">
        <is>
          <t>Toluene</t>
        </is>
      </c>
    </row>
    <row r="765">
      <c r="H765" t="inlineStr">
        <is>
          <t>Toluene diisocyanate</t>
        </is>
      </c>
    </row>
    <row r="766">
      <c r="H766" t="inlineStr">
        <is>
          <t>o-Toluidine</t>
        </is>
      </c>
    </row>
    <row r="767">
      <c r="H767" t="inlineStr">
        <is>
          <t>o-Toluidine hydrochloride</t>
        </is>
      </c>
    </row>
    <row r="768">
      <c r="H768" t="inlineStr">
        <is>
          <t>Topiramate</t>
        </is>
      </c>
    </row>
    <row r="769">
      <c r="H769" t="inlineStr">
        <is>
          <t>Toxaphene (Polychlorinated camphenes)</t>
        </is>
      </c>
    </row>
    <row r="770">
      <c r="H770" t="inlineStr">
        <is>
          <t>Toxins derived from Fusarium moniliforme (Fusarium verticillioides)</t>
        </is>
      </c>
    </row>
    <row r="771">
      <c r="H771" t="inlineStr">
        <is>
          <t>Treosulfan</t>
        </is>
      </c>
    </row>
    <row r="772">
      <c r="H772" t="inlineStr">
        <is>
          <t>Triadimefon</t>
        </is>
      </c>
    </row>
    <row r="773">
      <c r="H773" t="inlineStr">
        <is>
          <t>Triamterene</t>
        </is>
      </c>
    </row>
    <row r="774">
      <c r="H774" t="inlineStr">
        <is>
          <t>Triazolam</t>
        </is>
      </c>
    </row>
    <row r="775">
      <c r="H775" t="inlineStr">
        <is>
          <t>S,S,S-Tributyl phosphorotrithioate (Tribufos, DEF)</t>
        </is>
      </c>
    </row>
    <row r="776">
      <c r="H776" t="inlineStr">
        <is>
          <t>Tributyltin methacrylate</t>
        </is>
      </c>
    </row>
    <row r="777">
      <c r="H777" t="inlineStr">
        <is>
          <t>Trichlormethine (Trimustine hydrochloride)</t>
        </is>
      </c>
    </row>
    <row r="778">
      <c r="H778" t="inlineStr">
        <is>
          <t>Trichloroacetic acid</t>
        </is>
      </c>
    </row>
    <row r="779">
      <c r="H779" t="inlineStr">
        <is>
          <t>Trichloroethylene</t>
        </is>
      </c>
    </row>
    <row r="780">
      <c r="H780" t="inlineStr">
        <is>
          <t>2,4,6-Trichlorophenol</t>
        </is>
      </c>
    </row>
    <row r="781">
      <c r="H781" t="inlineStr">
        <is>
          <t>1,2,3-Trichloropropane</t>
        </is>
      </c>
    </row>
    <row r="782">
      <c r="H782" t="inlineStr">
        <is>
          <t>Trientine hydrochloride</t>
        </is>
      </c>
    </row>
    <row r="783">
      <c r="H783" t="inlineStr">
        <is>
          <t>Triforine</t>
        </is>
      </c>
    </row>
    <row r="784">
      <c r="H784" t="inlineStr">
        <is>
          <t>Trilostane</t>
        </is>
      </c>
    </row>
    <row r="785">
      <c r="H785" t="inlineStr">
        <is>
          <t>Trimethadione</t>
        </is>
      </c>
    </row>
    <row r="786">
      <c r="H786" t="inlineStr">
        <is>
          <t>2,4,5-Trimethylaniline and its strong acid salts</t>
        </is>
      </c>
    </row>
    <row r="787">
      <c r="H787" t="inlineStr">
        <is>
          <t>Trimethyl phosphate</t>
        </is>
      </c>
    </row>
    <row r="788">
      <c r="H788" t="inlineStr">
        <is>
          <t>Trimetrexate glucuronate</t>
        </is>
      </c>
    </row>
    <row r="789">
      <c r="H789" t="inlineStr">
        <is>
          <t>2,4,6-Trinitrotoluene (TNT)</t>
        </is>
      </c>
    </row>
    <row r="790">
      <c r="H790" t="inlineStr">
        <is>
          <t>Triphenyltin hydroxide</t>
        </is>
      </c>
    </row>
    <row r="791">
      <c r="H791" t="inlineStr">
        <is>
          <t>Tris(1-aziridinyl)phosphine sulfide (Thiotepa)</t>
        </is>
      </c>
    </row>
    <row r="792">
      <c r="H792" t="inlineStr">
        <is>
          <t>Tris(2-chloroethyl) phosphate</t>
        </is>
      </c>
    </row>
    <row r="793">
      <c r="H793" t="inlineStr">
        <is>
          <t>Tris(2,3-dibromopropyl)phosphate</t>
        </is>
      </c>
    </row>
    <row r="794">
      <c r="H794" t="inlineStr">
        <is>
          <t>Tris(1,3-dichloro-2-propyl) phosphate (TDCPP)</t>
        </is>
      </c>
    </row>
    <row r="795">
      <c r="H795" t="inlineStr">
        <is>
          <t>Trp-P-1 (Tryptophan-P-1)</t>
        </is>
      </c>
    </row>
    <row r="796">
      <c r="H796" t="inlineStr">
        <is>
          <t>Trp-P-2 (Tryptophan-P-2)</t>
        </is>
      </c>
    </row>
    <row r="797">
      <c r="H797" t="inlineStr">
        <is>
          <t>Trypan blue (commercial grade)</t>
        </is>
      </c>
    </row>
    <row r="798">
      <c r="H798" t="inlineStr">
        <is>
          <t>Unleaded gasoline (wholly vaporized)</t>
        </is>
      </c>
    </row>
    <row r="799">
      <c r="H799" t="inlineStr">
        <is>
          <t>Uracil mustard</t>
        </is>
      </c>
    </row>
    <row r="800">
      <c r="H800" t="inlineStr">
        <is>
          <t>Urethane (Ethyl carbamate)</t>
        </is>
      </c>
    </row>
    <row r="801">
      <c r="H801" t="inlineStr">
        <is>
          <t>Urofollitropin</t>
        </is>
      </c>
    </row>
    <row r="802">
      <c r="H802" t="inlineStr">
        <is>
          <t>Valproate (Valproic acid)</t>
        </is>
      </c>
    </row>
    <row r="803">
      <c r="H803" t="inlineStr">
        <is>
          <t>Vanadium pentoxide (orthorhombic crystalline form)</t>
        </is>
      </c>
    </row>
    <row r="804">
      <c r="H804" t="inlineStr">
        <is>
          <t>Vinblastine sulfate</t>
        </is>
      </c>
    </row>
    <row r="805">
      <c r="H805" t="inlineStr">
        <is>
          <t>Vinclozolin</t>
        </is>
      </c>
    </row>
    <row r="806">
      <c r="H806" t="inlineStr">
        <is>
          <t>Vincristine sulfate</t>
        </is>
      </c>
    </row>
    <row r="807">
      <c r="H807" t="inlineStr">
        <is>
          <t>Vinyl bromide</t>
        </is>
      </c>
    </row>
    <row r="808">
      <c r="H808" t="inlineStr">
        <is>
          <t>Vinyl chloride</t>
        </is>
      </c>
    </row>
    <row r="809">
      <c r="H809" t="inlineStr">
        <is>
          <t>4-Vinylcyclohexene</t>
        </is>
      </c>
    </row>
    <row r="810">
      <c r="H810" t="inlineStr">
        <is>
          <t>4-Vinyl-1-cyclohexene diepoxide (Vinyl cyclohexenedioxide)</t>
        </is>
      </c>
    </row>
    <row r="811">
      <c r="H811" t="inlineStr">
        <is>
          <t>Vinyl fluoride</t>
        </is>
      </c>
    </row>
    <row r="812">
      <c r="H812" t="inlineStr">
        <is>
          <t>Vinylidene chloride (1,1-Dichloroethylene)</t>
        </is>
      </c>
    </row>
    <row r="813">
      <c r="H813" t="inlineStr">
        <is>
          <t>Vinyl trichloride (1,1,2-Trichloroethane)</t>
        </is>
      </c>
    </row>
    <row r="814">
      <c r="H814" t="inlineStr">
        <is>
          <t>Warfarin</t>
        </is>
      </c>
    </row>
    <row r="815">
      <c r="H815" t="inlineStr">
        <is>
          <t>Wood dust</t>
        </is>
      </c>
    </row>
    <row r="816">
      <c r="H816" t="inlineStr">
        <is>
          <t>2,6-Xylidine (2,6-Dimethylaniline)</t>
        </is>
      </c>
    </row>
    <row r="817">
      <c r="H817" t="inlineStr">
        <is>
          <t>Zalcitabine</t>
        </is>
      </c>
    </row>
    <row r="818">
      <c r="H818" t="inlineStr">
        <is>
          <t>Zidovudine (AZT)</t>
        </is>
      </c>
    </row>
    <row r="819">
      <c r="H819" t="inlineStr">
        <is>
          <t>Zileuton</t>
        </is>
      </c>
    </row>
    <row r="820">
      <c r="H820" t="inlineStr">
        <is>
          <t>2-Bromopropane (2-BP)</t>
        </is>
      </c>
    </row>
    <row r="821">
      <c r="H821" t="inlineStr">
        <is>
          <t>2-Chloropropionic acid</t>
        </is>
      </c>
    </row>
    <row r="822">
      <c r="H822" t="inlineStr">
        <is>
          <t>Di-n-hexyl phthalate (DnHP)</t>
        </is>
      </c>
    </row>
    <row r="823">
      <c r="H823" t="inlineStr">
        <is>
          <t>m-Dinitrobenzene</t>
        </is>
      </c>
    </row>
    <row r="824">
      <c r="H824" t="inlineStr">
        <is>
          <t>o-Dinitrobenzene</t>
        </is>
      </c>
    </row>
    <row r="825">
      <c r="H825" t="inlineStr">
        <is>
          <t>p-Dinitrobenzene</t>
        </is>
      </c>
    </row>
    <row r="826">
      <c r="H826" t="inlineStr">
        <is>
          <t>Dinitrotoluene (technical grade)</t>
        </is>
      </c>
    </row>
    <row r="827">
      <c r="H827" t="inlineStr">
        <is>
          <t>n-Hexane</t>
        </is>
      </c>
    </row>
    <row r="828">
      <c r="H828" t="inlineStr">
        <is>
          <t>2,5-Hexanedione</t>
        </is>
      </c>
    </row>
    <row r="829">
      <c r="H829" t="inlineStr">
        <is>
          <t>Hydrogen cyanide (HCN) and cyanide salts (CN salts)</t>
        </is>
      </c>
    </row>
    <row r="830">
      <c r="H830" t="inlineStr">
        <is>
          <t>Levonorgestrel implants</t>
        </is>
      </c>
    </row>
    <row r="831">
      <c r="H831" t="inlineStr">
        <is>
          <t>Nitrofurantoin</t>
        </is>
      </c>
    </row>
    <row r="832">
      <c r="H832" t="inlineStr">
        <is>
          <t>Oxydemeton methyl</t>
        </is>
      </c>
    </row>
    <row r="833">
      <c r="H833" t="inlineStr">
        <is>
          <t>Quizalofop-ethyl</t>
        </is>
      </c>
    </row>
    <row r="834">
      <c r="H834" t="inlineStr">
        <is>
          <t>Sodium fluoroacetate</t>
        </is>
      </c>
    </row>
    <row r="835">
      <c r="H835" t="inlineStr">
        <is>
          <t>Thiophanate methyl</t>
        </is>
      </c>
    </row>
    <row r="836">
      <c r="H836" t="inlineStr">
        <is>
          <t>Vinyl cyclohexene dioxide (4-Vinyl-1-cyclohexene diepoxide)</t>
        </is>
      </c>
    </row>
    <row r="837">
      <c r="H837" t="inlineStr">
        <is>
          <t>Chloroform</t>
        </is>
      </c>
    </row>
    <row r="838">
      <c r="H838" t="inlineStr">
        <is>
          <t>1,2-Dibromo-3-chloropropane (DBCP)</t>
        </is>
      </c>
    </row>
    <row r="839">
      <c r="H839" t="inlineStr">
        <is>
          <t>Diclofop-methyl</t>
        </is>
      </c>
    </row>
    <row r="840">
      <c r="H840" t="inlineStr">
        <is>
          <t>Phenyl glycidyl ether</t>
        </is>
      </c>
    </row>
    <row r="841">
      <c r="H841" t="inlineStr">
        <is>
          <t>Di-isodecyl phthalate (DIDP)</t>
        </is>
      </c>
    </row>
    <row r="842">
      <c r="H842" t="inlineStr">
        <is>
          <t>Erionite</t>
        </is>
      </c>
    </row>
    <row r="843">
      <c r="H843" t="inlineStr">
        <is>
          <t>Iprovalicarb</t>
        </is>
      </c>
    </row>
    <row r="844">
      <c r="H844" t="inlineStr">
        <is>
          <t>Nickel hydroxide</t>
        </is>
      </c>
    </row>
    <row r="845">
      <c r="H845" t="inlineStr">
        <is>
          <t>Norethisterone (Norethindrone) /Mestranol</t>
        </is>
      </c>
    </row>
    <row r="846">
      <c r="H846" t="inlineStr">
        <is>
          <t>Anabolic steroids</t>
        </is>
      </c>
    </row>
    <row r="847">
      <c r="H847" t="inlineStr">
        <is>
          <t>Altretamine</t>
        </is>
      </c>
    </row>
    <row r="848">
      <c r="H848" t="inlineStr">
        <is>
          <t>Beryllium</t>
        </is>
      </c>
    </row>
    <row r="849">
      <c r="H849" t="inlineStr">
        <is>
          <t>Beryllium Oxide</t>
        </is>
      </c>
    </row>
    <row r="850">
      <c r="H850" t="inlineStr">
        <is>
          <t>Beryllium Sulfate</t>
        </is>
      </c>
    </row>
    <row r="851">
      <c r="H851" t="inlineStr">
        <is>
          <t>Hexachlorocyclohexane (alpha isomer)</t>
        </is>
      </c>
    </row>
    <row r="852">
      <c r="H852" t="inlineStr">
        <is>
          <t>Hexachlorocyclohexane (beta isomer)</t>
        </is>
      </c>
    </row>
    <row r="853">
      <c r="H853" t="inlineStr">
        <is>
          <t>Hexachlorocyclohexane (gamma isomer)</t>
        </is>
      </c>
    </row>
    <row r="854">
      <c r="H854" t="inlineStr">
        <is>
          <t>Cyanide salts that readily dissociate in solution (expressed as cyanide)</t>
        </is>
      </c>
    </row>
    <row r="855">
      <c r="H855" t="inlineStr">
        <is>
          <t>Hydrogen cyanide</t>
        </is>
      </c>
    </row>
    <row r="856">
      <c r="H856" t="inlineStr">
        <is>
          <t>Potassium cyanide</t>
        </is>
      </c>
    </row>
    <row r="857">
      <c r="H857" t="inlineStr">
        <is>
          <t>Methylhydrazine</t>
        </is>
      </c>
    </row>
    <row r="858">
      <c r="H858" t="inlineStr">
        <is>
          <t>Methylhydrazine sulfate</t>
        </is>
      </c>
    </row>
    <row r="859">
      <c r="H859" t="inlineStr">
        <is>
          <t>o-Phenylenediamine</t>
        </is>
      </c>
    </row>
    <row r="860">
      <c r="H860" t="inlineStr">
        <is>
          <t>o-Phenylenediamine dihydochloride</t>
        </is>
      </c>
    </row>
    <row r="861">
      <c r="H861" t="inlineStr">
        <is>
          <t>Phenylhydrazine</t>
        </is>
      </c>
    </row>
    <row r="862">
      <c r="H862" t="inlineStr">
        <is>
          <t>Phenylhydrazine hydrochloride</t>
        </is>
      </c>
    </row>
    <row r="863">
      <c r="H863" t="inlineStr">
        <is>
          <t>Sodium cyanide</t>
        </is>
      </c>
    </row>
    <row r="864">
      <c r="H864" t="inlineStr">
        <is>
          <t>Short form warning</t>
        </is>
      </c>
    </row>
    <row r="865">
      <c r="H865" t="inlineStr">
        <is>
          <t>Nickel (soluble compounds)</t>
        </is>
      </c>
    </row>
    <row r="866">
      <c r="H866" t="inlineStr">
        <is>
          <t>TRIM VX</t>
        </is>
      </c>
    </row>
    <row r="867">
      <c r="H867" t="inlineStr">
        <is>
          <t>N-Nitrosohexamethyleneimine</t>
        </is>
      </c>
    </row>
    <row r="868">
      <c r="H868" t="inlineStr">
        <is>
          <t>Gentian violet (Crystal violet)</t>
        </is>
      </c>
    </row>
    <row r="869">
      <c r="H869" t="inlineStr">
        <is>
          <t>Custom warning</t>
        </is>
      </c>
    </row>
    <row r="870">
      <c r="H870" t="inlineStr">
        <is>
          <t>2-Amino-4-chlorophenol</t>
        </is>
      </c>
    </row>
    <row r="871">
      <c r="H871" t="inlineStr">
        <is>
          <t>2-Chloronitrobenzene</t>
        </is>
      </c>
    </row>
    <row r="872">
      <c r="H872" t="inlineStr">
        <is>
          <t>1,4-Dichloro-2-nitrobenzene</t>
        </is>
      </c>
    </row>
    <row r="873">
      <c r="H873" t="inlineStr">
        <is>
          <t>2,4-Dichloro-1-nitrobenzene</t>
        </is>
      </c>
    </row>
    <row r="874">
      <c r="H874" t="inlineStr">
        <is>
          <t>Bevacizumab</t>
        </is>
      </c>
    </row>
    <row r="875">
      <c r="H875" t="inlineStr">
        <is>
          <t>p-chloro-?,?,?-trifluorotoluene (para-Chlorobenzotrifluoride, PCBTF)</t>
        </is>
      </c>
    </row>
    <row r="876">
      <c r="H876" t="inlineStr">
        <is>
          <t>para-Nitroanisole</t>
        </is>
      </c>
    </row>
    <row r="877">
      <c r="H877" t="inlineStr">
        <is>
          <t>Cannabis (marijuana) smoke</t>
        </is>
      </c>
    </row>
    <row r="878">
      <c r="H878" t="inlineStr">
        <is>
          <t>?9 -Tetrahydrocannabinol (?9 -THC)</t>
        </is>
      </c>
    </row>
    <row r="879">
      <c r="H879" t="inlineStr">
        <is>
          <t>1,1,1-Trichloroethane</t>
        </is>
      </c>
    </row>
    <row r="880">
      <c r="H880" t="inlineStr">
        <is>
          <t>1-Bromo-3-chloropropane</t>
        </is>
      </c>
    </row>
    <row r="881">
      <c r="H881" t="inlineStr">
        <is>
          <t>1-Butyl glycidyl ether</t>
        </is>
      </c>
    </row>
    <row r="882">
      <c r="H882" t="inlineStr">
        <is>
          <t>2-Ethylhexyl acrylate</t>
        </is>
      </c>
    </row>
    <row r="883">
      <c r="H883" t="inlineStr">
        <is>
          <t>Alcoholic beverages</t>
        </is>
      </c>
    </row>
    <row r="884">
      <c r="H884" t="inlineStr">
        <is>
          <t>Anthracene</t>
        </is>
      </c>
    </row>
    <row r="885">
      <c r="H885" t="inlineStr">
        <is>
          <t>Bisphenol S (BPS)</t>
        </is>
      </c>
    </row>
    <row r="886">
      <c r="H886" t="inlineStr">
        <is>
          <t>Coal-tar pitch</t>
        </is>
      </c>
    </row>
    <row r="887">
      <c r="H887" t="inlineStr">
        <is>
          <t>Dimethyl hydrogen phosphite</t>
        </is>
      </c>
    </row>
    <row r="888">
      <c r="H888" t="inlineStr">
        <is>
          <t>Fluoro-edenite fibrous amphibole</t>
        </is>
      </c>
    </row>
    <row r="889">
      <c r="H889" t="inlineStr">
        <is>
          <t>Glycidyl methacrylate</t>
        </is>
      </c>
    </row>
    <row r="890">
      <c r="H890" t="inlineStr">
        <is>
          <t>Hexachlorocyclohexane (technical grade)</t>
        </is>
      </c>
    </row>
    <row r="891">
      <c r="H891" t="inlineStr">
        <is>
          <t>Indium tin oxide</t>
        </is>
      </c>
    </row>
    <row r="892">
      <c r="H892" t="inlineStr">
        <is>
          <t>Leucomalachite green</t>
        </is>
      </c>
    </row>
    <row r="893">
      <c r="H893" t="inlineStr">
        <is>
          <t>Methyl acrylate</t>
        </is>
      </c>
    </row>
    <row r="894">
      <c r="H894" t="inlineStr">
        <is>
          <t>Molybdenum trioxide</t>
        </is>
      </c>
    </row>
    <row r="895">
      <c r="H895" t="inlineStr">
        <is>
          <t>p-Chloro-o-toluidine, hydrochloride</t>
        </is>
      </c>
    </row>
    <row r="896">
      <c r="H896" t="inlineStr">
        <is>
          <t>Perfluorononanoic acid (PFNA) and its salts</t>
        </is>
      </c>
    </row>
    <row r="897">
      <c r="H897" t="inlineStr">
        <is>
          <t>Perfluorooctane sulfonic acid (PFOS) and its salts and transformation and degradation precursors</t>
        </is>
      </c>
    </row>
    <row r="898">
      <c r="H898" t="inlineStr">
        <is>
          <t>Retinol/retinyl esters, when in daily dosages in excess of 10,000 IU, or 3,000 retinol equivalents. (NOTE: Retinol/retinyl esters are required and essential for maintenance of normal reproductive function. The recommended daily level during pregnancy is 8,000 IU.)</t>
        </is>
      </c>
    </row>
    <row r="899">
      <c r="H899" t="inlineStr">
        <is>
          <t>Silicon carbide whiskers</t>
        </is>
      </c>
    </row>
    <row r="900">
      <c r="H900" t="inlineStr">
        <is>
          <t>Tetrahydrofuran</t>
        </is>
      </c>
    </row>
    <row r="901">
      <c r="H901" t="inlineStr">
        <is>
          <t>Trimethylolpropane triacrylate, technical grade</t>
        </is>
      </c>
    </row>
    <row r="902">
      <c r="H902" t="inlineStr">
        <is>
          <t>Vismodegib</t>
        </is>
      </c>
    </row>
  </sheetData>
  <hyperlinks>
    <hyperlink ref="A1" location="#'441 - Coffee &amp; Cocktail'!D6" display="Brand"/>
    <hyperlink ref="B1" location="#'441 - Coffee &amp; Cocktail'!J6" display="Variant Type"/>
    <hyperlink ref="C1" location="#'441 - Coffee &amp; Cocktail'!L6" display="Variant Details - Variant Grouping"/>
    <hyperlink ref="D1" location="#'441 - Coffee &amp; Cocktail'!AE6" display="Ship Type"/>
    <hyperlink ref="E1" location="#'441 - Coffee &amp; Cocktail'!AF6" display="Freight Class"/>
    <hyperlink ref="F1" location="#'441 - Coffee &amp; Cocktail'!AG6" display="Lead Time"/>
    <hyperlink ref="G1" location="#'441 - Coffee &amp; Cocktail'!AH6" display="Replacement Lead Time"/>
    <hyperlink ref="H1" location="#'Additional Chemicals'!C6" display="Chemical"/>
    <hyperlink ref="I1" location="#'Additional Chemicals'!D6" display="Toxicity"/>
    <hyperlink ref="J1" location="#'441 - Coffee &amp; Cocktail'!AS6" display="Country Of Manufacturer"/>
    <hyperlink ref="K1" location="#'Additional Documents'!D6" display="Document Type"/>
    <hyperlink ref="L1" location="#'Additional Documents'!E6" display="Legal Document Type"/>
    <hyperlink ref="M1" location="#'Additional Documents'!F6" display="Document Region"/>
    <hyperlink ref="N1" location="#'Additional Documents'!G6" display="Document Language"/>
    <hyperlink ref="O1" location="#'441 - Coffee &amp; Cocktail'!BO6" display="Product Type"/>
    <hyperlink ref="P1" location="#'441 - Coffee &amp; Cocktail'!BQ6" display="Table Top Shape"/>
    <hyperlink ref="Q1" location="#'441 - Coffee &amp; Cocktail'!BR6" display="Top Color"/>
    <hyperlink ref="R1" location="#'441 - Coffee &amp; Cocktail'!BT6" display="Top Material"/>
    <hyperlink ref="S1" location="#'441 - Coffee &amp; Cocktail'!BU6" display="Base Material"/>
    <hyperlink ref="T1" location="#'441 - Coffee &amp; Cocktail'!BV6" display="Natural Variation Type"/>
    <hyperlink ref="U1" location="#'441 - Coffee &amp; Cocktail'!BZ6" display="Table Base Type"/>
    <hyperlink ref="V1" location="#'441 - Coffee &amp; Cocktail'!CB6" display="Purposeful Distressing Type"/>
    <hyperlink ref="W1" location="#'441 - Coffee &amp; Cocktail'!CD6" display="Supplier Intended and Approved Use"/>
    <hyperlink ref="X1" location="#'441 - Coffee &amp; Cocktail'!CJ6" display="Decal/Laminate Design"/>
    <hyperlink ref="Y1" location="#'441 - Coffee &amp; Cocktail'!CL6" display="Set Type"/>
    <hyperlink ref="Z1" location="#'441 - Coffee &amp; Cocktail'!CM6" display="Country of Origin - Additional Details"/>
    <hyperlink ref="AA1" location="#'441 - Coffee &amp; Cocktail'!CO6" display="Main Wood Joinery Method"/>
    <hyperlink ref="AB1" location="#'441 - Coffee &amp; Cocktail'!CR6" display="Battery Composition"/>
    <hyperlink ref="AC1" location="#'441 - Coffee &amp; Cocktail'!CS6" display="Battery Type"/>
    <hyperlink ref="AD1" location="#'441 - Coffee &amp; Cocktail'!CT6" display="Number of Batteries"/>
    <hyperlink ref="AE1" location="#'441 - Coffee &amp; Cocktail'!CU6" display="Battery Shipment"/>
    <hyperlink ref="AF1" location="#'441 - Coffee &amp; Cocktail'!CV6" display="Lithium Content"/>
    <hyperlink ref="AG1" location="#'441 - Coffee &amp; Cocktail'!CW6" display="Watt Rating of Cells / Battery"/>
    <hyperlink ref="AH1" location="#'441 - Coffee &amp; Cocktail'!CX6" display="Weight of Cells / Battery"/>
    <hyperlink ref="AI1" location="#'441 - Coffee &amp; Cocktail'!CZ6" display="Leg Design"/>
    <hyperlink ref="AJ1" location="#'441 - Coffee &amp; Cocktail'!DA6" display="Base Color"/>
    <hyperlink ref="AK1" location="#'441 - Coffee &amp; Cocktail'!DB6" display="Wood Species"/>
    <hyperlink ref="AL1" location="#'441 - Coffee &amp; Cocktail'!DC6" display="Pieces Included"/>
    <hyperlink ref="AM1" location="#'441 - Coffee &amp; Cocktail'!DG6" display="Durability"/>
    <hyperlink ref="AN1" location="#'441 - Coffee &amp; Cocktail'!DI6" display="General Certificate of Conformity (GCC)"/>
    <hyperlink ref="AO1" location="#'441 - Coffee &amp; Cocktail'!DL6" display="CARB Phase II Compliant (formaldehyde emissions)"/>
    <hyperlink ref="AP1" location="#'441 - Coffee &amp; Cocktail'!DM6" display="TSCA Title VI Compliant (formaldehyde emissions)"/>
    <hyperlink ref="AQ1" location="#'441 - Coffee &amp; Cocktail'!DN6" display="CANFER Compliant"/>
    <hyperlink ref="AR1" location="#'441 - Coffee &amp; Cocktail'!DO6" display="CAL TB 117-2013 Compliant"/>
    <hyperlink ref="AS1" location="#'441 - Coffee &amp; Cocktail'!DP6" display="Uniform Packaging and Labeling Regulations (UPLR) Compliant"/>
    <hyperlink ref="AT1" location="#'441 - Coffee &amp; Cocktail'!DR6" display="Reason for Restriction"/>
    <hyperlink ref="AU1" location="#'441 - Coffee &amp; Cocktail'!DU6" display="UN or ID number"/>
    <hyperlink ref="AV1" location="#'441 - Coffee &amp; Cocktail'!DV6" display="Hazard Class(es)"/>
    <hyperlink ref="AW1" location="#'441 - Coffee &amp; Cocktail'!DW6" display="Packing Group"/>
    <hyperlink ref="AX1" location="#'441 - Coffee &amp; Cocktail'!DX6" display="Hazardous Material Weight"/>
    <hyperlink ref="AY1" location="#'441 - Coffee &amp; Cocktail'!DY6" display="ISTA Certified"/>
    <hyperlink ref="AZ1" location="#'441 - Coffee &amp; Cocktail'!EA6" display="Commercial Certifications"/>
    <hyperlink ref="BA1" location="#'441 - Coffee &amp; Cocktail'!EG6" display="Level of Assembly"/>
    <hyperlink ref="BB1" location="#'441 - Coffee &amp; Cocktail'!EH6" display="Additional Tools Required (Not Included)"/>
    <hyperlink ref="BC1" location="#'441 - Coffee &amp; Cocktail'!EJ6" display="Commercial Warranty Length"/>
    <hyperlink ref="BD1" location="#'441 - Coffee &amp; Cocktail'!EL6" display="Full or Limited Warranty"/>
    <hyperlink ref="BE1" location="#'441 - Coffee &amp; Cocktail'!EM6" display="Warranty Length"/>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蒲鸽</dc:creator>
  <dcterms:created xmlns:dcterms="http://purl.org/dc/terms/" xmlns:xsi="http://www.w3.org/2001/XMLSchema-instance" xsi:type="dcterms:W3CDTF">2026-03-10T03:59:00Z</dcterms:created>
  <dcterms:modified xmlns:dcterms="http://purl.org/dc/terms/" xmlns:xsi="http://www.w3.org/2001/XMLSchema-instance" xsi:type="dcterms:W3CDTF">2026-07-24T06:20:39Z</dcterms:modified>
  <cp:lastModifiedBy>Ge Pu</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F17D27F23D0A20E983B7AE692139A9BD_42</vt:lpwstr>
  </property>
  <property name="KSOProductBuildVer" fmtid="{D5CDD505-2E9C-101B-9397-08002B2CF9AE}" pid="3">
    <vt:lpwstr xmlns:vt="http://schemas.openxmlformats.org/officeDocument/2006/docPropsVTypes">2052-12.1.0.25865</vt:lpwstr>
  </property>
  <property name="CalculationRule" fmtid="{D5CDD505-2E9C-101B-9397-08002B2CF9AE}" pid="4">
    <vt:i4 xmlns:vt="http://schemas.openxmlformats.org/officeDocument/2006/docPropsVTypes">0</vt:i4>
  </property>
</Properties>
</file>